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externalReferences>
    <externalReference r:id="rId3"/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Leche registrada pero que no cabe para entregar</t>
        </r>
      </text>
    </comment>
    <comment ref="D6" authorId="0">
      <text>
        <r>
          <rPr>
            <sz val="11"/>
            <color rgb="FF000000"/>
            <rFont val="Calibri"/>
            <family val="2"/>
            <charset val="1"/>
          </rPr>
          <t xml:space="preserve">Salas de ordeno</t>
        </r>
      </text>
    </comment>
    <comment ref="E10" authorId="0">
      <text>
        <r>
          <rPr>
            <sz val="11"/>
            <color rgb="FF000000"/>
            <rFont val="Calibri"/>
            <family val="2"/>
            <charset val="1"/>
          </rPr>
          <t xml:space="preserve">LLOCEE:
</t>
        </r>
        <r>
          <rPr>
            <sz val="9"/>
            <color rgb="FF000000"/>
            <rFont val="Tahoma"/>
            <family val="2"/>
            <charset val="1"/>
          </rPr>
          <t xml:space="preserve">SE RELLENO LA PIPA CON 8,198 LTS DEL SIGUIENTE DIA</t>
        </r>
      </text>
    </comment>
    <comment ref="E20" authorId="0">
      <text>
        <r>
          <rPr>
            <sz val="11"/>
            <color rgb="FF000000"/>
            <rFont val="Calibri"/>
            <family val="2"/>
            <charset val="1"/>
          </rPr>
          <t xml:space="preserve">LLOCEE:
</t>
        </r>
        <r>
          <rPr>
            <sz val="9"/>
            <color rgb="FF000000"/>
            <rFont val="Tahoma"/>
            <family val="2"/>
            <charset val="1"/>
          </rPr>
          <t xml:space="preserve">SE RELLENO LA PIPA CON 11,473 LTS DEL SIGUIENTE DIA </t>
        </r>
      </text>
    </comment>
    <comment ref="E21" authorId="0">
      <text>
        <r>
          <rPr>
            <sz val="11"/>
            <color rgb="FF000000"/>
            <rFont val="Calibri"/>
            <family val="2"/>
            <charset val="1"/>
          </rPr>
          <t xml:space="preserve">LLOCEE:
</t>
        </r>
        <r>
          <rPr>
            <sz val="9"/>
            <color rgb="FF000000"/>
            <rFont val="Tahoma"/>
            <family val="2"/>
            <charset val="1"/>
          </rPr>
          <t xml:space="preserve">SE RELLENO LA PIPA CON 9,690 LTS DEL SIGUIENTE DIA </t>
        </r>
      </text>
    </comment>
    <comment ref="E24" authorId="0">
      <text>
        <r>
          <rPr>
            <sz val="11"/>
            <color rgb="FF000000"/>
            <rFont val="Calibri"/>
            <family val="2"/>
            <charset val="1"/>
          </rPr>
          <t xml:space="preserve">LLOCEE:
</t>
        </r>
        <r>
          <rPr>
            <sz val="9"/>
            <color rgb="FF000000"/>
            <rFont val="Tahoma"/>
            <family val="2"/>
            <charset val="1"/>
          </rPr>
          <t xml:space="preserve">SE RELLENO LA PIPA CON 23,634 LTS DE LSIGUIENTE DIA </t>
        </r>
      </text>
    </comment>
    <comment ref="E27" authorId="0">
      <text>
        <r>
          <rPr>
            <sz val="11"/>
            <color rgb="FF000000"/>
            <rFont val="Calibri"/>
            <family val="2"/>
            <charset val="1"/>
          </rPr>
          <t xml:space="preserve">LLOCEE:
</t>
        </r>
        <r>
          <rPr>
            <sz val="9"/>
            <color rgb="FF000000"/>
            <rFont val="Tahoma"/>
            <family val="2"/>
            <charset val="1"/>
          </rPr>
          <t xml:space="preserve">SE RELLENO LA PIPA CON 22,083 LTS DEL SIGUIENTE DIA
</t>
        </r>
      </text>
    </comment>
    <comment ref="E31" authorId="0">
      <text>
        <r>
          <rPr>
            <sz val="11"/>
            <color rgb="FF000000"/>
            <rFont val="Calibri"/>
            <family val="2"/>
            <charset val="1"/>
          </rPr>
          <t xml:space="preserve">LLOCEE:
</t>
        </r>
        <r>
          <rPr>
            <sz val="9"/>
            <color rgb="FF000000"/>
            <rFont val="Tahoma"/>
            <family val="2"/>
            <charset val="1"/>
          </rPr>
          <t xml:space="preserve">SE RELLENO LA PIPA CON 8,313 LTS DEL SIGUIENTE DIA</t>
        </r>
      </text>
    </comment>
    <comment ref="I5" authorId="0">
      <text>
        <r>
          <rPr>
            <sz val="11"/>
            <color rgb="FF000000"/>
            <rFont val="Calibri"/>
            <family val="2"/>
            <charset val="1"/>
          </rPr>
          <t xml:space="preserve">Se les da a las vaquillas, por que se pausteriza</t>
        </r>
      </text>
    </comment>
    <comment ref="I7" authorId="0">
      <text>
        <r>
          <rPr>
            <sz val="11"/>
            <color rgb="FF000000"/>
            <rFont val="Calibri"/>
            <family val="2"/>
            <charset val="1"/>
          </rPr>
          <t xml:space="preserve">Leche de las vacas que toman antibioticos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Promedio por vaca</t>
        </r>
      </text>
    </comment>
    <comment ref="O7" authorId="0">
      <text>
        <r>
          <rPr>
            <sz val="11"/>
            <color rgb="FF000000"/>
            <rFont val="Calibri"/>
            <family val="2"/>
            <charset val="1"/>
          </rPr>
          <t xml:space="preserve">De cuantas vacas?</t>
        </r>
      </text>
    </comment>
    <comment ref="O61" authorId="0">
      <text>
        <r>
          <rPr>
            <sz val="11"/>
            <color rgb="FF000000"/>
            <rFont val="Calibri"/>
            <family val="2"/>
            <charset val="1"/>
          </rPr>
          <t xml:space="preserve">Cual es la medida?</t>
        </r>
      </text>
    </comment>
    <comment ref="Q7" authorId="0">
      <text>
        <r>
          <rPr>
            <sz val="11"/>
            <color rgb="FF000000"/>
            <rFont val="Calibri"/>
            <family val="2"/>
            <charset val="1"/>
          </rPr>
          <t xml:space="preserve">Antes de que den luz</t>
        </r>
      </text>
    </comment>
    <comment ref="U6" authorId="0">
      <text>
        <r>
          <rPr>
            <sz val="11"/>
            <color rgb="FF000000"/>
            <rFont val="Calibri"/>
            <family val="2"/>
            <charset val="1"/>
          </rPr>
          <t xml:space="preserve">Vacas enfermas</t>
        </r>
      </text>
    </comment>
    <comment ref="W6" authorId="0">
      <text>
        <r>
          <rPr>
            <sz val="11"/>
            <color rgb="FF000000"/>
            <rFont val="Calibri"/>
            <family val="2"/>
            <charset val="1"/>
          </rPr>
          <t xml:space="preserve">Vacas con las flacas</t>
        </r>
      </text>
    </comment>
    <comment ref="CG6" authorId="0">
      <text>
        <r>
          <rPr>
            <sz val="11"/>
            <color rgb="FF000000"/>
            <rFont val="Calibri"/>
            <family val="2"/>
            <charset val="1"/>
          </rPr>
          <t xml:space="preserve">Conteo de las celulas somaticas</t>
        </r>
      </text>
    </comment>
    <comment ref="CH6" authorId="0">
      <text>
        <r>
          <rPr>
            <sz val="11"/>
            <color rgb="FF000000"/>
            <rFont val="Calibri"/>
            <family val="2"/>
            <charset val="1"/>
          </rPr>
          <t xml:space="preserve">Entre mas bajo mejor</t>
        </r>
      </text>
    </comment>
  </commentList>
</comments>
</file>

<file path=xl/sharedStrings.xml><?xml version="1.0" encoding="utf-8"?>
<sst xmlns="http://schemas.openxmlformats.org/spreadsheetml/2006/main" count="316" uniqueCount="180">
  <si>
    <t xml:space="preserve">DIARIO</t>
  </si>
  <si>
    <t xml:space="preserve">MARZO</t>
  </si>
  <si>
    <t xml:space="preserve">VACAS</t>
  </si>
  <si>
    <t xml:space="preserve">VAQUILLAS</t>
  </si>
  <si>
    <t xml:space="preserve">Vacas</t>
  </si>
  <si>
    <t xml:space="preserve">porcentaje de venta vs macho</t>
  </si>
  <si>
    <t xml:space="preserve">COMPONENTES DE LECHE</t>
  </si>
  <si>
    <t xml:space="preserve">LECHE</t>
  </si>
  <si>
    <t xml:space="preserve">Vacas </t>
  </si>
  <si>
    <t xml:space="preserve">rastro</t>
  </si>
  <si>
    <t xml:space="preserve">NACIMIENTOS</t>
  </si>
  <si>
    <t xml:space="preserve">DIAGN.</t>
  </si>
  <si>
    <t xml:space="preserve">%</t>
  </si>
  <si>
    <t xml:space="preserve">NACIMENTOS</t>
  </si>
  <si>
    <t xml:space="preserve">Leche</t>
  </si>
  <si>
    <t xml:space="preserve">prom.</t>
  </si>
  <si>
    <t xml:space="preserve">Producc.</t>
  </si>
  <si>
    <t xml:space="preserve">reto</t>
  </si>
  <si>
    <t xml:space="preserve">vacas</t>
  </si>
  <si>
    <t xml:space="preserve">TOTAL</t>
  </si>
  <si>
    <t xml:space="preserve">ING</t>
  </si>
  <si>
    <t xml:space="preserve">ING.</t>
  </si>
  <si>
    <t xml:space="preserve">vaqs</t>
  </si>
  <si>
    <t xml:space="preserve">RETO</t>
  </si>
  <si>
    <t xml:space="preserve">P</t>
  </si>
  <si>
    <t xml:space="preserve">E</t>
  </si>
  <si>
    <t xml:space="preserve">AB</t>
  </si>
  <si>
    <t xml:space="preserve">NC</t>
  </si>
  <si>
    <t xml:space="preserve">HV</t>
  </si>
  <si>
    <t xml:space="preserve">HM</t>
  </si>
  <si>
    <t xml:space="preserve">HC</t>
  </si>
  <si>
    <t xml:space="preserve">MC</t>
  </si>
  <si>
    <t xml:space="preserve">HVV</t>
  </si>
  <si>
    <t xml:space="preserve">MV</t>
  </si>
  <si>
    <t xml:space="preserve">MM</t>
  </si>
  <si>
    <t xml:space="preserve">GES</t>
  </si>
  <si>
    <t xml:space="preserve">NEG</t>
  </si>
  <si>
    <t xml:space="preserve">INS</t>
  </si>
  <si>
    <t xml:space="preserve">PH</t>
  </si>
  <si>
    <t xml:space="preserve">PS</t>
  </si>
  <si>
    <t xml:space="preserve">VAQ.</t>
  </si>
  <si>
    <t xml:space="preserve">TOTAL </t>
  </si>
  <si>
    <t xml:space="preserve">BECERRAS</t>
  </si>
  <si>
    <t xml:space="preserve">dia</t>
  </si>
  <si>
    <t xml:space="preserve">afi</t>
  </si>
  <si>
    <t xml:space="preserve">sala 1</t>
  </si>
  <si>
    <t xml:space="preserve">sala 2</t>
  </si>
  <si>
    <t xml:space="preserve">ENTREGADA</t>
  </si>
  <si>
    <t xml:space="preserve">Linea</t>
  </si>
  <si>
    <t xml:space="preserve">Antibiotico</t>
  </si>
  <si>
    <t xml:space="preserve">sos.</t>
  </si>
  <si>
    <t xml:space="preserve">secas</t>
  </si>
  <si>
    <t xml:space="preserve">total</t>
  </si>
  <si>
    <t xml:space="preserve">F</t>
  </si>
  <si>
    <t xml:space="preserve">vientres</t>
  </si>
  <si>
    <t xml:space="preserve">SECAS</t>
  </si>
  <si>
    <t xml:space="preserve">BR</t>
  </si>
  <si>
    <t xml:space="preserve">v </t>
  </si>
  <si>
    <t xml:space="preserve">m</t>
  </si>
  <si>
    <t xml:space="preserve">caidas</t>
  </si>
  <si>
    <t xml:space="preserve">ENG.</t>
  </si>
  <si>
    <t xml:space="preserve">PINTAS</t>
  </si>
  <si>
    <t xml:space="preserve">N</t>
  </si>
  <si>
    <t xml:space="preserve">L</t>
  </si>
  <si>
    <t xml:space="preserve">EG.</t>
  </si>
  <si>
    <t xml:space="preserve">GEST.</t>
  </si>
  <si>
    <t xml:space="preserve">VAQ HATO</t>
  </si>
  <si>
    <t xml:space="preserve">COLOR</t>
  </si>
  <si>
    <t xml:space="preserve">DIA</t>
  </si>
  <si>
    <t xml:space="preserve">GRASA</t>
  </si>
  <si>
    <t xml:space="preserve">PROTEINA</t>
  </si>
  <si>
    <t xml:space="preserve">CCS</t>
  </si>
  <si>
    <t xml:space="preserve">UREA</t>
  </si>
  <si>
    <t xml:space="preserve">grasa por encima de 3.30</t>
  </si>
  <si>
    <t xml:space="preserve">Proteina 3.0</t>
  </si>
  <si>
    <t xml:space="preserve">Urea = 9.5 - 10.5</t>
  </si>
  <si>
    <t xml:space="preserve">Baja de grasa:</t>
  </si>
  <si>
    <t xml:space="preserve">Alimentacion</t>
  </si>
  <si>
    <t xml:space="preserve">Estres</t>
  </si>
  <si>
    <t xml:space="preserve">Factores de estres:</t>
  </si>
  <si>
    <t xml:space="preserve">Lluvia</t>
  </si>
  <si>
    <t xml:space="preserve">Acarreo</t>
  </si>
  <si>
    <t xml:space="preserve">Calor</t>
  </si>
  <si>
    <t xml:space="preserve">Septiembre es el peor mes por la lluvia</t>
  </si>
  <si>
    <t xml:space="preserve">La penalizacion es por aprox 20 centavos por litro</t>
  </si>
  <si>
    <t xml:space="preserve">El litro esta a 820 aprox</t>
  </si>
  <si>
    <t xml:space="preserve">Costo de sueldos, agua, luz, alimentos, medicamentos, semillas, diesel,</t>
  </si>
  <si>
    <t xml:space="preserve">                                                      </t>
  </si>
  <si>
    <t xml:space="preserve">NOTA:</t>
  </si>
  <si>
    <t xml:space="preserve">Resumen total</t>
  </si>
  <si>
    <t xml:space="preserve">DEL=DIAS EN LECHE</t>
  </si>
  <si>
    <t xml:space="preserve">DEL</t>
  </si>
  <si>
    <t xml:space="preserve">VACA</t>
  </si>
  <si>
    <t xml:space="preserve">Total</t>
  </si>
  <si>
    <t xml:space="preserve">DIA 26-27 DE 147,170 LTS POR DIA SE RELLENO LA PIPIA CON 4,942 LTS DEL SIGUIENTE DIA</t>
  </si>
  <si>
    <t xml:space="preserve">1,-60</t>
  </si>
  <si>
    <t xml:space="preserve">DIA 28-01-02-03 DE 148,357 LTS POR DIA  </t>
  </si>
  <si>
    <t xml:space="preserve">61,-120</t>
  </si>
  <si>
    <t xml:space="preserve">DIA 4 NORMAL DE 149,689 LTS SE RELLENO LA PIPA CON 8,198 LTS DEL SIGUIENTE DIA</t>
  </si>
  <si>
    <t xml:space="preserve">121,-300</t>
  </si>
  <si>
    <t xml:space="preserve">DIA 5-6 DE 148,380 LTS POR DIA </t>
  </si>
  <si>
    <t xml:space="preserve">,+300</t>
  </si>
  <si>
    <t xml:space="preserve">DIA 7-8-9-10-11-12-13-14 DE 153,281 LTS POR DIA SE RELLENO LA PIPA CON 11,473 LTS DE SIGUIENTE DIA</t>
  </si>
  <si>
    <t xml:space="preserve">DIA 15 NORMAL DE 152,615 LTS  SE RELLENO LA PIPA CON 9,690 LTS DEL SIGUIENTE DIA</t>
  </si>
  <si>
    <t xml:space="preserve">DIA 16-17-18 DE 151,230 LTS POR DIA SEW RELLENO LA PIPA CON 23,634 LTS DEL SIGUIENTE DIA </t>
  </si>
  <si>
    <t xml:space="preserve">DIA 19-20-21 DE 151,188 LTS POR DIA SE RELLENO LA PIPA CON 22,083 LTS DEL SIGUIENTE DIA</t>
  </si>
  <si>
    <t xml:space="preserve">caidas y muertas</t>
  </si>
  <si>
    <t xml:space="preserve">DIA 22-23 DE 152,260 LTS POR DIA  SE FUE NORMAL NO RELLENO </t>
  </si>
  <si>
    <t xml:space="preserve">DIA 24-25 DE 152,528 LTS POR DIA SE RELLENO LA PIPA CON 8,313 LTS DEL SIGUIENTE DIA</t>
  </si>
  <si>
    <t xml:space="preserve">DIA 26-27 DE 154,229 LTS POR DIA SE FUE NORMAL NO RELLENO</t>
  </si>
  <si>
    <t xml:space="preserve">BECERRAS RASTRO</t>
  </si>
  <si>
    <t xml:space="preserve">IND.</t>
  </si>
  <si>
    <t xml:space="preserve">AREA</t>
  </si>
  <si>
    <t xml:space="preserve">NUMERO</t>
  </si>
  <si>
    <t xml:space="preserve">CAUSA</t>
  </si>
  <si>
    <t xml:space="preserve">EDAD</t>
  </si>
  <si>
    <t xml:space="preserve">DESARROLLO</t>
  </si>
  <si>
    <t xml:space="preserve">TIMPANISMO</t>
  </si>
  <si>
    <t xml:space="preserve">MTA</t>
  </si>
  <si>
    <t xml:space="preserve">SALIDAS DE ENGORDA</t>
  </si>
  <si>
    <t xml:space="preserve">GESTANTES</t>
  </si>
  <si>
    <t xml:space="preserve">PERITONITIS</t>
  </si>
  <si>
    <t xml:space="preserve">#</t>
  </si>
  <si>
    <t xml:space="preserve">INSEMINACION</t>
  </si>
  <si>
    <t xml:space="preserve">NEUMONIA</t>
  </si>
  <si>
    <t xml:space="preserve">ANGUS</t>
  </si>
  <si>
    <t xml:space="preserve">PINTA </t>
  </si>
  <si>
    <t xml:space="preserve">PERITONITIS-ALAMBRADA</t>
  </si>
  <si>
    <t xml:space="preserve">ASFIXIA </t>
  </si>
  <si>
    <t xml:space="preserve">CRECIMIENTO</t>
  </si>
  <si>
    <t xml:space="preserve">DESNUCADA</t>
  </si>
  <si>
    <t xml:space="preserve">ANGUS ENGORDA CHICA</t>
  </si>
  <si>
    <t xml:space="preserve">PUBER</t>
  </si>
  <si>
    <t xml:space="preserve">PENDIENTE</t>
  </si>
  <si>
    <t xml:space="preserve">FLACA</t>
  </si>
  <si>
    <t xml:space="preserve">VIVA</t>
  </si>
  <si>
    <t xml:space="preserve">CAIDA</t>
  </si>
  <si>
    <t xml:space="preserve">JAULAS</t>
  </si>
  <si>
    <t xml:space="preserve">NACIO ENFERMA</t>
  </si>
  <si>
    <t xml:space="preserve">ONFLEBITIS</t>
  </si>
  <si>
    <t xml:space="preserve">BECERRAS A ENGORDA</t>
  </si>
  <si>
    <t xml:space="preserve">VACAS DE RASTRO</t>
  </si>
  <si>
    <t xml:space="preserve">BRUCELLA</t>
  </si>
  <si>
    <t xml:space="preserve">MICOPLASMA Y ESTAFILICOCOS</t>
  </si>
  <si>
    <t xml:space="preserve">FECHA</t>
  </si>
  <si>
    <t xml:space="preserve">CORRAL</t>
  </si>
  <si>
    <t xml:space="preserve">LAC.</t>
  </si>
  <si>
    <t xml:space="preserve">Patio</t>
  </si>
  <si>
    <t xml:space="preserve">P.Ant.</t>
  </si>
  <si>
    <t xml:space="preserve">ESTAFILICOCOS</t>
  </si>
  <si>
    <t xml:space="preserve">VACAS CAIDA</t>
  </si>
  <si>
    <t xml:space="preserve">Prod.</t>
  </si>
  <si>
    <t xml:space="preserve">CAIDA POR MASTITIS</t>
  </si>
  <si>
    <t xml:space="preserve">CAIDA EN GOLPE DE AGUA CORRAL</t>
  </si>
  <si>
    <t xml:space="preserve">DISLOCADA CAIDA EN CORRAL</t>
  </si>
  <si>
    <t xml:space="preserve">CAIDA TUBERCULOSA</t>
  </si>
  <si>
    <t xml:space="preserve">FRACTURADA CAIDA EN GOLPE DE AGUA</t>
  </si>
  <si>
    <t xml:space="preserve">S/POD.</t>
  </si>
  <si>
    <t xml:space="preserve">DISLOCADA POR MONTA CELO</t>
  </si>
  <si>
    <t xml:space="preserve">CADERA LASTIMADA</t>
  </si>
  <si>
    <t xml:space="preserve">PIERNA LASTIMADA</t>
  </si>
  <si>
    <t xml:space="preserve">CANAL INFLAMADO</t>
  </si>
  <si>
    <t xml:space="preserve">CAIDA EN CORRAL</t>
  </si>
  <si>
    <t xml:space="preserve">COLUMNA LASTIMADA CAIDA EN CORRAL</t>
  </si>
  <si>
    <t xml:space="preserve">RASTRO OTRAS</t>
  </si>
  <si>
    <t xml:space="preserve">VACAS MUERTAS</t>
  </si>
  <si>
    <t xml:space="preserve">TIMPANISMO CRONICO</t>
  </si>
  <si>
    <t xml:space="preserve">ULCERA INTESTINAL</t>
  </si>
  <si>
    <t xml:space="preserve">MASTITIS</t>
  </si>
  <si>
    <t xml:space="preserve">ULCERA GASTRICA</t>
  </si>
  <si>
    <t xml:space="preserve">CLOSTIDIUM NO SIRVIO</t>
  </si>
  <si>
    <t xml:space="preserve">CLOSTRIDIUM FOSA</t>
  </si>
  <si>
    <t xml:space="preserve">MATRIZ TORCIDA</t>
  </si>
  <si>
    <t xml:space="preserve">DESANGRADA</t>
  </si>
  <si>
    <t xml:space="preserve">CUARTO CORTADO</t>
  </si>
  <si>
    <t xml:space="preserve">LASTIMADA DE MANOS</t>
  </si>
  <si>
    <t xml:space="preserve">PERITONITIS A FOSA</t>
  </si>
  <si>
    <t xml:space="preserve">ULCERA</t>
  </si>
  <si>
    <t xml:space="preserve">CLOSTRIDIUM </t>
  </si>
  <si>
    <t xml:space="preserve">CHUECA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</si>
</sst>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#,##0.00"/>
    <numFmt numFmtId="167" formatCode="0.00"/>
    <numFmt numFmtId="168" formatCode="General"/>
    <numFmt numFmtId="169" formatCode="0"/>
    <numFmt numFmtId="170" formatCode="d\-mmm"/>
    <numFmt numFmtId="171" formatCode="d\-mmm\-yy"/>
    <numFmt numFmtId="172" formatCode="mmm\-yy"/>
    <numFmt numFmtId="173" formatCode="0.0"/>
  </numFmts>
  <fonts count="4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10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8"/>
      <color rgb="FF000000"/>
      <name val="Arial"/>
      <family val="2"/>
      <charset val="1"/>
    </font>
    <font>
      <sz val="7"/>
      <name val="Arial"/>
      <family val="2"/>
      <charset val="1"/>
    </font>
    <font>
      <b val="true"/>
      <sz val="7"/>
      <name val="Arial"/>
      <family val="2"/>
      <charset val="1"/>
    </font>
    <font>
      <sz val="6"/>
      <name val="Arial"/>
      <family val="2"/>
      <charset val="1"/>
    </font>
    <font>
      <b val="true"/>
      <sz val="6"/>
      <name val="Arial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FF"/>
      <name val="Arial"/>
      <family val="2"/>
      <charset val="1"/>
    </font>
    <font>
      <sz val="8"/>
      <name val="Calibri"/>
      <family val="2"/>
      <charset val="1"/>
    </font>
    <font>
      <b val="true"/>
      <sz val="8"/>
      <color rgb="FF0000FF"/>
      <name val="Calibri"/>
      <family val="2"/>
      <charset val="1"/>
    </font>
    <font>
      <b val="true"/>
      <sz val="8"/>
      <color rgb="FF0000FF"/>
      <name val="Arial"/>
      <family val="2"/>
      <charset val="1"/>
    </font>
    <font>
      <sz val="8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11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2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2"/>
      <color rgb="FF0000FF"/>
      <name val="Calibri"/>
      <family val="2"/>
      <charset val="1"/>
    </font>
    <font>
      <sz val="11"/>
      <color rgb="FF0000FF"/>
      <name val="Calibri"/>
      <family val="2"/>
      <charset val="1"/>
    </font>
    <font>
      <sz val="9"/>
      <color rgb="FF000000"/>
      <name val="Tahoma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rgb="FFFFFF00"/>
      </patternFill>
    </fill>
    <fill>
      <patternFill patternType="solid">
        <fgColor rgb="FF8EB4E3"/>
        <bgColor rgb="FF95B3D7"/>
      </patternFill>
    </fill>
    <fill>
      <patternFill patternType="solid">
        <fgColor rgb="FFC6D9F1"/>
        <bgColor rgb="FFD9D9D9"/>
      </patternFill>
    </fill>
    <fill>
      <patternFill patternType="solid">
        <fgColor rgb="FFBFBFBF"/>
        <bgColor rgb="FFC0C0C0"/>
      </patternFill>
    </fill>
    <fill>
      <patternFill patternType="solid">
        <fgColor rgb="FF00A933"/>
        <bgColor rgb="FF008000"/>
      </patternFill>
    </fill>
    <fill>
      <patternFill patternType="solid">
        <fgColor rgb="FFFF4000"/>
        <bgColor rgb="FFFF0000"/>
      </patternFill>
    </fill>
    <fill>
      <patternFill patternType="solid">
        <fgColor rgb="FFD9D9D9"/>
        <bgColor rgb="FFC6D9F1"/>
      </patternFill>
    </fill>
    <fill>
      <patternFill patternType="solid">
        <fgColor rgb="FFC4BD97"/>
        <bgColor rgb="FFBFBFBF"/>
      </patternFill>
    </fill>
    <fill>
      <patternFill patternType="solid">
        <fgColor rgb="FFFF8000"/>
        <bgColor rgb="FFFFC000"/>
      </patternFill>
    </fill>
    <fill>
      <patternFill patternType="solid">
        <fgColor rgb="FFC0C0C0"/>
        <bgColor rgb="FFBFBFBF"/>
      </patternFill>
    </fill>
    <fill>
      <patternFill patternType="solid">
        <fgColor rgb="FF95B3D7"/>
        <bgColor rgb="FF8EB4E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92D050"/>
        <bgColor rgb="FFC4BD97"/>
      </patternFill>
    </fill>
    <fill>
      <patternFill patternType="solid">
        <fgColor rgb="FFD99694"/>
        <bgColor rgb="FFFF99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1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7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9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9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9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7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3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1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3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31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3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5B3D7"/>
      <rgbColor rgb="FF993366"/>
      <rgbColor rgb="FFFFFFCC"/>
      <rgbColor rgb="FFCCFFFF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EB4E3"/>
      <rgbColor rgb="FFFF99CC"/>
      <rgbColor rgb="FFBFBFBF"/>
      <rgbColor rgb="FFC4BD97"/>
      <rgbColor rgb="FF3366FF"/>
      <rgbColor rgb="FF33CCCC"/>
      <rgbColor rgb="FF92D050"/>
      <rgbColor rgb="FFFFC000"/>
      <rgbColor rgb="FFFF8000"/>
      <rgbColor rgb="FFFF40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adrian/workspace/tecnologico/final_project_milk/home/adrian/workspace/tecnologico/final_project_milk/home/adrian/workspace/tecnologico/final_project_milk/home/adrian/workspace/tecnologico/final_project_milk/home/adrian/workspace/tecnologico/final_project_milk/DIARIO%202022/DIARIO%20FEBRERO%202022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adrian/workspace/tecnologico/final_project_milk/home/adrian/workspace/tecnologico/final_project_milk/home/adrian/workspace/tecnologico/final_project_milk/home/adrian/workspace/tecnologico/final_project_milk/home/adrian/workspace/tecnologico/final_project_milk/DIARIO%20FEBRERO%20202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34">
          <cell r="AH34">
            <v>569</v>
          </cell>
        </row>
        <row r="35">
          <cell r="AJ35">
            <v>42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34">
          <cell r="AO34">
            <v>112</v>
          </cell>
        </row>
        <row r="34">
          <cell r="BH34">
            <v>130</v>
          </cell>
        </row>
        <row r="34">
          <cell r="CA34">
            <v>4901</v>
          </cell>
        </row>
      </sheetData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L5641"/>
  <sheetViews>
    <sheetView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selection pane="topLeft" activeCell="BB19" activeCellId="0" sqref="BB19"/>
    </sheetView>
  </sheetViews>
  <sheetFormatPr defaultColWidth="7.5859375" defaultRowHeight="15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7.85"/>
    <col collapsed="false" customWidth="true" hidden="false" outlineLevel="0" max="3" min="3" style="0" width="1.1"/>
    <col collapsed="false" customWidth="true" hidden="false" outlineLevel="0" max="4" min="4" style="0" width="8.85"/>
    <col collapsed="false" customWidth="true" hidden="false" outlineLevel="0" max="5" min="5" style="0" width="8.28"/>
    <col collapsed="false" customWidth="true" hidden="false" outlineLevel="0" max="6" min="6" style="0" width="10"/>
    <col collapsed="false" customWidth="true" hidden="false" outlineLevel="0" max="7" min="7" style="0" width="0.71"/>
    <col collapsed="false" customWidth="true" hidden="false" outlineLevel="0" max="8" min="8" style="0" width="8.57"/>
    <col collapsed="false" customWidth="true" hidden="false" outlineLevel="0" max="9" min="9" style="0" width="7.43"/>
    <col collapsed="false" customWidth="true" hidden="false" outlineLevel="0" max="10" min="10" style="0" width="5.7"/>
    <col collapsed="false" customWidth="true" hidden="false" outlineLevel="0" max="11" min="11" style="0" width="7"/>
    <col collapsed="false" customWidth="true" hidden="false" outlineLevel="0" max="12" min="12" style="0" width="0.71"/>
    <col collapsed="false" customWidth="true" hidden="false" outlineLevel="0" max="13" min="13" style="0" width="6.7"/>
    <col collapsed="false" customWidth="true" hidden="false" outlineLevel="0" max="14" min="14" style="0" width="0.71"/>
    <col collapsed="false" customWidth="true" hidden="false" outlineLevel="0" max="15" min="15" style="0" width="6.85"/>
    <col collapsed="false" customWidth="true" hidden="false" outlineLevel="0" max="16" min="16" style="0" width="0.71"/>
    <col collapsed="false" customWidth="true" hidden="false" outlineLevel="0" max="17" min="17" style="0" width="6.43"/>
    <col collapsed="false" customWidth="true" hidden="false" outlineLevel="0" max="18" min="18" style="0" width="0.71"/>
    <col collapsed="false" customWidth="true" hidden="false" outlineLevel="0" max="19" min="19" style="0" width="4.57"/>
    <col collapsed="false" customWidth="true" hidden="false" outlineLevel="0" max="20" min="20" style="0" width="0.71"/>
    <col collapsed="false" customWidth="true" hidden="false" outlineLevel="0" max="21" min="21" style="0" width="4.43"/>
    <col collapsed="false" customWidth="true" hidden="false" outlineLevel="0" max="22" min="22" style="0" width="0.71"/>
    <col collapsed="false" customWidth="true" hidden="false" outlineLevel="0" max="23" min="23" style="0" width="5.85"/>
    <col collapsed="false" customWidth="true" hidden="false" outlineLevel="0" max="24" min="24" style="0" width="0.71"/>
    <col collapsed="false" customWidth="true" hidden="false" outlineLevel="0" max="25" min="25" style="0" width="6.57"/>
    <col collapsed="false" customWidth="true" hidden="false" outlineLevel="0" max="26" min="26" style="0" width="0.71"/>
    <col collapsed="false" customWidth="true" hidden="false" outlineLevel="0" max="27" min="27" style="0" width="5.85"/>
    <col collapsed="false" customWidth="true" hidden="false" outlineLevel="0" max="28" min="28" style="0" width="4"/>
    <col collapsed="false" customWidth="true" hidden="false" outlineLevel="0" max="29" min="29" style="0" width="3.28"/>
    <col collapsed="false" customWidth="true" hidden="false" outlineLevel="0" max="30" min="30" style="0" width="2.43"/>
    <col collapsed="false" customWidth="true" hidden="false" outlineLevel="0" max="31" min="31" style="0" width="0.29"/>
    <col collapsed="false" customWidth="true" hidden="false" outlineLevel="0" max="32" min="32" style="0" width="4.7"/>
    <col collapsed="false" customWidth="true" hidden="true" outlineLevel="0" max="33" min="33" style="0" width="2.28"/>
    <col collapsed="false" customWidth="true" hidden="false" outlineLevel="0" max="34" min="34" style="0" width="6"/>
    <col collapsed="false" customWidth="true" hidden="false" outlineLevel="0" max="35" min="35" style="0" width="4.57"/>
    <col collapsed="false" customWidth="true" hidden="false" outlineLevel="0" max="36" min="36" style="0" width="6"/>
    <col collapsed="false" customWidth="true" hidden="false" outlineLevel="0" max="37" min="37" style="0" width="3.57"/>
    <col collapsed="false" customWidth="true" hidden="false" outlineLevel="0" max="38" min="38" style="0" width="3"/>
    <col collapsed="false" customWidth="true" hidden="false" outlineLevel="0" max="39" min="39" style="0" width="2.57"/>
    <col collapsed="false" customWidth="true" hidden="false" outlineLevel="0" max="40" min="40" style="0" width="0.71"/>
    <col collapsed="false" customWidth="true" hidden="false" outlineLevel="0" max="41" min="41" style="0" width="4.28"/>
    <col collapsed="false" customWidth="true" hidden="false" outlineLevel="0" max="43" min="42" style="0" width="3.43"/>
    <col collapsed="false" customWidth="true" hidden="false" outlineLevel="0" max="44" min="44" style="0" width="4.52"/>
    <col collapsed="false" customWidth="true" hidden="false" outlineLevel="0" max="46" min="45" style="0" width="2.86"/>
    <col collapsed="false" customWidth="true" hidden="false" outlineLevel="0" max="49" min="47" style="0" width="3.28"/>
    <col collapsed="false" customWidth="true" hidden="false" outlineLevel="0" max="50" min="50" style="0" width="4"/>
    <col collapsed="false" customWidth="true" hidden="false" outlineLevel="0" max="51" min="51" style="0" width="3.57"/>
    <col collapsed="false" customWidth="true" hidden="false" outlineLevel="0" max="52" min="52" style="0" width="4"/>
    <col collapsed="false" customWidth="true" hidden="false" outlineLevel="0" max="53" min="53" style="0" width="3.43"/>
    <col collapsed="false" customWidth="true" hidden="false" outlineLevel="0" max="54" min="54" style="0" width="3.57"/>
    <col collapsed="false" customWidth="true" hidden="false" outlineLevel="0" max="55" min="55" style="0" width="3.7"/>
    <col collapsed="false" customWidth="true" hidden="false" outlineLevel="0" max="56" min="56" style="0" width="3.57"/>
    <col collapsed="false" customWidth="true" hidden="false" outlineLevel="0" max="57" min="57" style="0" width="4.28"/>
    <col collapsed="false" customWidth="true" hidden="false" outlineLevel="0" max="58" min="58" style="0" width="4.85"/>
    <col collapsed="false" customWidth="true" hidden="false" outlineLevel="0" max="59" min="59" style="0" width="0.71"/>
    <col collapsed="false" customWidth="true" hidden="false" outlineLevel="0" max="60" min="60" style="0" width="4.43"/>
    <col collapsed="false" customWidth="true" hidden="false" outlineLevel="0" max="62" min="61" style="0" width="3.28"/>
    <col collapsed="false" customWidth="true" hidden="false" outlineLevel="0" max="65" min="63" style="0" width="2.86"/>
    <col collapsed="false" customWidth="true" hidden="false" outlineLevel="0" max="66" min="66" style="0" width="2.57"/>
    <col collapsed="false" customWidth="true" hidden="false" outlineLevel="0" max="67" min="67" style="0" width="3.43"/>
    <col collapsed="false" customWidth="true" hidden="false" outlineLevel="0" max="70" min="68" style="0" width="3.57"/>
    <col collapsed="false" customWidth="true" hidden="false" outlineLevel="0" max="71" min="71" style="0" width="3.7"/>
    <col collapsed="false" customWidth="true" hidden="false" outlineLevel="0" max="72" min="72" style="0" width="2.57"/>
    <col collapsed="false" customWidth="true" hidden="false" outlineLevel="0" max="73" min="73" style="0" width="3"/>
    <col collapsed="false" customWidth="true" hidden="false" outlineLevel="0" max="74" min="74" style="0" width="3.86"/>
    <col collapsed="false" customWidth="true" hidden="false" outlineLevel="0" max="75" min="75" style="0" width="4.28"/>
    <col collapsed="false" customWidth="true" hidden="false" outlineLevel="0" max="77" min="76" style="0" width="3.28"/>
    <col collapsed="false" customWidth="true" hidden="false" outlineLevel="0" max="78" min="78" style="0" width="5"/>
    <col collapsed="false" customWidth="true" hidden="false" outlineLevel="0" max="81" min="81" style="0" width="4.14"/>
    <col collapsed="false" customWidth="true" hidden="false" outlineLevel="0" max="82" min="82" style="0" width="0.57"/>
    <col collapsed="false" customWidth="true" hidden="false" outlineLevel="0" max="83" min="83" style="0" width="6.43"/>
    <col collapsed="false" customWidth="true" hidden="false" outlineLevel="0" max="84" min="84" style="0" width="8.57"/>
    <col collapsed="false" customWidth="true" hidden="false" outlineLevel="0" max="86" min="85" style="0" width="6.57"/>
    <col collapsed="false" customWidth="true" hidden="false" outlineLevel="0" max="87" min="87" style="0" width="1"/>
    <col collapsed="false" customWidth="true" hidden="false" outlineLevel="0" max="89" min="89" style="0" width="19.07"/>
  </cols>
  <sheetData>
    <row r="1" customFormat="false" ht="13.8" hidden="false" customHeight="false" outlineLevel="0" collapsed="false">
      <c r="H1" s="1" t="n">
        <v>2</v>
      </c>
      <c r="I1" s="1"/>
      <c r="J1" s="1"/>
      <c r="K1" s="1"/>
      <c r="L1" s="1"/>
      <c r="M1" s="1"/>
      <c r="O1" s="1" t="n">
        <v>3</v>
      </c>
      <c r="P1" s="1"/>
      <c r="Q1" s="1"/>
      <c r="R1" s="1"/>
      <c r="S1" s="1"/>
      <c r="T1" s="1"/>
      <c r="U1" s="1"/>
      <c r="V1" s="1"/>
      <c r="W1" s="1"/>
      <c r="X1" s="1"/>
      <c r="Y1" s="1"/>
      <c r="AA1" s="1" t="n">
        <v>4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O1" s="1" t="n">
        <v>5</v>
      </c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H1" s="1" t="n">
        <v>6</v>
      </c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E1" s="1" t="n">
        <v>7</v>
      </c>
      <c r="CF1" s="1"/>
      <c r="CG1" s="1"/>
      <c r="CH1" s="1"/>
    </row>
    <row r="2" customFormat="false" ht="15" hidden="false" customHeight="false" outlineLevel="0" collapsed="false">
      <c r="A2" s="2"/>
      <c r="B2" s="3" t="s">
        <v>0</v>
      </c>
      <c r="C2" s="4"/>
      <c r="D2" s="3" t="s">
        <v>1</v>
      </c>
      <c r="E2" s="3"/>
      <c r="F2" s="3" t="n">
        <v>2022</v>
      </c>
      <c r="G2" s="2"/>
      <c r="H2" s="5"/>
      <c r="I2" s="5"/>
      <c r="J2" s="5"/>
      <c r="K2" s="5"/>
      <c r="L2" s="6"/>
      <c r="M2" s="7"/>
      <c r="O2" s="8"/>
      <c r="P2" s="6"/>
      <c r="Q2" s="6"/>
      <c r="R2" s="6"/>
      <c r="S2" s="6"/>
      <c r="T2" s="6"/>
      <c r="U2" s="6"/>
      <c r="V2" s="6"/>
      <c r="W2" s="6"/>
      <c r="X2" s="6"/>
      <c r="Y2" s="9"/>
      <c r="AA2" s="8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9"/>
      <c r="AO2" s="10" t="s">
        <v>2</v>
      </c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3</v>
      </c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3"/>
      <c r="CC2" s="10"/>
      <c r="CD2" s="14"/>
      <c r="CE2" s="15"/>
      <c r="CF2" s="16"/>
      <c r="CG2" s="16"/>
      <c r="CH2" s="17"/>
      <c r="CI2" s="18"/>
    </row>
    <row r="3" customFormat="false" ht="13.8" hidden="false" customHeight="false" outlineLevel="0" collapsed="false">
      <c r="A3" s="19"/>
      <c r="B3" s="20"/>
      <c r="C3" s="19"/>
      <c r="D3" s="20"/>
      <c r="E3" s="20"/>
      <c r="F3" s="20"/>
      <c r="G3" s="2"/>
      <c r="H3" s="21"/>
      <c r="I3" s="21"/>
      <c r="J3" s="21" t="s">
        <v>4</v>
      </c>
      <c r="K3" s="21"/>
      <c r="L3" s="22"/>
      <c r="M3" s="23"/>
      <c r="O3" s="24"/>
      <c r="P3" s="22"/>
      <c r="Q3" s="22"/>
      <c r="R3" s="22"/>
      <c r="S3" s="22"/>
      <c r="T3" s="22"/>
      <c r="U3" s="22"/>
      <c r="V3" s="22"/>
      <c r="W3" s="22"/>
      <c r="X3" s="22"/>
      <c r="Y3" s="25"/>
      <c r="AA3" s="24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5"/>
      <c r="AO3" s="26"/>
      <c r="AP3" s="27"/>
      <c r="AQ3" s="27"/>
      <c r="AR3" s="28" t="s">
        <v>5</v>
      </c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9"/>
      <c r="BG3" s="11"/>
      <c r="BH3" s="26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18"/>
      <c r="BZ3" s="18"/>
      <c r="CA3" s="18"/>
      <c r="CB3" s="18"/>
      <c r="CC3" s="30"/>
      <c r="CD3" s="30"/>
      <c r="CE3" s="31" t="s">
        <v>6</v>
      </c>
      <c r="CF3" s="31"/>
      <c r="CG3" s="31"/>
      <c r="CH3" s="31"/>
      <c r="CI3" s="18"/>
    </row>
    <row r="4" customFormat="false" ht="15" hidden="false" customHeight="false" outlineLevel="0" collapsed="false">
      <c r="B4" s="23"/>
      <c r="D4" s="32" t="s">
        <v>7</v>
      </c>
      <c r="E4" s="32"/>
      <c r="F4" s="23"/>
      <c r="H4" s="23"/>
      <c r="I4" s="23"/>
      <c r="J4" s="33" t="n">
        <v>7</v>
      </c>
      <c r="K4" s="23"/>
      <c r="L4" s="2"/>
      <c r="M4" s="21"/>
      <c r="N4" s="21"/>
      <c r="O4" s="34" t="s">
        <v>8</v>
      </c>
      <c r="P4" s="35"/>
      <c r="Q4" s="35"/>
      <c r="R4" s="35"/>
      <c r="S4" s="35"/>
      <c r="T4" s="35"/>
      <c r="U4" s="35"/>
      <c r="V4" s="35"/>
      <c r="W4" s="35"/>
      <c r="X4" s="35"/>
      <c r="Y4" s="36"/>
      <c r="Z4" s="35"/>
      <c r="AA4" s="37"/>
      <c r="AB4" s="35"/>
      <c r="AC4" s="2" t="s">
        <v>9</v>
      </c>
      <c r="AD4" s="2"/>
      <c r="AE4" s="2"/>
      <c r="AF4" s="2"/>
      <c r="AG4" s="2"/>
      <c r="AH4" s="2"/>
      <c r="AI4" s="2"/>
      <c r="AJ4" s="2"/>
      <c r="AK4" s="2"/>
      <c r="AL4" s="2" t="s">
        <v>9</v>
      </c>
      <c r="AM4" s="38"/>
      <c r="AN4" s="2"/>
      <c r="AO4" s="39"/>
      <c r="AP4" s="40"/>
      <c r="AQ4" s="40"/>
      <c r="AR4" s="40"/>
      <c r="AS4" s="40"/>
      <c r="AT4" s="40"/>
      <c r="AU4" s="40"/>
      <c r="AV4" s="41" t="s">
        <v>10</v>
      </c>
      <c r="AW4" s="41"/>
      <c r="AX4" s="41"/>
      <c r="AY4" s="41"/>
      <c r="AZ4" s="41"/>
      <c r="BA4" s="41"/>
      <c r="BB4" s="41"/>
      <c r="BC4" s="42" t="s">
        <v>11</v>
      </c>
      <c r="BD4" s="42"/>
      <c r="BE4" s="27"/>
      <c r="BF4" s="29" t="s">
        <v>12</v>
      </c>
      <c r="BG4" s="11"/>
      <c r="BH4" s="26"/>
      <c r="BI4" s="40"/>
      <c r="BJ4" s="40"/>
      <c r="BK4" s="40"/>
      <c r="BL4" s="40"/>
      <c r="BM4" s="40"/>
      <c r="BN4" s="40"/>
      <c r="BO4" s="41" t="s">
        <v>13</v>
      </c>
      <c r="BP4" s="41"/>
      <c r="BQ4" s="41"/>
      <c r="BR4" s="41"/>
      <c r="BS4" s="41"/>
      <c r="BT4" s="41"/>
      <c r="BU4" s="41"/>
      <c r="BV4" s="42" t="s">
        <v>11</v>
      </c>
      <c r="BW4" s="42"/>
      <c r="BX4" s="18"/>
      <c r="BY4" s="18"/>
      <c r="BZ4" s="43"/>
      <c r="CA4" s="43"/>
      <c r="CB4" s="43"/>
      <c r="CC4" s="44"/>
      <c r="CD4" s="44"/>
      <c r="CE4" s="45"/>
      <c r="CF4" s="46"/>
      <c r="CG4" s="46"/>
      <c r="CH4" s="47"/>
      <c r="CI4" s="43"/>
    </row>
    <row r="5" customFormat="false" ht="15" hidden="false" customHeight="false" outlineLevel="0" collapsed="false">
      <c r="A5" s="48"/>
      <c r="B5" s="49" t="s">
        <v>14</v>
      </c>
      <c r="C5" s="48"/>
      <c r="D5" s="49" t="s">
        <v>14</v>
      </c>
      <c r="E5" s="49" t="s">
        <v>14</v>
      </c>
      <c r="F5" s="49" t="s">
        <v>14</v>
      </c>
      <c r="G5" s="48"/>
      <c r="H5" s="49" t="s">
        <v>14</v>
      </c>
      <c r="I5" s="49" t="s">
        <v>14</v>
      </c>
      <c r="J5" s="49" t="s">
        <v>14</v>
      </c>
      <c r="K5" s="49" t="s">
        <v>15</v>
      </c>
      <c r="L5" s="48"/>
      <c r="M5" s="49" t="s">
        <v>15</v>
      </c>
      <c r="N5" s="49"/>
      <c r="O5" s="50" t="s">
        <v>16</v>
      </c>
      <c r="P5" s="48"/>
      <c r="Q5" s="48"/>
      <c r="R5" s="48"/>
      <c r="S5" s="48" t="s">
        <v>17</v>
      </c>
      <c r="T5" s="48"/>
      <c r="U5" s="48" t="s">
        <v>2</v>
      </c>
      <c r="V5" s="48"/>
      <c r="W5" s="48" t="s">
        <v>2</v>
      </c>
      <c r="X5" s="48"/>
      <c r="Y5" s="51"/>
      <c r="Z5" s="52"/>
      <c r="AA5" s="50" t="s">
        <v>4</v>
      </c>
      <c r="AB5" s="48"/>
      <c r="AC5" s="48" t="s">
        <v>18</v>
      </c>
      <c r="AD5" s="48"/>
      <c r="AE5" s="48"/>
      <c r="AF5" s="48" t="s">
        <v>18</v>
      </c>
      <c r="AG5" s="48"/>
      <c r="AH5" s="48" t="s">
        <v>19</v>
      </c>
      <c r="AI5" s="48" t="s">
        <v>20</v>
      </c>
      <c r="AJ5" s="48" t="s">
        <v>21</v>
      </c>
      <c r="AK5" s="48"/>
      <c r="AL5" s="48" t="s">
        <v>22</v>
      </c>
      <c r="AM5" s="51"/>
      <c r="AN5" s="21"/>
      <c r="AO5" s="50" t="s">
        <v>23</v>
      </c>
      <c r="AP5" s="53" t="s">
        <v>24</v>
      </c>
      <c r="AQ5" s="53" t="s">
        <v>25</v>
      </c>
      <c r="AR5" s="54" t="s">
        <v>26</v>
      </c>
      <c r="AS5" s="53" t="s">
        <v>26</v>
      </c>
      <c r="AT5" s="53" t="s">
        <v>26</v>
      </c>
      <c r="AU5" s="54" t="s">
        <v>27</v>
      </c>
      <c r="AV5" s="55" t="s">
        <v>28</v>
      </c>
      <c r="AW5" s="56" t="s">
        <v>29</v>
      </c>
      <c r="AX5" s="57" t="s">
        <v>30</v>
      </c>
      <c r="AY5" s="57" t="s">
        <v>31</v>
      </c>
      <c r="AZ5" s="56" t="s">
        <v>32</v>
      </c>
      <c r="BA5" s="56" t="s">
        <v>33</v>
      </c>
      <c r="BB5" s="56" t="s">
        <v>34</v>
      </c>
      <c r="BC5" s="58" t="s">
        <v>35</v>
      </c>
      <c r="BD5" s="58" t="s">
        <v>36</v>
      </c>
      <c r="BE5" s="58" t="s">
        <v>37</v>
      </c>
      <c r="BF5" s="59" t="s">
        <v>38</v>
      </c>
      <c r="BG5" s="60"/>
      <c r="BH5" s="61" t="s">
        <v>23</v>
      </c>
      <c r="BI5" s="53" t="s">
        <v>24</v>
      </c>
      <c r="BJ5" s="53" t="s">
        <v>25</v>
      </c>
      <c r="BK5" s="54" t="s">
        <v>26</v>
      </c>
      <c r="BL5" s="53" t="s">
        <v>26</v>
      </c>
      <c r="BM5" s="53" t="s">
        <v>26</v>
      </c>
      <c r="BN5" s="54" t="s">
        <v>27</v>
      </c>
      <c r="BO5" s="55" t="s">
        <v>28</v>
      </c>
      <c r="BP5" s="56" t="s">
        <v>29</v>
      </c>
      <c r="BQ5" s="57" t="s">
        <v>30</v>
      </c>
      <c r="BR5" s="57" t="s">
        <v>31</v>
      </c>
      <c r="BS5" s="56" t="s">
        <v>32</v>
      </c>
      <c r="BT5" s="56" t="s">
        <v>33</v>
      </c>
      <c r="BU5" s="56" t="s">
        <v>34</v>
      </c>
      <c r="BV5" s="58" t="s">
        <v>35</v>
      </c>
      <c r="BW5" s="58" t="s">
        <v>36</v>
      </c>
      <c r="BX5" s="53" t="s">
        <v>37</v>
      </c>
      <c r="BY5" s="53" t="s">
        <v>39</v>
      </c>
      <c r="BZ5" s="53" t="s">
        <v>40</v>
      </c>
      <c r="CA5" s="48" t="s">
        <v>41</v>
      </c>
      <c r="CB5" s="48" t="s">
        <v>42</v>
      </c>
      <c r="CC5" s="48"/>
      <c r="CD5" s="49"/>
      <c r="CE5" s="62"/>
      <c r="CF5" s="62"/>
      <c r="CG5" s="62"/>
      <c r="CH5" s="62"/>
      <c r="CI5" s="63"/>
    </row>
    <row r="6" customFormat="false" ht="15" hidden="false" customHeight="false" outlineLevel="0" collapsed="false">
      <c r="A6" s="48" t="s">
        <v>43</v>
      </c>
      <c r="B6" s="49" t="s">
        <v>44</v>
      </c>
      <c r="C6" s="48"/>
      <c r="D6" s="49" t="s">
        <v>45</v>
      </c>
      <c r="E6" s="49" t="s">
        <v>46</v>
      </c>
      <c r="F6" s="64" t="s">
        <v>47</v>
      </c>
      <c r="G6" s="48"/>
      <c r="H6" s="49" t="s">
        <v>48</v>
      </c>
      <c r="I6" s="49" t="s">
        <v>49</v>
      </c>
      <c r="J6" s="49" t="s">
        <v>50</v>
      </c>
      <c r="K6" s="49" t="s">
        <v>44</v>
      </c>
      <c r="L6" s="48"/>
      <c r="M6" s="49" t="s">
        <v>43</v>
      </c>
      <c r="N6" s="49"/>
      <c r="O6" s="50" t="s">
        <v>41</v>
      </c>
      <c r="P6" s="48"/>
      <c r="Q6" s="48" t="s">
        <v>51</v>
      </c>
      <c r="R6" s="48"/>
      <c r="S6" s="48" t="s">
        <v>52</v>
      </c>
      <c r="T6" s="48"/>
      <c r="U6" s="48" t="s">
        <v>25</v>
      </c>
      <c r="V6" s="48"/>
      <c r="W6" s="48" t="s">
        <v>53</v>
      </c>
      <c r="X6" s="48"/>
      <c r="Y6" s="51" t="s">
        <v>54</v>
      </c>
      <c r="Z6" s="65"/>
      <c r="AA6" s="66" t="s">
        <v>55</v>
      </c>
      <c r="AB6" s="66" t="s">
        <v>56</v>
      </c>
      <c r="AC6" s="48" t="s">
        <v>57</v>
      </c>
      <c r="AD6" s="48" t="s">
        <v>58</v>
      </c>
      <c r="AE6" s="48"/>
      <c r="AF6" s="48" t="s">
        <v>59</v>
      </c>
      <c r="AG6" s="48"/>
      <c r="AH6" s="67" t="s">
        <v>60</v>
      </c>
      <c r="AI6" s="67" t="s">
        <v>60</v>
      </c>
      <c r="AJ6" s="67" t="s">
        <v>61</v>
      </c>
      <c r="AK6" s="66" t="s">
        <v>56</v>
      </c>
      <c r="AL6" s="48" t="s">
        <v>57</v>
      </c>
      <c r="AM6" s="51" t="s">
        <v>58</v>
      </c>
      <c r="AN6" s="52"/>
      <c r="AO6" s="68"/>
      <c r="AP6" s="53"/>
      <c r="AQ6" s="53"/>
      <c r="AR6" s="53" t="s">
        <v>62</v>
      </c>
      <c r="AS6" s="53" t="s">
        <v>63</v>
      </c>
      <c r="AT6" s="48" t="s">
        <v>64</v>
      </c>
      <c r="AU6" s="53"/>
      <c r="AV6" s="41"/>
      <c r="AW6" s="56"/>
      <c r="AX6" s="56"/>
      <c r="AY6" s="56"/>
      <c r="AZ6" s="56"/>
      <c r="BA6" s="56"/>
      <c r="BB6" s="56"/>
      <c r="BC6" s="58"/>
      <c r="BD6" s="58"/>
      <c r="BE6" s="58"/>
      <c r="BF6" s="59"/>
      <c r="BG6" s="69"/>
      <c r="BH6" s="70"/>
      <c r="BI6" s="53"/>
      <c r="BJ6" s="53"/>
      <c r="BK6" s="53" t="s">
        <v>62</v>
      </c>
      <c r="BL6" s="53" t="s">
        <v>63</v>
      </c>
      <c r="BM6" s="48" t="s">
        <v>64</v>
      </c>
      <c r="BN6" s="53"/>
      <c r="BO6" s="41"/>
      <c r="BP6" s="56"/>
      <c r="BQ6" s="56"/>
      <c r="BR6" s="56"/>
      <c r="BS6" s="56"/>
      <c r="BT6" s="56"/>
      <c r="BU6" s="56"/>
      <c r="BV6" s="58"/>
      <c r="BW6" s="58"/>
      <c r="BX6" s="53"/>
      <c r="BY6" s="53"/>
      <c r="BZ6" s="53" t="s">
        <v>65</v>
      </c>
      <c r="CA6" s="67" t="s">
        <v>66</v>
      </c>
      <c r="CB6" s="67" t="s">
        <v>67</v>
      </c>
      <c r="CC6" s="71" t="s">
        <v>68</v>
      </c>
      <c r="CD6" s="62"/>
      <c r="CE6" s="50" t="s">
        <v>69</v>
      </c>
      <c r="CF6" s="48" t="s">
        <v>70</v>
      </c>
      <c r="CG6" s="48" t="s">
        <v>71</v>
      </c>
      <c r="CH6" s="51" t="s">
        <v>72</v>
      </c>
      <c r="CI6" s="48"/>
    </row>
    <row r="7" customFormat="false" ht="13.8" hidden="false" customHeight="false" outlineLevel="0" collapsed="false">
      <c r="A7" s="72" t="n">
        <v>1</v>
      </c>
      <c r="B7" s="73" t="n">
        <v>147669</v>
      </c>
      <c r="C7" s="74"/>
      <c r="D7" s="75" t="n">
        <v>52326</v>
      </c>
      <c r="E7" s="75" t="n">
        <v>87025</v>
      </c>
      <c r="F7" s="76" t="n">
        <f aca="false">SUM(D7:E7)</f>
        <v>139351</v>
      </c>
      <c r="G7" s="74"/>
      <c r="H7" s="77" t="n">
        <v>2742</v>
      </c>
      <c r="I7" s="78" t="n">
        <v>1725</v>
      </c>
      <c r="J7" s="79" t="n">
        <v>210</v>
      </c>
      <c r="K7" s="80" t="n">
        <v>37.21</v>
      </c>
      <c r="L7" s="81"/>
      <c r="M7" s="82" t="n">
        <v>37.43</v>
      </c>
      <c r="N7" s="52"/>
      <c r="O7" s="83" t="n">
        <v>3968</v>
      </c>
      <c r="P7" s="52"/>
      <c r="Q7" s="84" t="n">
        <v>234</v>
      </c>
      <c r="R7" s="2"/>
      <c r="S7" s="84" t="n">
        <f aca="false">+AO7+BH7</f>
        <v>230</v>
      </c>
      <c r="T7" s="85"/>
      <c r="U7" s="84" t="n">
        <v>51</v>
      </c>
      <c r="V7" s="2"/>
      <c r="W7" s="84" t="n">
        <v>13</v>
      </c>
      <c r="X7" s="85"/>
      <c r="Y7" s="86" t="n">
        <f aca="false">+W7+U7+Q7+O7+AO7</f>
        <v>4372</v>
      </c>
      <c r="Z7" s="65"/>
      <c r="AA7" s="87" t="n">
        <v>0</v>
      </c>
      <c r="AB7" s="87" t="n">
        <v>0</v>
      </c>
      <c r="AC7" s="87" t="n">
        <v>0</v>
      </c>
      <c r="AD7" s="87" t="n">
        <v>0</v>
      </c>
      <c r="AE7" s="52"/>
      <c r="AF7" s="84" t="n">
        <v>2</v>
      </c>
      <c r="AG7" s="52"/>
      <c r="AH7" s="88" t="n">
        <f aca="false">[1]Hoja1!$AH$34+AX7+AY7+BQ7+BR7</f>
        <v>572</v>
      </c>
      <c r="AI7" s="88" t="n">
        <v>0</v>
      </c>
      <c r="AJ7" s="88" t="n">
        <f aca="false">[1]Hoja1!$AJ$35</f>
        <v>42</v>
      </c>
      <c r="AK7" s="87" t="n">
        <v>0</v>
      </c>
      <c r="AL7" s="85" t="n">
        <v>0</v>
      </c>
      <c r="AM7" s="89" t="n">
        <v>0</v>
      </c>
      <c r="AN7" s="52"/>
      <c r="AO7" s="90" t="n">
        <f aca="false">[2]Hoja1!$AO$34-AP7+AQ7-AS7-AT7</f>
        <v>106</v>
      </c>
      <c r="AP7" s="87" t="n">
        <v>6</v>
      </c>
      <c r="AQ7" s="87" t="n">
        <v>0</v>
      </c>
      <c r="AR7" s="87" t="n">
        <v>1</v>
      </c>
      <c r="AS7" s="87" t="n">
        <v>0</v>
      </c>
      <c r="AT7" s="87" t="n">
        <v>0</v>
      </c>
      <c r="AU7" s="87" t="n">
        <v>0</v>
      </c>
      <c r="AV7" s="87" t="n">
        <v>2</v>
      </c>
      <c r="AW7" s="87" t="n">
        <v>0</v>
      </c>
      <c r="AX7" s="87" t="n">
        <v>1</v>
      </c>
      <c r="AY7" s="87" t="n">
        <v>2</v>
      </c>
      <c r="AZ7" s="87" t="n">
        <v>0</v>
      </c>
      <c r="BA7" s="87" t="n">
        <v>1</v>
      </c>
      <c r="BB7" s="87" t="n">
        <v>0</v>
      </c>
      <c r="BC7" s="91" t="n">
        <v>31</v>
      </c>
      <c r="BD7" s="91" t="n">
        <v>9</v>
      </c>
      <c r="BE7" s="92" t="n">
        <v>13</v>
      </c>
      <c r="BF7" s="93" t="n">
        <v>52.38</v>
      </c>
      <c r="BG7" s="52"/>
      <c r="BH7" s="90" t="n">
        <f aca="false">[2]Hoja1!$BH$34-BI7+BJ7-BL7-BM7</f>
        <v>124</v>
      </c>
      <c r="BI7" s="87" t="n">
        <v>6</v>
      </c>
      <c r="BJ7" s="87" t="n">
        <v>0</v>
      </c>
      <c r="BK7" s="87" t="n">
        <v>0</v>
      </c>
      <c r="BL7" s="87" t="n">
        <v>0</v>
      </c>
      <c r="BM7" s="87" t="n">
        <v>0</v>
      </c>
      <c r="BN7" s="87" t="n">
        <v>0</v>
      </c>
      <c r="BO7" s="87" t="n">
        <v>4</v>
      </c>
      <c r="BP7" s="87" t="n">
        <v>0</v>
      </c>
      <c r="BQ7" s="87" t="n">
        <v>0</v>
      </c>
      <c r="BR7" s="87" t="n">
        <v>0</v>
      </c>
      <c r="BS7" s="87" t="n">
        <v>0</v>
      </c>
      <c r="BT7" s="87" t="n">
        <v>2</v>
      </c>
      <c r="BU7" s="87" t="n">
        <v>0</v>
      </c>
      <c r="BV7" s="87" t="n">
        <v>0</v>
      </c>
      <c r="BW7" s="87" t="n">
        <v>0</v>
      </c>
      <c r="BX7" s="92" t="n">
        <v>19</v>
      </c>
      <c r="BY7" s="91" t="n">
        <v>14</v>
      </c>
      <c r="BZ7" s="94" t="n">
        <v>1127</v>
      </c>
      <c r="CA7" s="94" t="n">
        <f aca="false">[2]Hoja1!$CA$34+BO7+AV7+AZ7+BS7-BI7</f>
        <v>4901</v>
      </c>
      <c r="CB7" s="87" t="n">
        <f aca="false">+BQ7+AX7</f>
        <v>1</v>
      </c>
      <c r="CC7" s="95" t="n">
        <v>1</v>
      </c>
      <c r="CD7" s="95"/>
      <c r="CE7" s="96" t="n">
        <v>3.42</v>
      </c>
      <c r="CF7" s="97" t="n">
        <v>3.26</v>
      </c>
      <c r="CG7" s="97" t="n">
        <v>64.95</v>
      </c>
      <c r="CH7" s="98" t="n">
        <v>10.22</v>
      </c>
      <c r="CI7" s="99"/>
      <c r="CK7" s="0" t="s">
        <v>73</v>
      </c>
    </row>
    <row r="8" customFormat="false" ht="15" hidden="false" customHeight="false" outlineLevel="0" collapsed="false">
      <c r="A8" s="72" t="n">
        <v>2</v>
      </c>
      <c r="B8" s="73" t="n">
        <v>148628</v>
      </c>
      <c r="C8" s="74"/>
      <c r="D8" s="100" t="n">
        <v>52064</v>
      </c>
      <c r="E8" s="100" t="n">
        <v>96502</v>
      </c>
      <c r="F8" s="73" t="n">
        <f aca="false">SUM(D8:E8)</f>
        <v>148566</v>
      </c>
      <c r="G8" s="74"/>
      <c r="H8" s="73" t="n">
        <v>2907</v>
      </c>
      <c r="I8" s="73" t="n">
        <v>1851</v>
      </c>
      <c r="J8" s="73" t="n">
        <v>200</v>
      </c>
      <c r="K8" s="101" t="n">
        <v>37.31</v>
      </c>
      <c r="L8" s="74"/>
      <c r="M8" s="101" t="n">
        <v>37.38</v>
      </c>
      <c r="N8" s="102"/>
      <c r="O8" s="103" t="n">
        <v>3983</v>
      </c>
      <c r="P8" s="52"/>
      <c r="Q8" s="84" t="n">
        <v>201</v>
      </c>
      <c r="R8" s="52"/>
      <c r="S8" s="84" t="n">
        <f aca="false">+AO8+BH8</f>
        <v>283</v>
      </c>
      <c r="T8" s="52"/>
      <c r="U8" s="84" t="n">
        <v>48</v>
      </c>
      <c r="V8" s="52"/>
      <c r="W8" s="84" t="n">
        <v>8</v>
      </c>
      <c r="X8" s="52"/>
      <c r="Y8" s="86" t="n">
        <f aca="false">+W8+U8+Q8+O8+AO8</f>
        <v>4376</v>
      </c>
      <c r="Z8" s="65"/>
      <c r="AA8" s="84" t="n">
        <v>0</v>
      </c>
      <c r="AB8" s="84" t="n">
        <v>0</v>
      </c>
      <c r="AC8" s="84" t="n">
        <v>0</v>
      </c>
      <c r="AD8" s="84" t="n">
        <v>2</v>
      </c>
      <c r="AE8" s="52"/>
      <c r="AF8" s="84" t="n">
        <v>1</v>
      </c>
      <c r="AG8" s="52"/>
      <c r="AH8" s="104" t="n">
        <f aca="false">AH7+AI8+AJ8+AX8+AY8+BQ8+BR8</f>
        <v>574</v>
      </c>
      <c r="AI8" s="104" t="n">
        <v>0</v>
      </c>
      <c r="AJ8" s="104" t="n">
        <v>1</v>
      </c>
      <c r="AK8" s="84" t="n">
        <v>0</v>
      </c>
      <c r="AL8" s="2" t="n">
        <v>0</v>
      </c>
      <c r="AM8" s="38" t="n">
        <v>0</v>
      </c>
      <c r="AN8" s="52"/>
      <c r="AO8" s="83" t="n">
        <f aca="false">AO7-AP8+AQ8-AS8-AT8</f>
        <v>136</v>
      </c>
      <c r="AP8" s="84" t="n">
        <v>3</v>
      </c>
      <c r="AQ8" s="84" t="n">
        <v>33</v>
      </c>
      <c r="AR8" s="84" t="n">
        <v>1</v>
      </c>
      <c r="AS8" s="84" t="n">
        <v>0</v>
      </c>
      <c r="AT8" s="84" t="n">
        <v>0</v>
      </c>
      <c r="AU8" s="84" t="n">
        <v>0</v>
      </c>
      <c r="AV8" s="105" t="n">
        <v>3</v>
      </c>
      <c r="AW8" s="105" t="n">
        <v>0</v>
      </c>
      <c r="AX8" s="106" t="n">
        <v>0</v>
      </c>
      <c r="AY8" s="106" t="n">
        <v>0</v>
      </c>
      <c r="AZ8" s="105" t="n">
        <v>0</v>
      </c>
      <c r="BA8" s="105" t="n">
        <v>0</v>
      </c>
      <c r="BB8" s="105" t="n">
        <v>0</v>
      </c>
      <c r="BC8" s="72" t="n">
        <v>0</v>
      </c>
      <c r="BD8" s="72" t="n">
        <v>0</v>
      </c>
      <c r="BE8" s="107" t="n">
        <v>40</v>
      </c>
      <c r="BF8" s="108" t="n">
        <v>52.24</v>
      </c>
      <c r="BG8" s="52"/>
      <c r="BH8" s="83" t="n">
        <f aca="false">BH7-BI8+BJ8-BM8-BL8</f>
        <v>147</v>
      </c>
      <c r="BI8" s="84" t="n">
        <v>7</v>
      </c>
      <c r="BJ8" s="84" t="n">
        <v>30</v>
      </c>
      <c r="BK8" s="84" t="n">
        <v>0</v>
      </c>
      <c r="BL8" s="84" t="n">
        <v>0</v>
      </c>
      <c r="BM8" s="84" t="n">
        <v>0</v>
      </c>
      <c r="BN8" s="84" t="n">
        <v>0</v>
      </c>
      <c r="BO8" s="105" t="n">
        <v>3</v>
      </c>
      <c r="BP8" s="105" t="n">
        <v>0</v>
      </c>
      <c r="BQ8" s="106" t="n">
        <v>1</v>
      </c>
      <c r="BR8" s="106" t="n">
        <v>0</v>
      </c>
      <c r="BS8" s="105" t="n">
        <v>0</v>
      </c>
      <c r="BT8" s="105" t="n">
        <v>3</v>
      </c>
      <c r="BU8" s="105" t="n">
        <v>0</v>
      </c>
      <c r="BV8" s="84" t="n">
        <v>0</v>
      </c>
      <c r="BW8" s="84" t="n">
        <v>0</v>
      </c>
      <c r="BX8" s="107" t="n">
        <v>26</v>
      </c>
      <c r="BY8" s="72" t="n">
        <v>16</v>
      </c>
      <c r="BZ8" s="109" t="n">
        <v>1119</v>
      </c>
      <c r="CA8" s="109" t="n">
        <f aca="false">CA7+BO8+AV8-BI8-AM8-AL8-AJ8+AZ8+BS8</f>
        <v>4899</v>
      </c>
      <c r="CB8" s="84" t="n">
        <f aca="false">+BQ8+AX8</f>
        <v>1</v>
      </c>
      <c r="CC8" s="95" t="n">
        <v>2</v>
      </c>
      <c r="CD8" s="95"/>
      <c r="CE8" s="96" t="n">
        <v>3.41</v>
      </c>
      <c r="CF8" s="97" t="n">
        <v>3.27</v>
      </c>
      <c r="CG8" s="97" t="n">
        <v>65.22</v>
      </c>
      <c r="CH8" s="98" t="n">
        <v>10.89</v>
      </c>
      <c r="CI8" s="84"/>
      <c r="CK8" s="0" t="s">
        <v>74</v>
      </c>
    </row>
    <row r="9" customFormat="false" ht="15" hidden="false" customHeight="false" outlineLevel="0" collapsed="false">
      <c r="A9" s="72" t="n">
        <v>3</v>
      </c>
      <c r="B9" s="73" t="n">
        <v>150589</v>
      </c>
      <c r="C9" s="2"/>
      <c r="D9" s="100" t="n">
        <v>54235</v>
      </c>
      <c r="E9" s="100" t="n">
        <v>88285</v>
      </c>
      <c r="F9" s="73" t="n">
        <f aca="false">SUM(D9:E9)</f>
        <v>142520</v>
      </c>
      <c r="G9" s="74"/>
      <c r="H9" s="73" t="n">
        <v>0</v>
      </c>
      <c r="I9" s="73" t="n">
        <v>3362</v>
      </c>
      <c r="J9" s="73" t="n">
        <v>210</v>
      </c>
      <c r="K9" s="80" t="n">
        <v>38.19</v>
      </c>
      <c r="L9" s="74"/>
      <c r="M9" s="101" t="n">
        <v>37.24</v>
      </c>
      <c r="N9" s="52"/>
      <c r="O9" s="83" t="n">
        <v>3943</v>
      </c>
      <c r="P9" s="52"/>
      <c r="Q9" s="84" t="n">
        <v>244</v>
      </c>
      <c r="R9" s="52"/>
      <c r="S9" s="84" t="n">
        <f aca="false">+AO9+BH9</f>
        <v>272</v>
      </c>
      <c r="T9" s="52"/>
      <c r="U9" s="84" t="n">
        <v>53</v>
      </c>
      <c r="V9" s="52"/>
      <c r="W9" s="84" t="n">
        <v>10</v>
      </c>
      <c r="X9" s="52"/>
      <c r="Y9" s="86" t="n">
        <f aca="false">+W9+U9+Q9+O9+AO9</f>
        <v>4382</v>
      </c>
      <c r="Z9" s="65"/>
      <c r="AA9" s="84" t="n">
        <v>43</v>
      </c>
      <c r="AB9" s="84" t="n">
        <v>0</v>
      </c>
      <c r="AC9" s="84" t="n">
        <v>0</v>
      </c>
      <c r="AD9" s="84" t="n">
        <v>1</v>
      </c>
      <c r="AE9" s="52"/>
      <c r="AF9" s="84" t="n">
        <v>0</v>
      </c>
      <c r="AG9" s="52"/>
      <c r="AH9" s="104" t="n">
        <f aca="false">AH8+AI9+AJ9+AX9+AY9+BQ9+BR9</f>
        <v>576</v>
      </c>
      <c r="AI9" s="110" t="n">
        <v>0</v>
      </c>
      <c r="AJ9" s="110" t="n">
        <v>0</v>
      </c>
      <c r="AK9" s="84" t="n">
        <v>0</v>
      </c>
      <c r="AL9" s="2" t="n">
        <v>0</v>
      </c>
      <c r="AM9" s="38" t="n">
        <v>0</v>
      </c>
      <c r="AN9" s="52"/>
      <c r="AO9" s="83" t="n">
        <f aca="false">AO8-AP9+AQ9-AS9-AT9</f>
        <v>132</v>
      </c>
      <c r="AP9" s="84" t="n">
        <v>4</v>
      </c>
      <c r="AQ9" s="84" t="n">
        <v>0</v>
      </c>
      <c r="AR9" s="84" t="n">
        <v>1</v>
      </c>
      <c r="AS9" s="84" t="n">
        <v>0</v>
      </c>
      <c r="AT9" s="84" t="n">
        <v>0</v>
      </c>
      <c r="AU9" s="84" t="n">
        <v>0</v>
      </c>
      <c r="AV9" s="111" t="n">
        <v>2</v>
      </c>
      <c r="AW9" s="111" t="n">
        <v>0</v>
      </c>
      <c r="AX9" s="112" t="n">
        <v>0</v>
      </c>
      <c r="AY9" s="112" t="n">
        <v>1</v>
      </c>
      <c r="AZ9" s="111" t="n">
        <v>0</v>
      </c>
      <c r="BA9" s="111" t="n">
        <v>1</v>
      </c>
      <c r="BB9" s="111" t="n">
        <v>0</v>
      </c>
      <c r="BC9" s="72" t="n">
        <v>0</v>
      </c>
      <c r="BD9" s="72" t="n">
        <v>0</v>
      </c>
      <c r="BE9" s="107" t="n">
        <v>47</v>
      </c>
      <c r="BF9" s="113" t="n">
        <v>52.03</v>
      </c>
      <c r="BG9" s="52"/>
      <c r="BH9" s="83" t="n">
        <f aca="false">BH8-BI9+BJ9-BM9-BL9</f>
        <v>140</v>
      </c>
      <c r="BI9" s="84" t="n">
        <v>7</v>
      </c>
      <c r="BJ9" s="84" t="n">
        <v>0</v>
      </c>
      <c r="BK9" s="84" t="n">
        <v>0</v>
      </c>
      <c r="BL9" s="84" t="n">
        <v>0</v>
      </c>
      <c r="BM9" s="84" t="n">
        <v>0</v>
      </c>
      <c r="BN9" s="84" t="n">
        <v>0</v>
      </c>
      <c r="BO9" s="111" t="n">
        <v>5</v>
      </c>
      <c r="BP9" s="111" t="n">
        <v>1</v>
      </c>
      <c r="BQ9" s="112" t="n">
        <v>1</v>
      </c>
      <c r="BR9" s="112" t="n">
        <v>0</v>
      </c>
      <c r="BS9" s="111" t="n">
        <v>0</v>
      </c>
      <c r="BT9" s="111" t="n">
        <v>0</v>
      </c>
      <c r="BU9" s="111" t="n">
        <v>0</v>
      </c>
      <c r="BV9" s="84" t="n">
        <v>0</v>
      </c>
      <c r="BW9" s="84" t="n">
        <v>0</v>
      </c>
      <c r="BX9" s="107" t="n">
        <v>22</v>
      </c>
      <c r="BY9" s="72" t="n">
        <v>14</v>
      </c>
      <c r="BZ9" s="114" t="n">
        <v>1112</v>
      </c>
      <c r="CA9" s="109" t="n">
        <f aca="false">CA8+BO9+AV9-BI9-AM9-AL9-AJ9+AZ9+BS9</f>
        <v>4899</v>
      </c>
      <c r="CB9" s="84" t="n">
        <f aca="false">+BQ9+AX9</f>
        <v>1</v>
      </c>
      <c r="CC9" s="95" t="n">
        <v>3</v>
      </c>
      <c r="CD9" s="95"/>
      <c r="CE9" s="96" t="n">
        <v>3.46</v>
      </c>
      <c r="CF9" s="97" t="n">
        <v>3.33</v>
      </c>
      <c r="CG9" s="97" t="n">
        <v>65.13</v>
      </c>
      <c r="CH9" s="98" t="n">
        <v>9.71</v>
      </c>
      <c r="CI9" s="99"/>
      <c r="CK9" s="0" t="s">
        <v>75</v>
      </c>
    </row>
    <row r="10" customFormat="false" ht="15" hidden="false" customHeight="false" outlineLevel="0" collapsed="false">
      <c r="A10" s="72" t="n">
        <v>4</v>
      </c>
      <c r="B10" s="115" t="n">
        <v>150160</v>
      </c>
      <c r="C10" s="116"/>
      <c r="D10" s="117" t="n">
        <v>53488</v>
      </c>
      <c r="E10" s="117" t="n">
        <v>99844</v>
      </c>
      <c r="F10" s="115" t="n">
        <f aca="false">SUM(D10:E10)</f>
        <v>153332</v>
      </c>
      <c r="G10" s="118"/>
      <c r="H10" s="115" t="n">
        <v>2364</v>
      </c>
      <c r="I10" s="115" t="n">
        <v>2151</v>
      </c>
      <c r="J10" s="115" t="n">
        <v>205</v>
      </c>
      <c r="K10" s="119" t="n">
        <v>38.02</v>
      </c>
      <c r="L10" s="118"/>
      <c r="M10" s="120" t="n">
        <v>37.96</v>
      </c>
      <c r="N10" s="52"/>
      <c r="O10" s="83" t="n">
        <v>3949</v>
      </c>
      <c r="P10" s="52"/>
      <c r="Q10" s="84" t="n">
        <v>244</v>
      </c>
      <c r="R10" s="52"/>
      <c r="S10" s="84" t="n">
        <f aca="false">+AO10+BH10</f>
        <v>260</v>
      </c>
      <c r="T10" s="52"/>
      <c r="U10" s="84" t="n">
        <v>56</v>
      </c>
      <c r="V10" s="52"/>
      <c r="W10" s="84" t="n">
        <v>11</v>
      </c>
      <c r="X10" s="52"/>
      <c r="Y10" s="86" t="n">
        <f aca="false">+W10+U10+Q10+O10+AO10</f>
        <v>4387</v>
      </c>
      <c r="Z10" s="65"/>
      <c r="AA10" s="84" t="n">
        <v>0</v>
      </c>
      <c r="AB10" s="84" t="n">
        <v>0</v>
      </c>
      <c r="AC10" s="84" t="n">
        <v>1</v>
      </c>
      <c r="AD10" s="84" t="n">
        <v>0</v>
      </c>
      <c r="AE10" s="52"/>
      <c r="AF10" s="84" t="n">
        <v>1</v>
      </c>
      <c r="AG10" s="52"/>
      <c r="AH10" s="104" t="n">
        <f aca="false">AH9+AI10+AJ10+AX10+AY10+BQ10+BR10-2</f>
        <v>573</v>
      </c>
      <c r="AI10" s="121" t="n">
        <v>-2</v>
      </c>
      <c r="AJ10" s="104" t="n">
        <v>0</v>
      </c>
      <c r="AK10" s="84" t="n">
        <v>0</v>
      </c>
      <c r="AL10" s="2" t="n">
        <v>0</v>
      </c>
      <c r="AM10" s="38" t="n">
        <v>1</v>
      </c>
      <c r="AN10" s="52"/>
      <c r="AO10" s="83" t="n">
        <f aca="false">AO9-AP10+AQ10-AS10-AT10</f>
        <v>127</v>
      </c>
      <c r="AP10" s="84" t="n">
        <v>5</v>
      </c>
      <c r="AQ10" s="84" t="n">
        <v>0</v>
      </c>
      <c r="AR10" s="84" t="n">
        <v>1</v>
      </c>
      <c r="AS10" s="84" t="n">
        <v>0</v>
      </c>
      <c r="AT10" s="84" t="n">
        <v>0</v>
      </c>
      <c r="AU10" s="84" t="n">
        <v>0</v>
      </c>
      <c r="AV10" s="105" t="n">
        <v>3</v>
      </c>
      <c r="AW10" s="105" t="n">
        <v>0</v>
      </c>
      <c r="AX10" s="106" t="n">
        <v>0</v>
      </c>
      <c r="AY10" s="106" t="n">
        <v>0</v>
      </c>
      <c r="AZ10" s="105" t="n">
        <v>1</v>
      </c>
      <c r="BA10" s="105" t="n">
        <v>2</v>
      </c>
      <c r="BB10" s="105" t="n">
        <v>0</v>
      </c>
      <c r="BC10" s="72" t="n">
        <v>76</v>
      </c>
      <c r="BD10" s="72" t="n">
        <v>15</v>
      </c>
      <c r="BE10" s="107" t="n">
        <v>56</v>
      </c>
      <c r="BF10" s="113" t="n">
        <v>53.52</v>
      </c>
      <c r="BG10" s="52"/>
      <c r="BH10" s="83" t="n">
        <f aca="false">BH9-BI10+BJ10-BM10-BL10</f>
        <v>133</v>
      </c>
      <c r="BI10" s="84" t="n">
        <v>7</v>
      </c>
      <c r="BJ10" s="84" t="n">
        <v>0</v>
      </c>
      <c r="BK10" s="84" t="n">
        <v>0</v>
      </c>
      <c r="BL10" s="84" t="n">
        <v>0</v>
      </c>
      <c r="BM10" s="84" t="n">
        <v>0</v>
      </c>
      <c r="BN10" s="84" t="n">
        <v>0</v>
      </c>
      <c r="BO10" s="105" t="n">
        <v>4</v>
      </c>
      <c r="BP10" s="105" t="n">
        <v>0</v>
      </c>
      <c r="BQ10" s="106" t="n">
        <v>1</v>
      </c>
      <c r="BR10" s="106" t="n">
        <v>0</v>
      </c>
      <c r="BS10" s="105" t="n">
        <v>0</v>
      </c>
      <c r="BT10" s="105" t="n">
        <v>2</v>
      </c>
      <c r="BU10" s="105" t="n">
        <v>0</v>
      </c>
      <c r="BV10" s="84" t="n">
        <v>84</v>
      </c>
      <c r="BW10" s="84" t="n">
        <v>2</v>
      </c>
      <c r="BX10" s="107" t="n">
        <v>23</v>
      </c>
      <c r="BY10" s="72" t="n">
        <v>18</v>
      </c>
      <c r="BZ10" s="109" t="n">
        <v>1189</v>
      </c>
      <c r="CA10" s="109" t="n">
        <f aca="false">CA9+BO10+AV10-BI10-AM10-AL10-AJ10+AZ10+BS10</f>
        <v>4899</v>
      </c>
      <c r="CB10" s="84" t="n">
        <f aca="false">+BQ10+AX10</f>
        <v>1</v>
      </c>
      <c r="CC10" s="95" t="n">
        <v>4</v>
      </c>
      <c r="CD10" s="95"/>
      <c r="CE10" s="96" t="n">
        <v>3.48</v>
      </c>
      <c r="CF10" s="97" t="n">
        <v>3.33</v>
      </c>
      <c r="CG10" s="97" t="n">
        <v>67.06</v>
      </c>
      <c r="CH10" s="98" t="n">
        <v>10.37</v>
      </c>
      <c r="CI10" s="99"/>
    </row>
    <row r="11" customFormat="false" ht="15" hidden="false" customHeight="false" outlineLevel="0" collapsed="false">
      <c r="A11" s="72" t="n">
        <v>5</v>
      </c>
      <c r="B11" s="73" t="n">
        <v>149255</v>
      </c>
      <c r="C11" s="2"/>
      <c r="D11" s="100" t="n">
        <v>53295</v>
      </c>
      <c r="E11" s="100" t="n">
        <v>88837</v>
      </c>
      <c r="F11" s="73" t="n">
        <f aca="false">SUM(D11:E11)</f>
        <v>142132</v>
      </c>
      <c r="G11" s="74"/>
      <c r="H11" s="73" t="n">
        <v>2335</v>
      </c>
      <c r="I11" s="73" t="n">
        <v>2093</v>
      </c>
      <c r="J11" s="73" t="n">
        <v>205</v>
      </c>
      <c r="K11" s="80" t="n">
        <v>37.72</v>
      </c>
      <c r="L11" s="74"/>
      <c r="M11" s="101" t="n">
        <v>37.57</v>
      </c>
      <c r="N11" s="52"/>
      <c r="O11" s="83" t="n">
        <v>3956</v>
      </c>
      <c r="P11" s="52"/>
      <c r="Q11" s="84" t="n">
        <v>243</v>
      </c>
      <c r="R11" s="52"/>
      <c r="S11" s="84" t="n">
        <f aca="false">+AO11+BH11</f>
        <v>249</v>
      </c>
      <c r="T11" s="52"/>
      <c r="U11" s="84" t="n">
        <v>57</v>
      </c>
      <c r="V11" s="52"/>
      <c r="W11" s="84" t="n">
        <v>14</v>
      </c>
      <c r="X11" s="52"/>
      <c r="Y11" s="86" t="n">
        <f aca="false">+W11+U11+Q11+O11+AO11</f>
        <v>4391</v>
      </c>
      <c r="Z11" s="65"/>
      <c r="AA11" s="84" t="n">
        <v>0</v>
      </c>
      <c r="AB11" s="84" t="n">
        <v>0</v>
      </c>
      <c r="AC11" s="84" t="n">
        <v>0</v>
      </c>
      <c r="AD11" s="84" t="n">
        <v>0</v>
      </c>
      <c r="AE11" s="52"/>
      <c r="AF11" s="84" t="n">
        <v>1</v>
      </c>
      <c r="AG11" s="52"/>
      <c r="AH11" s="104" t="n">
        <f aca="false">AH10+AI11+AJ11+AX11+AY11+BQ11+BR11</f>
        <v>575</v>
      </c>
      <c r="AI11" s="104" t="n">
        <v>0</v>
      </c>
      <c r="AJ11" s="110" t="n">
        <v>0</v>
      </c>
      <c r="AK11" s="84" t="n">
        <v>0</v>
      </c>
      <c r="AL11" s="2" t="n">
        <v>0</v>
      </c>
      <c r="AM11" s="38" t="n">
        <v>0</v>
      </c>
      <c r="AN11" s="52"/>
      <c r="AO11" s="83" t="n">
        <f aca="false">AO10-AP11+AQ11-AS11-AT11</f>
        <v>121</v>
      </c>
      <c r="AP11" s="84" t="n">
        <v>6</v>
      </c>
      <c r="AQ11" s="84" t="n">
        <v>0</v>
      </c>
      <c r="AR11" s="84" t="n">
        <v>0</v>
      </c>
      <c r="AS11" s="84" t="n">
        <v>0</v>
      </c>
      <c r="AT11" s="84" t="n">
        <v>0</v>
      </c>
      <c r="AU11" s="84" t="n">
        <v>0</v>
      </c>
      <c r="AV11" s="105" t="n">
        <v>3</v>
      </c>
      <c r="AW11" s="105" t="n">
        <v>0</v>
      </c>
      <c r="AX11" s="106" t="n">
        <v>1</v>
      </c>
      <c r="AY11" s="106" t="n">
        <v>0</v>
      </c>
      <c r="AZ11" s="105" t="n">
        <v>0</v>
      </c>
      <c r="BA11" s="105" t="n">
        <v>4</v>
      </c>
      <c r="BB11" s="105" t="n">
        <v>0</v>
      </c>
      <c r="BC11" s="72" t="n">
        <v>0</v>
      </c>
      <c r="BD11" s="72" t="n">
        <v>0</v>
      </c>
      <c r="BE11" s="107" t="n">
        <v>42</v>
      </c>
      <c r="BF11" s="113" t="n">
        <v>53.27</v>
      </c>
      <c r="BG11" s="52"/>
      <c r="BH11" s="83" t="n">
        <f aca="false">BH10-BI11+BJ11-BM11-BL11</f>
        <v>128</v>
      </c>
      <c r="BI11" s="84" t="n">
        <v>5</v>
      </c>
      <c r="BJ11" s="84" t="n">
        <v>0</v>
      </c>
      <c r="BK11" s="84" t="n">
        <v>0</v>
      </c>
      <c r="BL11" s="84" t="n">
        <v>0</v>
      </c>
      <c r="BM11" s="84" t="n">
        <v>0</v>
      </c>
      <c r="BN11" s="84" t="n">
        <v>0</v>
      </c>
      <c r="BO11" s="105" t="n">
        <v>4</v>
      </c>
      <c r="BP11" s="105" t="n">
        <v>0</v>
      </c>
      <c r="BQ11" s="106" t="n">
        <v>1</v>
      </c>
      <c r="BR11" s="106" t="n">
        <v>0</v>
      </c>
      <c r="BS11" s="105" t="n">
        <v>0</v>
      </c>
      <c r="BT11" s="105" t="n">
        <v>0</v>
      </c>
      <c r="BU11" s="105" t="n">
        <v>0</v>
      </c>
      <c r="BV11" s="84" t="n">
        <v>0</v>
      </c>
      <c r="BW11" s="84" t="n">
        <v>0</v>
      </c>
      <c r="BX11" s="107" t="n">
        <v>13</v>
      </c>
      <c r="BY11" s="72" t="n">
        <v>10</v>
      </c>
      <c r="BZ11" s="109" t="n">
        <v>1184</v>
      </c>
      <c r="CA11" s="109" t="n">
        <f aca="false">CA10+BO11+AV11-BI11-AM11-AL11-AJ11+AZ11+BS11</f>
        <v>4901</v>
      </c>
      <c r="CB11" s="84" t="n">
        <f aca="false">+BQ11+AX11</f>
        <v>2</v>
      </c>
      <c r="CC11" s="95" t="n">
        <v>5</v>
      </c>
      <c r="CD11" s="95"/>
      <c r="CE11" s="96" t="n">
        <v>3.52</v>
      </c>
      <c r="CF11" s="97" t="n">
        <v>3.34</v>
      </c>
      <c r="CG11" s="97" t="n">
        <v>68.9</v>
      </c>
      <c r="CH11" s="98" t="n">
        <v>9.7</v>
      </c>
      <c r="CI11" s="84"/>
    </row>
    <row r="12" customFormat="false" ht="15" hidden="false" customHeight="false" outlineLevel="0" collapsed="false">
      <c r="A12" s="72" t="n">
        <v>6</v>
      </c>
      <c r="B12" s="73" t="n">
        <v>149778</v>
      </c>
      <c r="C12" s="2"/>
      <c r="D12" s="100" t="n">
        <v>53217</v>
      </c>
      <c r="E12" s="100" t="n">
        <v>84419</v>
      </c>
      <c r="F12" s="73" t="n">
        <f aca="false">SUM(D12:E12)</f>
        <v>137636</v>
      </c>
      <c r="G12" s="74"/>
      <c r="H12" s="73" t="n">
        <v>2235</v>
      </c>
      <c r="I12" s="73" t="n">
        <v>2132</v>
      </c>
      <c r="J12" s="73" t="n">
        <v>205</v>
      </c>
      <c r="K12" s="80" t="n">
        <v>37.69</v>
      </c>
      <c r="L12" s="74"/>
      <c r="M12" s="101" t="n">
        <v>37.5</v>
      </c>
      <c r="N12" s="52"/>
      <c r="O12" s="83" t="n">
        <v>3973</v>
      </c>
      <c r="P12" s="52"/>
      <c r="Q12" s="84" t="n">
        <v>243</v>
      </c>
      <c r="R12" s="52"/>
      <c r="S12" s="84" t="n">
        <f aca="false">+AO12+BH12</f>
        <v>237</v>
      </c>
      <c r="T12" s="52"/>
      <c r="U12" s="84" t="n">
        <v>52</v>
      </c>
      <c r="V12" s="52"/>
      <c r="W12" s="84" t="n">
        <v>14</v>
      </c>
      <c r="X12" s="52"/>
      <c r="Y12" s="86" t="n">
        <f aca="false">+W12+U12+Q12+O12+AO12</f>
        <v>4398</v>
      </c>
      <c r="Z12" s="65"/>
      <c r="AA12" s="84" t="n">
        <v>0</v>
      </c>
      <c r="AB12" s="84" t="n">
        <v>0</v>
      </c>
      <c r="AC12" s="84" t="n">
        <v>0</v>
      </c>
      <c r="AD12" s="84" t="n">
        <v>0</v>
      </c>
      <c r="AE12" s="52"/>
      <c r="AF12" s="84" t="n">
        <v>0</v>
      </c>
      <c r="AG12" s="52"/>
      <c r="AH12" s="104" t="n">
        <f aca="false">AH11+AI12+AJ12+AX12+AY12+BQ12+BR12</f>
        <v>575</v>
      </c>
      <c r="AI12" s="104" t="n">
        <v>0</v>
      </c>
      <c r="AJ12" s="104" t="n">
        <v>0</v>
      </c>
      <c r="AK12" s="84" t="n">
        <v>0</v>
      </c>
      <c r="AL12" s="2" t="n">
        <v>0</v>
      </c>
      <c r="AM12" s="38" t="n">
        <v>0</v>
      </c>
      <c r="AN12" s="52"/>
      <c r="AO12" s="83" t="n">
        <f aca="false">AO11-AP12+AQ12-AS12-AT12</f>
        <v>116</v>
      </c>
      <c r="AP12" s="84" t="n">
        <v>5</v>
      </c>
      <c r="AQ12" s="84" t="n">
        <v>0</v>
      </c>
      <c r="AR12" s="84" t="n">
        <v>1</v>
      </c>
      <c r="AS12" s="84" t="n">
        <v>0</v>
      </c>
      <c r="AT12" s="84" t="n">
        <v>0</v>
      </c>
      <c r="AU12" s="84" t="n">
        <v>0</v>
      </c>
      <c r="AV12" s="105" t="n">
        <v>1</v>
      </c>
      <c r="AW12" s="105" t="n">
        <v>1</v>
      </c>
      <c r="AX12" s="106" t="n">
        <v>0</v>
      </c>
      <c r="AY12" s="106" t="n">
        <v>0</v>
      </c>
      <c r="AZ12" s="105" t="n">
        <v>0</v>
      </c>
      <c r="BA12" s="105" t="n">
        <v>4</v>
      </c>
      <c r="BB12" s="105" t="n">
        <v>1</v>
      </c>
      <c r="BC12" s="72" t="n">
        <v>0</v>
      </c>
      <c r="BD12" s="72" t="n">
        <v>0</v>
      </c>
      <c r="BE12" s="107" t="n">
        <v>29</v>
      </c>
      <c r="BF12" s="113" t="n">
        <v>53.02</v>
      </c>
      <c r="BG12" s="52"/>
      <c r="BH12" s="83" t="n">
        <f aca="false">BH11-BI12+BJ12-BM12-BL12</f>
        <v>121</v>
      </c>
      <c r="BI12" s="84" t="n">
        <v>7</v>
      </c>
      <c r="BJ12" s="84" t="n">
        <v>0</v>
      </c>
      <c r="BK12" s="84" t="n">
        <v>0</v>
      </c>
      <c r="BL12" s="84" t="n">
        <v>0</v>
      </c>
      <c r="BM12" s="84" t="n">
        <v>0</v>
      </c>
      <c r="BN12" s="84" t="n">
        <v>0</v>
      </c>
      <c r="BO12" s="105" t="n">
        <v>7</v>
      </c>
      <c r="BP12" s="105" t="n">
        <v>0</v>
      </c>
      <c r="BQ12" s="106" t="n">
        <v>0</v>
      </c>
      <c r="BR12" s="106" t="n">
        <v>0</v>
      </c>
      <c r="BS12" s="105" t="n">
        <v>0</v>
      </c>
      <c r="BT12" s="105" t="n">
        <v>0</v>
      </c>
      <c r="BU12" s="105" t="n">
        <v>0</v>
      </c>
      <c r="BV12" s="84" t="n">
        <v>0</v>
      </c>
      <c r="BW12" s="84" t="n">
        <v>0</v>
      </c>
      <c r="BX12" s="107" t="n">
        <v>23</v>
      </c>
      <c r="BY12" s="72" t="n">
        <v>15</v>
      </c>
      <c r="BZ12" s="109" t="n">
        <v>1177</v>
      </c>
      <c r="CA12" s="109" t="n">
        <f aca="false">CA11+BO12+AV12-BI12-AM12-AL12-AJ12+AZ12+BS12</f>
        <v>4902</v>
      </c>
      <c r="CB12" s="84" t="n">
        <f aca="false">+BQ12+AX12</f>
        <v>0</v>
      </c>
      <c r="CC12" s="95" t="n">
        <v>6</v>
      </c>
      <c r="CD12" s="95"/>
      <c r="CE12" s="96" t="n">
        <v>3.48</v>
      </c>
      <c r="CF12" s="97" t="n">
        <v>3.3</v>
      </c>
      <c r="CG12" s="97" t="n">
        <v>54.49</v>
      </c>
      <c r="CH12" s="98" t="n">
        <v>9.52</v>
      </c>
      <c r="CI12" s="99"/>
    </row>
    <row r="13" customFormat="false" ht="15" hidden="false" customHeight="false" outlineLevel="0" collapsed="false">
      <c r="A13" s="72" t="n">
        <v>7</v>
      </c>
      <c r="B13" s="115" t="n">
        <v>150826</v>
      </c>
      <c r="C13" s="116"/>
      <c r="D13" s="117" t="n">
        <v>52975</v>
      </c>
      <c r="E13" s="117" t="n">
        <v>88711</v>
      </c>
      <c r="F13" s="115" t="n">
        <f aca="false">SUM(D13:E13)</f>
        <v>141686</v>
      </c>
      <c r="G13" s="118"/>
      <c r="H13" s="115" t="n">
        <v>2499</v>
      </c>
      <c r="I13" s="115" t="n">
        <v>2102</v>
      </c>
      <c r="J13" s="115" t="n">
        <v>200</v>
      </c>
      <c r="K13" s="119" t="n">
        <v>37.82</v>
      </c>
      <c r="L13" s="74"/>
      <c r="M13" s="120" t="n">
        <v>38.58</v>
      </c>
      <c r="N13" s="52"/>
      <c r="O13" s="83" t="n">
        <v>3987</v>
      </c>
      <c r="P13" s="52"/>
      <c r="Q13" s="84" t="n">
        <v>243</v>
      </c>
      <c r="R13" s="52"/>
      <c r="S13" s="84" t="n">
        <f aca="false">+AO13+BH13</f>
        <v>224</v>
      </c>
      <c r="T13" s="52"/>
      <c r="U13" s="84" t="n">
        <v>53</v>
      </c>
      <c r="V13" s="52"/>
      <c r="W13" s="84" t="n">
        <v>9</v>
      </c>
      <c r="X13" s="52"/>
      <c r="Y13" s="86" t="n">
        <f aca="false">+W13+U13+Q13+O13+AO13</f>
        <v>4402</v>
      </c>
      <c r="Z13" s="65"/>
      <c r="AA13" s="84" t="n">
        <v>0</v>
      </c>
      <c r="AB13" s="84" t="n">
        <v>0</v>
      </c>
      <c r="AC13" s="84" t="n">
        <v>2</v>
      </c>
      <c r="AD13" s="84" t="n">
        <v>0</v>
      </c>
      <c r="AE13" s="52"/>
      <c r="AF13" s="84" t="n">
        <v>1</v>
      </c>
      <c r="AG13" s="52"/>
      <c r="AH13" s="104" t="n">
        <f aca="false">AH12+AI13+AJ13+AX13+AY13+BQ13+BR13</f>
        <v>577</v>
      </c>
      <c r="AI13" s="110" t="n">
        <v>0</v>
      </c>
      <c r="AJ13" s="110" t="n">
        <v>0</v>
      </c>
      <c r="AK13" s="84" t="n">
        <v>0</v>
      </c>
      <c r="AL13" s="2" t="n">
        <v>0</v>
      </c>
      <c r="AM13" s="38" t="n">
        <v>0</v>
      </c>
      <c r="AN13" s="52"/>
      <c r="AO13" s="83" t="n">
        <f aca="false">AO12-AP13+AQ13-AS13-AT13</f>
        <v>110</v>
      </c>
      <c r="AP13" s="84" t="n">
        <v>6</v>
      </c>
      <c r="AQ13" s="84" t="n">
        <v>0</v>
      </c>
      <c r="AR13" s="84" t="n">
        <v>0</v>
      </c>
      <c r="AS13" s="84" t="n">
        <v>0</v>
      </c>
      <c r="AT13" s="84" t="n">
        <v>0</v>
      </c>
      <c r="AU13" s="84" t="n">
        <v>0</v>
      </c>
      <c r="AV13" s="105" t="n">
        <v>2</v>
      </c>
      <c r="AW13" s="105" t="n">
        <v>0</v>
      </c>
      <c r="AX13" s="106" t="n">
        <v>0</v>
      </c>
      <c r="AY13" s="106" t="n">
        <v>0</v>
      </c>
      <c r="AZ13" s="105" t="n">
        <v>0</v>
      </c>
      <c r="BA13" s="105" t="n">
        <v>3</v>
      </c>
      <c r="BB13" s="105" t="n">
        <v>1</v>
      </c>
      <c r="BC13" s="72" t="n">
        <v>35</v>
      </c>
      <c r="BD13" s="72" t="n">
        <v>14</v>
      </c>
      <c r="BE13" s="107" t="n">
        <v>20</v>
      </c>
      <c r="BF13" s="113" t="n">
        <v>53.59</v>
      </c>
      <c r="BG13" s="52"/>
      <c r="BH13" s="83" t="n">
        <f aca="false">BH12-BI13+BJ13-BM13-BL13</f>
        <v>114</v>
      </c>
      <c r="BI13" s="84" t="n">
        <v>7</v>
      </c>
      <c r="BJ13" s="84" t="n">
        <v>0</v>
      </c>
      <c r="BK13" s="84" t="n">
        <v>0</v>
      </c>
      <c r="BL13" s="84" t="n">
        <v>0</v>
      </c>
      <c r="BM13" s="84" t="n">
        <v>0</v>
      </c>
      <c r="BN13" s="84" t="n">
        <v>0</v>
      </c>
      <c r="BO13" s="105" t="n">
        <v>5</v>
      </c>
      <c r="BP13" s="105" t="n">
        <v>0</v>
      </c>
      <c r="BQ13" s="106" t="n">
        <v>1</v>
      </c>
      <c r="BR13" s="106" t="n">
        <v>1</v>
      </c>
      <c r="BS13" s="105" t="n">
        <v>0</v>
      </c>
      <c r="BT13" s="105" t="n">
        <v>0</v>
      </c>
      <c r="BU13" s="105" t="n">
        <v>0</v>
      </c>
      <c r="BV13" s="84" t="n">
        <v>0</v>
      </c>
      <c r="BW13" s="84" t="n">
        <v>0</v>
      </c>
      <c r="BX13" s="107" t="n">
        <v>22</v>
      </c>
      <c r="BY13" s="72" t="n">
        <v>13</v>
      </c>
      <c r="BZ13" s="109" t="n">
        <v>1170</v>
      </c>
      <c r="CA13" s="109" t="n">
        <f aca="false">CA12+BO13+AV13-BI13-AM13-AL13-AJ13+AZ13+BS13</f>
        <v>4902</v>
      </c>
      <c r="CB13" s="84" t="n">
        <f aca="false">+BQ13+AX13</f>
        <v>1</v>
      </c>
      <c r="CC13" s="95" t="n">
        <v>7</v>
      </c>
      <c r="CD13" s="95"/>
      <c r="CE13" s="96" t="n">
        <v>3.53</v>
      </c>
      <c r="CF13" s="97" t="n">
        <v>3.32</v>
      </c>
      <c r="CG13" s="97" t="n">
        <v>68.78</v>
      </c>
      <c r="CH13" s="98" t="n">
        <v>11.69</v>
      </c>
      <c r="CI13" s="99"/>
    </row>
    <row r="14" customFormat="false" ht="13.8" hidden="false" customHeight="false" outlineLevel="0" collapsed="false">
      <c r="A14" s="72" t="n">
        <v>8</v>
      </c>
      <c r="B14" s="115" t="n">
        <v>151723</v>
      </c>
      <c r="C14" s="102"/>
      <c r="D14" s="117" t="n">
        <v>55116</v>
      </c>
      <c r="E14" s="117" t="n">
        <v>90097</v>
      </c>
      <c r="F14" s="115" t="n">
        <f aca="false">SUM(D14:E14)</f>
        <v>145213</v>
      </c>
      <c r="G14" s="118"/>
      <c r="H14" s="115" t="n">
        <v>0</v>
      </c>
      <c r="I14" s="115" t="n">
        <v>4156</v>
      </c>
      <c r="J14" s="115" t="n">
        <v>205</v>
      </c>
      <c r="K14" s="119" t="n">
        <v>38.04</v>
      </c>
      <c r="L14" s="118"/>
      <c r="M14" s="120" t="n">
        <v>38.44</v>
      </c>
      <c r="N14" s="52"/>
      <c r="O14" s="83" t="n">
        <v>3988</v>
      </c>
      <c r="P14" s="52"/>
      <c r="Q14" s="84" t="n">
        <v>243</v>
      </c>
      <c r="R14" s="52"/>
      <c r="S14" s="84" t="n">
        <f aca="false">+AO14+BH14</f>
        <v>211</v>
      </c>
      <c r="T14" s="52"/>
      <c r="U14" s="84" t="n">
        <v>60</v>
      </c>
      <c r="V14" s="52"/>
      <c r="W14" s="84" t="n">
        <v>14</v>
      </c>
      <c r="X14" s="52"/>
      <c r="Y14" s="86" t="n">
        <f aca="false">+W14+U14+Q14+O14+AO14</f>
        <v>4407</v>
      </c>
      <c r="Z14" s="65"/>
      <c r="AA14" s="84" t="n">
        <v>0</v>
      </c>
      <c r="AB14" s="84" t="n">
        <v>0</v>
      </c>
      <c r="AC14" s="84" t="n">
        <v>0</v>
      </c>
      <c r="AD14" s="84" t="n">
        <v>0</v>
      </c>
      <c r="AE14" s="52"/>
      <c r="AF14" s="84" t="n">
        <v>0</v>
      </c>
      <c r="AG14" s="52"/>
      <c r="AH14" s="104" t="n">
        <f aca="false">AH13+AI14+AJ14+AX14+AY14+BQ14+BR14</f>
        <v>578</v>
      </c>
      <c r="AI14" s="110" t="n">
        <v>0</v>
      </c>
      <c r="AJ14" s="110" t="n">
        <v>0</v>
      </c>
      <c r="AK14" s="84" t="n">
        <v>0</v>
      </c>
      <c r="AL14" s="2" t="n">
        <v>0</v>
      </c>
      <c r="AM14" s="38" t="n">
        <v>0</v>
      </c>
      <c r="AN14" s="52"/>
      <c r="AO14" s="83" t="n">
        <f aca="false">AO13-AP14+AQ14-AS14-AT14</f>
        <v>102</v>
      </c>
      <c r="AP14" s="84" t="n">
        <v>8</v>
      </c>
      <c r="AQ14" s="84" t="n">
        <v>0</v>
      </c>
      <c r="AR14" s="84" t="n">
        <v>1</v>
      </c>
      <c r="AS14" s="84" t="n">
        <v>0</v>
      </c>
      <c r="AT14" s="84" t="n">
        <v>0</v>
      </c>
      <c r="AU14" s="84" t="n">
        <v>0</v>
      </c>
      <c r="AV14" s="105" t="n">
        <v>3</v>
      </c>
      <c r="AW14" s="105" t="n">
        <v>0</v>
      </c>
      <c r="AX14" s="106" t="n">
        <v>0</v>
      </c>
      <c r="AY14" s="106" t="n">
        <v>1</v>
      </c>
      <c r="AZ14" s="105" t="n">
        <v>0</v>
      </c>
      <c r="BA14" s="105" t="n">
        <v>4</v>
      </c>
      <c r="BB14" s="105" t="n">
        <v>0</v>
      </c>
      <c r="BC14" s="72" t="n">
        <v>21</v>
      </c>
      <c r="BD14" s="72" t="n">
        <v>9</v>
      </c>
      <c r="BE14" s="107" t="n">
        <v>28</v>
      </c>
      <c r="BF14" s="113" t="n">
        <v>53.8</v>
      </c>
      <c r="BG14" s="52"/>
      <c r="BH14" s="83" t="n">
        <f aca="false">BH13-BI14+BJ14-BM14-BL14</f>
        <v>109</v>
      </c>
      <c r="BI14" s="84" t="n">
        <v>5</v>
      </c>
      <c r="BJ14" s="84" t="n">
        <v>0</v>
      </c>
      <c r="BK14" s="84" t="n">
        <v>1</v>
      </c>
      <c r="BL14" s="84" t="n">
        <v>0</v>
      </c>
      <c r="BM14" s="84" t="n">
        <v>0</v>
      </c>
      <c r="BN14" s="84" t="n">
        <v>0</v>
      </c>
      <c r="BO14" s="105" t="n">
        <v>4</v>
      </c>
      <c r="BP14" s="105" t="n">
        <v>0</v>
      </c>
      <c r="BQ14" s="106" t="n">
        <v>0</v>
      </c>
      <c r="BR14" s="106" t="n">
        <v>0</v>
      </c>
      <c r="BS14" s="105" t="n">
        <v>0</v>
      </c>
      <c r="BT14" s="105" t="n">
        <v>1</v>
      </c>
      <c r="BU14" s="105" t="n">
        <v>0</v>
      </c>
      <c r="BV14" s="84" t="n">
        <v>0</v>
      </c>
      <c r="BW14" s="84" t="n">
        <v>0</v>
      </c>
      <c r="BX14" s="107" t="n">
        <v>14</v>
      </c>
      <c r="BY14" s="72" t="n">
        <v>11</v>
      </c>
      <c r="BZ14" s="109" t="n">
        <v>1164</v>
      </c>
      <c r="CA14" s="109" t="n">
        <f aca="false">CA13+BO14+AV14-BI14-AM14-AL14-AJ14+AZ14+BS14</f>
        <v>4904</v>
      </c>
      <c r="CB14" s="84" t="n">
        <f aca="false">+BQ14+AX14</f>
        <v>0</v>
      </c>
      <c r="CC14" s="95" t="n">
        <v>8</v>
      </c>
      <c r="CD14" s="95"/>
      <c r="CE14" s="96" t="n">
        <v>3.36</v>
      </c>
      <c r="CF14" s="97" t="n">
        <v>3.27</v>
      </c>
      <c r="CG14" s="97" t="n">
        <v>68.19</v>
      </c>
      <c r="CH14" s="98" t="n">
        <v>10.36</v>
      </c>
      <c r="CI14" s="99"/>
      <c r="CK14" s="122" t="s">
        <v>76</v>
      </c>
      <c r="CL14" s="122"/>
    </row>
    <row r="15" customFormat="false" ht="13.8" hidden="false" customHeight="false" outlineLevel="0" collapsed="false">
      <c r="A15" s="72" t="n">
        <v>9</v>
      </c>
      <c r="B15" s="115" t="n">
        <v>152012</v>
      </c>
      <c r="C15" s="102"/>
      <c r="D15" s="117" t="n">
        <v>53285</v>
      </c>
      <c r="E15" s="117" t="n">
        <v>88585</v>
      </c>
      <c r="F15" s="115" t="n">
        <f aca="false">SUM(D15:E15)</f>
        <v>141870</v>
      </c>
      <c r="G15" s="118"/>
      <c r="H15" s="115" t="n">
        <v>2568</v>
      </c>
      <c r="I15" s="115" t="n">
        <v>2132</v>
      </c>
      <c r="J15" s="115" t="n">
        <v>205</v>
      </c>
      <c r="K15" s="119" t="n">
        <v>38.49</v>
      </c>
      <c r="L15" s="118"/>
      <c r="M15" s="120" t="n">
        <v>38.43</v>
      </c>
      <c r="N15" s="52"/>
      <c r="O15" s="83" t="n">
        <v>3949</v>
      </c>
      <c r="P15" s="52"/>
      <c r="Q15" s="84" t="n">
        <v>240</v>
      </c>
      <c r="R15" s="52"/>
      <c r="S15" s="84" t="n">
        <f aca="false">+AO15+BH15</f>
        <v>281</v>
      </c>
      <c r="T15" s="52"/>
      <c r="U15" s="84" t="n">
        <v>63</v>
      </c>
      <c r="V15" s="52"/>
      <c r="W15" s="84" t="n">
        <v>15</v>
      </c>
      <c r="X15" s="52"/>
      <c r="Y15" s="86" t="n">
        <f aca="false">+W15+U15+Q15+O15+AO15</f>
        <v>4413</v>
      </c>
      <c r="Z15" s="65"/>
      <c r="AA15" s="84" t="n">
        <v>47</v>
      </c>
      <c r="AB15" s="84" t="n">
        <v>0</v>
      </c>
      <c r="AC15" s="84" t="n">
        <v>0</v>
      </c>
      <c r="AD15" s="84" t="n">
        <v>2</v>
      </c>
      <c r="AE15" s="52"/>
      <c r="AF15" s="84" t="n">
        <v>0</v>
      </c>
      <c r="AG15" s="52"/>
      <c r="AH15" s="104" t="n">
        <f aca="false">AH14+AI15+AJ15+AX15+AY15+BQ15+BR15</f>
        <v>580</v>
      </c>
      <c r="AI15" s="104" t="n">
        <v>0</v>
      </c>
      <c r="AJ15" s="110" t="n">
        <v>1</v>
      </c>
      <c r="AK15" s="84" t="n">
        <v>0</v>
      </c>
      <c r="AL15" s="2" t="n">
        <v>0</v>
      </c>
      <c r="AM15" s="38" t="n">
        <v>1</v>
      </c>
      <c r="AN15" s="52"/>
      <c r="AO15" s="83" t="n">
        <f aca="false">AO14-AP15+AQ15-AS15-AT15</f>
        <v>146</v>
      </c>
      <c r="AP15" s="84" t="n">
        <v>6</v>
      </c>
      <c r="AQ15" s="84" t="n">
        <v>50</v>
      </c>
      <c r="AR15" s="84" t="n">
        <v>2</v>
      </c>
      <c r="AS15" s="84" t="n">
        <v>0</v>
      </c>
      <c r="AT15" s="84" t="n">
        <v>0</v>
      </c>
      <c r="AU15" s="84" t="n">
        <v>0</v>
      </c>
      <c r="AV15" s="105" t="n">
        <v>2</v>
      </c>
      <c r="AW15" s="105" t="n">
        <v>0</v>
      </c>
      <c r="AX15" s="106" t="n">
        <v>0</v>
      </c>
      <c r="AY15" s="106" t="n">
        <v>0</v>
      </c>
      <c r="AZ15" s="105" t="n">
        <v>0</v>
      </c>
      <c r="BA15" s="105" t="n">
        <v>4</v>
      </c>
      <c r="BB15" s="105" t="n">
        <v>0</v>
      </c>
      <c r="BC15" s="72" t="n">
        <v>0</v>
      </c>
      <c r="BD15" s="72" t="n">
        <v>0</v>
      </c>
      <c r="BE15" s="107" t="n">
        <v>22</v>
      </c>
      <c r="BF15" s="113" t="n">
        <v>53.52</v>
      </c>
      <c r="BG15" s="52"/>
      <c r="BH15" s="83" t="n">
        <f aca="false">BH14-BI15+BJ15-BM15-BL15</f>
        <v>135</v>
      </c>
      <c r="BI15" s="84" t="n">
        <v>8</v>
      </c>
      <c r="BJ15" s="84" t="n">
        <v>34</v>
      </c>
      <c r="BK15" s="84" t="n">
        <v>0</v>
      </c>
      <c r="BL15" s="84" t="n">
        <v>0</v>
      </c>
      <c r="BM15" s="84" t="n">
        <v>0</v>
      </c>
      <c r="BN15" s="84" t="n">
        <v>0</v>
      </c>
      <c r="BO15" s="105" t="n">
        <v>6</v>
      </c>
      <c r="BP15" s="105" t="n">
        <v>0</v>
      </c>
      <c r="BQ15" s="106" t="n">
        <v>1</v>
      </c>
      <c r="BR15" s="106" t="n">
        <v>0</v>
      </c>
      <c r="BS15" s="105" t="n">
        <v>0</v>
      </c>
      <c r="BT15" s="105" t="n">
        <v>1</v>
      </c>
      <c r="BU15" s="105" t="n">
        <v>0</v>
      </c>
      <c r="BV15" s="84" t="n">
        <v>0</v>
      </c>
      <c r="BW15" s="84" t="n">
        <v>0</v>
      </c>
      <c r="BX15" s="107" t="n">
        <v>27</v>
      </c>
      <c r="BY15" s="72" t="n">
        <v>14</v>
      </c>
      <c r="BZ15" s="109" t="n">
        <v>1153</v>
      </c>
      <c r="CA15" s="109" t="n">
        <f aca="false">CA14+BO15+AV15-BI15-AM15-AL15-AJ15+AZ15+BS15</f>
        <v>4902</v>
      </c>
      <c r="CB15" s="84" t="n">
        <f aca="false">+BQ15+AX15</f>
        <v>1</v>
      </c>
      <c r="CC15" s="95" t="n">
        <v>9</v>
      </c>
      <c r="CD15" s="95"/>
      <c r="CE15" s="123" t="n">
        <v>3.25</v>
      </c>
      <c r="CF15" s="97" t="n">
        <v>3.3</v>
      </c>
      <c r="CG15" s="97" t="n">
        <v>74.11</v>
      </c>
      <c r="CH15" s="98" t="n">
        <v>10.64</v>
      </c>
      <c r="CI15" s="99"/>
      <c r="CK15" s="122" t="s">
        <v>77</v>
      </c>
      <c r="CL15" s="122"/>
    </row>
    <row r="16" customFormat="false" ht="13.8" hidden="false" customHeight="false" outlineLevel="0" collapsed="false">
      <c r="A16" s="72" t="n">
        <v>10</v>
      </c>
      <c r="B16" s="115" t="n">
        <v>151196</v>
      </c>
      <c r="C16" s="102"/>
      <c r="D16" s="117" t="n">
        <v>54147</v>
      </c>
      <c r="E16" s="117" t="n">
        <v>99641</v>
      </c>
      <c r="F16" s="115" t="n">
        <f aca="false">SUM(D16:E16)</f>
        <v>153788</v>
      </c>
      <c r="G16" s="118"/>
      <c r="H16" s="115" t="n">
        <v>1656</v>
      </c>
      <c r="I16" s="115" t="n">
        <v>2267</v>
      </c>
      <c r="J16" s="115" t="n">
        <v>200</v>
      </c>
      <c r="K16" s="119" t="n">
        <v>38.56</v>
      </c>
      <c r="L16" s="118"/>
      <c r="M16" s="120" t="n">
        <v>38.81</v>
      </c>
      <c r="N16" s="102"/>
      <c r="O16" s="83" t="n">
        <v>3921</v>
      </c>
      <c r="P16" s="52"/>
      <c r="Q16" s="84" t="n">
        <v>240</v>
      </c>
      <c r="R16" s="52"/>
      <c r="S16" s="84" t="n">
        <f aca="false">+AO16+BH16</f>
        <v>268</v>
      </c>
      <c r="T16" s="52"/>
      <c r="U16" s="84" t="n">
        <v>54</v>
      </c>
      <c r="V16" s="52"/>
      <c r="W16" s="84" t="n">
        <v>9</v>
      </c>
      <c r="X16" s="52"/>
      <c r="Y16" s="86" t="n">
        <f aca="false">+W16+U16+Q16+O16+AO16</f>
        <v>4360</v>
      </c>
      <c r="Z16" s="65"/>
      <c r="AA16" s="84" t="n">
        <v>0</v>
      </c>
      <c r="AB16" s="84" t="n">
        <v>0</v>
      </c>
      <c r="AC16" s="84" t="n">
        <v>55</v>
      </c>
      <c r="AD16" s="84" t="n">
        <v>1</v>
      </c>
      <c r="AE16" s="52"/>
      <c r="AF16" s="84" t="n">
        <v>0</v>
      </c>
      <c r="AG16" s="52"/>
      <c r="AH16" s="104" t="n">
        <f aca="false">AH15+AI16+AJ16+AX16+AY16+BQ16+BR16</f>
        <v>580</v>
      </c>
      <c r="AI16" s="104" t="n">
        <v>0</v>
      </c>
      <c r="AJ16" s="104" t="n">
        <v>0</v>
      </c>
      <c r="AK16" s="84" t="n">
        <v>0</v>
      </c>
      <c r="AL16" s="2" t="n">
        <v>0</v>
      </c>
      <c r="AM16" s="38" t="n">
        <v>1</v>
      </c>
      <c r="AN16" s="52"/>
      <c r="AO16" s="83" t="n">
        <f aca="false">AO15-AP16+AQ16-AS16-AT16</f>
        <v>136</v>
      </c>
      <c r="AP16" s="84" t="n">
        <v>10</v>
      </c>
      <c r="AQ16" s="84" t="n">
        <v>0</v>
      </c>
      <c r="AR16" s="84" t="n">
        <v>2</v>
      </c>
      <c r="AS16" s="84" t="n">
        <v>0</v>
      </c>
      <c r="AT16" s="84" t="n">
        <v>0</v>
      </c>
      <c r="AU16" s="84" t="n">
        <v>1</v>
      </c>
      <c r="AV16" s="105" t="n">
        <v>6</v>
      </c>
      <c r="AW16" s="105" t="n">
        <v>0</v>
      </c>
      <c r="AX16" s="106" t="n">
        <v>0</v>
      </c>
      <c r="AY16" s="106" t="n">
        <v>0</v>
      </c>
      <c r="AZ16" s="105" t="n">
        <v>0</v>
      </c>
      <c r="BA16" s="105" t="n">
        <v>6</v>
      </c>
      <c r="BB16" s="105" t="n">
        <v>0</v>
      </c>
      <c r="BC16" s="72" t="n">
        <v>0</v>
      </c>
      <c r="BD16" s="72" t="n">
        <v>0</v>
      </c>
      <c r="BE16" s="107" t="n">
        <v>39</v>
      </c>
      <c r="BF16" s="113" t="n">
        <v>53.78</v>
      </c>
      <c r="BG16" s="52"/>
      <c r="BH16" s="83" t="n">
        <f aca="false">BH15-BI16+BJ16-BM16-BL16</f>
        <v>132</v>
      </c>
      <c r="BI16" s="84" t="n">
        <v>3</v>
      </c>
      <c r="BJ16" s="84" t="n">
        <v>0</v>
      </c>
      <c r="BK16" s="84" t="n">
        <v>0</v>
      </c>
      <c r="BL16" s="84" t="n">
        <v>0</v>
      </c>
      <c r="BM16" s="84" t="n">
        <v>0</v>
      </c>
      <c r="BN16" s="84" t="n">
        <v>0</v>
      </c>
      <c r="BO16" s="105" t="n">
        <v>3</v>
      </c>
      <c r="BP16" s="105" t="n">
        <v>0</v>
      </c>
      <c r="BQ16" s="106" t="n">
        <v>0</v>
      </c>
      <c r="BR16" s="106" t="n">
        <v>0</v>
      </c>
      <c r="BS16" s="105" t="n">
        <v>0</v>
      </c>
      <c r="BT16" s="105" t="n">
        <v>0</v>
      </c>
      <c r="BU16" s="105" t="n">
        <v>0</v>
      </c>
      <c r="BV16" s="84" t="n">
        <v>70</v>
      </c>
      <c r="BW16" s="84" t="n">
        <v>2</v>
      </c>
      <c r="BX16" s="107" t="n">
        <v>8</v>
      </c>
      <c r="BY16" s="72" t="n">
        <v>6</v>
      </c>
      <c r="BZ16" s="109" t="n">
        <v>1219</v>
      </c>
      <c r="CA16" s="109" t="n">
        <f aca="false">CA15+BO16+AV16-BI16-AM16-AL16-AJ16+AZ16+BS16</f>
        <v>4907</v>
      </c>
      <c r="CB16" s="84" t="n">
        <f aca="false">+BQ16+AX16</f>
        <v>0</v>
      </c>
      <c r="CC16" s="95" t="n">
        <v>10</v>
      </c>
      <c r="CD16" s="95"/>
      <c r="CE16" s="96" t="n">
        <v>3.31</v>
      </c>
      <c r="CF16" s="124" t="n">
        <v>3.35</v>
      </c>
      <c r="CG16" s="97" t="n">
        <v>59.44</v>
      </c>
      <c r="CH16" s="98" t="n">
        <v>11.58</v>
      </c>
      <c r="CI16" s="84"/>
      <c r="CK16" s="122" t="s">
        <v>78</v>
      </c>
      <c r="CL16" s="122"/>
    </row>
    <row r="17" customFormat="false" ht="15" hidden="false" customHeight="false" outlineLevel="0" collapsed="false">
      <c r="A17" s="72" t="n">
        <v>11</v>
      </c>
      <c r="B17" s="115" t="n">
        <v>151878</v>
      </c>
      <c r="C17" s="102"/>
      <c r="D17" s="117" t="n">
        <v>55291</v>
      </c>
      <c r="E17" s="117" t="n">
        <v>109738</v>
      </c>
      <c r="F17" s="115" t="n">
        <f aca="false">SUM(D17:E17)</f>
        <v>165029</v>
      </c>
      <c r="G17" s="118"/>
      <c r="H17" s="115" t="n">
        <v>1637</v>
      </c>
      <c r="I17" s="115" t="n">
        <v>2354</v>
      </c>
      <c r="J17" s="115" t="n">
        <v>205</v>
      </c>
      <c r="K17" s="119" t="n">
        <v>38.45</v>
      </c>
      <c r="L17" s="118"/>
      <c r="M17" s="120" t="n">
        <v>39.09</v>
      </c>
      <c r="N17" s="102"/>
      <c r="O17" s="83" t="n">
        <v>3949</v>
      </c>
      <c r="P17" s="52"/>
      <c r="Q17" s="84" t="n">
        <v>240</v>
      </c>
      <c r="R17" s="52"/>
      <c r="S17" s="84" t="n">
        <f aca="false">+AO17+BH17</f>
        <v>260</v>
      </c>
      <c r="T17" s="52"/>
      <c r="U17" s="84" t="n">
        <v>34</v>
      </c>
      <c r="V17" s="52"/>
      <c r="W17" s="84" t="n">
        <v>7</v>
      </c>
      <c r="X17" s="52"/>
      <c r="Y17" s="86" t="n">
        <f aca="false">+W17+U17+Q17+O17+AO17</f>
        <v>4362</v>
      </c>
      <c r="Z17" s="125"/>
      <c r="AA17" s="84" t="n">
        <v>0</v>
      </c>
      <c r="AB17" s="84" t="n">
        <v>0</v>
      </c>
      <c r="AC17" s="84" t="n">
        <v>0</v>
      </c>
      <c r="AD17" s="84" t="n">
        <v>0</v>
      </c>
      <c r="AE17" s="52"/>
      <c r="AF17" s="84" t="n">
        <v>2</v>
      </c>
      <c r="AG17" s="52"/>
      <c r="AH17" s="104" t="n">
        <f aca="false">AH16+AI17+AJ17+AX17+AY17+BQ17+BR17</f>
        <v>583</v>
      </c>
      <c r="AI17" s="104" t="n">
        <v>0</v>
      </c>
      <c r="AJ17" s="104" t="n">
        <v>2</v>
      </c>
      <c r="AK17" s="84" t="n">
        <v>0</v>
      </c>
      <c r="AL17" s="2" t="n">
        <v>0</v>
      </c>
      <c r="AM17" s="38" t="n">
        <v>0</v>
      </c>
      <c r="AN17" s="52"/>
      <c r="AO17" s="83" t="n">
        <f aca="false">AO16-AP17+AQ17-AS17-AT17</f>
        <v>132</v>
      </c>
      <c r="AP17" s="84" t="n">
        <v>4</v>
      </c>
      <c r="AQ17" s="84" t="n">
        <v>0</v>
      </c>
      <c r="AR17" s="84" t="n">
        <v>1</v>
      </c>
      <c r="AS17" s="84" t="n">
        <v>0</v>
      </c>
      <c r="AT17" s="84" t="n">
        <v>0</v>
      </c>
      <c r="AU17" s="84" t="n">
        <v>0</v>
      </c>
      <c r="AV17" s="105" t="n">
        <v>2</v>
      </c>
      <c r="AW17" s="105" t="n">
        <v>0</v>
      </c>
      <c r="AX17" s="106" t="n">
        <v>0</v>
      </c>
      <c r="AY17" s="106" t="n">
        <v>0</v>
      </c>
      <c r="AZ17" s="105" t="n">
        <v>0</v>
      </c>
      <c r="BA17" s="105" t="n">
        <v>3</v>
      </c>
      <c r="BB17" s="105" t="n">
        <v>0</v>
      </c>
      <c r="BC17" s="72" t="n">
        <v>80</v>
      </c>
      <c r="BD17" s="72" t="n">
        <v>15</v>
      </c>
      <c r="BE17" s="107" t="n">
        <v>41</v>
      </c>
      <c r="BF17" s="113" t="n">
        <v>55.48</v>
      </c>
      <c r="BG17" s="52"/>
      <c r="BH17" s="83" t="n">
        <f aca="false">BH16-BI17+BJ17-BM17-BL17</f>
        <v>128</v>
      </c>
      <c r="BI17" s="84" t="n">
        <v>4</v>
      </c>
      <c r="BJ17" s="84" t="n">
        <v>0</v>
      </c>
      <c r="BK17" s="84" t="n">
        <v>0</v>
      </c>
      <c r="BL17" s="84" t="n">
        <v>0</v>
      </c>
      <c r="BM17" s="84" t="n">
        <v>0</v>
      </c>
      <c r="BN17" s="84" t="n">
        <v>0</v>
      </c>
      <c r="BO17" s="105" t="n">
        <v>3</v>
      </c>
      <c r="BP17" s="105" t="n">
        <v>0</v>
      </c>
      <c r="BQ17" s="106" t="n">
        <v>0</v>
      </c>
      <c r="BR17" s="106" t="n">
        <v>1</v>
      </c>
      <c r="BS17" s="105" t="n">
        <v>0</v>
      </c>
      <c r="BT17" s="105" t="n">
        <v>0</v>
      </c>
      <c r="BU17" s="105" t="n">
        <v>0</v>
      </c>
      <c r="BV17" s="84" t="n">
        <v>0</v>
      </c>
      <c r="BW17" s="84" t="n">
        <v>0</v>
      </c>
      <c r="BX17" s="107" t="n">
        <v>20</v>
      </c>
      <c r="BY17" s="72" t="n">
        <v>11</v>
      </c>
      <c r="BZ17" s="109" t="n">
        <v>1215</v>
      </c>
      <c r="CA17" s="109" t="n">
        <f aca="false">CA16+BO17+AV17-BI17-AM17-AL17-AJ17+AZ17+BS17</f>
        <v>4906</v>
      </c>
      <c r="CB17" s="84" t="n">
        <f aca="false">+BQ17+AX17</f>
        <v>0</v>
      </c>
      <c r="CC17" s="95" t="n">
        <v>11</v>
      </c>
      <c r="CD17" s="95"/>
      <c r="CE17" s="96" t="n">
        <v>3.3</v>
      </c>
      <c r="CF17" s="124" t="n">
        <v>3.36</v>
      </c>
      <c r="CG17" s="97" t="n">
        <v>69.66</v>
      </c>
      <c r="CH17" s="98" t="n">
        <v>12.41</v>
      </c>
      <c r="CI17" s="84"/>
    </row>
    <row r="18" customFormat="false" ht="13.8" hidden="false" customHeight="false" outlineLevel="0" collapsed="false">
      <c r="A18" s="72" t="n">
        <v>12</v>
      </c>
      <c r="B18" s="115" t="n">
        <v>151315</v>
      </c>
      <c r="C18" s="102"/>
      <c r="D18" s="117" t="n">
        <v>53915</v>
      </c>
      <c r="E18" s="117" t="n">
        <v>89719</v>
      </c>
      <c r="F18" s="115" t="n">
        <f aca="false">SUM(D18:E18)</f>
        <v>143634</v>
      </c>
      <c r="G18" s="118"/>
      <c r="H18" s="115" t="n">
        <v>2112</v>
      </c>
      <c r="I18" s="115" t="n">
        <v>1870</v>
      </c>
      <c r="J18" s="115" t="n">
        <v>225</v>
      </c>
      <c r="K18" s="119" t="n">
        <v>38.23</v>
      </c>
      <c r="L18" s="118"/>
      <c r="M18" s="120" t="n">
        <v>38.81</v>
      </c>
      <c r="N18" s="102"/>
      <c r="O18" s="83" t="n">
        <v>3957</v>
      </c>
      <c r="P18" s="52"/>
      <c r="Q18" s="84" t="n">
        <v>240</v>
      </c>
      <c r="R18" s="52"/>
      <c r="S18" s="84" t="n">
        <f aca="false">+AO18+BH18</f>
        <v>251</v>
      </c>
      <c r="T18" s="52"/>
      <c r="U18" s="84" t="n">
        <v>33</v>
      </c>
      <c r="V18" s="52"/>
      <c r="W18" s="84" t="n">
        <v>9</v>
      </c>
      <c r="X18" s="52"/>
      <c r="Y18" s="86" t="n">
        <f aca="false">+W18+U18+Q18+O18+AO18</f>
        <v>4367</v>
      </c>
      <c r="Z18" s="125"/>
      <c r="AA18" s="84" t="n">
        <v>0</v>
      </c>
      <c r="AB18" s="84" t="n">
        <v>0</v>
      </c>
      <c r="AC18" s="84" t="n">
        <v>0</v>
      </c>
      <c r="AD18" s="84" t="n">
        <v>0</v>
      </c>
      <c r="AE18" s="52"/>
      <c r="AF18" s="84" t="n">
        <v>0</v>
      </c>
      <c r="AG18" s="52"/>
      <c r="AH18" s="104" t="n">
        <f aca="false">AH17+AI18+AJ18+AX18+AY18+BQ18+BR18</f>
        <v>585</v>
      </c>
      <c r="AI18" s="104" t="n">
        <v>0</v>
      </c>
      <c r="AJ18" s="104" t="n">
        <v>0</v>
      </c>
      <c r="AK18" s="84" t="n">
        <v>0</v>
      </c>
      <c r="AL18" s="2" t="n">
        <v>0</v>
      </c>
      <c r="AM18" s="38" t="n">
        <v>0</v>
      </c>
      <c r="AN18" s="52"/>
      <c r="AO18" s="83" t="n">
        <f aca="false">AO17-AP18+AQ18-AS18-AT18</f>
        <v>128</v>
      </c>
      <c r="AP18" s="84" t="n">
        <v>4</v>
      </c>
      <c r="AQ18" s="84" t="n">
        <v>0</v>
      </c>
      <c r="AR18" s="84" t="n">
        <v>1</v>
      </c>
      <c r="AS18" s="84" t="n">
        <v>0</v>
      </c>
      <c r="AT18" s="84" t="n">
        <v>0</v>
      </c>
      <c r="AU18" s="84" t="n">
        <v>0</v>
      </c>
      <c r="AV18" s="105" t="n">
        <v>2</v>
      </c>
      <c r="AW18" s="105" t="n">
        <v>0</v>
      </c>
      <c r="AX18" s="106" t="n">
        <v>0</v>
      </c>
      <c r="AY18" s="106" t="n">
        <v>0</v>
      </c>
      <c r="AZ18" s="105" t="n">
        <v>0</v>
      </c>
      <c r="BA18" s="105" t="n">
        <v>2</v>
      </c>
      <c r="BB18" s="105" t="n">
        <v>0</v>
      </c>
      <c r="BC18" s="72" t="n">
        <v>0</v>
      </c>
      <c r="BD18" s="72" t="n">
        <v>0</v>
      </c>
      <c r="BE18" s="107" t="n">
        <v>36</v>
      </c>
      <c r="BF18" s="113" t="n">
        <v>55.3</v>
      </c>
      <c r="BG18" s="52"/>
      <c r="BH18" s="83" t="n">
        <f aca="false">BH17-BI18+BJ18-BM18-BL18</f>
        <v>123</v>
      </c>
      <c r="BI18" s="84" t="n">
        <v>5</v>
      </c>
      <c r="BJ18" s="84" t="n">
        <v>0</v>
      </c>
      <c r="BK18" s="84" t="n">
        <v>0</v>
      </c>
      <c r="BL18" s="84" t="n">
        <v>0</v>
      </c>
      <c r="BM18" s="84" t="n">
        <v>0</v>
      </c>
      <c r="BN18" s="84" t="n">
        <v>0</v>
      </c>
      <c r="BO18" s="105" t="n">
        <v>3</v>
      </c>
      <c r="BP18" s="105" t="n">
        <v>0</v>
      </c>
      <c r="BQ18" s="106" t="n">
        <v>0</v>
      </c>
      <c r="BR18" s="106" t="n">
        <v>2</v>
      </c>
      <c r="BS18" s="105" t="n">
        <v>0</v>
      </c>
      <c r="BT18" s="105" t="n">
        <v>0</v>
      </c>
      <c r="BU18" s="105" t="n">
        <v>0</v>
      </c>
      <c r="BV18" s="84" t="n">
        <v>0</v>
      </c>
      <c r="BW18" s="84" t="n">
        <v>0</v>
      </c>
      <c r="BX18" s="107" t="n">
        <v>10</v>
      </c>
      <c r="BY18" s="72" t="n">
        <v>8</v>
      </c>
      <c r="BZ18" s="109" t="n">
        <v>1210</v>
      </c>
      <c r="CA18" s="109" t="n">
        <f aca="false">CA17+BO18+AV18-BI18-AM18-AL18-AJ18+AZ18+BS18</f>
        <v>4906</v>
      </c>
      <c r="CB18" s="84" t="n">
        <f aca="false">+BQ18+AX18</f>
        <v>0</v>
      </c>
      <c r="CC18" s="95" t="n">
        <v>12</v>
      </c>
      <c r="CD18" s="95"/>
      <c r="CE18" s="123" t="n">
        <v>3.29</v>
      </c>
      <c r="CF18" s="124" t="n">
        <v>3.36</v>
      </c>
      <c r="CG18" s="97" t="n">
        <v>58.53</v>
      </c>
      <c r="CH18" s="98" t="n">
        <v>11.26</v>
      </c>
      <c r="CI18" s="84"/>
      <c r="CK18" s="122" t="s">
        <v>79</v>
      </c>
    </row>
    <row r="19" customFormat="false" ht="13.8" hidden="false" customHeight="false" outlineLevel="0" collapsed="false">
      <c r="A19" s="72" t="n">
        <v>13</v>
      </c>
      <c r="B19" s="115" t="n">
        <v>150437</v>
      </c>
      <c r="C19" s="102"/>
      <c r="D19" s="117" t="n">
        <v>54797</v>
      </c>
      <c r="E19" s="117" t="n">
        <v>97955</v>
      </c>
      <c r="F19" s="115" t="n">
        <f aca="false">SUM(D19:E19)</f>
        <v>152752</v>
      </c>
      <c r="G19" s="118"/>
      <c r="H19" s="115" t="n">
        <v>1676</v>
      </c>
      <c r="I19" s="115" t="n">
        <v>2228</v>
      </c>
      <c r="J19" s="115" t="n">
        <v>250</v>
      </c>
      <c r="K19" s="119" t="n">
        <v>37.99</v>
      </c>
      <c r="L19" s="118"/>
      <c r="M19" s="120" t="n">
        <v>38.73</v>
      </c>
      <c r="N19" s="102"/>
      <c r="O19" s="83" t="n">
        <v>3959</v>
      </c>
      <c r="P19" s="52"/>
      <c r="Q19" s="84" t="n">
        <v>240</v>
      </c>
      <c r="R19" s="52"/>
      <c r="S19" s="84" t="n">
        <f aca="false">+AO19+BH19</f>
        <v>243</v>
      </c>
      <c r="T19" s="52"/>
      <c r="U19" s="84" t="n">
        <v>40</v>
      </c>
      <c r="V19" s="52"/>
      <c r="W19" s="84" t="n">
        <v>8</v>
      </c>
      <c r="X19" s="52"/>
      <c r="Y19" s="86" t="n">
        <f aca="false">+W19+U19+Q19+O19+AO19</f>
        <v>4374</v>
      </c>
      <c r="Z19" s="125"/>
      <c r="AA19" s="84" t="n">
        <v>0</v>
      </c>
      <c r="AB19" s="84" t="n">
        <v>0</v>
      </c>
      <c r="AC19" s="84" t="n">
        <v>0</v>
      </c>
      <c r="AD19" s="84" t="n">
        <v>0</v>
      </c>
      <c r="AE19" s="52"/>
      <c r="AF19" s="84" t="n">
        <v>0</v>
      </c>
      <c r="AG19" s="52"/>
      <c r="AH19" s="104" t="n">
        <f aca="false">AH18+AI19+AJ19+AX19+AY19+BQ19+BR19</f>
        <v>585</v>
      </c>
      <c r="AI19" s="104" t="n">
        <v>0</v>
      </c>
      <c r="AJ19" s="104" t="n">
        <v>0</v>
      </c>
      <c r="AK19" s="84" t="n">
        <v>0</v>
      </c>
      <c r="AL19" s="2" t="n">
        <v>0</v>
      </c>
      <c r="AM19" s="38" t="n">
        <v>0</v>
      </c>
      <c r="AN19" s="52"/>
      <c r="AO19" s="83" t="n">
        <f aca="false">AO18-AP19+AQ19-AS19-AT19</f>
        <v>127</v>
      </c>
      <c r="AP19" s="84" t="n">
        <v>1</v>
      </c>
      <c r="AQ19" s="84" t="n">
        <v>0</v>
      </c>
      <c r="AR19" s="84" t="n">
        <v>0</v>
      </c>
      <c r="AS19" s="84" t="n">
        <v>0</v>
      </c>
      <c r="AT19" s="84" t="n">
        <v>0</v>
      </c>
      <c r="AU19" s="84" t="n">
        <v>0</v>
      </c>
      <c r="AV19" s="105" t="n">
        <v>0</v>
      </c>
      <c r="AW19" s="105" t="n">
        <v>0</v>
      </c>
      <c r="AX19" s="106" t="n">
        <v>0</v>
      </c>
      <c r="AY19" s="106" t="n">
        <v>0</v>
      </c>
      <c r="AZ19" s="105" t="n">
        <v>0</v>
      </c>
      <c r="BA19" s="105" t="n">
        <v>1</v>
      </c>
      <c r="BB19" s="105" t="n">
        <v>0</v>
      </c>
      <c r="BC19" s="72" t="n">
        <v>0</v>
      </c>
      <c r="BD19" s="72" t="n">
        <v>0</v>
      </c>
      <c r="BE19" s="107" t="n">
        <v>35</v>
      </c>
      <c r="BF19" s="113" t="n">
        <v>55.19</v>
      </c>
      <c r="BG19" s="52"/>
      <c r="BH19" s="83" t="n">
        <f aca="false">BH18-BI19+BJ19-BM19-BL19</f>
        <v>116</v>
      </c>
      <c r="BI19" s="84" t="n">
        <v>7</v>
      </c>
      <c r="BJ19" s="84" t="n">
        <v>0</v>
      </c>
      <c r="BK19" s="84" t="n">
        <v>0</v>
      </c>
      <c r="BL19" s="84" t="n">
        <v>0</v>
      </c>
      <c r="BM19" s="84" t="n">
        <v>0</v>
      </c>
      <c r="BN19" s="84" t="n">
        <v>0</v>
      </c>
      <c r="BO19" s="105" t="n">
        <v>7</v>
      </c>
      <c r="BP19" s="105" t="n">
        <v>0</v>
      </c>
      <c r="BQ19" s="106" t="n">
        <v>0</v>
      </c>
      <c r="BR19" s="106" t="n">
        <v>0</v>
      </c>
      <c r="BS19" s="105" t="n">
        <v>0</v>
      </c>
      <c r="BT19" s="105" t="n">
        <v>0</v>
      </c>
      <c r="BU19" s="105" t="n">
        <v>0</v>
      </c>
      <c r="BV19" s="84" t="n">
        <v>0</v>
      </c>
      <c r="BW19" s="84" t="n">
        <v>0</v>
      </c>
      <c r="BX19" s="107" t="n">
        <v>13</v>
      </c>
      <c r="BY19" s="72" t="n">
        <v>5</v>
      </c>
      <c r="BZ19" s="109" t="n">
        <v>1202</v>
      </c>
      <c r="CA19" s="109" t="n">
        <f aca="false">CA18+BO19+AV19-BI19-AM19-AL19-AJ19+AZ19+BS19</f>
        <v>4906</v>
      </c>
      <c r="CB19" s="84" t="n">
        <f aca="false">+BQ19+AX19</f>
        <v>0</v>
      </c>
      <c r="CC19" s="95" t="n">
        <v>13</v>
      </c>
      <c r="CD19" s="95"/>
      <c r="CE19" s="96" t="n">
        <v>3.31</v>
      </c>
      <c r="CF19" s="124" t="n">
        <v>3.35</v>
      </c>
      <c r="CG19" s="97" t="n">
        <v>56.68</v>
      </c>
      <c r="CH19" s="98" t="n">
        <v>10.54</v>
      </c>
      <c r="CI19" s="84"/>
      <c r="CK19" s="122" t="s">
        <v>80</v>
      </c>
    </row>
    <row r="20" customFormat="false" ht="13.8" hidden="false" customHeight="false" outlineLevel="0" collapsed="false">
      <c r="A20" s="72" t="n">
        <v>14</v>
      </c>
      <c r="B20" s="115" t="n">
        <v>150856</v>
      </c>
      <c r="C20" s="102"/>
      <c r="D20" s="117" t="n">
        <v>54234</v>
      </c>
      <c r="E20" s="117" t="n">
        <v>87645</v>
      </c>
      <c r="F20" s="115" t="n">
        <f aca="false">SUM(D20:E20)</f>
        <v>141879</v>
      </c>
      <c r="G20" s="118"/>
      <c r="H20" s="115" t="n">
        <v>1744</v>
      </c>
      <c r="I20" s="115" t="n">
        <v>2073</v>
      </c>
      <c r="J20" s="115" t="n">
        <v>260</v>
      </c>
      <c r="K20" s="119" t="n">
        <v>38.04</v>
      </c>
      <c r="L20" s="118"/>
      <c r="M20" s="120" t="n">
        <v>38.71</v>
      </c>
      <c r="N20" s="102"/>
      <c r="O20" s="83" t="n">
        <v>3965</v>
      </c>
      <c r="P20" s="52"/>
      <c r="Q20" s="84" t="n">
        <v>241</v>
      </c>
      <c r="R20" s="52"/>
      <c r="S20" s="84" t="n">
        <f aca="false">+AO20+BH20</f>
        <v>227</v>
      </c>
      <c r="T20" s="52"/>
      <c r="U20" s="84" t="n">
        <v>42</v>
      </c>
      <c r="V20" s="52"/>
      <c r="W20" s="84" t="n">
        <v>13</v>
      </c>
      <c r="X20" s="52"/>
      <c r="Y20" s="86" t="n">
        <f aca="false">+W20+U20+Q20+O20+AO20</f>
        <v>4381</v>
      </c>
      <c r="Z20" s="125"/>
      <c r="AA20" s="84" t="n">
        <v>0</v>
      </c>
      <c r="AB20" s="84" t="n">
        <v>0</v>
      </c>
      <c r="AC20" s="84" t="n">
        <v>0</v>
      </c>
      <c r="AD20" s="84" t="n">
        <v>1</v>
      </c>
      <c r="AE20" s="52"/>
      <c r="AF20" s="84" t="n">
        <v>1</v>
      </c>
      <c r="AG20" s="52"/>
      <c r="AH20" s="104" t="n">
        <f aca="false">AH19+AI20+AJ20+AX20+AY20+BQ20+BR20</f>
        <v>588</v>
      </c>
      <c r="AI20" s="104" t="n">
        <v>0</v>
      </c>
      <c r="AJ20" s="104" t="n">
        <v>3</v>
      </c>
      <c r="AK20" s="84" t="n">
        <v>0</v>
      </c>
      <c r="AL20" s="2" t="n">
        <v>0</v>
      </c>
      <c r="AM20" s="38" t="n">
        <v>0</v>
      </c>
      <c r="AN20" s="52"/>
      <c r="AO20" s="83" t="n">
        <f aca="false">AO19-AP20+AQ20-AS20-AT20</f>
        <v>120</v>
      </c>
      <c r="AP20" s="84" t="n">
        <v>7</v>
      </c>
      <c r="AQ20" s="84" t="n">
        <v>0</v>
      </c>
      <c r="AR20" s="84" t="n">
        <v>0</v>
      </c>
      <c r="AS20" s="84" t="n">
        <v>0</v>
      </c>
      <c r="AT20" s="84" t="n">
        <v>0</v>
      </c>
      <c r="AU20" s="84" t="n">
        <v>0</v>
      </c>
      <c r="AV20" s="105" t="n">
        <v>3</v>
      </c>
      <c r="AW20" s="105" t="n">
        <v>0</v>
      </c>
      <c r="AX20" s="106" t="n">
        <v>0</v>
      </c>
      <c r="AY20" s="106" t="n">
        <v>0</v>
      </c>
      <c r="AZ20" s="105" t="n">
        <v>0</v>
      </c>
      <c r="BA20" s="105" t="n">
        <v>4</v>
      </c>
      <c r="BB20" s="105" t="n">
        <v>0</v>
      </c>
      <c r="BC20" s="72" t="n">
        <v>30</v>
      </c>
      <c r="BD20" s="72" t="n">
        <v>10</v>
      </c>
      <c r="BE20" s="107" t="n">
        <v>15</v>
      </c>
      <c r="BF20" s="113" t="n">
        <v>55.6</v>
      </c>
      <c r="BG20" s="52"/>
      <c r="BH20" s="83" t="n">
        <f aca="false">BH19-BI20+BJ20-BM20-BL20</f>
        <v>107</v>
      </c>
      <c r="BI20" s="84" t="n">
        <v>9</v>
      </c>
      <c r="BJ20" s="84" t="n">
        <v>0</v>
      </c>
      <c r="BK20" s="84" t="n">
        <v>0</v>
      </c>
      <c r="BL20" s="84" t="n">
        <v>0</v>
      </c>
      <c r="BM20" s="84" t="n">
        <v>0</v>
      </c>
      <c r="BN20" s="84" t="n">
        <v>0</v>
      </c>
      <c r="BO20" s="105" t="n">
        <v>9</v>
      </c>
      <c r="BP20" s="105" t="n">
        <v>0</v>
      </c>
      <c r="BQ20" s="106" t="n">
        <v>0</v>
      </c>
      <c r="BR20" s="106" t="n">
        <v>0</v>
      </c>
      <c r="BS20" s="105" t="n">
        <v>0</v>
      </c>
      <c r="BT20" s="105" t="n">
        <v>0</v>
      </c>
      <c r="BU20" s="105" t="n">
        <v>0</v>
      </c>
      <c r="BV20" s="84" t="n">
        <v>0</v>
      </c>
      <c r="BW20" s="84" t="n">
        <v>0</v>
      </c>
      <c r="BX20" s="107" t="n">
        <v>12</v>
      </c>
      <c r="BY20" s="72" t="n">
        <v>6</v>
      </c>
      <c r="BZ20" s="109" t="n">
        <v>1194</v>
      </c>
      <c r="CA20" s="109" t="n">
        <f aca="false">CA19+BO20+AV20-BI20-AM20-AL20-AJ20+AZ20+BS20</f>
        <v>4906</v>
      </c>
      <c r="CB20" s="84" t="n">
        <f aca="false">+BQ20+AX20</f>
        <v>0</v>
      </c>
      <c r="CC20" s="95" t="n">
        <v>14</v>
      </c>
      <c r="CD20" s="95"/>
      <c r="CE20" s="123" t="n">
        <v>3.28</v>
      </c>
      <c r="CF20" s="124" t="n">
        <v>3.33</v>
      </c>
      <c r="CG20" s="97" t="n">
        <v>68.02</v>
      </c>
      <c r="CH20" s="98" t="n">
        <v>11.35</v>
      </c>
      <c r="CI20" s="84"/>
      <c r="CK20" s="122" t="s">
        <v>81</v>
      </c>
    </row>
    <row r="21" customFormat="false" ht="13.8" hidden="false" customHeight="false" outlineLevel="0" collapsed="false">
      <c r="A21" s="72" t="n">
        <v>15</v>
      </c>
      <c r="B21" s="73" t="n">
        <v>152178</v>
      </c>
      <c r="C21" s="52"/>
      <c r="D21" s="100" t="n">
        <v>56343</v>
      </c>
      <c r="E21" s="100" t="n">
        <v>80963</v>
      </c>
      <c r="F21" s="73" t="n">
        <v>146996</v>
      </c>
      <c r="G21" s="74"/>
      <c r="H21" s="73" t="n">
        <v>1259</v>
      </c>
      <c r="I21" s="73" t="n">
        <v>2577</v>
      </c>
      <c r="J21" s="73" t="n">
        <v>250</v>
      </c>
      <c r="K21" s="80" t="n">
        <v>38.38</v>
      </c>
      <c r="L21" s="74"/>
      <c r="M21" s="101" t="n">
        <v>38.49</v>
      </c>
      <c r="N21" s="102"/>
      <c r="O21" s="83" t="n">
        <v>3965</v>
      </c>
      <c r="P21" s="52"/>
      <c r="Q21" s="84" t="n">
        <v>202</v>
      </c>
      <c r="R21" s="52"/>
      <c r="S21" s="84" t="n">
        <f aca="false">+AO21+BH21</f>
        <v>274</v>
      </c>
      <c r="T21" s="52"/>
      <c r="U21" s="84" t="n">
        <v>39</v>
      </c>
      <c r="V21" s="52"/>
      <c r="W21" s="84" t="n">
        <v>11</v>
      </c>
      <c r="X21" s="52"/>
      <c r="Y21" s="86" t="n">
        <f aca="false">+W21+U21+Q21+O21+AO21</f>
        <v>4369</v>
      </c>
      <c r="Z21" s="125"/>
      <c r="AA21" s="84" t="n">
        <v>0</v>
      </c>
      <c r="AB21" s="84" t="n">
        <v>0</v>
      </c>
      <c r="AC21" s="84" t="n">
        <v>16</v>
      </c>
      <c r="AD21" s="84" t="n">
        <v>0</v>
      </c>
      <c r="AE21" s="52"/>
      <c r="AF21" s="84" t="n">
        <v>0</v>
      </c>
      <c r="AG21" s="52"/>
      <c r="AH21" s="104" t="n">
        <f aca="false">AH20+AI21+AJ21+AX21+AY21+BQ21+BR21</f>
        <v>590</v>
      </c>
      <c r="AI21" s="104" t="n">
        <v>0</v>
      </c>
      <c r="AJ21" s="104" t="n">
        <v>1</v>
      </c>
      <c r="AK21" s="84" t="n">
        <v>0</v>
      </c>
      <c r="AL21" s="2" t="n">
        <v>0</v>
      </c>
      <c r="AM21" s="38" t="n">
        <v>0</v>
      </c>
      <c r="AN21" s="52"/>
      <c r="AO21" s="83" t="n">
        <f aca="false">AO20-AP21+AQ21-AS21-AT21</f>
        <v>152</v>
      </c>
      <c r="AP21" s="84" t="n">
        <v>6</v>
      </c>
      <c r="AQ21" s="84" t="n">
        <v>39</v>
      </c>
      <c r="AR21" s="84" t="n">
        <v>0</v>
      </c>
      <c r="AS21" s="84" t="n">
        <v>1</v>
      </c>
      <c r="AT21" s="84" t="n">
        <v>0</v>
      </c>
      <c r="AU21" s="84" t="n">
        <v>0</v>
      </c>
      <c r="AV21" s="105" t="n">
        <v>3</v>
      </c>
      <c r="AW21" s="105" t="n">
        <v>0</v>
      </c>
      <c r="AX21" s="106" t="n">
        <v>1</v>
      </c>
      <c r="AY21" s="106" t="n">
        <v>0</v>
      </c>
      <c r="AZ21" s="105" t="n">
        <v>0</v>
      </c>
      <c r="BA21" s="105" t="n">
        <v>2</v>
      </c>
      <c r="BB21" s="105" t="n">
        <v>0</v>
      </c>
      <c r="BC21" s="72" t="n">
        <v>14</v>
      </c>
      <c r="BD21" s="72" t="n">
        <v>5</v>
      </c>
      <c r="BE21" s="107" t="n">
        <v>23</v>
      </c>
      <c r="BF21" s="113" t="n">
        <v>55.87</v>
      </c>
      <c r="BG21" s="52"/>
      <c r="BH21" s="83" t="n">
        <f aca="false">BH20-BI21+BJ21-BM21-BL21</f>
        <v>122</v>
      </c>
      <c r="BI21" s="84" t="n">
        <v>4</v>
      </c>
      <c r="BJ21" s="84" t="n">
        <v>19</v>
      </c>
      <c r="BK21" s="84" t="n">
        <v>0</v>
      </c>
      <c r="BL21" s="84" t="n">
        <v>0</v>
      </c>
      <c r="BM21" s="84" t="n">
        <v>0</v>
      </c>
      <c r="BN21" s="84" t="n">
        <v>0</v>
      </c>
      <c r="BO21" s="105" t="n">
        <v>4</v>
      </c>
      <c r="BP21" s="105" t="n">
        <v>0</v>
      </c>
      <c r="BQ21" s="106" t="n">
        <v>0</v>
      </c>
      <c r="BR21" s="106" t="n">
        <v>0</v>
      </c>
      <c r="BS21" s="105" t="n">
        <v>0</v>
      </c>
      <c r="BT21" s="105" t="n">
        <v>0</v>
      </c>
      <c r="BU21" s="105" t="n">
        <v>0</v>
      </c>
      <c r="BV21" s="84" t="n">
        <v>0</v>
      </c>
      <c r="BW21" s="84" t="n">
        <v>0</v>
      </c>
      <c r="BX21" s="107" t="n">
        <v>11</v>
      </c>
      <c r="BY21" s="72" t="n">
        <v>5</v>
      </c>
      <c r="BZ21" s="109" t="n">
        <v>1190</v>
      </c>
      <c r="CA21" s="109" t="n">
        <f aca="false">CA20+BO21+AV21-BI21-AM21-AL21-AJ21+AZ21+BS21</f>
        <v>4908</v>
      </c>
      <c r="CB21" s="84" t="n">
        <f aca="false">+BQ21+AX21</f>
        <v>1</v>
      </c>
      <c r="CC21" s="95" t="n">
        <v>15</v>
      </c>
      <c r="CD21" s="95"/>
      <c r="CE21" s="123" t="n">
        <v>3.25</v>
      </c>
      <c r="CF21" s="124" t="n">
        <v>3.34</v>
      </c>
      <c r="CG21" s="97" t="n">
        <v>65.73</v>
      </c>
      <c r="CH21" s="98" t="n">
        <v>9.8</v>
      </c>
      <c r="CI21" s="84"/>
      <c r="CK21" s="122" t="s">
        <v>82</v>
      </c>
    </row>
    <row r="22" customFormat="false" ht="15" hidden="false" customHeight="false" outlineLevel="0" collapsed="false">
      <c r="A22" s="72" t="n">
        <v>16</v>
      </c>
      <c r="B22" s="115" t="n">
        <v>151945</v>
      </c>
      <c r="C22" s="102"/>
      <c r="D22" s="117" t="n">
        <v>54370</v>
      </c>
      <c r="E22" s="117" t="n">
        <v>97587</v>
      </c>
      <c r="F22" s="115" t="n">
        <f aca="false">SUM(D22:E22)</f>
        <v>151957</v>
      </c>
      <c r="G22" s="118"/>
      <c r="H22" s="115" t="n">
        <v>1870</v>
      </c>
      <c r="I22" s="115" t="n">
        <v>1648</v>
      </c>
      <c r="J22" s="115" t="n">
        <v>190</v>
      </c>
      <c r="K22" s="119" t="n">
        <v>38.49</v>
      </c>
      <c r="L22" s="118"/>
      <c r="M22" s="120" t="n">
        <v>38.14</v>
      </c>
      <c r="N22" s="102"/>
      <c r="O22" s="83" t="n">
        <v>3947</v>
      </c>
      <c r="P22" s="52"/>
      <c r="Q22" s="84" t="n">
        <v>227</v>
      </c>
      <c r="R22" s="52"/>
      <c r="S22" s="84" t="n">
        <f aca="false">+AO22+BH22</f>
        <v>266</v>
      </c>
      <c r="T22" s="52"/>
      <c r="U22" s="84" t="n">
        <v>39</v>
      </c>
      <c r="V22" s="52"/>
      <c r="W22" s="84" t="n">
        <v>7</v>
      </c>
      <c r="X22" s="52"/>
      <c r="Y22" s="86" t="n">
        <f aca="false">+W22+U22+Q22+O22+AO22</f>
        <v>4368</v>
      </c>
      <c r="Z22" s="125"/>
      <c r="AA22" s="84" t="n">
        <v>26</v>
      </c>
      <c r="AB22" s="84" t="n">
        <v>0</v>
      </c>
      <c r="AC22" s="84" t="n">
        <v>2</v>
      </c>
      <c r="AD22" s="84" t="n">
        <v>0</v>
      </c>
      <c r="AE22" s="52"/>
      <c r="AF22" s="84" t="n">
        <v>2</v>
      </c>
      <c r="AG22" s="52"/>
      <c r="AH22" s="104" t="n">
        <f aca="false">AH21+AI22+AJ22+AX22+AY22+BQ22+BR22</f>
        <v>594</v>
      </c>
      <c r="AI22" s="104" t="n">
        <v>0</v>
      </c>
      <c r="AJ22" s="104" t="n">
        <v>2</v>
      </c>
      <c r="AK22" s="84" t="n">
        <v>0</v>
      </c>
      <c r="AL22" s="2" t="n">
        <v>0</v>
      </c>
      <c r="AM22" s="38" t="n">
        <v>0</v>
      </c>
      <c r="AN22" s="52"/>
      <c r="AO22" s="83" t="n">
        <f aca="false">AO21-AP22+AQ22-AS22-AT22</f>
        <v>148</v>
      </c>
      <c r="AP22" s="84" t="n">
        <v>4</v>
      </c>
      <c r="AQ22" s="84" t="n">
        <v>0</v>
      </c>
      <c r="AR22" s="84" t="n">
        <v>0</v>
      </c>
      <c r="AS22" s="84" t="n">
        <v>0</v>
      </c>
      <c r="AT22" s="84" t="n">
        <v>0</v>
      </c>
      <c r="AU22" s="84" t="n">
        <v>0</v>
      </c>
      <c r="AV22" s="105" t="n">
        <v>2</v>
      </c>
      <c r="AW22" s="105" t="n">
        <v>0</v>
      </c>
      <c r="AX22" s="106" t="n">
        <v>0</v>
      </c>
      <c r="AY22" s="106" t="n">
        <v>0</v>
      </c>
      <c r="AZ22" s="105" t="n">
        <v>0</v>
      </c>
      <c r="BA22" s="105" t="n">
        <v>2</v>
      </c>
      <c r="BB22" s="105" t="n">
        <v>0</v>
      </c>
      <c r="BC22" s="72" t="n">
        <v>0</v>
      </c>
      <c r="BD22" s="72" t="n">
        <v>0</v>
      </c>
      <c r="BE22" s="107" t="n">
        <v>18</v>
      </c>
      <c r="BF22" s="113" t="n">
        <v>55.75</v>
      </c>
      <c r="BG22" s="52"/>
      <c r="BH22" s="83" t="n">
        <f aca="false">BH21-BI22+BJ22-BM22-BL22</f>
        <v>118</v>
      </c>
      <c r="BI22" s="84" t="n">
        <v>4</v>
      </c>
      <c r="BJ22" s="84" t="n">
        <v>0</v>
      </c>
      <c r="BK22" s="84" t="n">
        <v>0</v>
      </c>
      <c r="BL22" s="84" t="n">
        <v>0</v>
      </c>
      <c r="BM22" s="84" t="n">
        <v>0</v>
      </c>
      <c r="BN22" s="84" t="n">
        <v>0</v>
      </c>
      <c r="BO22" s="105" t="n">
        <v>1</v>
      </c>
      <c r="BP22" s="105" t="n">
        <v>0</v>
      </c>
      <c r="BQ22" s="106" t="n">
        <v>0</v>
      </c>
      <c r="BR22" s="106" t="n">
        <v>2</v>
      </c>
      <c r="BS22" s="105" t="n">
        <v>0</v>
      </c>
      <c r="BT22" s="105" t="n">
        <v>1</v>
      </c>
      <c r="BU22" s="105" t="n">
        <v>0</v>
      </c>
      <c r="BV22" s="84" t="n">
        <v>0</v>
      </c>
      <c r="BW22" s="84" t="n">
        <v>0</v>
      </c>
      <c r="BX22" s="107" t="n">
        <v>6</v>
      </c>
      <c r="BY22" s="72" t="n">
        <v>4</v>
      </c>
      <c r="BZ22" s="109" t="n">
        <v>1186</v>
      </c>
      <c r="CA22" s="109" t="n">
        <f aca="false">CA21+BO22+AV22-BI22-AM22-AL22-AJ22+AZ22+BS22</f>
        <v>4905</v>
      </c>
      <c r="CB22" s="84" t="n">
        <f aca="false">+BQ22+AX22</f>
        <v>0</v>
      </c>
      <c r="CC22" s="95" t="n">
        <v>16</v>
      </c>
      <c r="CD22" s="95"/>
      <c r="CE22" s="96" t="n">
        <v>3.32</v>
      </c>
      <c r="CF22" s="124" t="n">
        <v>3.36</v>
      </c>
      <c r="CG22" s="97" t="n">
        <v>67.72</v>
      </c>
      <c r="CH22" s="98" t="n">
        <v>10.22</v>
      </c>
      <c r="CI22" s="84"/>
    </row>
    <row r="23" customFormat="false" ht="15" hidden="false" customHeight="false" outlineLevel="0" collapsed="false">
      <c r="A23" s="72" t="n">
        <v>17</v>
      </c>
      <c r="B23" s="115" t="n">
        <v>153140</v>
      </c>
      <c r="C23" s="102"/>
      <c r="D23" s="117" t="n">
        <v>56298</v>
      </c>
      <c r="E23" s="117" t="n">
        <v>84419</v>
      </c>
      <c r="F23" s="115" t="n">
        <f aca="false">SUM(D23:E23)</f>
        <v>140717</v>
      </c>
      <c r="G23" s="118"/>
      <c r="H23" s="115" t="n">
        <v>1104</v>
      </c>
      <c r="I23" s="115" t="n">
        <v>2877</v>
      </c>
      <c r="J23" s="115" t="n">
        <v>190</v>
      </c>
      <c r="K23" s="119" t="n">
        <v>38.75</v>
      </c>
      <c r="L23" s="118"/>
      <c r="M23" s="120" t="n">
        <v>38.31</v>
      </c>
      <c r="N23" s="102"/>
      <c r="O23" s="83" t="n">
        <v>3951</v>
      </c>
      <c r="P23" s="52"/>
      <c r="Q23" s="84" t="n">
        <v>227</v>
      </c>
      <c r="R23" s="52"/>
      <c r="S23" s="84" t="n">
        <f aca="false">+AO23+BH23</f>
        <v>256</v>
      </c>
      <c r="T23" s="52"/>
      <c r="U23" s="84" t="n">
        <v>42</v>
      </c>
      <c r="V23" s="52"/>
      <c r="W23" s="84" t="n">
        <v>8</v>
      </c>
      <c r="X23" s="52"/>
      <c r="Y23" s="86" t="n">
        <f aca="false">+W23+U23+Q23+O23+AO23</f>
        <v>4368</v>
      </c>
      <c r="Z23" s="125"/>
      <c r="AA23" s="84" t="n">
        <v>0</v>
      </c>
      <c r="AB23" s="84" t="n">
        <v>0</v>
      </c>
      <c r="AC23" s="84" t="n">
        <v>1</v>
      </c>
      <c r="AD23" s="84" t="n">
        <v>1</v>
      </c>
      <c r="AE23" s="52"/>
      <c r="AF23" s="84" t="n">
        <v>0</v>
      </c>
      <c r="AG23" s="52"/>
      <c r="AH23" s="104" t="n">
        <f aca="false">AH22+AI23+AJ23+AX23+AY23+BQ23+BR23</f>
        <v>595</v>
      </c>
      <c r="AI23" s="104" t="n">
        <v>0</v>
      </c>
      <c r="AJ23" s="104" t="n">
        <v>0</v>
      </c>
      <c r="AK23" s="84" t="n">
        <v>0</v>
      </c>
      <c r="AL23" s="2" t="n">
        <v>0</v>
      </c>
      <c r="AM23" s="38" t="n">
        <v>0</v>
      </c>
      <c r="AN23" s="52"/>
      <c r="AO23" s="83" t="n">
        <f aca="false">AO22-AP23+AQ23-AS23-AT23</f>
        <v>140</v>
      </c>
      <c r="AP23" s="84" t="n">
        <v>8</v>
      </c>
      <c r="AQ23" s="84" t="n">
        <v>0</v>
      </c>
      <c r="AR23" s="84" t="n">
        <v>2</v>
      </c>
      <c r="AS23" s="84" t="n">
        <v>0</v>
      </c>
      <c r="AT23" s="84" t="n">
        <v>0</v>
      </c>
      <c r="AU23" s="84" t="n">
        <v>0</v>
      </c>
      <c r="AV23" s="105" t="n">
        <v>1</v>
      </c>
      <c r="AW23" s="105" t="n">
        <v>0</v>
      </c>
      <c r="AX23" s="106" t="n">
        <v>0</v>
      </c>
      <c r="AY23" s="106" t="n">
        <v>1</v>
      </c>
      <c r="AZ23" s="105" t="n">
        <v>0</v>
      </c>
      <c r="BA23" s="105" t="n">
        <v>6</v>
      </c>
      <c r="BB23" s="105" t="n">
        <v>1</v>
      </c>
      <c r="BC23" s="72" t="n">
        <v>0</v>
      </c>
      <c r="BD23" s="72" t="n">
        <v>0</v>
      </c>
      <c r="BE23" s="107" t="n">
        <v>36</v>
      </c>
      <c r="BF23" s="113" t="n">
        <v>55.49</v>
      </c>
      <c r="BG23" s="52"/>
      <c r="BH23" s="83" t="n">
        <f aca="false">BH22-BI23+BJ23-BM23-BL23</f>
        <v>116</v>
      </c>
      <c r="BI23" s="84" t="n">
        <v>2</v>
      </c>
      <c r="BJ23" s="84" t="n">
        <v>0</v>
      </c>
      <c r="BK23" s="84" t="n">
        <v>0</v>
      </c>
      <c r="BL23" s="84" t="n">
        <v>0</v>
      </c>
      <c r="BM23" s="84" t="n">
        <v>0</v>
      </c>
      <c r="BN23" s="84" t="n">
        <v>0</v>
      </c>
      <c r="BO23" s="105" t="n">
        <v>2</v>
      </c>
      <c r="BP23" s="105" t="n">
        <v>0</v>
      </c>
      <c r="BQ23" s="106" t="n">
        <v>0</v>
      </c>
      <c r="BR23" s="106" t="n">
        <v>0</v>
      </c>
      <c r="BS23" s="105" t="n">
        <v>0</v>
      </c>
      <c r="BT23" s="105" t="n">
        <v>0</v>
      </c>
      <c r="BU23" s="105" t="n">
        <v>0</v>
      </c>
      <c r="BV23" s="84" t="n">
        <v>68</v>
      </c>
      <c r="BW23" s="84" t="n">
        <v>1</v>
      </c>
      <c r="BX23" s="107" t="n">
        <v>22</v>
      </c>
      <c r="BY23" s="72" t="n">
        <v>12</v>
      </c>
      <c r="BZ23" s="109" t="n">
        <v>1253</v>
      </c>
      <c r="CA23" s="109" t="n">
        <f aca="false">CA22+BO23+AV23-BI23-AM23-AL23-AJ23+AZ23+BS23</f>
        <v>4906</v>
      </c>
      <c r="CB23" s="84" t="n">
        <f aca="false">+BQ23+AX23</f>
        <v>0</v>
      </c>
      <c r="CC23" s="95" t="n">
        <v>17</v>
      </c>
      <c r="CD23" s="95"/>
      <c r="CE23" s="96" t="n">
        <v>3.41</v>
      </c>
      <c r="CF23" s="124" t="n">
        <v>3.31</v>
      </c>
      <c r="CG23" s="97" t="n">
        <v>74.7</v>
      </c>
      <c r="CH23" s="98" t="n">
        <v>8.78</v>
      </c>
      <c r="CI23" s="84"/>
      <c r="CK23" s="0" t="s">
        <v>83</v>
      </c>
    </row>
    <row r="24" customFormat="false" ht="15" hidden="false" customHeight="false" outlineLevel="0" collapsed="false">
      <c r="A24" s="72" t="n">
        <v>18</v>
      </c>
      <c r="B24" s="115" t="n">
        <v>151418</v>
      </c>
      <c r="C24" s="102"/>
      <c r="D24" s="117" t="n">
        <v>50629</v>
      </c>
      <c r="E24" s="117" t="n">
        <v>113160</v>
      </c>
      <c r="F24" s="115" t="n">
        <f aca="false">SUM(D24:E24)</f>
        <v>163789</v>
      </c>
      <c r="G24" s="118"/>
      <c r="H24" s="115" t="n">
        <v>1928</v>
      </c>
      <c r="I24" s="115" t="n">
        <v>1744</v>
      </c>
      <c r="J24" s="115" t="n">
        <v>200</v>
      </c>
      <c r="K24" s="119" t="n">
        <v>38.25</v>
      </c>
      <c r="L24" s="118"/>
      <c r="M24" s="120" t="n">
        <v>38.27</v>
      </c>
      <c r="N24" s="102"/>
      <c r="O24" s="83" t="n">
        <v>3959</v>
      </c>
      <c r="P24" s="52"/>
      <c r="Q24" s="84" t="n">
        <v>227</v>
      </c>
      <c r="R24" s="52"/>
      <c r="S24" s="84" t="n">
        <f aca="false">+AO24+BH24</f>
        <v>238</v>
      </c>
      <c r="T24" s="52"/>
      <c r="U24" s="84" t="n">
        <v>46</v>
      </c>
      <c r="V24" s="52"/>
      <c r="W24" s="84" t="n">
        <v>14</v>
      </c>
      <c r="X24" s="52"/>
      <c r="Y24" s="86" t="n">
        <f aca="false">+W24+U24+Q24+O24+AO24</f>
        <v>4378</v>
      </c>
      <c r="Z24" s="125"/>
      <c r="AA24" s="84" t="n">
        <v>0</v>
      </c>
      <c r="AB24" s="84" t="n">
        <v>0</v>
      </c>
      <c r="AC24" s="84" t="n">
        <v>0</v>
      </c>
      <c r="AD24" s="84" t="n">
        <v>0</v>
      </c>
      <c r="AE24" s="52"/>
      <c r="AF24" s="84" t="n">
        <v>1</v>
      </c>
      <c r="AG24" s="52"/>
      <c r="AH24" s="104" t="n">
        <f aca="false">AH23+AI24+AX24+AY24+BQ24+BR24-22</f>
        <v>575</v>
      </c>
      <c r="AI24" s="104" t="n">
        <v>0</v>
      </c>
      <c r="AJ24" s="121" t="n">
        <v>-22</v>
      </c>
      <c r="AK24" s="84" t="n">
        <v>0</v>
      </c>
      <c r="AL24" s="2" t="n">
        <v>0</v>
      </c>
      <c r="AM24" s="38" t="n">
        <v>0</v>
      </c>
      <c r="AN24" s="52"/>
      <c r="AO24" s="83" t="n">
        <f aca="false">AO23-AP24+AQ24-AS24-AT24</f>
        <v>132</v>
      </c>
      <c r="AP24" s="84" t="n">
        <v>8</v>
      </c>
      <c r="AQ24" s="84" t="n">
        <v>0</v>
      </c>
      <c r="AR24" s="84" t="n">
        <v>1</v>
      </c>
      <c r="AS24" s="84" t="n">
        <v>0</v>
      </c>
      <c r="AT24" s="84" t="n">
        <v>0</v>
      </c>
      <c r="AU24" s="84" t="n">
        <v>0</v>
      </c>
      <c r="AV24" s="105" t="n">
        <v>3</v>
      </c>
      <c r="AW24" s="105" t="n">
        <v>0</v>
      </c>
      <c r="AX24" s="106" t="n">
        <v>0</v>
      </c>
      <c r="AY24" s="106" t="n">
        <v>0</v>
      </c>
      <c r="AZ24" s="105" t="n">
        <v>0</v>
      </c>
      <c r="BA24" s="105" t="n">
        <v>5</v>
      </c>
      <c r="BB24" s="105" t="n">
        <v>0</v>
      </c>
      <c r="BC24" s="72" t="n">
        <v>56</v>
      </c>
      <c r="BD24" s="72" t="n">
        <v>11</v>
      </c>
      <c r="BE24" s="107" t="n">
        <v>58</v>
      </c>
      <c r="BF24" s="113" t="n">
        <v>56.45</v>
      </c>
      <c r="BG24" s="52"/>
      <c r="BH24" s="83" t="n">
        <f aca="false">BH23-BI24+BJ24-BM24-BL24</f>
        <v>106</v>
      </c>
      <c r="BI24" s="84" t="n">
        <v>10</v>
      </c>
      <c r="BJ24" s="84" t="n">
        <v>0</v>
      </c>
      <c r="BK24" s="84" t="n">
        <v>1</v>
      </c>
      <c r="BL24" s="84" t="n">
        <v>0</v>
      </c>
      <c r="BM24" s="84" t="n">
        <v>0</v>
      </c>
      <c r="BN24" s="84" t="n">
        <v>0</v>
      </c>
      <c r="BO24" s="105" t="n">
        <v>7</v>
      </c>
      <c r="BP24" s="105" t="n">
        <v>0</v>
      </c>
      <c r="BQ24" s="106" t="n">
        <v>0</v>
      </c>
      <c r="BR24" s="106" t="n">
        <v>2</v>
      </c>
      <c r="BS24" s="105" t="n">
        <v>0</v>
      </c>
      <c r="BT24" s="105" t="n">
        <v>1</v>
      </c>
      <c r="BU24" s="105" t="n">
        <v>0</v>
      </c>
      <c r="BV24" s="84" t="n">
        <v>0</v>
      </c>
      <c r="BW24" s="84" t="n">
        <v>0</v>
      </c>
      <c r="BX24" s="107" t="n">
        <v>11</v>
      </c>
      <c r="BY24" s="72" t="n">
        <v>5</v>
      </c>
      <c r="BZ24" s="109" t="n">
        <v>1242</v>
      </c>
      <c r="CA24" s="109" t="n">
        <f aca="false">CA23+BO24+AV24-BI24-AM24-AL24+AZ24+BS24</f>
        <v>4906</v>
      </c>
      <c r="CB24" s="84" t="n">
        <f aca="false">+BQ24+AX24</f>
        <v>0</v>
      </c>
      <c r="CC24" s="95" t="n">
        <v>18</v>
      </c>
      <c r="CD24" s="95"/>
      <c r="CE24" s="96" t="n">
        <v>3.45</v>
      </c>
      <c r="CF24" s="124" t="n">
        <v>3.33</v>
      </c>
      <c r="CG24" s="97" t="n">
        <v>73.54</v>
      </c>
      <c r="CH24" s="98" t="n">
        <v>10.9</v>
      </c>
      <c r="CI24" s="84"/>
    </row>
    <row r="25" customFormat="false" ht="15" hidden="false" customHeight="false" outlineLevel="0" collapsed="false">
      <c r="A25" s="72" t="n">
        <v>19</v>
      </c>
      <c r="B25" s="73" t="n">
        <v>150231</v>
      </c>
      <c r="C25" s="52"/>
      <c r="D25" s="100" t="n">
        <v>52510</v>
      </c>
      <c r="E25" s="100" t="n">
        <v>102103</v>
      </c>
      <c r="F25" s="73" t="n">
        <f aca="false">SUM(D25:E25)</f>
        <v>154613</v>
      </c>
      <c r="G25" s="74"/>
      <c r="H25" s="73" t="n">
        <v>2083</v>
      </c>
      <c r="I25" s="73" t="n">
        <v>1841</v>
      </c>
      <c r="J25" s="73" t="n">
        <v>210</v>
      </c>
      <c r="K25" s="80" t="n">
        <v>37.86</v>
      </c>
      <c r="L25" s="74"/>
      <c r="M25" s="101" t="n">
        <v>38.18</v>
      </c>
      <c r="N25" s="102"/>
      <c r="O25" s="83" t="n">
        <v>3968</v>
      </c>
      <c r="P25" s="52"/>
      <c r="Q25" s="84" t="n">
        <v>226</v>
      </c>
      <c r="R25" s="52"/>
      <c r="S25" s="84" t="n">
        <f aca="false">+AO25+BH25</f>
        <v>227</v>
      </c>
      <c r="T25" s="52"/>
      <c r="U25" s="84" t="n">
        <v>49</v>
      </c>
      <c r="V25" s="52"/>
      <c r="W25" s="84" t="n">
        <v>11</v>
      </c>
      <c r="X25" s="52"/>
      <c r="Y25" s="86" t="n">
        <f aca="false">+W25+U25+Q25+O25+AO25</f>
        <v>4382</v>
      </c>
      <c r="Z25" s="125"/>
      <c r="AA25" s="84" t="n">
        <v>0</v>
      </c>
      <c r="AB25" s="84" t="n">
        <v>0</v>
      </c>
      <c r="AC25" s="84" t="n">
        <v>3</v>
      </c>
      <c r="AD25" s="84" t="n">
        <v>0</v>
      </c>
      <c r="AE25" s="52"/>
      <c r="AF25" s="84" t="n">
        <v>0</v>
      </c>
      <c r="AG25" s="52"/>
      <c r="AH25" s="104" t="n">
        <f aca="false">AH24+AJ25+AX25+AY25+BQ25+BR25-30</f>
        <v>547</v>
      </c>
      <c r="AI25" s="121" t="n">
        <v>-30</v>
      </c>
      <c r="AJ25" s="104" t="n">
        <v>2</v>
      </c>
      <c r="AK25" s="84" t="n">
        <v>0</v>
      </c>
      <c r="AL25" s="2" t="n">
        <v>0</v>
      </c>
      <c r="AM25" s="38" t="n">
        <v>1</v>
      </c>
      <c r="AN25" s="52"/>
      <c r="AO25" s="83" t="n">
        <f aca="false">AO24-AP25+AQ25-AS25-AT25</f>
        <v>128</v>
      </c>
      <c r="AP25" s="84" t="n">
        <v>4</v>
      </c>
      <c r="AQ25" s="84" t="n">
        <v>0</v>
      </c>
      <c r="AR25" s="84" t="n">
        <v>2</v>
      </c>
      <c r="AS25" s="84" t="n">
        <v>0</v>
      </c>
      <c r="AT25" s="84" t="n">
        <v>0</v>
      </c>
      <c r="AU25" s="84" t="n">
        <v>0</v>
      </c>
      <c r="AV25" s="105" t="n">
        <v>2</v>
      </c>
      <c r="AW25" s="105" t="n">
        <v>0</v>
      </c>
      <c r="AX25" s="106" t="n">
        <v>0</v>
      </c>
      <c r="AY25" s="106" t="n">
        <v>0</v>
      </c>
      <c r="AZ25" s="105" t="n">
        <v>0</v>
      </c>
      <c r="BA25" s="105" t="n">
        <v>2</v>
      </c>
      <c r="BB25" s="105" t="n">
        <v>0</v>
      </c>
      <c r="BC25" s="72" t="n">
        <v>57</v>
      </c>
      <c r="BD25" s="72" t="n">
        <v>16</v>
      </c>
      <c r="BE25" s="107" t="n">
        <v>43</v>
      </c>
      <c r="BF25" s="113" t="n">
        <v>57.55</v>
      </c>
      <c r="BG25" s="52"/>
      <c r="BH25" s="83" t="n">
        <f aca="false">BH24-BI25+BJ25-BM25-BL25</f>
        <v>99</v>
      </c>
      <c r="BI25" s="84" t="n">
        <v>7</v>
      </c>
      <c r="BJ25" s="84" t="n">
        <v>0</v>
      </c>
      <c r="BK25" s="84" t="n">
        <v>0</v>
      </c>
      <c r="BL25" s="84" t="n">
        <v>0</v>
      </c>
      <c r="BM25" s="84" t="n">
        <v>0</v>
      </c>
      <c r="BN25" s="84" t="n">
        <v>0</v>
      </c>
      <c r="BO25" s="105" t="n">
        <v>6</v>
      </c>
      <c r="BP25" s="105" t="n">
        <v>0</v>
      </c>
      <c r="BQ25" s="106" t="n">
        <v>0</v>
      </c>
      <c r="BR25" s="106" t="n">
        <v>0</v>
      </c>
      <c r="BS25" s="105" t="n">
        <v>0</v>
      </c>
      <c r="BT25" s="105" t="n">
        <v>1</v>
      </c>
      <c r="BU25" s="105" t="n">
        <v>0</v>
      </c>
      <c r="BV25" s="84" t="n">
        <v>0</v>
      </c>
      <c r="BW25" s="84" t="n">
        <v>0</v>
      </c>
      <c r="BX25" s="107" t="n">
        <v>6</v>
      </c>
      <c r="BY25" s="72" t="n">
        <v>3</v>
      </c>
      <c r="BZ25" s="109" t="n">
        <v>1235</v>
      </c>
      <c r="CA25" s="109" t="n">
        <f aca="false">CA24+BO25+AV25-BI25-AM25-AL25-AJ25+AZ25+BS25</f>
        <v>4904</v>
      </c>
      <c r="CB25" s="84" t="n">
        <f aca="false">+BQ25+AX25</f>
        <v>0</v>
      </c>
      <c r="CC25" s="95" t="n">
        <v>19</v>
      </c>
      <c r="CD25" s="95"/>
      <c r="CE25" s="96" t="n">
        <v>3.45</v>
      </c>
      <c r="CF25" s="124" t="n">
        <v>3.31</v>
      </c>
      <c r="CG25" s="97" t="n">
        <v>79.75</v>
      </c>
      <c r="CH25" s="98" t="n">
        <v>9.19</v>
      </c>
      <c r="CI25" s="84"/>
      <c r="CK25" s="0" t="s">
        <v>84</v>
      </c>
    </row>
    <row r="26" customFormat="false" ht="15" hidden="false" customHeight="false" outlineLevel="0" collapsed="false">
      <c r="A26" s="72" t="n">
        <v>20</v>
      </c>
      <c r="B26" s="73" t="n">
        <v>152546</v>
      </c>
      <c r="C26" s="52"/>
      <c r="D26" s="100" t="n">
        <v>53934</v>
      </c>
      <c r="E26" s="100" t="n">
        <v>84186</v>
      </c>
      <c r="F26" s="73" t="n">
        <f aca="false">SUM(D26:E26)</f>
        <v>138120</v>
      </c>
      <c r="G26" s="74"/>
      <c r="H26" s="73" t="n">
        <v>2073</v>
      </c>
      <c r="I26" s="73" t="n">
        <v>1976</v>
      </c>
      <c r="J26" s="73" t="n">
        <v>235</v>
      </c>
      <c r="K26" s="80" t="n">
        <v>38.4</v>
      </c>
      <c r="L26" s="74"/>
      <c r="M26" s="101" t="n">
        <v>38.1</v>
      </c>
      <c r="N26" s="102"/>
      <c r="O26" s="83" t="n">
        <v>3972</v>
      </c>
      <c r="P26" s="52"/>
      <c r="Q26" s="84" t="n">
        <v>226</v>
      </c>
      <c r="R26" s="52"/>
      <c r="S26" s="84" t="n">
        <f aca="false">+AO26+BH26</f>
        <v>216</v>
      </c>
      <c r="T26" s="52"/>
      <c r="U26" s="84" t="n">
        <v>53</v>
      </c>
      <c r="V26" s="52"/>
      <c r="W26" s="84" t="n">
        <v>13</v>
      </c>
      <c r="X26" s="52"/>
      <c r="Y26" s="86" t="n">
        <f aca="false">+W26+U26+Q26+O26+AO26</f>
        <v>4388</v>
      </c>
      <c r="Z26" s="125"/>
      <c r="AA26" s="84" t="n">
        <v>0</v>
      </c>
      <c r="AB26" s="84" t="n">
        <v>0</v>
      </c>
      <c r="AC26" s="84" t="n">
        <v>0</v>
      </c>
      <c r="AD26" s="84" t="n">
        <v>1</v>
      </c>
      <c r="AE26" s="52"/>
      <c r="AF26" s="84" t="n">
        <v>0</v>
      </c>
      <c r="AG26" s="52"/>
      <c r="AH26" s="104" t="n">
        <f aca="false">+AH25+AI26+AJ26+AX26+AY26+BQ26+BR26</f>
        <v>550</v>
      </c>
      <c r="AI26" s="104" t="n">
        <v>0</v>
      </c>
      <c r="AJ26" s="104" t="n">
        <v>1</v>
      </c>
      <c r="AK26" s="84" t="n">
        <v>0</v>
      </c>
      <c r="AL26" s="2" t="n">
        <v>0</v>
      </c>
      <c r="AM26" s="38" t="n">
        <v>0</v>
      </c>
      <c r="AN26" s="52"/>
      <c r="AO26" s="83" t="n">
        <f aca="false">AO25-AP26+AQ26-AS26-AT26</f>
        <v>124</v>
      </c>
      <c r="AP26" s="84" t="n">
        <v>4</v>
      </c>
      <c r="AQ26" s="84" t="n">
        <v>0</v>
      </c>
      <c r="AR26" s="84" t="n">
        <v>0</v>
      </c>
      <c r="AS26" s="84" t="n">
        <v>0</v>
      </c>
      <c r="AT26" s="84" t="n">
        <v>0</v>
      </c>
      <c r="AU26" s="84" t="n">
        <v>0</v>
      </c>
      <c r="AV26" s="105" t="n">
        <v>2</v>
      </c>
      <c r="AW26" s="105" t="n">
        <v>0</v>
      </c>
      <c r="AX26" s="106" t="n">
        <v>0</v>
      </c>
      <c r="AY26" s="106" t="n">
        <v>0</v>
      </c>
      <c r="AZ26" s="105" t="n">
        <v>0</v>
      </c>
      <c r="BA26" s="105" t="n">
        <v>2</v>
      </c>
      <c r="BB26" s="105" t="n">
        <v>0</v>
      </c>
      <c r="BC26" s="72" t="n">
        <v>0</v>
      </c>
      <c r="BD26" s="72" t="n">
        <v>0</v>
      </c>
      <c r="BE26" s="107" t="n">
        <v>27</v>
      </c>
      <c r="BF26" s="113" t="n">
        <v>57.38</v>
      </c>
      <c r="BG26" s="52"/>
      <c r="BH26" s="83" t="n">
        <f aca="false">BH25-BI26+BJ26-BM26-BL26</f>
        <v>92</v>
      </c>
      <c r="BI26" s="84" t="n">
        <v>7</v>
      </c>
      <c r="BJ26" s="84" t="n">
        <v>0</v>
      </c>
      <c r="BK26" s="84" t="n">
        <v>0</v>
      </c>
      <c r="BL26" s="84" t="n">
        <v>0</v>
      </c>
      <c r="BM26" s="84" t="n">
        <v>0</v>
      </c>
      <c r="BN26" s="84" t="n">
        <v>0</v>
      </c>
      <c r="BO26" s="105" t="n">
        <v>5</v>
      </c>
      <c r="BP26" s="105" t="n">
        <v>0</v>
      </c>
      <c r="BQ26" s="106" t="n">
        <v>1</v>
      </c>
      <c r="BR26" s="106" t="n">
        <v>1</v>
      </c>
      <c r="BS26" s="105" t="n">
        <v>0</v>
      </c>
      <c r="BT26" s="105" t="n">
        <v>0</v>
      </c>
      <c r="BU26" s="105" t="n">
        <v>0</v>
      </c>
      <c r="BV26" s="84" t="n">
        <v>0</v>
      </c>
      <c r="BW26" s="84" t="n">
        <v>0</v>
      </c>
      <c r="BX26" s="107" t="n">
        <v>12</v>
      </c>
      <c r="BY26" s="72" t="n">
        <v>4</v>
      </c>
      <c r="BZ26" s="109" t="n">
        <v>1226</v>
      </c>
      <c r="CA26" s="109" t="n">
        <f aca="false">CA25+BO26+AV26-BI26-AM26-AL26-AJ26+AZ26+BS26</f>
        <v>4903</v>
      </c>
      <c r="CB26" s="84" t="n">
        <f aca="false">+BQ26+AX26</f>
        <v>1</v>
      </c>
      <c r="CC26" s="95" t="n">
        <v>20</v>
      </c>
      <c r="CD26" s="95"/>
      <c r="CE26" s="96" t="n">
        <v>3.39</v>
      </c>
      <c r="CF26" s="97" t="n">
        <v>3.3</v>
      </c>
      <c r="CG26" s="97" t="n">
        <v>73.32</v>
      </c>
      <c r="CH26" s="98" t="n">
        <v>9.15</v>
      </c>
      <c r="CI26" s="84"/>
      <c r="CK26" s="0" t="s">
        <v>85</v>
      </c>
    </row>
    <row r="27" customFormat="false" ht="15" hidden="false" customHeight="false" outlineLevel="0" collapsed="false">
      <c r="A27" s="72" t="n">
        <v>21</v>
      </c>
      <c r="B27" s="73" t="n">
        <v>153564</v>
      </c>
      <c r="C27" s="52"/>
      <c r="D27" s="100" t="n">
        <v>53993</v>
      </c>
      <c r="E27" s="100" t="n">
        <v>93488</v>
      </c>
      <c r="F27" s="73" t="n">
        <f aca="false">SUM(D27:E27)</f>
        <v>147481</v>
      </c>
      <c r="G27" s="74"/>
      <c r="H27" s="73" t="n">
        <v>1773</v>
      </c>
      <c r="I27" s="73" t="n">
        <v>2054</v>
      </c>
      <c r="J27" s="73" t="n">
        <v>230</v>
      </c>
      <c r="K27" s="80" t="n">
        <v>38.54</v>
      </c>
      <c r="L27" s="74"/>
      <c r="M27" s="101" t="n">
        <v>38.06</v>
      </c>
      <c r="N27" s="102"/>
      <c r="O27" s="83" t="n">
        <v>3984</v>
      </c>
      <c r="P27" s="52"/>
      <c r="Q27" s="84" t="n">
        <v>225</v>
      </c>
      <c r="R27" s="52"/>
      <c r="S27" s="84" t="n">
        <f aca="false">+AO27+BH27</f>
        <v>200</v>
      </c>
      <c r="T27" s="52"/>
      <c r="U27" s="84" t="n">
        <v>51</v>
      </c>
      <c r="V27" s="52"/>
      <c r="W27" s="84" t="n">
        <v>19</v>
      </c>
      <c r="X27" s="52"/>
      <c r="Y27" s="86" t="n">
        <f aca="false">+W27+U27+Q27+O27+AO27</f>
        <v>4397</v>
      </c>
      <c r="Z27" s="125"/>
      <c r="AA27" s="84" t="n">
        <v>0</v>
      </c>
      <c r="AB27" s="84" t="n">
        <v>0</v>
      </c>
      <c r="AC27" s="84" t="n">
        <v>1</v>
      </c>
      <c r="AD27" s="84" t="n">
        <v>0</v>
      </c>
      <c r="AE27" s="52"/>
      <c r="AF27" s="84" t="n">
        <v>0</v>
      </c>
      <c r="AG27" s="52"/>
      <c r="AH27" s="104" t="n">
        <f aca="false">+AH26+AI27+AJ27+AX27+AY27+BQ27+BR27</f>
        <v>551</v>
      </c>
      <c r="AI27" s="104" t="n">
        <v>0</v>
      </c>
      <c r="AJ27" s="104" t="n">
        <v>1</v>
      </c>
      <c r="AK27" s="84" t="n">
        <v>0</v>
      </c>
      <c r="AL27" s="2" t="n">
        <v>0</v>
      </c>
      <c r="AM27" s="38" t="n">
        <v>1</v>
      </c>
      <c r="AN27" s="52"/>
      <c r="AO27" s="83" t="n">
        <f aca="false">AO26-AP27+AQ27-AS27-AT27</f>
        <v>118</v>
      </c>
      <c r="AP27" s="84" t="n">
        <v>6</v>
      </c>
      <c r="AQ27" s="84" t="n">
        <v>0</v>
      </c>
      <c r="AR27" s="84" t="n">
        <v>1</v>
      </c>
      <c r="AS27" s="84" t="n">
        <v>0</v>
      </c>
      <c r="AT27" s="84" t="n">
        <v>0</v>
      </c>
      <c r="AU27" s="84" t="n">
        <v>0</v>
      </c>
      <c r="AV27" s="105" t="n">
        <v>2</v>
      </c>
      <c r="AW27" s="105" t="n">
        <v>1</v>
      </c>
      <c r="AX27" s="106" t="n">
        <v>0</v>
      </c>
      <c r="AY27" s="106" t="n">
        <v>0</v>
      </c>
      <c r="AZ27" s="105" t="n">
        <v>0</v>
      </c>
      <c r="BA27" s="105" t="n">
        <v>3</v>
      </c>
      <c r="BB27" s="105" t="n">
        <v>0</v>
      </c>
      <c r="BC27" s="72" t="n">
        <v>6</v>
      </c>
      <c r="BD27" s="72" t="n">
        <v>2</v>
      </c>
      <c r="BE27" s="107" t="n">
        <v>23</v>
      </c>
      <c r="BF27" s="113" t="n">
        <v>57.24</v>
      </c>
      <c r="BG27" s="52"/>
      <c r="BH27" s="83" t="n">
        <f aca="false">BH26-BI27+BJ27-BM27-BL27</f>
        <v>82</v>
      </c>
      <c r="BI27" s="84" t="n">
        <v>10</v>
      </c>
      <c r="BJ27" s="84" t="n">
        <v>0</v>
      </c>
      <c r="BK27" s="84" t="n">
        <v>0</v>
      </c>
      <c r="BL27" s="84" t="n">
        <v>0</v>
      </c>
      <c r="BM27" s="84" t="n">
        <v>0</v>
      </c>
      <c r="BN27" s="84" t="n">
        <v>0</v>
      </c>
      <c r="BO27" s="105" t="n">
        <v>8</v>
      </c>
      <c r="BP27" s="105" t="n">
        <v>1</v>
      </c>
      <c r="BQ27" s="106" t="n">
        <v>0</v>
      </c>
      <c r="BR27" s="106" t="n">
        <v>0</v>
      </c>
      <c r="BS27" s="105" t="n">
        <v>0</v>
      </c>
      <c r="BT27" s="105" t="n">
        <v>2</v>
      </c>
      <c r="BU27" s="105" t="n">
        <v>0</v>
      </c>
      <c r="BV27" s="84" t="n">
        <v>0</v>
      </c>
      <c r="BW27" s="84" t="n">
        <v>0</v>
      </c>
      <c r="BX27" s="107" t="n">
        <v>12</v>
      </c>
      <c r="BY27" s="72" t="n">
        <v>3</v>
      </c>
      <c r="BZ27" s="109" t="n">
        <v>1211</v>
      </c>
      <c r="CA27" s="109" t="n">
        <f aca="false">CA26+BO27+AV27-BI27-AM27-AL27-AJ27+AZ27+BS27</f>
        <v>4901</v>
      </c>
      <c r="CB27" s="84" t="n">
        <f aca="false">+BQ27+AX27</f>
        <v>0</v>
      </c>
      <c r="CC27" s="95" t="n">
        <v>21</v>
      </c>
      <c r="CD27" s="95"/>
      <c r="CE27" s="96" t="n">
        <v>3.32</v>
      </c>
      <c r="CF27" s="124" t="n">
        <v>3.31</v>
      </c>
      <c r="CG27" s="97" t="n">
        <v>73.89</v>
      </c>
      <c r="CH27" s="98" t="n">
        <v>10.08</v>
      </c>
      <c r="CI27" s="84"/>
    </row>
    <row r="28" customFormat="false" ht="15" hidden="false" customHeight="false" outlineLevel="0" collapsed="false">
      <c r="A28" s="72" t="n">
        <v>22</v>
      </c>
      <c r="B28" s="115" t="n">
        <v>153425</v>
      </c>
      <c r="C28" s="102"/>
      <c r="D28" s="117" t="n">
        <v>54272</v>
      </c>
      <c r="E28" s="117" t="n">
        <v>80804</v>
      </c>
      <c r="F28" s="115" t="n">
        <f aca="false">SUM(D28:E28)</f>
        <v>135076</v>
      </c>
      <c r="G28" s="118"/>
      <c r="H28" s="115" t="n">
        <v>1589</v>
      </c>
      <c r="I28" s="115" t="n">
        <v>2209</v>
      </c>
      <c r="J28" s="115" t="n">
        <v>215</v>
      </c>
      <c r="K28" s="119" t="n">
        <v>38.39</v>
      </c>
      <c r="L28" s="118"/>
      <c r="M28" s="120" t="n">
        <v>38.21</v>
      </c>
      <c r="N28" s="102"/>
      <c r="O28" s="83" t="n">
        <v>3996</v>
      </c>
      <c r="P28" s="52"/>
      <c r="Q28" s="84" t="n">
        <v>225</v>
      </c>
      <c r="R28" s="52"/>
      <c r="S28" s="84" t="n">
        <f aca="false">+AO28+BH28</f>
        <v>190</v>
      </c>
      <c r="T28" s="52"/>
      <c r="U28" s="84" t="n">
        <v>55</v>
      </c>
      <c r="V28" s="52"/>
      <c r="W28" s="84" t="n">
        <v>11</v>
      </c>
      <c r="X28" s="52"/>
      <c r="Y28" s="86" t="n">
        <f aca="false">+W28+U28+Q28+O28+AO28</f>
        <v>4402</v>
      </c>
      <c r="Z28" s="125"/>
      <c r="AA28" s="84" t="n">
        <v>0</v>
      </c>
      <c r="AB28" s="84" t="n">
        <v>0</v>
      </c>
      <c r="AC28" s="84" t="n">
        <v>2</v>
      </c>
      <c r="AD28" s="84" t="n">
        <v>0</v>
      </c>
      <c r="AE28" s="52"/>
      <c r="AF28" s="84" t="n">
        <v>0</v>
      </c>
      <c r="AG28" s="52"/>
      <c r="AH28" s="104" t="n">
        <f aca="false">+AH27+AI28+AJ28+AX28+AY28+BQ28+BR28</f>
        <v>554</v>
      </c>
      <c r="AI28" s="104" t="n">
        <v>0</v>
      </c>
      <c r="AJ28" s="104" t="n">
        <v>3</v>
      </c>
      <c r="AK28" s="84" t="n">
        <v>0</v>
      </c>
      <c r="AL28" s="2" t="n">
        <v>0</v>
      </c>
      <c r="AM28" s="38" t="n">
        <v>0</v>
      </c>
      <c r="AN28" s="52"/>
      <c r="AO28" s="83" t="n">
        <f aca="false">AO27-AP28+AQ28-AS28-AT28</f>
        <v>115</v>
      </c>
      <c r="AP28" s="84" t="n">
        <v>3</v>
      </c>
      <c r="AQ28" s="84" t="n">
        <v>0</v>
      </c>
      <c r="AR28" s="84" t="n">
        <v>2</v>
      </c>
      <c r="AS28" s="84" t="n">
        <v>0</v>
      </c>
      <c r="AT28" s="84" t="n">
        <v>0</v>
      </c>
      <c r="AU28" s="84" t="n">
        <v>0</v>
      </c>
      <c r="AV28" s="105" t="n">
        <v>2</v>
      </c>
      <c r="AW28" s="105" t="n">
        <v>0</v>
      </c>
      <c r="AX28" s="106" t="n">
        <v>0</v>
      </c>
      <c r="AY28" s="106" t="n">
        <v>0</v>
      </c>
      <c r="AZ28" s="105" t="n">
        <v>0</v>
      </c>
      <c r="BA28" s="105" t="n">
        <v>1</v>
      </c>
      <c r="BB28" s="105" t="n">
        <v>0</v>
      </c>
      <c r="BC28" s="72" t="n">
        <v>15</v>
      </c>
      <c r="BD28" s="72" t="n">
        <v>4</v>
      </c>
      <c r="BE28" s="107" t="n">
        <v>31</v>
      </c>
      <c r="BF28" s="113" t="n">
        <v>57.41</v>
      </c>
      <c r="BG28" s="52"/>
      <c r="BH28" s="83" t="n">
        <f aca="false">BH27-BI28+BJ28-BM28-BL28</f>
        <v>75</v>
      </c>
      <c r="BI28" s="84" t="n">
        <v>7</v>
      </c>
      <c r="BJ28" s="84" t="n">
        <v>0</v>
      </c>
      <c r="BK28" s="84" t="n">
        <v>1</v>
      </c>
      <c r="BL28" s="84" t="n">
        <v>0</v>
      </c>
      <c r="BM28" s="84" t="n">
        <v>0</v>
      </c>
      <c r="BN28" s="84" t="n">
        <v>0</v>
      </c>
      <c r="BO28" s="105" t="n">
        <v>6</v>
      </c>
      <c r="BP28" s="105" t="n">
        <v>0</v>
      </c>
      <c r="BQ28" s="106" t="n">
        <v>0</v>
      </c>
      <c r="BR28" s="106" t="n">
        <v>0</v>
      </c>
      <c r="BS28" s="105" t="n">
        <v>0</v>
      </c>
      <c r="BT28" s="105" t="n">
        <v>1</v>
      </c>
      <c r="BU28" s="105" t="n">
        <v>0</v>
      </c>
      <c r="BV28" s="84" t="n">
        <v>0</v>
      </c>
      <c r="BW28" s="84" t="n">
        <v>0</v>
      </c>
      <c r="BX28" s="107" t="n">
        <v>11</v>
      </c>
      <c r="BY28" s="72" t="n">
        <v>5</v>
      </c>
      <c r="BZ28" s="109" t="n">
        <v>1204</v>
      </c>
      <c r="CA28" s="109" t="n">
        <f aca="false">CA27+BO28+AV28-BI28-AM28-AL28-AJ28+AZ28+BS28</f>
        <v>4899</v>
      </c>
      <c r="CB28" s="84" t="n">
        <f aca="false">+BQ28+AX28</f>
        <v>0</v>
      </c>
      <c r="CC28" s="95" t="n">
        <v>22</v>
      </c>
      <c r="CD28" s="95"/>
      <c r="CE28" s="123" t="n">
        <v>3.28</v>
      </c>
      <c r="CF28" s="97" t="n">
        <v>3.3</v>
      </c>
      <c r="CG28" s="97" t="n">
        <v>70.4</v>
      </c>
      <c r="CH28" s="98" t="n">
        <v>9</v>
      </c>
      <c r="CI28" s="84"/>
    </row>
    <row r="29" customFormat="false" ht="15" hidden="false" customHeight="false" outlineLevel="0" collapsed="false">
      <c r="A29" s="72" t="n">
        <v>23</v>
      </c>
      <c r="B29" s="115" t="n">
        <v>152400</v>
      </c>
      <c r="C29" s="102"/>
      <c r="D29" s="117" t="n">
        <v>53827</v>
      </c>
      <c r="E29" s="117" t="n">
        <v>85853</v>
      </c>
      <c r="F29" s="115" t="n">
        <f aca="false">SUM(D29:E29)</f>
        <v>139680</v>
      </c>
      <c r="G29" s="118"/>
      <c r="H29" s="115" t="n">
        <v>1656</v>
      </c>
      <c r="I29" s="115" t="n">
        <v>2228</v>
      </c>
      <c r="J29" s="115" t="n">
        <v>210</v>
      </c>
      <c r="K29" s="119" t="n">
        <v>38.38</v>
      </c>
      <c r="L29" s="118"/>
      <c r="M29" s="120" t="n">
        <v>38.1</v>
      </c>
      <c r="N29" s="102"/>
      <c r="O29" s="83" t="n">
        <v>3970</v>
      </c>
      <c r="P29" s="52"/>
      <c r="Q29" s="84" t="n">
        <v>221</v>
      </c>
      <c r="R29" s="52"/>
      <c r="S29" s="84" t="n">
        <f aca="false">+AO29+BH29</f>
        <v>255</v>
      </c>
      <c r="T29" s="52"/>
      <c r="U29" s="84" t="n">
        <v>59</v>
      </c>
      <c r="V29" s="52"/>
      <c r="W29" s="84" t="n">
        <v>12</v>
      </c>
      <c r="X29" s="52"/>
      <c r="Y29" s="86" t="n">
        <f aca="false">+W29+U29+Q29+O29+AO29</f>
        <v>4403</v>
      </c>
      <c r="Z29" s="125"/>
      <c r="AA29" s="84" t="n">
        <v>29</v>
      </c>
      <c r="AB29" s="84" t="n">
        <v>0</v>
      </c>
      <c r="AC29" s="84" t="n">
        <v>0</v>
      </c>
      <c r="AD29" s="84" t="n">
        <v>0</v>
      </c>
      <c r="AE29" s="52"/>
      <c r="AF29" s="84" t="n">
        <v>2</v>
      </c>
      <c r="AG29" s="52"/>
      <c r="AH29" s="104" t="n">
        <f aca="false">+AH28+AI29+AJ29+AX29+AY29+BQ29+BR29</f>
        <v>555</v>
      </c>
      <c r="AI29" s="104" t="n">
        <v>0</v>
      </c>
      <c r="AJ29" s="104" t="n">
        <v>1</v>
      </c>
      <c r="AK29" s="84" t="n">
        <v>0</v>
      </c>
      <c r="AL29" s="2" t="n">
        <v>0</v>
      </c>
      <c r="AM29" s="38" t="n">
        <v>0</v>
      </c>
      <c r="AN29" s="52"/>
      <c r="AO29" s="83" t="n">
        <f aca="false">AO28-AP29+AQ29-AS29-AT29</f>
        <v>141</v>
      </c>
      <c r="AP29" s="84" t="n">
        <v>7</v>
      </c>
      <c r="AQ29" s="84" t="n">
        <v>33</v>
      </c>
      <c r="AR29" s="84" t="n">
        <v>0</v>
      </c>
      <c r="AS29" s="84" t="n">
        <v>0</v>
      </c>
      <c r="AT29" s="84" t="n">
        <v>0</v>
      </c>
      <c r="AU29" s="84" t="n">
        <v>0</v>
      </c>
      <c r="AV29" s="105" t="n">
        <v>2</v>
      </c>
      <c r="AW29" s="105" t="n">
        <v>0</v>
      </c>
      <c r="AX29" s="106" t="n">
        <v>0</v>
      </c>
      <c r="AY29" s="106" t="n">
        <v>0</v>
      </c>
      <c r="AZ29" s="105" t="n">
        <v>2</v>
      </c>
      <c r="BA29" s="105" t="n">
        <v>4</v>
      </c>
      <c r="BB29" s="105" t="n">
        <v>1</v>
      </c>
      <c r="BC29" s="72" t="n">
        <v>0</v>
      </c>
      <c r="BD29" s="72" t="n">
        <v>0</v>
      </c>
      <c r="BE29" s="107" t="n">
        <v>22</v>
      </c>
      <c r="BF29" s="113" t="n">
        <v>57.23</v>
      </c>
      <c r="BG29" s="52"/>
      <c r="BH29" s="83" t="n">
        <f aca="false">BH28-BI29+BJ29-BM29-BL29</f>
        <v>114</v>
      </c>
      <c r="BI29" s="84" t="n">
        <v>3</v>
      </c>
      <c r="BJ29" s="84" t="n">
        <v>42</v>
      </c>
      <c r="BK29" s="84" t="n">
        <v>0</v>
      </c>
      <c r="BL29" s="84" t="n">
        <v>0</v>
      </c>
      <c r="BM29" s="84" t="n">
        <v>0</v>
      </c>
      <c r="BN29" s="84" t="n">
        <v>0</v>
      </c>
      <c r="BO29" s="105" t="n">
        <v>3</v>
      </c>
      <c r="BP29" s="105" t="n">
        <v>0</v>
      </c>
      <c r="BQ29" s="106" t="n">
        <v>0</v>
      </c>
      <c r="BR29" s="106" t="n">
        <v>0</v>
      </c>
      <c r="BS29" s="105" t="n">
        <v>0</v>
      </c>
      <c r="BT29" s="105" t="n">
        <v>0</v>
      </c>
      <c r="BU29" s="105" t="n">
        <v>0</v>
      </c>
      <c r="BV29" s="84" t="n">
        <v>0</v>
      </c>
      <c r="BW29" s="84" t="n">
        <v>0</v>
      </c>
      <c r="BX29" s="107" t="n">
        <v>10</v>
      </c>
      <c r="BY29" s="72" t="n">
        <v>4</v>
      </c>
      <c r="BZ29" s="109" t="n">
        <v>1200</v>
      </c>
      <c r="CA29" s="109" t="n">
        <f aca="false">CA28+BO29+AV29-BI29-AM29-AL29-AJ29+AZ29+BS29</f>
        <v>4902</v>
      </c>
      <c r="CB29" s="84" t="n">
        <f aca="false">+BQ29+AX29</f>
        <v>0</v>
      </c>
      <c r="CC29" s="95" t="n">
        <v>23</v>
      </c>
      <c r="CD29" s="95"/>
      <c r="CE29" s="96" t="n">
        <v>3.33</v>
      </c>
      <c r="CF29" s="124" t="n">
        <v>3.33</v>
      </c>
      <c r="CG29" s="97" t="n">
        <v>67.11</v>
      </c>
      <c r="CH29" s="98" t="n">
        <v>10.28</v>
      </c>
      <c r="CI29" s="84"/>
      <c r="CK29" s="0" t="s">
        <v>86</v>
      </c>
    </row>
    <row r="30" customFormat="false" ht="15" hidden="false" customHeight="false" outlineLevel="0" collapsed="false">
      <c r="A30" s="72" t="n">
        <v>24</v>
      </c>
      <c r="B30" s="73" t="n">
        <v>151522</v>
      </c>
      <c r="C30" s="52"/>
      <c r="D30" s="100" t="n">
        <v>54282</v>
      </c>
      <c r="E30" s="100" t="n">
        <v>97907</v>
      </c>
      <c r="F30" s="73" t="n">
        <f aca="false">SUM(D30:E30)</f>
        <v>152189</v>
      </c>
      <c r="G30" s="74"/>
      <c r="H30" s="73" t="n">
        <v>1366</v>
      </c>
      <c r="I30" s="73" t="n">
        <v>2306</v>
      </c>
      <c r="J30" s="73" t="n">
        <v>220</v>
      </c>
      <c r="K30" s="80" t="n">
        <v>38.09</v>
      </c>
      <c r="L30" s="74"/>
      <c r="M30" s="101" t="n">
        <v>38.42</v>
      </c>
      <c r="N30" s="102"/>
      <c r="O30" s="83" t="n">
        <v>3977</v>
      </c>
      <c r="P30" s="52"/>
      <c r="Q30" s="84" t="n">
        <v>221</v>
      </c>
      <c r="R30" s="52"/>
      <c r="S30" s="84" t="n">
        <f aca="false">+AO30+BH30</f>
        <v>249</v>
      </c>
      <c r="T30" s="52"/>
      <c r="U30" s="84" t="n">
        <v>60</v>
      </c>
      <c r="V30" s="52"/>
      <c r="W30" s="84" t="n">
        <v>10</v>
      </c>
      <c r="X30" s="52"/>
      <c r="Y30" s="86" t="n">
        <f aca="false">+W30+U30+Q30+O30+AO30</f>
        <v>4409</v>
      </c>
      <c r="Z30" s="125"/>
      <c r="AA30" s="84" t="n">
        <v>0</v>
      </c>
      <c r="AB30" s="84" t="n">
        <v>0</v>
      </c>
      <c r="AC30" s="84" t="n">
        <v>0</v>
      </c>
      <c r="AD30" s="84" t="n">
        <v>0</v>
      </c>
      <c r="AE30" s="52"/>
      <c r="AF30" s="84" t="n">
        <v>0</v>
      </c>
      <c r="AG30" s="52"/>
      <c r="AH30" s="104" t="n">
        <f aca="false">+AH29+AJ30+AX30+AY30+BQ30+BR30-5</f>
        <v>552</v>
      </c>
      <c r="AI30" s="121" t="n">
        <v>-5</v>
      </c>
      <c r="AJ30" s="104" t="n">
        <v>1</v>
      </c>
      <c r="AK30" s="84" t="n">
        <v>0</v>
      </c>
      <c r="AL30" s="2" t="n">
        <v>0</v>
      </c>
      <c r="AM30" s="38" t="n">
        <v>0</v>
      </c>
      <c r="AN30" s="52"/>
      <c r="AO30" s="83" t="n">
        <f aca="false">AO29-AP30+AQ30-AS30-AT30</f>
        <v>141</v>
      </c>
      <c r="AP30" s="84" t="n">
        <v>0</v>
      </c>
      <c r="AQ30" s="84" t="n">
        <v>0</v>
      </c>
      <c r="AR30" s="84" t="n">
        <v>0</v>
      </c>
      <c r="AS30" s="84" t="n">
        <v>0</v>
      </c>
      <c r="AT30" s="84" t="n">
        <v>0</v>
      </c>
      <c r="AU30" s="84" t="n">
        <v>0</v>
      </c>
      <c r="AV30" s="105" t="n">
        <v>0</v>
      </c>
      <c r="AW30" s="105" t="n">
        <v>0</v>
      </c>
      <c r="AX30" s="106" t="n">
        <v>0</v>
      </c>
      <c r="AY30" s="106" t="n">
        <v>0</v>
      </c>
      <c r="AZ30" s="105" t="n">
        <v>0</v>
      </c>
      <c r="BA30" s="105" t="n">
        <v>0</v>
      </c>
      <c r="BB30" s="105" t="n">
        <v>0</v>
      </c>
      <c r="BC30" s="72" t="n">
        <v>0</v>
      </c>
      <c r="BD30" s="72" t="n">
        <v>0</v>
      </c>
      <c r="BE30" s="107" t="n">
        <v>31</v>
      </c>
      <c r="BF30" s="113" t="n">
        <v>57.16</v>
      </c>
      <c r="BG30" s="52"/>
      <c r="BH30" s="83" t="n">
        <f aca="false">BH29-BI30+BJ30-BM30-BL30</f>
        <v>108</v>
      </c>
      <c r="BI30" s="84" t="n">
        <v>6</v>
      </c>
      <c r="BJ30" s="84" t="n">
        <v>0</v>
      </c>
      <c r="BK30" s="84" t="n">
        <v>0</v>
      </c>
      <c r="BL30" s="84" t="n">
        <v>0</v>
      </c>
      <c r="BM30" s="84" t="n">
        <v>0</v>
      </c>
      <c r="BN30" s="84" t="n">
        <v>0</v>
      </c>
      <c r="BO30" s="105" t="n">
        <v>4</v>
      </c>
      <c r="BP30" s="105" t="n">
        <v>0</v>
      </c>
      <c r="BQ30" s="106" t="n">
        <v>1</v>
      </c>
      <c r="BR30" s="106" t="n">
        <v>0</v>
      </c>
      <c r="BS30" s="105" t="n">
        <v>0</v>
      </c>
      <c r="BT30" s="105" t="n">
        <v>1</v>
      </c>
      <c r="BU30" s="105" t="n">
        <v>0</v>
      </c>
      <c r="BV30" s="84" t="n">
        <v>98</v>
      </c>
      <c r="BW30" s="84" t="n">
        <v>2</v>
      </c>
      <c r="BX30" s="107" t="n">
        <v>11</v>
      </c>
      <c r="BY30" s="72" t="n">
        <v>1</v>
      </c>
      <c r="BZ30" s="109" t="n">
        <v>1292</v>
      </c>
      <c r="CA30" s="109" t="n">
        <f aca="false">CA29+BO30+AV30-BI30-AM30-AL30-AJ30+AZ30+BS30</f>
        <v>4899</v>
      </c>
      <c r="CB30" s="84" t="n">
        <f aca="false">+BQ30+AX30</f>
        <v>1</v>
      </c>
      <c r="CC30" s="95" t="n">
        <v>24</v>
      </c>
      <c r="CD30" s="95"/>
      <c r="CE30" s="96" t="n">
        <v>3.49</v>
      </c>
      <c r="CF30" s="124" t="n">
        <v>3.34</v>
      </c>
      <c r="CG30" s="97" t="n">
        <v>72.02</v>
      </c>
      <c r="CH30" s="98" t="n">
        <v>8.27</v>
      </c>
      <c r="CI30" s="84"/>
    </row>
    <row r="31" customFormat="false" ht="15" hidden="false" customHeight="false" outlineLevel="0" collapsed="false">
      <c r="A31" s="72" t="n">
        <v>25</v>
      </c>
      <c r="B31" s="73" t="n">
        <v>152996</v>
      </c>
      <c r="C31" s="52"/>
      <c r="D31" s="100" t="n">
        <v>58130</v>
      </c>
      <c r="E31" s="100" t="n">
        <v>95871</v>
      </c>
      <c r="F31" s="73" t="n">
        <f aca="false">SUM(D31:E31)</f>
        <v>154001</v>
      </c>
      <c r="G31" s="74"/>
      <c r="H31" s="73" t="n">
        <v>1132</v>
      </c>
      <c r="I31" s="73" t="n">
        <v>2375</v>
      </c>
      <c r="J31" s="73" t="n">
        <v>240</v>
      </c>
      <c r="K31" s="80" t="n">
        <v>38.41</v>
      </c>
      <c r="L31" s="74"/>
      <c r="M31" s="101" t="n">
        <v>38.35</v>
      </c>
      <c r="N31" s="102"/>
      <c r="O31" s="83" t="n">
        <v>3983</v>
      </c>
      <c r="P31" s="52"/>
      <c r="Q31" s="84" t="n">
        <v>221</v>
      </c>
      <c r="R31" s="52"/>
      <c r="S31" s="84" t="n">
        <f aca="false">+AO31+BH31</f>
        <v>231</v>
      </c>
      <c r="T31" s="52"/>
      <c r="U31" s="84" t="n">
        <v>59</v>
      </c>
      <c r="V31" s="52"/>
      <c r="W31" s="84" t="n">
        <v>20</v>
      </c>
      <c r="X31" s="52"/>
      <c r="Y31" s="86" t="n">
        <f aca="false">+W31+U31+Q31+O31+AO31</f>
        <v>4414</v>
      </c>
      <c r="Z31" s="125"/>
      <c r="AA31" s="84" t="n">
        <v>0</v>
      </c>
      <c r="AB31" s="84" t="n">
        <v>0</v>
      </c>
      <c r="AC31" s="84" t="n">
        <v>2</v>
      </c>
      <c r="AD31" s="84" t="n">
        <v>1</v>
      </c>
      <c r="AE31" s="52"/>
      <c r="AF31" s="84" t="n">
        <v>0</v>
      </c>
      <c r="AG31" s="52"/>
      <c r="AH31" s="104" t="n">
        <f aca="false">+AH30+AJ31+AX31+AY31+BQ31+BR31-1</f>
        <v>551</v>
      </c>
      <c r="AI31" s="110" t="n">
        <v>-1</v>
      </c>
      <c r="AJ31" s="121" t="n">
        <v>-1</v>
      </c>
      <c r="AK31" s="84" t="n">
        <v>0</v>
      </c>
      <c r="AL31" s="2" t="n">
        <v>0</v>
      </c>
      <c r="AM31" s="38" t="n">
        <v>3</v>
      </c>
      <c r="AN31" s="52"/>
      <c r="AO31" s="83" t="n">
        <f aca="false">AO30-AP31+AQ31-AS31-AT31</f>
        <v>131</v>
      </c>
      <c r="AP31" s="84" t="n">
        <v>10</v>
      </c>
      <c r="AQ31" s="84" t="n">
        <v>0</v>
      </c>
      <c r="AR31" s="84" t="n">
        <v>0</v>
      </c>
      <c r="AS31" s="84" t="n">
        <v>0</v>
      </c>
      <c r="AT31" s="84" t="n">
        <v>0</v>
      </c>
      <c r="AU31" s="84" t="n">
        <v>0</v>
      </c>
      <c r="AV31" s="105" t="n">
        <v>6</v>
      </c>
      <c r="AW31" s="105" t="n">
        <v>0</v>
      </c>
      <c r="AX31" s="106" t="n">
        <v>0</v>
      </c>
      <c r="AY31" s="106" t="n">
        <v>0</v>
      </c>
      <c r="AZ31" s="105" t="n">
        <v>0</v>
      </c>
      <c r="BA31" s="105" t="n">
        <v>4</v>
      </c>
      <c r="BB31" s="105" t="n">
        <v>0</v>
      </c>
      <c r="BC31" s="72" t="n">
        <v>60</v>
      </c>
      <c r="BD31" s="72" t="n">
        <v>16</v>
      </c>
      <c r="BE31" s="107" t="n">
        <v>53</v>
      </c>
      <c r="BF31" s="113" t="n">
        <v>58.2</v>
      </c>
      <c r="BG31" s="52"/>
      <c r="BH31" s="83" t="n">
        <f aca="false">BH30-BI31+BJ31-BM31-BL31</f>
        <v>100</v>
      </c>
      <c r="BI31" s="84" t="n">
        <v>8</v>
      </c>
      <c r="BJ31" s="84" t="n">
        <v>0</v>
      </c>
      <c r="BK31" s="84" t="n">
        <v>0</v>
      </c>
      <c r="BL31" s="84" t="n">
        <v>0</v>
      </c>
      <c r="BM31" s="84" t="n">
        <v>0</v>
      </c>
      <c r="BN31" s="84" t="n">
        <v>0</v>
      </c>
      <c r="BO31" s="105" t="n">
        <v>5</v>
      </c>
      <c r="BP31" s="105" t="n">
        <v>0</v>
      </c>
      <c r="BQ31" s="106" t="n">
        <v>0</v>
      </c>
      <c r="BR31" s="106" t="n">
        <v>1</v>
      </c>
      <c r="BS31" s="105" t="n">
        <v>0</v>
      </c>
      <c r="BT31" s="105" t="n">
        <v>2</v>
      </c>
      <c r="BU31" s="105" t="n">
        <v>0</v>
      </c>
      <c r="BV31" s="84" t="n">
        <v>0</v>
      </c>
      <c r="BW31" s="84" t="n">
        <v>0</v>
      </c>
      <c r="BX31" s="107" t="n">
        <v>9</v>
      </c>
      <c r="BY31" s="72" t="n">
        <v>2</v>
      </c>
      <c r="BZ31" s="109" t="n">
        <v>1283</v>
      </c>
      <c r="CA31" s="109" t="n">
        <f aca="false">CA30+BO31+AV31-BI31-AM31-AL31+AZ31+BS31</f>
        <v>4899</v>
      </c>
      <c r="CB31" s="84" t="n">
        <f aca="false">+BQ31+AX31</f>
        <v>0</v>
      </c>
      <c r="CC31" s="95" t="n">
        <v>25</v>
      </c>
      <c r="CD31" s="95"/>
      <c r="CE31" s="96" t="n">
        <v>3.48</v>
      </c>
      <c r="CF31" s="124" t="n">
        <v>3.35</v>
      </c>
      <c r="CG31" s="97" t="n">
        <v>73.17</v>
      </c>
      <c r="CH31" s="98" t="n">
        <v>9.72</v>
      </c>
      <c r="CI31" s="84"/>
    </row>
    <row r="32" customFormat="false" ht="15" hidden="false" customHeight="false" outlineLevel="0" collapsed="false">
      <c r="A32" s="72" t="n">
        <v>26</v>
      </c>
      <c r="B32" s="115" t="n">
        <v>152709</v>
      </c>
      <c r="C32" s="102"/>
      <c r="D32" s="117" t="n">
        <v>62451</v>
      </c>
      <c r="E32" s="117" t="n">
        <v>81347</v>
      </c>
      <c r="F32" s="115" t="n">
        <f aca="false">SUM(D32:E32)</f>
        <v>143798</v>
      </c>
      <c r="G32" s="118"/>
      <c r="H32" s="115" t="n">
        <v>1182</v>
      </c>
      <c r="I32" s="115" t="n">
        <v>2325</v>
      </c>
      <c r="J32" s="115" t="n">
        <v>285</v>
      </c>
      <c r="K32" s="119" t="n">
        <v>38.22</v>
      </c>
      <c r="L32" s="118"/>
      <c r="M32" s="120" t="n">
        <v>38.72</v>
      </c>
      <c r="N32" s="102"/>
      <c r="O32" s="83" t="n">
        <v>3995</v>
      </c>
      <c r="P32" s="52"/>
      <c r="Q32" s="84" t="n">
        <v>221</v>
      </c>
      <c r="R32" s="52"/>
      <c r="S32" s="84" t="n">
        <f aca="false">+AO32+BH32</f>
        <v>219</v>
      </c>
      <c r="T32" s="52"/>
      <c r="U32" s="84" t="n">
        <v>62</v>
      </c>
      <c r="V32" s="52"/>
      <c r="W32" s="84" t="n">
        <v>14</v>
      </c>
      <c r="X32" s="52"/>
      <c r="Y32" s="86" t="n">
        <f aca="false">+W32+U32+Q32+O32+AO32</f>
        <v>4420</v>
      </c>
      <c r="Z32" s="125"/>
      <c r="AA32" s="84" t="n">
        <v>0</v>
      </c>
      <c r="AB32" s="84" t="n">
        <v>1</v>
      </c>
      <c r="AC32" s="84" t="n">
        <v>2</v>
      </c>
      <c r="AD32" s="84" t="n">
        <v>0</v>
      </c>
      <c r="AE32" s="52"/>
      <c r="AF32" s="84" t="n">
        <v>0</v>
      </c>
      <c r="AG32" s="52"/>
      <c r="AH32" s="104" t="n">
        <f aca="false">+AH31+AJ32+AX32+AY32+BQ32+BR32</f>
        <v>553</v>
      </c>
      <c r="AI32" s="110" t="n">
        <v>0</v>
      </c>
      <c r="AJ32" s="110" t="n">
        <v>2</v>
      </c>
      <c r="AK32" s="84" t="n">
        <v>0</v>
      </c>
      <c r="AL32" s="2" t="n">
        <v>1</v>
      </c>
      <c r="AM32" s="38" t="n">
        <v>0</v>
      </c>
      <c r="AN32" s="52"/>
      <c r="AO32" s="83" t="n">
        <f aca="false">AO31-AP32+AQ32-AS32-AT32</f>
        <v>128</v>
      </c>
      <c r="AP32" s="84" t="n">
        <v>3</v>
      </c>
      <c r="AQ32" s="84" t="n">
        <v>0</v>
      </c>
      <c r="AR32" s="84" t="n">
        <v>0</v>
      </c>
      <c r="AS32" s="84" t="n">
        <v>0</v>
      </c>
      <c r="AT32" s="84" t="n">
        <v>0</v>
      </c>
      <c r="AU32" s="84" t="n">
        <v>0</v>
      </c>
      <c r="AV32" s="105" t="n">
        <v>1</v>
      </c>
      <c r="AW32" s="105" t="n">
        <v>0</v>
      </c>
      <c r="AX32" s="106" t="n">
        <v>0</v>
      </c>
      <c r="AY32" s="106" t="n">
        <v>0</v>
      </c>
      <c r="AZ32" s="105" t="n">
        <v>0</v>
      </c>
      <c r="BA32" s="105" t="n">
        <v>2</v>
      </c>
      <c r="BB32" s="105" t="n">
        <v>0</v>
      </c>
      <c r="BC32" s="72" t="n">
        <v>0</v>
      </c>
      <c r="BD32" s="72" t="n">
        <v>0</v>
      </c>
      <c r="BE32" s="107" t="n">
        <v>44</v>
      </c>
      <c r="BF32" s="113" t="n">
        <v>57.99</v>
      </c>
      <c r="BG32" s="52"/>
      <c r="BH32" s="83" t="n">
        <f aca="false">BH31-BI32+BJ32-BM32-BL32</f>
        <v>91</v>
      </c>
      <c r="BI32" s="84" t="n">
        <v>9</v>
      </c>
      <c r="BJ32" s="84" t="n">
        <v>0</v>
      </c>
      <c r="BK32" s="84" t="n">
        <v>0</v>
      </c>
      <c r="BL32" s="84" t="n">
        <v>0</v>
      </c>
      <c r="BM32" s="84" t="n">
        <v>0</v>
      </c>
      <c r="BN32" s="84" t="n">
        <v>0</v>
      </c>
      <c r="BO32" s="105" t="n">
        <v>8</v>
      </c>
      <c r="BP32" s="105" t="n">
        <v>0</v>
      </c>
      <c r="BQ32" s="106" t="n">
        <v>0</v>
      </c>
      <c r="BR32" s="106" t="n">
        <v>0</v>
      </c>
      <c r="BS32" s="105" t="n">
        <v>0</v>
      </c>
      <c r="BT32" s="105" t="n">
        <v>0</v>
      </c>
      <c r="BU32" s="105" t="n">
        <v>1</v>
      </c>
      <c r="BV32" s="84" t="n">
        <v>0</v>
      </c>
      <c r="BW32" s="84" t="n">
        <v>0</v>
      </c>
      <c r="BX32" s="107" t="n">
        <v>10</v>
      </c>
      <c r="BY32" s="72" t="n">
        <v>4</v>
      </c>
      <c r="BZ32" s="109" t="n">
        <v>1270</v>
      </c>
      <c r="CA32" s="109" t="n">
        <f aca="false">CA31+BO32+AV32-BI32-AM32-AL32+AZ32+BS32-AJ32</f>
        <v>4896</v>
      </c>
      <c r="CB32" s="84" t="n">
        <f aca="false">+BQ32+AX32</f>
        <v>0</v>
      </c>
      <c r="CC32" s="95" t="n">
        <v>26</v>
      </c>
      <c r="CD32" s="95"/>
      <c r="CE32" s="96" t="n">
        <v>3.46</v>
      </c>
      <c r="CF32" s="124" t="n">
        <v>3.35</v>
      </c>
      <c r="CG32" s="97" t="n">
        <v>64.73</v>
      </c>
      <c r="CH32" s="98" t="n">
        <v>8.9</v>
      </c>
      <c r="CI32" s="84"/>
    </row>
    <row r="33" customFormat="false" ht="15" hidden="false" customHeight="false" outlineLevel="0" collapsed="false">
      <c r="A33" s="72" t="n">
        <v>27</v>
      </c>
      <c r="B33" s="115" t="n">
        <v>156024</v>
      </c>
      <c r="C33" s="102"/>
      <c r="D33" s="117" t="n">
        <v>61851</v>
      </c>
      <c r="E33" s="117" t="n">
        <v>87539</v>
      </c>
      <c r="F33" s="115" t="n">
        <f aca="false">SUM(D33:E33)</f>
        <v>149390</v>
      </c>
      <c r="G33" s="118"/>
      <c r="H33" s="115" t="n">
        <v>1085</v>
      </c>
      <c r="I33" s="115" t="n">
        <v>2364</v>
      </c>
      <c r="J33" s="115" t="n">
        <v>290</v>
      </c>
      <c r="K33" s="119" t="n">
        <v>38.89</v>
      </c>
      <c r="L33" s="118"/>
      <c r="M33" s="120" t="n">
        <v>38.6</v>
      </c>
      <c r="N33" s="102"/>
      <c r="O33" s="83" t="n">
        <v>4011</v>
      </c>
      <c r="P33" s="52"/>
      <c r="Q33" s="84" t="n">
        <v>221</v>
      </c>
      <c r="R33" s="52"/>
      <c r="S33" s="84" t="n">
        <f aca="false">+AO33+BH33</f>
        <v>205</v>
      </c>
      <c r="T33" s="52"/>
      <c r="U33" s="84" t="n">
        <v>58</v>
      </c>
      <c r="V33" s="52"/>
      <c r="W33" s="84" t="n">
        <v>16</v>
      </c>
      <c r="X33" s="52"/>
      <c r="Y33" s="86" t="n">
        <f aca="false">+W33+U33+Q33+O33+AO33</f>
        <v>4425</v>
      </c>
      <c r="Z33" s="125"/>
      <c r="AA33" s="84" t="n">
        <v>0</v>
      </c>
      <c r="AB33" s="84" t="n">
        <v>0</v>
      </c>
      <c r="AC33" s="84" t="n">
        <v>0</v>
      </c>
      <c r="AD33" s="84" t="n">
        <v>0</v>
      </c>
      <c r="AE33" s="52"/>
      <c r="AF33" s="84" t="n">
        <v>0</v>
      </c>
      <c r="AG33" s="52"/>
      <c r="AH33" s="104" t="n">
        <f aca="false">+AH32+AJ33+AX33+AY33+BQ33+BR33</f>
        <v>557</v>
      </c>
      <c r="AI33" s="110" t="n">
        <v>0</v>
      </c>
      <c r="AJ33" s="110" t="n">
        <v>0</v>
      </c>
      <c r="AK33" s="84" t="n">
        <v>0</v>
      </c>
      <c r="AL33" s="2" t="n">
        <v>0</v>
      </c>
      <c r="AM33" s="38" t="n">
        <v>0</v>
      </c>
      <c r="AN33" s="52"/>
      <c r="AO33" s="83" t="n">
        <f aca="false">AO32-AP33+AQ33-AS33-AT33</f>
        <v>119</v>
      </c>
      <c r="AP33" s="84" t="n">
        <v>9</v>
      </c>
      <c r="AQ33" s="84" t="n">
        <v>0</v>
      </c>
      <c r="AR33" s="84" t="n">
        <v>0</v>
      </c>
      <c r="AS33" s="84" t="n">
        <v>0</v>
      </c>
      <c r="AT33" s="84" t="n">
        <v>0</v>
      </c>
      <c r="AU33" s="84" t="n">
        <v>0</v>
      </c>
      <c r="AV33" s="105" t="n">
        <v>4</v>
      </c>
      <c r="AW33" s="105" t="n">
        <v>0</v>
      </c>
      <c r="AX33" s="106" t="n">
        <v>2</v>
      </c>
      <c r="AY33" s="106" t="n">
        <v>1</v>
      </c>
      <c r="AZ33" s="105" t="n">
        <v>0</v>
      </c>
      <c r="BA33" s="105" t="n">
        <v>2</v>
      </c>
      <c r="BB33" s="105" t="n">
        <v>0</v>
      </c>
      <c r="BC33" s="72" t="n">
        <v>0</v>
      </c>
      <c r="BD33" s="72" t="n">
        <v>0</v>
      </c>
      <c r="BE33" s="107" t="n">
        <v>27</v>
      </c>
      <c r="BF33" s="113" t="n">
        <v>57.74</v>
      </c>
      <c r="BG33" s="52"/>
      <c r="BH33" s="83" t="n">
        <f aca="false">BH32-BI33+BJ33-BM33-BL33</f>
        <v>86</v>
      </c>
      <c r="BI33" s="84" t="n">
        <v>5</v>
      </c>
      <c r="BJ33" s="84" t="n">
        <v>0</v>
      </c>
      <c r="BK33" s="84" t="n">
        <v>0</v>
      </c>
      <c r="BL33" s="84" t="n">
        <v>0</v>
      </c>
      <c r="BM33" s="84" t="n">
        <v>0</v>
      </c>
      <c r="BN33" s="84" t="n">
        <v>0</v>
      </c>
      <c r="BO33" s="105" t="n">
        <v>4</v>
      </c>
      <c r="BP33" s="105" t="n">
        <v>0</v>
      </c>
      <c r="BQ33" s="106" t="n">
        <v>0</v>
      </c>
      <c r="BR33" s="106" t="n">
        <v>1</v>
      </c>
      <c r="BS33" s="105" t="n">
        <v>0</v>
      </c>
      <c r="BT33" s="105" t="n">
        <v>0</v>
      </c>
      <c r="BU33" s="105" t="n">
        <v>0</v>
      </c>
      <c r="BV33" s="84" t="n">
        <v>0</v>
      </c>
      <c r="BW33" s="84" t="n">
        <v>0</v>
      </c>
      <c r="BX33" s="107" t="n">
        <v>12</v>
      </c>
      <c r="BY33" s="72" t="n">
        <v>4</v>
      </c>
      <c r="BZ33" s="109" t="n">
        <v>1265</v>
      </c>
      <c r="CA33" s="109" t="n">
        <f aca="false">CA32+BO33+AV33-BI33-AM33-AL33+AZ33+BS33-AJ33</f>
        <v>4899</v>
      </c>
      <c r="CB33" s="84" t="n">
        <f aca="false">+BQ33+AX33</f>
        <v>2</v>
      </c>
      <c r="CC33" s="95" t="n">
        <v>27</v>
      </c>
      <c r="CD33" s="95"/>
      <c r="CE33" s="96" t="n">
        <v>3.41</v>
      </c>
      <c r="CF33" s="124" t="n">
        <v>3.33</v>
      </c>
      <c r="CG33" s="97" t="n">
        <v>66.33</v>
      </c>
      <c r="CH33" s="98" t="n">
        <v>9.85</v>
      </c>
      <c r="CI33" s="84"/>
    </row>
    <row r="34" customFormat="false" ht="15" hidden="false" customHeight="false" outlineLevel="0" collapsed="false">
      <c r="A34" s="72" t="n">
        <v>28</v>
      </c>
      <c r="B34" s="73" t="n">
        <v>155878</v>
      </c>
      <c r="C34" s="52"/>
      <c r="D34" s="100" t="n">
        <v>62239</v>
      </c>
      <c r="E34" s="100" t="n">
        <v>84535</v>
      </c>
      <c r="F34" s="73" t="n">
        <f aca="false">SUM(D34:E34)</f>
        <v>146774</v>
      </c>
      <c r="G34" s="74"/>
      <c r="H34" s="73" t="n">
        <v>1133</v>
      </c>
      <c r="I34" s="73" t="n">
        <v>2480</v>
      </c>
      <c r="J34" s="73" t="n">
        <v>270</v>
      </c>
      <c r="K34" s="80" t="n">
        <v>38.72</v>
      </c>
      <c r="L34" s="74"/>
      <c r="M34" s="101"/>
      <c r="N34" s="102"/>
      <c r="O34" s="83" t="n">
        <v>4025</v>
      </c>
      <c r="P34" s="52"/>
      <c r="Q34" s="84" t="n">
        <v>221</v>
      </c>
      <c r="R34" s="52"/>
      <c r="S34" s="84" t="n">
        <f aca="false">+AO34+BH34</f>
        <v>200</v>
      </c>
      <c r="T34" s="52"/>
      <c r="U34" s="84" t="n">
        <v>57</v>
      </c>
      <c r="V34" s="52"/>
      <c r="W34" s="84" t="n">
        <v>7</v>
      </c>
      <c r="X34" s="52"/>
      <c r="Y34" s="86" t="n">
        <f aca="false">+W34+U34+Q34+O34+AO34</f>
        <v>4427</v>
      </c>
      <c r="Z34" s="125"/>
      <c r="AA34" s="84" t="n">
        <v>0</v>
      </c>
      <c r="AB34" s="84" t="n">
        <v>0</v>
      </c>
      <c r="AC34" s="84" t="n">
        <v>0</v>
      </c>
      <c r="AD34" s="84" t="n">
        <v>0</v>
      </c>
      <c r="AE34" s="52"/>
      <c r="AF34" s="84" t="n">
        <v>1</v>
      </c>
      <c r="AG34" s="52"/>
      <c r="AH34" s="104" t="n">
        <f aca="false">+AH33+AJ34+AX34+AY34+BQ34+BR34-5-7</f>
        <v>545</v>
      </c>
      <c r="AI34" s="110" t="n">
        <v>-5</v>
      </c>
      <c r="AJ34" s="110" t="n">
        <v>0</v>
      </c>
      <c r="AK34" s="84" t="n">
        <v>0</v>
      </c>
      <c r="AL34" s="2" t="n">
        <v>0</v>
      </c>
      <c r="AM34" s="38" t="n">
        <v>4</v>
      </c>
      <c r="AN34" s="52"/>
      <c r="AO34" s="83" t="n">
        <f aca="false">AO33-AP34+AQ34-AS34-AT34</f>
        <v>117</v>
      </c>
      <c r="AP34" s="84" t="n">
        <v>2</v>
      </c>
      <c r="AQ34" s="84" t="n">
        <v>0</v>
      </c>
      <c r="AR34" s="84" t="n">
        <v>3</v>
      </c>
      <c r="AS34" s="84" t="n">
        <v>0</v>
      </c>
      <c r="AT34" s="84" t="n">
        <v>0</v>
      </c>
      <c r="AU34" s="84" t="n">
        <v>0</v>
      </c>
      <c r="AV34" s="105" t="n">
        <v>1</v>
      </c>
      <c r="AW34" s="105" t="n">
        <v>0</v>
      </c>
      <c r="AX34" s="106" t="n">
        <v>0</v>
      </c>
      <c r="AY34" s="106" t="n">
        <v>0</v>
      </c>
      <c r="AZ34" s="105" t="n">
        <v>0</v>
      </c>
      <c r="BA34" s="105" t="n">
        <v>1</v>
      </c>
      <c r="BB34" s="105" t="n">
        <v>0</v>
      </c>
      <c r="BC34" s="72" t="n">
        <v>9</v>
      </c>
      <c r="BD34" s="72" t="n">
        <v>8</v>
      </c>
      <c r="BE34" s="107" t="n">
        <v>22</v>
      </c>
      <c r="BF34" s="113" t="n">
        <v>57.77</v>
      </c>
      <c r="BG34" s="52"/>
      <c r="BH34" s="83" t="n">
        <f aca="false">BH33-BI34+BJ34-BM34-BL34</f>
        <v>83</v>
      </c>
      <c r="BI34" s="84" t="n">
        <v>2</v>
      </c>
      <c r="BJ34" s="84" t="n">
        <v>0</v>
      </c>
      <c r="BK34" s="84" t="n">
        <v>0</v>
      </c>
      <c r="BL34" s="84" t="n">
        <v>1</v>
      </c>
      <c r="BM34" s="84" t="n">
        <v>0</v>
      </c>
      <c r="BN34" s="84" t="n">
        <v>0</v>
      </c>
      <c r="BO34" s="105" t="n">
        <v>2</v>
      </c>
      <c r="BP34" s="105" t="n">
        <v>0</v>
      </c>
      <c r="BQ34" s="106" t="n">
        <v>0</v>
      </c>
      <c r="BR34" s="106" t="n">
        <v>0</v>
      </c>
      <c r="BS34" s="105" t="n">
        <v>0</v>
      </c>
      <c r="BT34" s="105" t="n">
        <v>0</v>
      </c>
      <c r="BU34" s="105" t="n">
        <v>0</v>
      </c>
      <c r="BV34" s="84" t="n">
        <v>0</v>
      </c>
      <c r="BW34" s="84" t="n">
        <v>0</v>
      </c>
      <c r="BX34" s="107" t="n">
        <v>16</v>
      </c>
      <c r="BY34" s="72" t="n">
        <v>8</v>
      </c>
      <c r="BZ34" s="109" t="n">
        <v>1262</v>
      </c>
      <c r="CA34" s="109" t="n">
        <f aca="false">CA33+BO34+AV34-BI34-AM34-AL34+AZ34+BS34-AJ34-BL34</f>
        <v>4895</v>
      </c>
      <c r="CB34" s="84" t="n">
        <f aca="false">+BQ34+AX34</f>
        <v>0</v>
      </c>
      <c r="CC34" s="95" t="n">
        <v>28</v>
      </c>
      <c r="CD34" s="95"/>
      <c r="CE34" s="96" t="n">
        <v>3.41</v>
      </c>
      <c r="CF34" s="124" t="n">
        <v>3.33</v>
      </c>
      <c r="CG34" s="97" t="n">
        <v>70.5</v>
      </c>
      <c r="CH34" s="98" t="n">
        <v>9.6</v>
      </c>
      <c r="CI34" s="84"/>
    </row>
    <row r="35" customFormat="false" ht="15" hidden="false" customHeight="false" outlineLevel="0" collapsed="false">
      <c r="A35" s="72" t="n">
        <v>29</v>
      </c>
      <c r="B35" s="73" t="n">
        <v>154575</v>
      </c>
      <c r="C35" s="52"/>
      <c r="D35" s="100" t="n">
        <v>62016</v>
      </c>
      <c r="E35" s="100" t="n">
        <v>94322</v>
      </c>
      <c r="F35" s="73" t="n">
        <f aca="false">SUM(D35:E35)</f>
        <v>156338</v>
      </c>
      <c r="G35" s="74"/>
      <c r="H35" s="73" t="n">
        <v>1153</v>
      </c>
      <c r="I35" s="73" t="n">
        <v>2267</v>
      </c>
      <c r="J35" s="73" t="n">
        <v>275</v>
      </c>
      <c r="K35" s="80" t="n">
        <v>38.45</v>
      </c>
      <c r="L35" s="74"/>
      <c r="M35" s="101"/>
      <c r="N35" s="102"/>
      <c r="O35" s="83" t="n">
        <v>4020</v>
      </c>
      <c r="P35" s="52"/>
      <c r="Q35" s="84" t="n">
        <v>221</v>
      </c>
      <c r="R35" s="52"/>
      <c r="S35" s="84" t="n">
        <f aca="false">+AO35+BH35</f>
        <v>183</v>
      </c>
      <c r="T35" s="52"/>
      <c r="U35" s="84" t="n">
        <v>63</v>
      </c>
      <c r="V35" s="52"/>
      <c r="W35" s="84" t="n">
        <v>19</v>
      </c>
      <c r="X35" s="52"/>
      <c r="Y35" s="86" t="n">
        <f aca="false">+W35+U35+Q35+O35+AO35</f>
        <v>4431</v>
      </c>
      <c r="Z35" s="125"/>
      <c r="AA35" s="84" t="n">
        <v>0</v>
      </c>
      <c r="AB35" s="84" t="n">
        <v>0</v>
      </c>
      <c r="AC35" s="84" t="n">
        <v>2</v>
      </c>
      <c r="AD35" s="84" t="n">
        <v>1</v>
      </c>
      <c r="AE35" s="52"/>
      <c r="AF35" s="84" t="n">
        <v>1</v>
      </c>
      <c r="AG35" s="52"/>
      <c r="AH35" s="104" t="n">
        <f aca="false">+AH34+AJ35+AX35+AY35+BQ35+BR35</f>
        <v>548</v>
      </c>
      <c r="AI35" s="110" t="n">
        <v>0</v>
      </c>
      <c r="AJ35" s="110" t="n">
        <v>0</v>
      </c>
      <c r="AK35" s="84" t="n">
        <v>0</v>
      </c>
      <c r="AL35" s="2" t="n">
        <v>0</v>
      </c>
      <c r="AM35" s="38" t="n">
        <v>0</v>
      </c>
      <c r="AN35" s="52"/>
      <c r="AO35" s="83" t="n">
        <f aca="false">AO34-AP35+AQ35-AS35-AT35</f>
        <v>108</v>
      </c>
      <c r="AP35" s="84" t="n">
        <v>9</v>
      </c>
      <c r="AQ35" s="84" t="n">
        <v>0</v>
      </c>
      <c r="AR35" s="84" t="n">
        <v>1</v>
      </c>
      <c r="AS35" s="84" t="n">
        <v>0</v>
      </c>
      <c r="AT35" s="84" t="n">
        <v>0</v>
      </c>
      <c r="AU35" s="84" t="n">
        <v>0</v>
      </c>
      <c r="AV35" s="105" t="n">
        <v>2</v>
      </c>
      <c r="AW35" s="105" t="n">
        <v>0</v>
      </c>
      <c r="AX35" s="106" t="n">
        <v>2</v>
      </c>
      <c r="AY35" s="106" t="n">
        <v>1</v>
      </c>
      <c r="AZ35" s="105" t="n">
        <v>0</v>
      </c>
      <c r="BA35" s="105" t="n">
        <v>5</v>
      </c>
      <c r="BB35" s="105" t="n">
        <v>0</v>
      </c>
      <c r="BC35" s="72" t="n">
        <v>22</v>
      </c>
      <c r="BD35" s="72" t="n">
        <v>2</v>
      </c>
      <c r="BE35" s="107" t="n">
        <v>26</v>
      </c>
      <c r="BF35" s="113" t="n">
        <v>57.93</v>
      </c>
      <c r="BG35" s="52"/>
      <c r="BH35" s="83" t="n">
        <f aca="false">BH34-BI35+BJ35-BM35-BL35</f>
        <v>75</v>
      </c>
      <c r="BI35" s="84" t="n">
        <v>8</v>
      </c>
      <c r="BJ35" s="84" t="n">
        <v>0</v>
      </c>
      <c r="BK35" s="84" t="n">
        <v>0</v>
      </c>
      <c r="BL35" s="84" t="n">
        <v>0</v>
      </c>
      <c r="BM35" s="84" t="n">
        <v>0</v>
      </c>
      <c r="BN35" s="84" t="n">
        <v>0</v>
      </c>
      <c r="BO35" s="105" t="n">
        <v>6</v>
      </c>
      <c r="BP35" s="105" t="n">
        <v>0</v>
      </c>
      <c r="BQ35" s="106" t="n">
        <v>0</v>
      </c>
      <c r="BR35" s="106" t="n">
        <v>0</v>
      </c>
      <c r="BS35" s="105" t="n">
        <v>0</v>
      </c>
      <c r="BT35" s="105" t="n">
        <v>2</v>
      </c>
      <c r="BU35" s="105" t="n">
        <v>0</v>
      </c>
      <c r="BV35" s="84" t="n">
        <v>0</v>
      </c>
      <c r="BW35" s="84" t="n">
        <v>0</v>
      </c>
      <c r="BX35" s="107" t="n">
        <v>16</v>
      </c>
      <c r="BY35" s="72" t="n">
        <v>11</v>
      </c>
      <c r="BZ35" s="109" t="n">
        <v>1254</v>
      </c>
      <c r="CA35" s="109" t="n">
        <f aca="false">CA34+BO35+AV35-BI35-AM35-AL35+AZ35+BS35-AJ35-BL35</f>
        <v>4895</v>
      </c>
      <c r="CB35" s="84" t="n">
        <f aca="false">+BQ35+AX35</f>
        <v>2</v>
      </c>
      <c r="CC35" s="95" t="n">
        <v>29</v>
      </c>
      <c r="CD35" s="95"/>
      <c r="CE35" s="96" t="n">
        <v>3.35</v>
      </c>
      <c r="CF35" s="97" t="n">
        <v>3.3</v>
      </c>
      <c r="CG35" s="97" t="n">
        <v>70.19</v>
      </c>
      <c r="CH35" s="98" t="n">
        <v>8.94</v>
      </c>
      <c r="CI35" s="84"/>
    </row>
    <row r="36" customFormat="false" ht="15" hidden="false" customHeight="false" outlineLevel="0" collapsed="false">
      <c r="A36" s="72" t="n">
        <v>30</v>
      </c>
      <c r="B36" s="73" t="n">
        <v>154632</v>
      </c>
      <c r="C36" s="52"/>
      <c r="D36" s="100" t="n">
        <v>60542</v>
      </c>
      <c r="E36" s="100" t="n">
        <v>43798</v>
      </c>
      <c r="F36" s="73" t="n">
        <f aca="false">SUM(D36:E36)</f>
        <v>104340</v>
      </c>
      <c r="G36" s="74"/>
      <c r="H36" s="73" t="n">
        <v>1153</v>
      </c>
      <c r="I36" s="73" t="n">
        <v>2160</v>
      </c>
      <c r="J36" s="73" t="n">
        <v>260</v>
      </c>
      <c r="K36" s="80"/>
      <c r="L36" s="74"/>
      <c r="M36" s="101"/>
      <c r="N36" s="102"/>
      <c r="O36" s="83"/>
      <c r="P36" s="52"/>
      <c r="Q36" s="84"/>
      <c r="R36" s="52"/>
      <c r="S36" s="84"/>
      <c r="T36" s="52"/>
      <c r="U36" s="84"/>
      <c r="V36" s="52"/>
      <c r="W36" s="84"/>
      <c r="X36" s="52"/>
      <c r="Y36" s="86"/>
      <c r="Z36" s="125"/>
      <c r="AA36" s="84"/>
      <c r="AB36" s="84"/>
      <c r="AC36" s="84"/>
      <c r="AD36" s="84"/>
      <c r="AE36" s="52"/>
      <c r="AF36" s="84"/>
      <c r="AG36" s="52"/>
      <c r="AH36" s="104"/>
      <c r="AI36" s="110"/>
      <c r="AJ36" s="110"/>
      <c r="AK36" s="84"/>
      <c r="AL36" s="2"/>
      <c r="AM36" s="38"/>
      <c r="AN36" s="52"/>
      <c r="AO36" s="83"/>
      <c r="AP36" s="84"/>
      <c r="AQ36" s="84"/>
      <c r="AR36" s="84"/>
      <c r="AS36" s="84"/>
      <c r="AT36" s="84"/>
      <c r="AU36" s="84"/>
      <c r="AV36" s="105"/>
      <c r="AW36" s="105"/>
      <c r="AX36" s="106"/>
      <c r="AY36" s="106"/>
      <c r="AZ36" s="105"/>
      <c r="BA36" s="105"/>
      <c r="BB36" s="105"/>
      <c r="BC36" s="72"/>
      <c r="BD36" s="72"/>
      <c r="BE36" s="107"/>
      <c r="BF36" s="113"/>
      <c r="BG36" s="52"/>
      <c r="BH36" s="83"/>
      <c r="BI36" s="84"/>
      <c r="BJ36" s="84"/>
      <c r="BK36" s="84"/>
      <c r="BL36" s="84"/>
      <c r="BM36" s="84"/>
      <c r="BN36" s="84"/>
      <c r="BO36" s="105"/>
      <c r="BP36" s="105"/>
      <c r="BQ36" s="106"/>
      <c r="BR36" s="106"/>
      <c r="BS36" s="105"/>
      <c r="BT36" s="105"/>
      <c r="BU36" s="105"/>
      <c r="BV36" s="84"/>
      <c r="BW36" s="84"/>
      <c r="BX36" s="107"/>
      <c r="BY36" s="72"/>
      <c r="BZ36" s="109"/>
      <c r="CA36" s="109"/>
      <c r="CB36" s="84"/>
      <c r="CC36" s="95" t="n">
        <v>30</v>
      </c>
      <c r="CD36" s="95"/>
      <c r="CE36" s="96"/>
      <c r="CF36" s="124"/>
      <c r="CG36" s="97"/>
      <c r="CH36" s="98"/>
      <c r="CI36" s="84"/>
    </row>
    <row r="37" customFormat="false" ht="14.25" hidden="false" customHeight="true" outlineLevel="0" collapsed="false">
      <c r="A37" s="126"/>
      <c r="B37" s="127" t="n">
        <f aca="false">SUM(B7:B36)</f>
        <v>4555505</v>
      </c>
      <c r="C37" s="127"/>
      <c r="D37" s="127" t="n">
        <f aca="false">SUM(D7:D36)</f>
        <v>1660072</v>
      </c>
      <c r="E37" s="127" t="n">
        <f aca="false">SUM(E7:E36)</f>
        <v>2704885</v>
      </c>
      <c r="F37" s="127" t="n">
        <f aca="false">SUM(F7:F36)</f>
        <v>4374647</v>
      </c>
      <c r="G37" s="127"/>
      <c r="H37" s="127" t="n">
        <f aca="false">SUM(H7:H36)</f>
        <v>50014</v>
      </c>
      <c r="I37" s="127" t="n">
        <f aca="false">SUM(I7:I36)</f>
        <v>67927</v>
      </c>
      <c r="J37" s="127" t="n">
        <f aca="false">SUM(J7:J36)</f>
        <v>6755</v>
      </c>
      <c r="K37" s="128" t="n">
        <v>38.21</v>
      </c>
      <c r="L37" s="129"/>
      <c r="M37" s="130" t="n">
        <v>38.25</v>
      </c>
      <c r="N37" s="126"/>
      <c r="O37" s="131" t="n">
        <v>3971</v>
      </c>
      <c r="P37" s="129"/>
      <c r="Q37" s="129" t="n">
        <v>229</v>
      </c>
      <c r="R37" s="129"/>
      <c r="S37" s="129" t="n">
        <v>238</v>
      </c>
      <c r="T37" s="129"/>
      <c r="U37" s="129" t="n">
        <v>51</v>
      </c>
      <c r="V37" s="129"/>
      <c r="W37" s="129" t="n">
        <v>11</v>
      </c>
      <c r="X37" s="129"/>
      <c r="Y37" s="132" t="n">
        <v>4391</v>
      </c>
      <c r="Z37" s="125"/>
      <c r="AA37" s="133" t="n">
        <f aca="false">SUM(AA7:AA35)</f>
        <v>145</v>
      </c>
      <c r="AB37" s="133" t="n">
        <f aca="false">SUM(AB7:AB35)</f>
        <v>1</v>
      </c>
      <c r="AC37" s="133" t="n">
        <f aca="false">SUM(AC7:AC35)</f>
        <v>89</v>
      </c>
      <c r="AD37" s="133" t="n">
        <f aca="false">SUM(AD7:AD35)</f>
        <v>11</v>
      </c>
      <c r="AE37" s="134"/>
      <c r="AF37" s="135" t="n">
        <f aca="false">SUM(AF7:AF35)</f>
        <v>16</v>
      </c>
      <c r="AG37" s="134"/>
      <c r="AH37" s="135" t="n">
        <v>548</v>
      </c>
      <c r="AI37" s="135" t="n">
        <f aca="false">+AI7+AI8+AI9+AI11</f>
        <v>0</v>
      </c>
      <c r="AJ37" s="135" t="n">
        <f aca="false">+AJ7+AJ8+AJ9+AJ10+AJ11+AJ12+AJ13+AJ14+AJ15+AJ16+AJ17+AJ18+AJ19+AJ20+AJ21+AJ22+AJ23-22+AJ25+AJ26+AJ27+AJ28+AJ29+AJ30-1+AJ32</f>
        <v>40</v>
      </c>
      <c r="AK37" s="135" t="n">
        <f aca="false">SUM(AK7:AK35)</f>
        <v>0</v>
      </c>
      <c r="AL37" s="135" t="n">
        <f aca="false">SUM(AL7:AL35)</f>
        <v>1</v>
      </c>
      <c r="AM37" s="136" t="n">
        <f aca="false">SUM(AM7:AM35)</f>
        <v>12</v>
      </c>
      <c r="AN37" s="52"/>
      <c r="AO37" s="137" t="n">
        <f aca="false">AO7-AP37+AQ37-AS37-AT37</f>
        <v>102</v>
      </c>
      <c r="AP37" s="133" t="n">
        <f aca="false">SUM(AP7:AP35)</f>
        <v>158</v>
      </c>
      <c r="AQ37" s="133" t="n">
        <f aca="false">SUM(AQ7:AQ35)</f>
        <v>155</v>
      </c>
      <c r="AR37" s="133" t="n">
        <f aca="false">SUM(AR7:AR35)</f>
        <v>24</v>
      </c>
      <c r="AS37" s="133" t="n">
        <f aca="false">SUM(AS7:AS35)</f>
        <v>1</v>
      </c>
      <c r="AT37" s="133" t="n">
        <f aca="false">SUM(AT7:AT35)</f>
        <v>0</v>
      </c>
      <c r="AU37" s="133" t="n">
        <f aca="false">SUM(AU7:AU35)</f>
        <v>1</v>
      </c>
      <c r="AV37" s="138" t="n">
        <f aca="false">SUM(AV7:AV35)</f>
        <v>67</v>
      </c>
      <c r="AW37" s="139" t="n">
        <f aca="false">SUM(AW7:AW35)</f>
        <v>2</v>
      </c>
      <c r="AX37" s="139" t="n">
        <f aca="false">SUM(AX7:AX35)</f>
        <v>7</v>
      </c>
      <c r="AY37" s="139" t="n">
        <f aca="false">SUM(AY7:AY35)</f>
        <v>7</v>
      </c>
      <c r="AZ37" s="139" t="n">
        <f aca="false">SUM(AZ7:AZ35)</f>
        <v>3</v>
      </c>
      <c r="BA37" s="135" t="n">
        <f aca="false">SUM(BA7:BA35)</f>
        <v>80</v>
      </c>
      <c r="BB37" s="135" t="n">
        <f aca="false">SUM(BB7:BB35)</f>
        <v>4</v>
      </c>
      <c r="BC37" s="139" t="n">
        <f aca="false">SUM(BC7:BC35)</f>
        <v>512</v>
      </c>
      <c r="BD37" s="139" t="n">
        <f aca="false">SUM(BD7:BD35)</f>
        <v>136</v>
      </c>
      <c r="BE37" s="139" t="n">
        <f aca="false">SUM(BE7:BE35)</f>
        <v>947</v>
      </c>
      <c r="BF37" s="140" t="n">
        <v>55.51</v>
      </c>
      <c r="BG37" s="141"/>
      <c r="BH37" s="142" t="n">
        <f aca="false">BH7-BI37+BJ37-BL37-BM37</f>
        <v>69</v>
      </c>
      <c r="BI37" s="133" t="n">
        <f aca="false">SUM(BI7:BI35)</f>
        <v>179</v>
      </c>
      <c r="BJ37" s="133" t="n">
        <f aca="false">SUM(BJ7:BJ35)</f>
        <v>125</v>
      </c>
      <c r="BK37" s="133" t="n">
        <f aca="false">SUM(BK7:BK35)</f>
        <v>3</v>
      </c>
      <c r="BL37" s="133" t="n">
        <f aca="false">SUM(BL7:BL35)</f>
        <v>1</v>
      </c>
      <c r="BM37" s="133" t="n">
        <f aca="false">SUM(BM7:BM35)</f>
        <v>0</v>
      </c>
      <c r="BN37" s="133" t="n">
        <f aca="false">SUM(BN7:BN35)</f>
        <v>0</v>
      </c>
      <c r="BO37" s="138" t="n">
        <f aca="false">SUM(BO7:BO35)</f>
        <v>138</v>
      </c>
      <c r="BP37" s="139" t="n">
        <f aca="false">SUM(BP7:BP35)</f>
        <v>2</v>
      </c>
      <c r="BQ37" s="139" t="n">
        <f aca="false">SUM(BQ7:BQ35)</f>
        <v>8</v>
      </c>
      <c r="BR37" s="139" t="n">
        <f aca="false">SUM(BR7:BR35)</f>
        <v>11</v>
      </c>
      <c r="BS37" s="139" t="n">
        <f aca="false">SUM(BS7:BS35)</f>
        <v>0</v>
      </c>
      <c r="BT37" s="139" t="n">
        <f aca="false">SUM(BT7:BT35)</f>
        <v>20</v>
      </c>
      <c r="BU37" s="139" t="n">
        <f aca="false">SUM(BU7:BU35)</f>
        <v>1</v>
      </c>
      <c r="BV37" s="133" t="n">
        <f aca="false">SUM(BV7:BV35)</f>
        <v>320</v>
      </c>
      <c r="BW37" s="138" t="n">
        <f aca="false">SUM(BW7:BW35)</f>
        <v>7</v>
      </c>
      <c r="BX37" s="138" t="n">
        <f aca="false">SUM(BX7:BX35)</f>
        <v>427</v>
      </c>
      <c r="BY37" s="138" t="n">
        <f aca="false">SUM(BY7:BY35)</f>
        <v>236</v>
      </c>
      <c r="BZ37" s="138" t="n">
        <v>1254</v>
      </c>
      <c r="CA37" s="133" t="n">
        <v>4895</v>
      </c>
      <c r="CB37" s="133" t="n">
        <f aca="false">SUM(CB7:CB26)</f>
        <v>10</v>
      </c>
      <c r="CC37" s="143"/>
      <c r="CD37" s="143"/>
      <c r="CE37" s="144" t="n">
        <v>3.39</v>
      </c>
      <c r="CF37" s="145" t="n">
        <v>3.32</v>
      </c>
      <c r="CG37" s="145" t="n">
        <v>68.01</v>
      </c>
      <c r="CH37" s="146" t="n">
        <v>10.1</v>
      </c>
      <c r="CI37" s="147"/>
    </row>
    <row r="38" customFormat="false" ht="15" hidden="false" customHeight="false" outlineLevel="0" collapsed="false">
      <c r="A38" s="148" t="n">
        <v>1</v>
      </c>
      <c r="B38" s="149"/>
      <c r="C38" s="150"/>
      <c r="D38" s="151"/>
      <c r="E38" s="151"/>
      <c r="F38" s="149"/>
      <c r="G38" s="152"/>
      <c r="H38" s="149"/>
      <c r="I38" s="149"/>
      <c r="J38" s="149"/>
      <c r="K38" s="153"/>
      <c r="L38" s="153"/>
      <c r="M38" s="154"/>
      <c r="N38" s="155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H38" s="157"/>
      <c r="AI38" s="158"/>
      <c r="AJ38" s="158"/>
      <c r="AN38" s="2"/>
      <c r="BC38" s="72"/>
      <c r="BD38" s="72"/>
      <c r="CE38" s="159"/>
      <c r="CH38" s="0" t="s">
        <v>87</v>
      </c>
      <c r="CI38" s="160"/>
    </row>
    <row r="39" customFormat="false" ht="15" hidden="false" customHeight="false" outlineLevel="0" collapsed="false">
      <c r="B39" s="161"/>
      <c r="C39" s="161"/>
      <c r="D39" s="161"/>
      <c r="E39" s="162"/>
      <c r="F39" s="163"/>
      <c r="G39" s="22"/>
      <c r="H39" s="163"/>
      <c r="I39" s="164"/>
      <c r="J39" s="164"/>
      <c r="K39" s="22"/>
      <c r="L39" s="22"/>
      <c r="M39" s="22"/>
      <c r="O39" s="165"/>
      <c r="P39" s="166"/>
      <c r="R39" s="167" t="s">
        <v>88</v>
      </c>
      <c r="S39" s="167"/>
      <c r="T39" s="167"/>
      <c r="U39" s="167"/>
      <c r="V39" s="166"/>
      <c r="W39" s="166"/>
      <c r="X39" s="166"/>
      <c r="Y39" s="166"/>
      <c r="Z39" s="165"/>
      <c r="AA39" s="166"/>
      <c r="AB39" s="166"/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84"/>
      <c r="AP39" s="166"/>
      <c r="AQ39" s="166"/>
      <c r="AR39" s="166"/>
      <c r="AS39" s="166"/>
      <c r="AT39" s="166"/>
      <c r="AU39" s="166"/>
      <c r="AV39" s="166"/>
      <c r="AW39" s="166"/>
      <c r="AX39" s="166"/>
      <c r="AY39" s="166"/>
      <c r="AZ39" s="166"/>
      <c r="BA39" s="166"/>
      <c r="BB39" s="166"/>
      <c r="BC39" s="166"/>
      <c r="BD39" s="166"/>
      <c r="BE39" s="166"/>
      <c r="BF39" s="166"/>
      <c r="BG39" s="0" t="n">
        <v>0</v>
      </c>
      <c r="BH39" s="166"/>
      <c r="BI39" s="166"/>
      <c r="BJ39" s="166"/>
      <c r="BK39" s="166"/>
      <c r="BL39" s="166"/>
      <c r="BM39" s="166"/>
      <c r="BN39" s="166"/>
      <c r="BO39" s="166"/>
      <c r="BP39" s="166"/>
      <c r="BQ39" s="166"/>
      <c r="BR39" s="166"/>
      <c r="BS39" s="166"/>
      <c r="BT39" s="166"/>
      <c r="BU39" s="166"/>
      <c r="BV39" s="166"/>
      <c r="BW39" s="166"/>
      <c r="BX39" s="166"/>
      <c r="BY39" s="166"/>
      <c r="BZ39" s="166"/>
      <c r="CA39" s="166"/>
      <c r="CB39" s="166"/>
      <c r="CC39" s="168"/>
      <c r="CE39" s="169"/>
      <c r="CF39" s="169"/>
      <c r="CG39" s="169"/>
      <c r="CH39" s="169"/>
      <c r="CI39" s="160"/>
    </row>
    <row r="40" customFormat="false" ht="15" hidden="false" customHeight="false" outlineLevel="0" collapsed="false">
      <c r="B40" s="166"/>
      <c r="C40" s="166"/>
      <c r="D40" s="170" t="s">
        <v>89</v>
      </c>
      <c r="E40" s="170"/>
      <c r="F40" s="170"/>
      <c r="G40" s="158"/>
      <c r="H40" s="158" t="s">
        <v>90</v>
      </c>
      <c r="I40" s="158"/>
      <c r="J40" s="158"/>
      <c r="K40" s="165"/>
      <c r="L40" s="165"/>
      <c r="M40" s="165"/>
      <c r="O40" s="168"/>
      <c r="P40" s="166"/>
      <c r="Q40" s="171"/>
      <c r="R40" s="171"/>
      <c r="S40" s="171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3"/>
      <c r="AJ40" s="173"/>
      <c r="AK40" s="166"/>
      <c r="AL40" s="166"/>
      <c r="AM40" s="166"/>
      <c r="AO40" s="84"/>
      <c r="AP40" s="166"/>
      <c r="AQ40" s="166"/>
      <c r="AR40" s="166"/>
      <c r="AV40" s="166"/>
      <c r="AW40" s="166"/>
      <c r="AX40" s="166"/>
      <c r="AY40" s="166"/>
      <c r="AZ40" s="166"/>
      <c r="BC40" s="174"/>
      <c r="BD40" s="174"/>
      <c r="BE40" s="174"/>
      <c r="BF40" s="166"/>
      <c r="BH40" s="175"/>
      <c r="BI40" s="166"/>
      <c r="BJ40" s="166"/>
      <c r="BK40" s="166"/>
      <c r="BL40" s="166"/>
      <c r="BM40" s="166"/>
      <c r="BN40" s="166"/>
      <c r="BO40" s="166"/>
      <c r="BP40" s="166"/>
      <c r="BQ40" s="166"/>
      <c r="BR40" s="166"/>
      <c r="BS40" s="166"/>
      <c r="BT40" s="166"/>
      <c r="BU40" s="166"/>
      <c r="BV40" s="166"/>
      <c r="BW40" s="166"/>
      <c r="BX40" s="166"/>
      <c r="BY40" s="166"/>
      <c r="BZ40" s="166"/>
      <c r="CA40" s="166"/>
      <c r="CB40" s="166"/>
      <c r="CC40" s="168"/>
      <c r="CI40" s="160"/>
    </row>
    <row r="41" customFormat="false" ht="15.75" hidden="false" customHeight="true" outlineLevel="0" collapsed="false">
      <c r="D41" s="46" t="s">
        <v>91</v>
      </c>
      <c r="E41" s="176" t="s">
        <v>92</v>
      </c>
      <c r="F41" s="177" t="s">
        <v>40</v>
      </c>
      <c r="G41" s="178"/>
      <c r="H41" s="177" t="s">
        <v>93</v>
      </c>
      <c r="I41" s="176" t="s">
        <v>12</v>
      </c>
      <c r="J41" s="176"/>
      <c r="M41" s="172"/>
      <c r="N41" s="171"/>
      <c r="O41" s="171" t="s">
        <v>94</v>
      </c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66"/>
      <c r="AR41" s="166"/>
      <c r="AS41" s="166"/>
      <c r="AT41" s="166"/>
      <c r="AU41" s="166"/>
      <c r="AV41" s="166"/>
      <c r="AW41" s="166"/>
      <c r="AX41" s="166"/>
      <c r="AY41" s="166"/>
      <c r="AZ41" s="166"/>
      <c r="BA41" s="166"/>
      <c r="BB41" s="166"/>
      <c r="BC41" s="166"/>
      <c r="BD41" s="166"/>
      <c r="BE41" s="166"/>
      <c r="BF41" s="166"/>
      <c r="BG41" s="166"/>
      <c r="BH41" s="166"/>
      <c r="BI41" s="166"/>
      <c r="BJ41" s="166"/>
      <c r="BK41" s="166"/>
      <c r="BL41" s="166"/>
      <c r="BM41" s="166"/>
      <c r="BN41" s="166"/>
      <c r="BO41" s="166"/>
      <c r="BP41" s="166"/>
      <c r="BQ41" s="166"/>
      <c r="BR41" s="166"/>
      <c r="BS41" s="166"/>
      <c r="BT41" s="166"/>
      <c r="BU41" s="166"/>
      <c r="BV41" s="175"/>
      <c r="BW41" s="166"/>
      <c r="BX41" s="166"/>
      <c r="BY41" s="166"/>
      <c r="BZ41" s="166"/>
      <c r="CA41" s="166"/>
      <c r="CB41" s="166"/>
      <c r="CC41" s="168"/>
      <c r="CE41" s="175"/>
      <c r="CF41" s="175"/>
      <c r="CG41" s="175"/>
      <c r="CH41" s="175"/>
      <c r="CI41" s="160"/>
    </row>
    <row r="42" customFormat="false" ht="15" hidden="false" customHeight="false" outlineLevel="0" collapsed="false">
      <c r="B42" s="179"/>
      <c r="D42" s="180" t="s">
        <v>95</v>
      </c>
      <c r="E42" s="181" t="n">
        <v>10</v>
      </c>
      <c r="F42" s="182" t="n">
        <v>13</v>
      </c>
      <c r="G42" s="178"/>
      <c r="H42" s="183" t="n">
        <f aca="false">SUM(E42:G42)</f>
        <v>23</v>
      </c>
      <c r="I42" s="184" t="n">
        <f aca="false">H42/H46*100</f>
        <v>19.6581196581197</v>
      </c>
      <c r="J42" s="185"/>
      <c r="M42" s="171"/>
      <c r="N42" s="171"/>
      <c r="O42" s="171" t="s">
        <v>96</v>
      </c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66"/>
      <c r="AO42" s="84"/>
      <c r="AQ42" s="186"/>
      <c r="AR42" s="174"/>
      <c r="AS42" s="174"/>
      <c r="AT42" s="174"/>
      <c r="AU42" s="166"/>
      <c r="AV42" s="166"/>
      <c r="AW42" s="166"/>
      <c r="AX42" s="168"/>
      <c r="AY42" s="174"/>
      <c r="AZ42" s="174"/>
      <c r="BA42" s="174"/>
      <c r="BB42" s="174"/>
      <c r="BC42" s="174"/>
      <c r="BD42" s="174"/>
      <c r="BE42" s="174"/>
      <c r="BF42" s="166"/>
      <c r="BH42" s="166"/>
      <c r="BI42" s="166"/>
      <c r="BJ42" s="166"/>
      <c r="BK42" s="166"/>
      <c r="BL42" s="166"/>
      <c r="BM42" s="166"/>
      <c r="BN42" s="166"/>
      <c r="BO42" s="166"/>
      <c r="BP42" s="166"/>
      <c r="BQ42" s="166"/>
      <c r="BR42" s="166"/>
      <c r="BS42" s="166"/>
      <c r="BT42" s="166"/>
      <c r="BU42" s="166"/>
      <c r="BV42" s="166"/>
      <c r="BW42" s="166"/>
      <c r="BX42" s="166"/>
      <c r="BY42" s="166"/>
      <c r="BZ42" s="166"/>
      <c r="CA42" s="166"/>
      <c r="CB42" s="166"/>
      <c r="CC42" s="166"/>
      <c r="CE42" s="166"/>
      <c r="CF42" s="166"/>
      <c r="CG42" s="168"/>
      <c r="CH42" s="166"/>
      <c r="CI42" s="160"/>
    </row>
    <row r="43" customFormat="false" ht="15" hidden="false" customHeight="false" outlineLevel="0" collapsed="false">
      <c r="D43" s="187" t="s">
        <v>97</v>
      </c>
      <c r="E43" s="181" t="n">
        <v>13</v>
      </c>
      <c r="F43" s="182" t="n">
        <v>5</v>
      </c>
      <c r="G43" s="178"/>
      <c r="H43" s="183" t="n">
        <f aca="false">SUM(E43:G43)</f>
        <v>18</v>
      </c>
      <c r="I43" s="184" t="n">
        <f aca="false">H43/H46*100</f>
        <v>15.3846153846154</v>
      </c>
      <c r="J43" s="185"/>
      <c r="M43" s="171"/>
      <c r="N43" s="171"/>
      <c r="O43" s="172" t="s">
        <v>98</v>
      </c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O43" s="84"/>
      <c r="AP43" s="166"/>
      <c r="AQ43" s="166"/>
      <c r="AR43" s="166"/>
      <c r="AS43" s="166"/>
      <c r="AT43" s="166"/>
      <c r="AU43" s="166"/>
      <c r="AV43" s="166"/>
      <c r="AW43" s="166"/>
      <c r="AX43" s="168"/>
      <c r="AY43" s="166"/>
      <c r="AZ43" s="166"/>
      <c r="BA43" s="166"/>
      <c r="BB43" s="166"/>
      <c r="BC43" s="166"/>
      <c r="BD43" s="166"/>
      <c r="BE43" s="166"/>
      <c r="BF43" s="166"/>
      <c r="BH43" s="166"/>
      <c r="BI43" s="166"/>
      <c r="BJ43" s="166"/>
      <c r="BK43" s="166"/>
      <c r="BL43" s="166"/>
      <c r="BM43" s="166"/>
      <c r="BN43" s="166"/>
      <c r="BO43" s="166"/>
      <c r="BP43" s="166"/>
      <c r="BQ43" s="166"/>
      <c r="BR43" s="166"/>
      <c r="BS43" s="166"/>
      <c r="BT43" s="166"/>
      <c r="BU43" s="166"/>
      <c r="BV43" s="166"/>
      <c r="BW43" s="166"/>
      <c r="BX43" s="166"/>
      <c r="BY43" s="166"/>
      <c r="BZ43" s="166"/>
      <c r="CA43" s="166"/>
      <c r="CB43" s="166"/>
      <c r="CC43" s="166"/>
      <c r="CG43" s="168"/>
      <c r="CI43" s="160"/>
    </row>
    <row r="44" customFormat="false" ht="15" hidden="false" customHeight="false" outlineLevel="0" collapsed="false">
      <c r="B44" s="179"/>
      <c r="D44" s="187" t="s">
        <v>99</v>
      </c>
      <c r="E44" s="181" t="n">
        <v>38</v>
      </c>
      <c r="F44" s="182" t="n">
        <v>5</v>
      </c>
      <c r="G44" s="178"/>
      <c r="H44" s="183" t="n">
        <f aca="false">SUM(E44:G44)</f>
        <v>43</v>
      </c>
      <c r="I44" s="184" t="n">
        <f aca="false">H44/H46*100</f>
        <v>36.7521367521368</v>
      </c>
      <c r="J44" s="185"/>
      <c r="M44" s="171"/>
      <c r="N44" s="171"/>
      <c r="O44" s="171" t="s">
        <v>100</v>
      </c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66"/>
      <c r="AO44" s="84"/>
      <c r="AP44" s="166"/>
      <c r="AQ44" s="166"/>
      <c r="AR44" s="166"/>
      <c r="AS44" s="166"/>
      <c r="AT44" s="166"/>
      <c r="AU44" s="166"/>
      <c r="AV44" s="166"/>
      <c r="AW44" s="166"/>
      <c r="AX44" s="168"/>
      <c r="BA44" s="166"/>
      <c r="BB44" s="166"/>
      <c r="BC44" s="166"/>
      <c r="BD44" s="166"/>
      <c r="BE44" s="166"/>
      <c r="BF44" s="166"/>
      <c r="BH44" s="166"/>
      <c r="BI44" s="166"/>
      <c r="BJ44" s="166"/>
      <c r="BK44" s="166"/>
      <c r="BL44" s="166"/>
      <c r="BM44" s="166"/>
      <c r="BN44" s="166"/>
      <c r="BO44" s="166"/>
      <c r="BP44" s="166"/>
      <c r="BQ44" s="166"/>
      <c r="BR44" s="166"/>
      <c r="BS44" s="166"/>
      <c r="BT44" s="166"/>
      <c r="BU44" s="166"/>
      <c r="BV44" s="166"/>
      <c r="BW44" s="166"/>
      <c r="BX44" s="166"/>
      <c r="BY44" s="166"/>
      <c r="BZ44" s="166"/>
      <c r="CA44" s="166"/>
      <c r="CB44" s="166"/>
      <c r="CC44" s="166"/>
      <c r="CE44" s="1"/>
      <c r="CF44" s="1"/>
      <c r="CG44" s="168"/>
      <c r="CH44" s="166"/>
      <c r="CI44" s="160"/>
    </row>
    <row r="45" customFormat="false" ht="15" hidden="false" customHeight="false" outlineLevel="0" collapsed="false">
      <c r="D45" s="187" t="s">
        <v>101</v>
      </c>
      <c r="E45" s="181" t="n">
        <v>25</v>
      </c>
      <c r="F45" s="182" t="n">
        <v>8</v>
      </c>
      <c r="G45" s="178"/>
      <c r="H45" s="183" t="n">
        <f aca="false">SUM(E45:G45)</f>
        <v>33</v>
      </c>
      <c r="I45" s="184" t="n">
        <f aca="false">H45/H46*100</f>
        <v>28.2051282051282</v>
      </c>
      <c r="J45" s="185"/>
      <c r="M45" s="171"/>
      <c r="N45" s="171"/>
      <c r="O45" s="171" t="s">
        <v>102</v>
      </c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  <c r="AJ45" s="171"/>
      <c r="AK45" s="171"/>
      <c r="AO45" s="84"/>
      <c r="AQ45" s="166"/>
      <c r="AT45" s="166"/>
      <c r="AU45" s="166"/>
      <c r="AV45" s="166"/>
      <c r="AW45" s="166"/>
      <c r="AX45" s="168"/>
      <c r="BC45" s="166"/>
      <c r="BD45" s="166"/>
      <c r="BE45" s="166"/>
      <c r="BF45" s="166"/>
      <c r="BH45" s="166"/>
      <c r="BI45" s="166"/>
      <c r="BJ45" s="166"/>
      <c r="BK45" s="166"/>
      <c r="BL45" s="166"/>
      <c r="BM45" s="166"/>
      <c r="BN45" s="166"/>
      <c r="BO45" s="166"/>
      <c r="BP45" s="166"/>
      <c r="BQ45" s="166"/>
      <c r="BR45" s="166"/>
      <c r="BS45" s="166"/>
      <c r="BT45" s="166"/>
      <c r="BU45" s="166"/>
      <c r="BV45" s="166"/>
      <c r="BW45" s="166"/>
      <c r="BX45" s="166"/>
      <c r="BY45" s="166"/>
      <c r="BZ45" s="166"/>
      <c r="CA45" s="166"/>
      <c r="CB45" s="166"/>
      <c r="CC45" s="166"/>
      <c r="CI45" s="160"/>
    </row>
    <row r="46" customFormat="false" ht="15" hidden="false" customHeight="false" outlineLevel="0" collapsed="false">
      <c r="D46" s="188" t="s">
        <v>19</v>
      </c>
      <c r="E46" s="189" t="n">
        <f aca="false">SUM(E42:E45)</f>
        <v>86</v>
      </c>
      <c r="F46" s="190" t="n">
        <f aca="false">F42+F43+F44+F45</f>
        <v>31</v>
      </c>
      <c r="G46" s="190"/>
      <c r="H46" s="190" t="n">
        <f aca="false">E46+F46</f>
        <v>117</v>
      </c>
      <c r="I46" s="190"/>
      <c r="J46" s="190"/>
      <c r="M46" s="172"/>
      <c r="N46" s="171"/>
      <c r="O46" s="171" t="s">
        <v>103</v>
      </c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N46" s="186"/>
      <c r="AO46" s="84"/>
      <c r="AP46" s="191"/>
      <c r="AQ46" s="155"/>
      <c r="AT46" s="166"/>
      <c r="AU46" s="166"/>
      <c r="AV46" s="166"/>
      <c r="AW46" s="166"/>
      <c r="AX46" s="168"/>
      <c r="BC46" s="166"/>
      <c r="BD46" s="166"/>
      <c r="BE46" s="166"/>
      <c r="BF46" s="166"/>
      <c r="BG46" s="0" t="n">
        <v>0</v>
      </c>
      <c r="BH46" s="175"/>
      <c r="BI46" s="166"/>
      <c r="BJ46" s="166"/>
      <c r="BK46" s="166"/>
      <c r="BL46" s="166"/>
      <c r="BM46" s="166"/>
      <c r="BN46" s="166"/>
      <c r="BO46" s="166"/>
      <c r="BP46" s="166"/>
      <c r="BQ46" s="166"/>
      <c r="BR46" s="166"/>
      <c r="BS46" s="166"/>
      <c r="BT46" s="166"/>
      <c r="BU46" s="166"/>
      <c r="BV46" s="175"/>
      <c r="BW46" s="166"/>
      <c r="BX46" s="166"/>
      <c r="BY46" s="166"/>
      <c r="BZ46" s="166"/>
      <c r="CA46" s="166"/>
      <c r="CB46" s="166"/>
      <c r="CC46" s="166"/>
      <c r="CE46" s="1"/>
      <c r="CF46" s="1"/>
      <c r="CG46" s="168"/>
      <c r="CH46" s="166"/>
      <c r="CI46" s="160"/>
    </row>
    <row r="47" customFormat="false" ht="15" hidden="false" customHeight="false" outlineLevel="0" collapsed="false">
      <c r="M47" s="172"/>
      <c r="N47" s="171"/>
      <c r="O47" s="171" t="s">
        <v>104</v>
      </c>
      <c r="P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O47" s="84"/>
      <c r="BA47" s="166"/>
      <c r="BB47" s="166"/>
      <c r="BC47" s="166"/>
      <c r="BD47" s="166"/>
      <c r="BE47" s="166"/>
      <c r="BF47" s="166"/>
      <c r="BG47" s="0" t="n">
        <v>0</v>
      </c>
      <c r="BH47" s="166"/>
      <c r="BI47" s="166"/>
      <c r="BJ47" s="166"/>
      <c r="BK47" s="166"/>
      <c r="BL47" s="166"/>
      <c r="BM47" s="166"/>
      <c r="BN47" s="166"/>
      <c r="BO47" s="166"/>
      <c r="BP47" s="166"/>
      <c r="BQ47" s="166"/>
      <c r="BR47" s="166"/>
      <c r="BS47" s="166"/>
      <c r="BT47" s="166"/>
      <c r="BU47" s="166"/>
      <c r="BV47" s="166"/>
      <c r="BW47" s="166"/>
      <c r="BX47" s="166"/>
      <c r="BY47" s="166"/>
      <c r="BZ47" s="166"/>
      <c r="CA47" s="166"/>
      <c r="CB47" s="166"/>
      <c r="CC47" s="166"/>
      <c r="CG47" s="168"/>
      <c r="CI47" s="160"/>
    </row>
    <row r="48" customFormat="false" ht="15" hidden="false" customHeight="false" outlineLevel="0" collapsed="false">
      <c r="M48" s="172"/>
      <c r="N48" s="171"/>
      <c r="O48" s="192" t="s">
        <v>105</v>
      </c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66"/>
      <c r="AN48" s="166"/>
      <c r="AO48" s="84"/>
      <c r="AP48" s="166"/>
      <c r="AQ48" s="166"/>
      <c r="AR48" s="166"/>
      <c r="AS48" s="166"/>
      <c r="AT48" s="166"/>
      <c r="AU48" s="166"/>
      <c r="AV48" s="166"/>
      <c r="AW48" s="166"/>
      <c r="AX48" s="166"/>
      <c r="AY48" s="166"/>
      <c r="AZ48" s="166"/>
      <c r="BA48" s="166"/>
      <c r="BB48" s="166"/>
      <c r="BC48" s="166"/>
      <c r="BD48" s="166"/>
      <c r="BE48" s="166"/>
      <c r="BF48" s="166"/>
      <c r="BG48" s="0" t="n">
        <v>0</v>
      </c>
      <c r="BH48" s="166"/>
      <c r="BI48" s="166"/>
      <c r="BJ48" s="166"/>
      <c r="BK48" s="166"/>
      <c r="BL48" s="166"/>
      <c r="BM48" s="166"/>
      <c r="BN48" s="166"/>
      <c r="BO48" s="166"/>
      <c r="BP48" s="166"/>
      <c r="BQ48" s="166"/>
      <c r="BR48" s="166"/>
      <c r="BS48" s="166"/>
      <c r="BT48" s="166"/>
      <c r="BU48" s="166"/>
      <c r="BV48" s="166"/>
      <c r="BW48" s="166"/>
      <c r="BX48" s="166"/>
      <c r="BY48" s="166"/>
      <c r="BZ48" s="166"/>
      <c r="CA48" s="166"/>
      <c r="CB48" s="166"/>
      <c r="CC48" s="166"/>
      <c r="CE48" s="1"/>
      <c r="CF48" s="1"/>
      <c r="CG48" s="168"/>
      <c r="CH48" s="166"/>
      <c r="CI48" s="160"/>
    </row>
    <row r="49" customFormat="false" ht="15" hidden="false" customHeight="false" outlineLevel="0" collapsed="false">
      <c r="B49" s="166"/>
      <c r="C49" s="166"/>
      <c r="D49" s="171"/>
      <c r="E49" s="171" t="s">
        <v>106</v>
      </c>
      <c r="F49" s="171"/>
      <c r="G49" s="171"/>
      <c r="H49" s="171"/>
      <c r="I49" s="171"/>
      <c r="J49" s="171"/>
      <c r="K49" s="166"/>
      <c r="L49" s="166"/>
      <c r="M49" s="172"/>
      <c r="O49" s="171" t="s">
        <v>107</v>
      </c>
      <c r="Q49" s="171"/>
      <c r="AO49" s="84"/>
      <c r="BG49" s="0" t="n">
        <v>0</v>
      </c>
      <c r="BH49" s="166"/>
      <c r="BI49" s="166"/>
      <c r="BJ49" s="166"/>
      <c r="BK49" s="166"/>
      <c r="BL49" s="166"/>
      <c r="BM49" s="166"/>
      <c r="BN49" s="166"/>
      <c r="BO49" s="166"/>
      <c r="BP49" s="166"/>
      <c r="BQ49" s="166"/>
      <c r="BR49" s="166"/>
      <c r="BS49" s="166"/>
      <c r="BT49" s="166"/>
      <c r="BU49" s="166"/>
      <c r="BV49" s="166"/>
      <c r="BW49" s="166"/>
      <c r="BX49" s="166"/>
      <c r="BY49" s="166"/>
      <c r="BZ49" s="166"/>
      <c r="CA49" s="166"/>
      <c r="CB49" s="166"/>
      <c r="CC49" s="166"/>
      <c r="CE49" s="193"/>
      <c r="CF49" s="193"/>
      <c r="CG49" s="193"/>
      <c r="CH49" s="193"/>
      <c r="CI49" s="160"/>
    </row>
    <row r="50" customFormat="false" ht="15" hidden="false" customHeight="false" outlineLevel="0" collapsed="false">
      <c r="D50" s="46" t="s">
        <v>91</v>
      </c>
      <c r="E50" s="176" t="s">
        <v>92</v>
      </c>
      <c r="F50" s="177" t="s">
        <v>40</v>
      </c>
      <c r="G50" s="178"/>
      <c r="H50" s="177" t="s">
        <v>93</v>
      </c>
      <c r="I50" s="176" t="s">
        <v>12</v>
      </c>
      <c r="J50" s="176"/>
      <c r="M50" s="172"/>
      <c r="O50" s="171" t="s">
        <v>108</v>
      </c>
      <c r="AM50" s="166"/>
      <c r="AN50" s="166"/>
      <c r="AO50" s="165"/>
      <c r="AP50" s="166"/>
      <c r="AQ50" s="166"/>
      <c r="AR50" s="166"/>
      <c r="AS50" s="166"/>
      <c r="AT50" s="166"/>
      <c r="AU50" s="166"/>
      <c r="AV50" s="166"/>
      <c r="AW50" s="166"/>
      <c r="AX50" s="166"/>
      <c r="AY50" s="166"/>
      <c r="AZ50" s="166"/>
      <c r="BA50" s="166"/>
      <c r="BB50" s="166"/>
      <c r="BC50" s="166"/>
      <c r="BD50" s="166"/>
      <c r="BE50" s="166"/>
      <c r="BF50" s="166"/>
      <c r="BG50" s="0" t="n">
        <v>0</v>
      </c>
      <c r="BH50" s="175"/>
      <c r="BI50" s="166"/>
      <c r="BJ50" s="166"/>
      <c r="BK50" s="166"/>
      <c r="BL50" s="166"/>
      <c r="BM50" s="166"/>
      <c r="BN50" s="166"/>
      <c r="BO50" s="166"/>
      <c r="BP50" s="166"/>
      <c r="BQ50" s="166"/>
      <c r="BR50" s="166"/>
      <c r="BS50" s="166"/>
      <c r="BT50" s="166"/>
      <c r="BU50" s="166"/>
      <c r="BV50" s="175"/>
      <c r="BW50" s="166"/>
      <c r="BX50" s="166"/>
      <c r="BY50" s="166"/>
      <c r="BZ50" s="166"/>
      <c r="CA50" s="166"/>
      <c r="CB50" s="166"/>
      <c r="CC50" s="166"/>
      <c r="CE50" s="1"/>
      <c r="CF50" s="1"/>
      <c r="CG50" s="168"/>
      <c r="CH50" s="166"/>
      <c r="CI50" s="160"/>
    </row>
    <row r="51" customFormat="false" ht="15" hidden="false" customHeight="false" outlineLevel="0" collapsed="false">
      <c r="D51" s="180" t="s">
        <v>95</v>
      </c>
      <c r="E51" s="181" t="n">
        <v>6</v>
      </c>
      <c r="F51" s="181" t="n">
        <v>5</v>
      </c>
      <c r="G51" s="178"/>
      <c r="H51" s="183" t="n">
        <f aca="false">E51+F51</f>
        <v>11</v>
      </c>
      <c r="I51" s="184" t="n">
        <f aca="false">H51/H55*100</f>
        <v>40.7407407407407</v>
      </c>
      <c r="J51" s="185"/>
      <c r="M51" s="172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O51" s="166"/>
      <c r="AP51" s="166"/>
      <c r="AQ51" s="166"/>
      <c r="AR51" s="166"/>
      <c r="AS51" s="166"/>
      <c r="AT51" s="166"/>
      <c r="AW51" s="166"/>
      <c r="AX51" s="166"/>
      <c r="AY51" s="166"/>
      <c r="AZ51" s="166"/>
      <c r="BA51" s="166"/>
      <c r="BB51" s="166"/>
      <c r="BC51" s="166"/>
      <c r="BD51" s="166"/>
      <c r="BE51" s="166"/>
      <c r="BF51" s="166"/>
      <c r="BG51" s="0" t="n">
        <v>0</v>
      </c>
      <c r="BH51" s="166"/>
      <c r="BI51" s="166"/>
      <c r="BJ51" s="166"/>
      <c r="BK51" s="166"/>
      <c r="BL51" s="166"/>
      <c r="BM51" s="166"/>
      <c r="BN51" s="166"/>
      <c r="BO51" s="166"/>
      <c r="BP51" s="166"/>
      <c r="BQ51" s="166"/>
      <c r="BR51" s="166"/>
      <c r="BS51" s="166"/>
      <c r="BT51" s="166"/>
      <c r="BU51" s="166"/>
      <c r="BV51" s="166"/>
      <c r="BW51" s="166"/>
      <c r="BX51" s="166"/>
      <c r="BY51" s="166"/>
      <c r="BZ51" s="166"/>
      <c r="CA51" s="166"/>
      <c r="CB51" s="166"/>
      <c r="CC51" s="166"/>
      <c r="CG51" s="168"/>
      <c r="CI51" s="160"/>
    </row>
    <row r="52" customFormat="false" ht="15" hidden="false" customHeight="false" outlineLevel="0" collapsed="false">
      <c r="D52" s="187" t="s">
        <v>97</v>
      </c>
      <c r="E52" s="181" t="n">
        <v>3</v>
      </c>
      <c r="F52" s="181" t="n">
        <v>2</v>
      </c>
      <c r="G52" s="178"/>
      <c r="H52" s="183" t="n">
        <f aca="false">E52+F52</f>
        <v>5</v>
      </c>
      <c r="I52" s="184" t="n">
        <f aca="false">H52/H55*100</f>
        <v>18.5185185185185</v>
      </c>
      <c r="J52" s="185"/>
      <c r="M52" s="172"/>
      <c r="O52" s="171" t="s">
        <v>109</v>
      </c>
      <c r="P52" s="166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66"/>
      <c r="AL52" s="166"/>
      <c r="AM52" s="166"/>
      <c r="AN52" s="166"/>
      <c r="AO52" s="166"/>
      <c r="AP52" s="166"/>
      <c r="AQ52" s="166"/>
      <c r="AR52" s="160"/>
      <c r="AS52" s="166"/>
      <c r="AT52" s="166"/>
      <c r="AU52" s="166"/>
      <c r="AV52" s="166"/>
      <c r="AW52" s="166"/>
      <c r="AX52" s="166"/>
      <c r="AY52" s="166"/>
      <c r="AZ52" s="166"/>
      <c r="BA52" s="166"/>
      <c r="BB52" s="166"/>
      <c r="BC52" s="166"/>
      <c r="BD52" s="166"/>
      <c r="BE52" s="166"/>
      <c r="BF52" s="166"/>
      <c r="BG52" s="0" t="n">
        <v>0</v>
      </c>
      <c r="BH52" s="166"/>
      <c r="BI52" s="166"/>
      <c r="BJ52" s="166"/>
      <c r="BK52" s="166"/>
      <c r="BL52" s="166"/>
      <c r="BM52" s="166"/>
      <c r="BN52" s="166"/>
      <c r="BO52" s="166"/>
      <c r="BP52" s="166"/>
      <c r="BQ52" s="166"/>
      <c r="BR52" s="166"/>
      <c r="BS52" s="166"/>
      <c r="BT52" s="166"/>
      <c r="BU52" s="166"/>
      <c r="BV52" s="166"/>
      <c r="BW52" s="166"/>
      <c r="BX52" s="166"/>
      <c r="BY52" s="166"/>
      <c r="BZ52" s="166"/>
      <c r="CA52" s="166"/>
      <c r="CB52" s="166"/>
      <c r="CC52" s="166"/>
      <c r="CE52" s="1"/>
      <c r="CF52" s="1"/>
      <c r="CG52" s="168"/>
      <c r="CH52" s="166"/>
      <c r="CI52" s="160"/>
    </row>
    <row r="53" customFormat="false" ht="15" hidden="false" customHeight="false" outlineLevel="0" collapsed="false">
      <c r="D53" s="187" t="s">
        <v>99</v>
      </c>
      <c r="E53" s="181" t="n">
        <v>7</v>
      </c>
      <c r="F53" s="181" t="n">
        <v>2</v>
      </c>
      <c r="G53" s="178"/>
      <c r="H53" s="183" t="n">
        <f aca="false">E53+F53</f>
        <v>9</v>
      </c>
      <c r="I53" s="184" t="n">
        <f aca="false">H53/H55*100</f>
        <v>33.3333333333333</v>
      </c>
      <c r="J53" s="185"/>
      <c r="M53" s="172"/>
      <c r="O53" s="171"/>
      <c r="P53" s="166"/>
      <c r="Q53" s="166"/>
      <c r="R53" s="166"/>
      <c r="S53" s="166"/>
      <c r="T53" s="166"/>
      <c r="U53" s="166"/>
      <c r="V53" s="166"/>
      <c r="AC53" s="172"/>
      <c r="AD53" s="172"/>
      <c r="AE53" s="172"/>
      <c r="AF53" s="172"/>
      <c r="AG53" s="172"/>
      <c r="AH53" s="172"/>
      <c r="AI53" s="172"/>
      <c r="AJ53" s="172"/>
      <c r="BF53" s="166"/>
      <c r="BG53" s="0" t="n">
        <v>0</v>
      </c>
      <c r="BH53" s="166"/>
      <c r="BI53" s="166"/>
      <c r="BJ53" s="166"/>
      <c r="BK53" s="166"/>
      <c r="BL53" s="166"/>
      <c r="BM53" s="166"/>
      <c r="BN53" s="166"/>
      <c r="BO53" s="166"/>
      <c r="BP53" s="166"/>
      <c r="BQ53" s="166"/>
      <c r="BR53" s="166"/>
      <c r="BS53" s="166"/>
      <c r="BT53" s="166"/>
      <c r="BU53" s="166"/>
      <c r="BV53" s="166"/>
      <c r="BW53" s="166"/>
      <c r="BX53" s="166"/>
      <c r="BY53" s="166"/>
      <c r="BZ53" s="166"/>
      <c r="CA53" s="166"/>
      <c r="CB53" s="166"/>
      <c r="CC53" s="168"/>
      <c r="CI53" s="160"/>
    </row>
    <row r="54" customFormat="false" ht="15" hidden="false" customHeight="false" outlineLevel="0" collapsed="false">
      <c r="D54" s="187" t="s">
        <v>101</v>
      </c>
      <c r="E54" s="181" t="n">
        <v>1</v>
      </c>
      <c r="F54" s="181" t="n">
        <v>1</v>
      </c>
      <c r="G54" s="178"/>
      <c r="H54" s="183" t="n">
        <f aca="false">E54+F54</f>
        <v>2</v>
      </c>
      <c r="I54" s="184" t="n">
        <f aca="false">H54/H55*100</f>
        <v>7.40740740740741</v>
      </c>
      <c r="J54" s="185"/>
      <c r="M54" s="172"/>
      <c r="O54" s="171"/>
      <c r="P54" s="166"/>
      <c r="Q54" s="171"/>
      <c r="R54" s="166"/>
      <c r="S54" s="166"/>
      <c r="T54" s="166"/>
      <c r="U54" s="166"/>
      <c r="V54" s="166"/>
      <c r="W54" s="166"/>
      <c r="X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6"/>
      <c r="AN54" s="166"/>
      <c r="AO54" s="166"/>
      <c r="BD54" s="166"/>
      <c r="BE54" s="166"/>
      <c r="BF54" s="166"/>
      <c r="BG54" s="0" t="n">
        <v>0</v>
      </c>
      <c r="BH54" s="166"/>
      <c r="BI54" s="166"/>
      <c r="BJ54" s="166"/>
      <c r="BK54" s="166"/>
      <c r="BL54" s="166"/>
      <c r="BM54" s="166"/>
      <c r="BN54" s="166"/>
      <c r="BO54" s="166"/>
      <c r="BP54" s="166"/>
      <c r="BQ54" s="166"/>
      <c r="BR54" s="166"/>
      <c r="BS54" s="166"/>
      <c r="BT54" s="166"/>
      <c r="BU54" s="166"/>
      <c r="BV54" s="166"/>
      <c r="BW54" s="166"/>
      <c r="BX54" s="166"/>
      <c r="BY54" s="166"/>
      <c r="BZ54" s="166"/>
      <c r="CA54" s="166"/>
      <c r="CB54" s="166"/>
      <c r="CC54" s="166"/>
      <c r="CE54" s="1"/>
      <c r="CF54" s="1"/>
      <c r="CG54" s="168"/>
      <c r="CH54" s="166"/>
      <c r="CI54" s="160"/>
    </row>
    <row r="55" customFormat="false" ht="15" hidden="false" customHeight="false" outlineLevel="0" collapsed="false">
      <c r="D55" s="188" t="s">
        <v>19</v>
      </c>
      <c r="E55" s="188" t="n">
        <f aca="false">SUM(E51:E54)</f>
        <v>17</v>
      </c>
      <c r="F55" s="190" t="n">
        <f aca="false">SUM(F51:F54)</f>
        <v>10</v>
      </c>
      <c r="G55" s="178"/>
      <c r="H55" s="190" t="n">
        <f aca="false">SUM(H51:H54)</f>
        <v>27</v>
      </c>
      <c r="I55" s="178"/>
      <c r="J55" s="178"/>
      <c r="O55" s="171"/>
      <c r="P55" s="166"/>
      <c r="BD55" s="166"/>
      <c r="BE55" s="166"/>
      <c r="BF55" s="166"/>
      <c r="BG55" s="0" t="n">
        <v>0</v>
      </c>
      <c r="BH55" s="175"/>
      <c r="BI55" s="166"/>
      <c r="BJ55" s="166"/>
      <c r="BK55" s="166"/>
      <c r="BL55" s="166"/>
      <c r="BM55" s="166"/>
      <c r="BN55" s="166"/>
      <c r="BO55" s="166"/>
      <c r="BP55" s="166"/>
      <c r="BQ55" s="166"/>
      <c r="BR55" s="166"/>
      <c r="BS55" s="166"/>
      <c r="BT55" s="166"/>
      <c r="BU55" s="166"/>
      <c r="BV55" s="175"/>
      <c r="BW55" s="166"/>
      <c r="BX55" s="166"/>
      <c r="BY55" s="166"/>
      <c r="BZ55" s="166"/>
      <c r="CA55" s="166"/>
      <c r="CB55" s="166"/>
      <c r="CC55" s="166"/>
      <c r="CE55" s="193"/>
      <c r="CF55" s="193"/>
      <c r="CG55" s="193"/>
      <c r="CH55" s="193"/>
      <c r="CI55" s="160"/>
    </row>
    <row r="56" customFormat="false" ht="15" hidden="false" customHeight="false" outlineLevel="0" collapsed="false">
      <c r="D56" s="176"/>
      <c r="E56" s="176"/>
      <c r="F56" s="177"/>
      <c r="G56" s="172"/>
      <c r="H56" s="177"/>
      <c r="I56" s="172"/>
      <c r="J56" s="172"/>
      <c r="O56" s="171"/>
      <c r="P56" s="166"/>
      <c r="BD56" s="166"/>
      <c r="BE56" s="166"/>
      <c r="BF56" s="166"/>
      <c r="BH56" s="175"/>
      <c r="BI56" s="166"/>
      <c r="BJ56" s="166"/>
      <c r="BK56" s="166"/>
      <c r="BL56" s="166"/>
      <c r="BM56" s="166"/>
      <c r="BN56" s="166"/>
      <c r="BO56" s="166"/>
      <c r="BP56" s="166"/>
      <c r="BQ56" s="166"/>
      <c r="BR56" s="166"/>
      <c r="BS56" s="166"/>
      <c r="BT56" s="166"/>
      <c r="BU56" s="166"/>
      <c r="BV56" s="175"/>
      <c r="BW56" s="166"/>
      <c r="BX56" s="166"/>
      <c r="BY56" s="166"/>
      <c r="BZ56" s="166"/>
      <c r="CA56" s="166"/>
      <c r="CB56" s="166"/>
      <c r="CC56" s="166"/>
      <c r="CE56" s="194"/>
      <c r="CF56" s="194"/>
      <c r="CG56" s="194"/>
      <c r="CH56" s="194"/>
      <c r="CI56" s="160"/>
    </row>
    <row r="57" customFormat="false" ht="15" hidden="false" customHeight="false" outlineLevel="0" collapsed="false">
      <c r="D57" s="176"/>
      <c r="E57" s="176"/>
      <c r="F57" s="177"/>
      <c r="G57" s="172"/>
      <c r="H57" s="177"/>
      <c r="I57" s="172"/>
      <c r="J57" s="172"/>
      <c r="O57" s="171"/>
      <c r="P57" s="166"/>
      <c r="BD57" s="166"/>
      <c r="BE57" s="166"/>
      <c r="BF57" s="166"/>
      <c r="BH57" s="175"/>
      <c r="BI57" s="166"/>
      <c r="BJ57" s="166"/>
      <c r="BK57" s="166"/>
      <c r="BL57" s="166"/>
      <c r="BM57" s="166"/>
      <c r="BN57" s="166"/>
      <c r="BO57" s="166"/>
      <c r="BP57" s="166"/>
      <c r="BQ57" s="166"/>
      <c r="BR57" s="166"/>
      <c r="BS57" s="166"/>
      <c r="BT57" s="166"/>
      <c r="BU57" s="166"/>
      <c r="BV57" s="175"/>
      <c r="BW57" s="166"/>
      <c r="BX57" s="166"/>
      <c r="BY57" s="166"/>
      <c r="BZ57" s="166"/>
      <c r="CA57" s="166"/>
      <c r="CB57" s="166"/>
      <c r="CC57" s="166"/>
      <c r="CE57" s="194"/>
      <c r="CF57" s="194"/>
      <c r="CG57" s="194"/>
      <c r="CH57" s="194"/>
      <c r="CI57" s="160"/>
    </row>
    <row r="58" customFormat="false" ht="15" hidden="false" customHeight="false" outlineLevel="0" collapsed="false">
      <c r="M58" s="172"/>
      <c r="P58" s="166"/>
      <c r="R58" s="166"/>
      <c r="S58" s="166"/>
      <c r="T58" s="166"/>
      <c r="U58" s="166"/>
      <c r="V58" s="166"/>
      <c r="W58" s="166"/>
      <c r="X58" s="166"/>
      <c r="Z58" s="166"/>
      <c r="AA58" s="166"/>
      <c r="AB58" s="166"/>
      <c r="AC58" s="166"/>
      <c r="AD58" s="166"/>
      <c r="AE58" s="166"/>
      <c r="AF58" s="166"/>
      <c r="AG58" s="166"/>
      <c r="AH58" s="166"/>
      <c r="AI58" s="166"/>
      <c r="AJ58" s="166"/>
      <c r="AK58" s="166"/>
      <c r="AL58" s="166"/>
      <c r="AM58" s="166"/>
      <c r="AN58" s="166"/>
      <c r="AO58" s="166"/>
      <c r="BD58" s="166"/>
      <c r="BE58" s="166"/>
      <c r="BF58" s="166"/>
      <c r="BG58" s="0" t="n">
        <v>0</v>
      </c>
      <c r="BH58" s="166"/>
      <c r="BI58" s="166"/>
      <c r="BJ58" s="166"/>
      <c r="BK58" s="166"/>
      <c r="BL58" s="166"/>
      <c r="BM58" s="166"/>
      <c r="BN58" s="166"/>
      <c r="BO58" s="166"/>
      <c r="BP58" s="166"/>
      <c r="BQ58" s="166"/>
      <c r="BR58" s="166"/>
      <c r="BS58" s="166"/>
      <c r="BT58" s="166"/>
      <c r="BU58" s="166"/>
      <c r="BV58" s="166"/>
      <c r="BW58" s="166"/>
      <c r="BX58" s="166"/>
      <c r="BY58" s="166"/>
      <c r="BZ58" s="166"/>
      <c r="CA58" s="166"/>
      <c r="CB58" s="166"/>
      <c r="CC58" s="166"/>
      <c r="CE58" s="1"/>
      <c r="CF58" s="1"/>
      <c r="CG58" s="168"/>
      <c r="CH58" s="166"/>
      <c r="CI58" s="160"/>
    </row>
    <row r="59" customFormat="false" ht="15.75" hidden="false" customHeight="false" outlineLevel="0" collapsed="false">
      <c r="D59" s="195" t="s">
        <v>110</v>
      </c>
      <c r="E59" s="195"/>
      <c r="F59" s="195"/>
      <c r="G59" s="195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  <c r="AA59" s="196"/>
      <c r="AB59" s="196"/>
      <c r="AC59" s="196"/>
      <c r="AD59" s="196"/>
      <c r="AE59" s="196"/>
      <c r="AF59" s="196"/>
      <c r="AG59" s="196"/>
      <c r="AH59" s="196"/>
      <c r="AI59" s="173"/>
      <c r="AJ59" s="173"/>
      <c r="AK59" s="173"/>
      <c r="AL59" s="173"/>
      <c r="AM59" s="197"/>
      <c r="AN59" s="197"/>
      <c r="AO59" s="166"/>
      <c r="AP59" s="166"/>
      <c r="AQ59" s="166"/>
      <c r="AR59" s="166"/>
      <c r="AS59" s="166"/>
      <c r="AT59" s="166"/>
      <c r="AU59" s="166"/>
      <c r="AV59" s="166"/>
      <c r="AW59" s="166"/>
      <c r="AX59" s="166"/>
      <c r="AY59" s="166"/>
      <c r="AZ59" s="166"/>
      <c r="BA59" s="166"/>
      <c r="BB59" s="166"/>
      <c r="BC59" s="166"/>
      <c r="BD59" s="166"/>
      <c r="BE59" s="166"/>
      <c r="BF59" s="166"/>
      <c r="BG59" s="0" t="n">
        <v>0</v>
      </c>
      <c r="BH59" s="166"/>
      <c r="BI59" s="166"/>
      <c r="BJ59" s="166"/>
      <c r="BK59" s="166"/>
      <c r="BL59" s="166"/>
      <c r="BM59" s="166"/>
      <c r="BN59" s="166"/>
      <c r="BO59" s="166"/>
      <c r="BP59" s="166"/>
      <c r="BQ59" s="166"/>
      <c r="BR59" s="166"/>
      <c r="BS59" s="166"/>
      <c r="BT59" s="166"/>
      <c r="BU59" s="166"/>
      <c r="BV59" s="166"/>
      <c r="BW59" s="166"/>
      <c r="BX59" s="166"/>
      <c r="BY59" s="166"/>
      <c r="BZ59" s="166"/>
      <c r="CA59" s="166"/>
      <c r="CB59" s="166"/>
      <c r="CC59" s="166"/>
      <c r="CE59" s="168"/>
      <c r="CF59" s="168"/>
      <c r="CG59" s="168"/>
      <c r="CH59" s="166"/>
      <c r="CI59" s="160"/>
    </row>
    <row r="60" customFormat="false" ht="15" hidden="false" customHeight="false" outlineLevel="0" collapsed="false">
      <c r="A60" s="198" t="s">
        <v>111</v>
      </c>
      <c r="B60" s="199" t="s">
        <v>68</v>
      </c>
      <c r="C60" s="200"/>
      <c r="D60" s="201" t="s">
        <v>112</v>
      </c>
      <c r="E60" s="201"/>
      <c r="F60" s="202" t="s">
        <v>113</v>
      </c>
      <c r="G60" s="202"/>
      <c r="H60" s="201" t="s">
        <v>114</v>
      </c>
      <c r="I60" s="201"/>
      <c r="J60" s="201"/>
      <c r="K60" s="201"/>
      <c r="L60" s="203"/>
      <c r="M60" s="203"/>
      <c r="N60" s="203"/>
      <c r="O60" s="199" t="s">
        <v>115</v>
      </c>
      <c r="BA60" s="166"/>
      <c r="BB60" s="166"/>
      <c r="BC60" s="166"/>
      <c r="BD60" s="166"/>
      <c r="BE60" s="166"/>
      <c r="BF60" s="166"/>
      <c r="BG60" s="0" t="n">
        <v>0</v>
      </c>
      <c r="BO60" s="166"/>
      <c r="BP60" s="166"/>
      <c r="BQ60" s="166"/>
      <c r="BR60" s="166"/>
      <c r="BS60" s="166"/>
      <c r="BT60" s="166"/>
      <c r="BU60" s="166"/>
      <c r="BV60" s="166"/>
      <c r="BW60" s="166"/>
      <c r="BX60" s="166"/>
      <c r="BY60" s="166"/>
      <c r="BZ60" s="166"/>
      <c r="CA60" s="166"/>
      <c r="CB60" s="166"/>
      <c r="CC60" s="168"/>
      <c r="CE60" s="168"/>
      <c r="CF60" s="168"/>
      <c r="CG60" s="168"/>
      <c r="CH60" s="166"/>
      <c r="CI60" s="160"/>
    </row>
    <row r="61" customFormat="false" ht="15" hidden="false" customHeight="false" outlineLevel="0" collapsed="false">
      <c r="A61" s="177" t="n">
        <v>1</v>
      </c>
      <c r="B61" s="177" t="n">
        <v>4</v>
      </c>
      <c r="C61" s="177"/>
      <c r="D61" s="170" t="s">
        <v>116</v>
      </c>
      <c r="E61" s="170"/>
      <c r="F61" s="177" t="n">
        <v>16389</v>
      </c>
      <c r="G61" s="177"/>
      <c r="H61" s="170" t="s">
        <v>117</v>
      </c>
      <c r="I61" s="170"/>
      <c r="J61" s="170"/>
      <c r="K61" s="170"/>
      <c r="L61" s="170"/>
      <c r="M61" s="170"/>
      <c r="N61" s="177"/>
      <c r="O61" s="204" t="n">
        <v>5.49</v>
      </c>
      <c r="Q61" s="205" t="s">
        <v>118</v>
      </c>
      <c r="R61" s="172"/>
      <c r="S61" s="172"/>
      <c r="AH61" s="206" t="s">
        <v>119</v>
      </c>
      <c r="AI61" s="206"/>
      <c r="AJ61" s="206"/>
      <c r="AK61" s="206"/>
      <c r="BA61" s="166"/>
      <c r="BB61" s="166"/>
      <c r="BC61" s="166"/>
      <c r="BD61" s="166"/>
      <c r="BE61" s="166"/>
      <c r="BF61" s="166"/>
      <c r="BO61" s="166"/>
      <c r="BP61" s="166"/>
      <c r="BQ61" s="166"/>
      <c r="BR61" s="166"/>
      <c r="BS61" s="166"/>
      <c r="BT61" s="166"/>
      <c r="BU61" s="166"/>
      <c r="BV61" s="166"/>
      <c r="BW61" s="166"/>
      <c r="BX61" s="166"/>
      <c r="BY61" s="166"/>
      <c r="BZ61" s="166"/>
      <c r="CA61" s="166"/>
      <c r="CB61" s="166"/>
      <c r="CC61" s="168"/>
      <c r="CE61" s="168"/>
      <c r="CF61" s="168"/>
      <c r="CG61" s="168"/>
      <c r="CH61" s="166"/>
      <c r="CI61" s="160"/>
    </row>
    <row r="62" customFormat="false" ht="15" hidden="false" customHeight="false" outlineLevel="0" collapsed="false">
      <c r="A62" s="177" t="n">
        <v>2</v>
      </c>
      <c r="B62" s="177" t="n">
        <v>9</v>
      </c>
      <c r="C62" s="177"/>
      <c r="D62" s="170" t="s">
        <v>120</v>
      </c>
      <c r="E62" s="170"/>
      <c r="F62" s="177" t="n">
        <v>13197</v>
      </c>
      <c r="G62" s="177"/>
      <c r="H62" s="170" t="s">
        <v>121</v>
      </c>
      <c r="I62" s="170"/>
      <c r="J62" s="170"/>
      <c r="K62" s="170"/>
      <c r="L62" s="170"/>
      <c r="M62" s="170"/>
      <c r="N62" s="177"/>
      <c r="O62" s="204" t="n">
        <v>19.92</v>
      </c>
      <c r="Q62" s="205" t="s">
        <v>118</v>
      </c>
      <c r="R62" s="172"/>
      <c r="S62" s="172"/>
      <c r="AF62" s="202" t="s">
        <v>68</v>
      </c>
      <c r="AG62" s="202"/>
      <c r="AH62" s="199" t="s">
        <v>122</v>
      </c>
      <c r="AI62" s="201" t="s">
        <v>114</v>
      </c>
      <c r="AJ62" s="201"/>
      <c r="AK62" s="202"/>
      <c r="AL62" s="202"/>
      <c r="AM62" s="202"/>
      <c r="BA62" s="166"/>
      <c r="BB62" s="166"/>
      <c r="BC62" s="166"/>
      <c r="BD62" s="166"/>
      <c r="BE62" s="166"/>
      <c r="BF62" s="166"/>
      <c r="BO62" s="166"/>
      <c r="BP62" s="166"/>
      <c r="BQ62" s="166"/>
      <c r="BR62" s="166"/>
      <c r="BS62" s="166"/>
      <c r="BT62" s="166"/>
      <c r="BU62" s="166"/>
      <c r="BV62" s="166"/>
      <c r="BW62" s="166"/>
      <c r="BX62" s="166"/>
      <c r="BY62" s="166"/>
      <c r="BZ62" s="166"/>
      <c r="CA62" s="166"/>
      <c r="CB62" s="166"/>
      <c r="CC62" s="168"/>
      <c r="CE62" s="168"/>
      <c r="CF62" s="168"/>
      <c r="CG62" s="168"/>
      <c r="CH62" s="166"/>
      <c r="CI62" s="160"/>
    </row>
    <row r="63" customFormat="false" ht="15" hidden="false" customHeight="false" outlineLevel="0" collapsed="false">
      <c r="A63" s="168" t="n">
        <v>3</v>
      </c>
      <c r="B63" s="177" t="n">
        <v>10</v>
      </c>
      <c r="C63" s="177"/>
      <c r="D63" s="170" t="s">
        <v>123</v>
      </c>
      <c r="E63" s="170"/>
      <c r="F63" s="177" t="n">
        <v>15047</v>
      </c>
      <c r="G63" s="177"/>
      <c r="H63" s="170" t="s">
        <v>124</v>
      </c>
      <c r="I63" s="170"/>
      <c r="J63" s="170"/>
      <c r="K63" s="170"/>
      <c r="L63" s="170"/>
      <c r="M63" s="170"/>
      <c r="N63" s="177"/>
      <c r="O63" s="204" t="n">
        <v>12.36</v>
      </c>
      <c r="Q63" s="205" t="s">
        <v>118</v>
      </c>
      <c r="R63" s="172"/>
      <c r="S63" s="172"/>
      <c r="AF63" s="168" t="n">
        <v>2</v>
      </c>
      <c r="AH63" s="168" t="n">
        <v>1916</v>
      </c>
      <c r="AI63" s="166" t="s">
        <v>117</v>
      </c>
      <c r="AJ63" s="166"/>
      <c r="AK63" s="166"/>
      <c r="AL63" s="166" t="s">
        <v>125</v>
      </c>
      <c r="AM63" s="166"/>
      <c r="BA63" s="166"/>
      <c r="BB63" s="166"/>
      <c r="BC63" s="166"/>
      <c r="BD63" s="166"/>
      <c r="BE63" s="166"/>
      <c r="BF63" s="166"/>
      <c r="BO63" s="166"/>
      <c r="BP63" s="166"/>
      <c r="BQ63" s="166"/>
      <c r="BR63" s="166"/>
      <c r="BS63" s="166"/>
      <c r="BT63" s="166"/>
      <c r="BU63" s="166"/>
      <c r="BV63" s="166"/>
      <c r="BW63" s="166"/>
      <c r="BX63" s="166"/>
      <c r="BY63" s="166"/>
      <c r="BZ63" s="166"/>
      <c r="CA63" s="166"/>
      <c r="CB63" s="166"/>
      <c r="CC63" s="168"/>
      <c r="CE63" s="168"/>
      <c r="CF63" s="168"/>
      <c r="CG63" s="168"/>
      <c r="CH63" s="166"/>
      <c r="CI63" s="160"/>
    </row>
    <row r="64" customFormat="false" ht="15" hidden="false" customHeight="false" outlineLevel="0" collapsed="false">
      <c r="A64" s="177" t="n">
        <v>4</v>
      </c>
      <c r="B64" s="177" t="n">
        <v>19</v>
      </c>
      <c r="C64" s="177"/>
      <c r="D64" s="170" t="s">
        <v>116</v>
      </c>
      <c r="E64" s="170"/>
      <c r="F64" s="177" t="n">
        <v>16187</v>
      </c>
      <c r="G64" s="177"/>
      <c r="H64" s="170" t="s">
        <v>121</v>
      </c>
      <c r="I64" s="170"/>
      <c r="J64" s="170"/>
      <c r="K64" s="170"/>
      <c r="L64" s="170"/>
      <c r="M64" s="170"/>
      <c r="N64" s="177"/>
      <c r="O64" s="204" t="n">
        <v>6.94</v>
      </c>
      <c r="Q64" s="205" t="s">
        <v>118</v>
      </c>
      <c r="R64" s="172"/>
      <c r="S64" s="172"/>
      <c r="AF64" s="168" t="n">
        <v>3</v>
      </c>
      <c r="AH64" s="168" t="n">
        <v>16590</v>
      </c>
      <c r="AI64" s="166" t="s">
        <v>117</v>
      </c>
      <c r="AJ64" s="166"/>
      <c r="AK64" s="166"/>
      <c r="AL64" s="166" t="s">
        <v>126</v>
      </c>
      <c r="AM64" s="166"/>
      <c r="BA64" s="166"/>
      <c r="BB64" s="166"/>
      <c r="BC64" s="166"/>
      <c r="BD64" s="166"/>
      <c r="BE64" s="166"/>
      <c r="BF64" s="166"/>
      <c r="BO64" s="166"/>
      <c r="BP64" s="166"/>
      <c r="BQ64" s="166"/>
      <c r="BR64" s="166"/>
      <c r="BS64" s="166"/>
      <c r="BT64" s="166"/>
      <c r="BU64" s="166"/>
      <c r="BV64" s="166"/>
      <c r="BW64" s="166"/>
      <c r="BX64" s="166"/>
      <c r="BY64" s="166"/>
      <c r="BZ64" s="166"/>
      <c r="CA64" s="166"/>
      <c r="CB64" s="166"/>
      <c r="CC64" s="168"/>
      <c r="CE64" s="168"/>
      <c r="CF64" s="168"/>
      <c r="CG64" s="168"/>
      <c r="CH64" s="166"/>
      <c r="CI64" s="160"/>
    </row>
    <row r="65" customFormat="false" ht="15" hidden="false" customHeight="false" outlineLevel="0" collapsed="false">
      <c r="A65" s="177" t="n">
        <v>5</v>
      </c>
      <c r="B65" s="177" t="n">
        <v>21</v>
      </c>
      <c r="C65" s="207"/>
      <c r="D65" s="208" t="s">
        <v>120</v>
      </c>
      <c r="E65" s="208"/>
      <c r="F65" s="209" t="n">
        <v>9341</v>
      </c>
      <c r="G65" s="196"/>
      <c r="H65" s="208" t="s">
        <v>127</v>
      </c>
      <c r="I65" s="208"/>
      <c r="J65" s="208"/>
      <c r="K65" s="208"/>
      <c r="L65" s="208"/>
      <c r="M65" s="208"/>
      <c r="N65" s="186"/>
      <c r="O65" s="210" t="n">
        <v>18.93</v>
      </c>
      <c r="P65" s="186"/>
      <c r="Q65" s="173" t="s">
        <v>118</v>
      </c>
      <c r="R65" s="172"/>
      <c r="S65" s="172"/>
      <c r="AF65" s="168" t="n">
        <v>23</v>
      </c>
      <c r="AH65" s="168" t="n">
        <v>14466</v>
      </c>
      <c r="AI65" s="166" t="s">
        <v>128</v>
      </c>
      <c r="AJ65" s="166"/>
      <c r="AK65" s="166"/>
      <c r="AL65" s="166" t="s">
        <v>126</v>
      </c>
      <c r="AM65" s="166"/>
      <c r="BA65" s="166"/>
      <c r="BB65" s="166"/>
      <c r="BC65" s="166"/>
      <c r="BD65" s="166"/>
      <c r="BE65" s="166"/>
      <c r="BF65" s="166"/>
      <c r="BO65" s="166"/>
      <c r="BP65" s="166"/>
      <c r="BQ65" s="166"/>
      <c r="BR65" s="166"/>
      <c r="BS65" s="166"/>
      <c r="BT65" s="166"/>
      <c r="BU65" s="166"/>
      <c r="BV65" s="166"/>
      <c r="BW65" s="166"/>
      <c r="BX65" s="166"/>
      <c r="BY65" s="166"/>
      <c r="BZ65" s="166"/>
      <c r="CA65" s="166"/>
      <c r="CB65" s="166"/>
      <c r="CC65" s="168"/>
      <c r="CE65" s="168"/>
      <c r="CF65" s="168"/>
      <c r="CG65" s="168"/>
      <c r="CH65" s="166"/>
      <c r="CI65" s="160"/>
    </row>
    <row r="66" customFormat="false" ht="15" hidden="false" customHeight="false" outlineLevel="0" collapsed="false">
      <c r="A66" s="168" t="n">
        <v>6</v>
      </c>
      <c r="B66" s="177" t="n">
        <v>22</v>
      </c>
      <c r="C66" s="207"/>
      <c r="D66" s="208" t="s">
        <v>129</v>
      </c>
      <c r="E66" s="208"/>
      <c r="F66" s="209" t="n">
        <v>16926</v>
      </c>
      <c r="G66" s="196"/>
      <c r="H66" s="208" t="s">
        <v>117</v>
      </c>
      <c r="I66" s="208"/>
      <c r="J66" s="208"/>
      <c r="K66" s="208"/>
      <c r="L66" s="208"/>
      <c r="M66" s="208"/>
      <c r="N66" s="186"/>
      <c r="O66" s="210" t="n">
        <v>4.31</v>
      </c>
      <c r="P66" s="186"/>
      <c r="Q66" s="173" t="s">
        <v>118</v>
      </c>
      <c r="R66" s="172"/>
      <c r="S66" s="172"/>
      <c r="AF66" s="168" t="n">
        <v>24</v>
      </c>
      <c r="AH66" s="168" t="n">
        <v>1249</v>
      </c>
      <c r="AI66" s="166" t="s">
        <v>130</v>
      </c>
      <c r="AL66" s="166" t="s">
        <v>131</v>
      </c>
      <c r="BA66" s="166"/>
      <c r="BB66" s="166"/>
      <c r="BC66" s="166"/>
      <c r="BD66" s="166"/>
      <c r="BE66" s="166"/>
      <c r="BF66" s="166"/>
      <c r="BO66" s="166"/>
      <c r="BP66" s="166"/>
      <c r="BQ66" s="166"/>
      <c r="BR66" s="166"/>
      <c r="BS66" s="166"/>
      <c r="BT66" s="166"/>
      <c r="BU66" s="166"/>
      <c r="BV66" s="166"/>
      <c r="BW66" s="166"/>
      <c r="BX66" s="166"/>
      <c r="BY66" s="166"/>
      <c r="BZ66" s="166"/>
      <c r="CA66" s="166"/>
      <c r="CB66" s="166"/>
      <c r="CC66" s="168"/>
      <c r="CE66" s="168"/>
      <c r="CF66" s="168"/>
      <c r="CG66" s="168"/>
      <c r="CH66" s="166"/>
      <c r="CI66" s="160"/>
    </row>
    <row r="67" customFormat="false" ht="15" hidden="false" customHeight="false" outlineLevel="0" collapsed="false">
      <c r="A67" s="177" t="n">
        <v>7</v>
      </c>
      <c r="B67" s="177" t="n">
        <v>24</v>
      </c>
      <c r="C67" s="207"/>
      <c r="D67" s="208" t="s">
        <v>132</v>
      </c>
      <c r="E67" s="208"/>
      <c r="F67" s="209" t="n">
        <v>16005</v>
      </c>
      <c r="G67" s="196"/>
      <c r="H67" s="208" t="s">
        <v>117</v>
      </c>
      <c r="I67" s="208"/>
      <c r="J67" s="208"/>
      <c r="K67" s="208"/>
      <c r="L67" s="208"/>
      <c r="M67" s="208"/>
      <c r="N67" s="186"/>
      <c r="O67" s="210" t="n">
        <v>7.86</v>
      </c>
      <c r="P67" s="186"/>
      <c r="Q67" s="173" t="s">
        <v>118</v>
      </c>
      <c r="R67" s="172"/>
      <c r="S67" s="172"/>
      <c r="AF67" s="168"/>
      <c r="AH67" s="168"/>
      <c r="AI67" s="166"/>
      <c r="AJ67" s="166"/>
      <c r="AK67" s="166"/>
      <c r="AL67" s="166"/>
      <c r="AM67" s="166"/>
      <c r="BA67" s="166"/>
      <c r="BB67" s="166"/>
      <c r="BC67" s="166"/>
      <c r="BD67" s="166"/>
      <c r="BE67" s="166"/>
      <c r="BF67" s="166"/>
      <c r="BO67" s="166"/>
      <c r="BP67" s="166"/>
      <c r="BQ67" s="166"/>
      <c r="BR67" s="166"/>
      <c r="BS67" s="166"/>
      <c r="BT67" s="166"/>
      <c r="BU67" s="166"/>
      <c r="BV67" s="166"/>
      <c r="BW67" s="166"/>
      <c r="BX67" s="166"/>
      <c r="BY67" s="166"/>
      <c r="BZ67" s="166"/>
      <c r="CA67" s="166"/>
      <c r="CB67" s="166"/>
      <c r="CC67" s="168"/>
      <c r="CE67" s="168"/>
      <c r="CF67" s="168"/>
      <c r="CG67" s="168"/>
      <c r="CH67" s="166"/>
      <c r="CI67" s="160"/>
    </row>
    <row r="68" customFormat="false" ht="15" hidden="false" customHeight="false" outlineLevel="0" collapsed="false">
      <c r="A68" s="177" t="n">
        <v>8</v>
      </c>
      <c r="B68" s="177" t="n">
        <v>25</v>
      </c>
      <c r="C68" s="207"/>
      <c r="D68" s="208" t="s">
        <v>120</v>
      </c>
      <c r="E68" s="208"/>
      <c r="F68" s="209" t="n">
        <v>13461</v>
      </c>
      <c r="G68" s="196"/>
      <c r="H68" s="208" t="s">
        <v>133</v>
      </c>
      <c r="I68" s="208"/>
      <c r="J68" s="208"/>
      <c r="K68" s="208"/>
      <c r="L68" s="208"/>
      <c r="M68" s="208"/>
      <c r="N68" s="186"/>
      <c r="O68" s="210" t="n">
        <v>18.77</v>
      </c>
      <c r="P68" s="186"/>
      <c r="Q68" s="173" t="s">
        <v>118</v>
      </c>
      <c r="R68" s="172"/>
      <c r="S68" s="172"/>
      <c r="AF68" s="168"/>
      <c r="AH68" s="168"/>
      <c r="AI68" s="166"/>
      <c r="AJ68" s="166"/>
      <c r="AK68" s="166"/>
      <c r="AL68" s="166"/>
      <c r="AM68" s="166"/>
      <c r="BA68" s="166"/>
      <c r="BB68" s="166"/>
      <c r="BC68" s="166"/>
      <c r="BD68" s="166"/>
      <c r="BE68" s="166"/>
      <c r="BF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  <c r="CC68" s="168"/>
      <c r="CE68" s="168"/>
      <c r="CF68" s="168"/>
      <c r="CG68" s="168"/>
      <c r="CH68" s="166"/>
      <c r="CI68" s="160"/>
    </row>
    <row r="69" customFormat="false" ht="15" hidden="false" customHeight="false" outlineLevel="0" collapsed="false">
      <c r="A69" s="168" t="n">
        <v>9</v>
      </c>
      <c r="B69" s="177" t="n">
        <v>26</v>
      </c>
      <c r="C69" s="207"/>
      <c r="D69" s="208" t="s">
        <v>120</v>
      </c>
      <c r="E69" s="208"/>
      <c r="F69" s="209" t="n">
        <v>13122</v>
      </c>
      <c r="G69" s="196"/>
      <c r="H69" s="208" t="s">
        <v>134</v>
      </c>
      <c r="I69" s="208"/>
      <c r="J69" s="208"/>
      <c r="K69" s="208"/>
      <c r="L69" s="208"/>
      <c r="M69" s="208"/>
      <c r="N69" s="186"/>
      <c r="O69" s="210" t="n">
        <v>21.77</v>
      </c>
      <c r="P69" s="186"/>
      <c r="Q69" s="173" t="s">
        <v>135</v>
      </c>
      <c r="R69" s="172"/>
      <c r="S69" s="172"/>
      <c r="AF69" s="168"/>
      <c r="AH69" s="168"/>
      <c r="AI69" s="166"/>
      <c r="AJ69" s="166"/>
      <c r="AK69" s="166"/>
      <c r="AL69" s="166"/>
      <c r="AM69" s="166"/>
      <c r="BA69" s="166"/>
      <c r="BB69" s="166"/>
      <c r="BC69" s="166"/>
      <c r="BD69" s="166"/>
      <c r="BE69" s="166"/>
      <c r="BF69" s="166"/>
      <c r="BO69" s="166"/>
      <c r="BP69" s="166"/>
      <c r="BQ69" s="166"/>
      <c r="BR69" s="166"/>
      <c r="BS69" s="166"/>
      <c r="BT69" s="166"/>
      <c r="BU69" s="166"/>
      <c r="BV69" s="166"/>
      <c r="BW69" s="166"/>
      <c r="BX69" s="166"/>
      <c r="BY69" s="166"/>
      <c r="BZ69" s="166"/>
      <c r="CA69" s="166"/>
      <c r="CB69" s="166"/>
      <c r="CC69" s="168"/>
      <c r="CE69" s="168"/>
      <c r="CF69" s="168"/>
      <c r="CG69" s="168"/>
      <c r="CH69" s="166"/>
      <c r="CI69" s="160"/>
    </row>
    <row r="70" customFormat="false" ht="15" hidden="false" customHeight="false" outlineLevel="0" collapsed="false">
      <c r="A70" s="168" t="n">
        <v>10</v>
      </c>
      <c r="B70" s="177" t="n">
        <v>27</v>
      </c>
      <c r="C70" s="207"/>
      <c r="D70" s="208" t="s">
        <v>129</v>
      </c>
      <c r="E70" s="208"/>
      <c r="F70" s="209" t="n">
        <v>17343</v>
      </c>
      <c r="G70" s="196"/>
      <c r="H70" s="208" t="s">
        <v>136</v>
      </c>
      <c r="I70" s="208"/>
      <c r="J70" s="208"/>
      <c r="K70" s="208"/>
      <c r="L70" s="208"/>
      <c r="M70" s="208"/>
      <c r="N70" s="186"/>
      <c r="O70" s="210" t="n">
        <v>2.99</v>
      </c>
      <c r="P70" s="186"/>
      <c r="Q70" s="173" t="s">
        <v>118</v>
      </c>
      <c r="R70" s="172"/>
      <c r="S70" s="172"/>
      <c r="AF70" s="168"/>
      <c r="AH70" s="168"/>
      <c r="AI70" s="166"/>
      <c r="AJ70" s="166"/>
      <c r="AK70" s="166"/>
      <c r="AL70" s="166"/>
      <c r="AM70" s="166"/>
      <c r="BA70" s="166"/>
      <c r="BB70" s="166"/>
      <c r="BC70" s="166"/>
      <c r="BD70" s="166"/>
      <c r="BE70" s="166"/>
      <c r="BF70" s="166"/>
      <c r="BO70" s="166"/>
      <c r="BP70" s="166"/>
      <c r="BQ70" s="166"/>
      <c r="BR70" s="166"/>
      <c r="BS70" s="166"/>
      <c r="BT70" s="166"/>
      <c r="BU70" s="166"/>
      <c r="BV70" s="166"/>
      <c r="BW70" s="166"/>
      <c r="BX70" s="166"/>
      <c r="BY70" s="166"/>
      <c r="BZ70" s="166"/>
      <c r="CA70" s="166"/>
      <c r="CB70" s="166"/>
      <c r="CC70" s="168"/>
      <c r="CE70" s="168"/>
      <c r="CF70" s="168"/>
      <c r="CG70" s="168"/>
      <c r="CH70" s="166"/>
      <c r="CI70" s="160"/>
    </row>
    <row r="71" customFormat="false" ht="15" hidden="false" customHeight="false" outlineLevel="0" collapsed="false">
      <c r="A71" s="168" t="n">
        <v>11</v>
      </c>
      <c r="B71" s="177" t="n">
        <v>27</v>
      </c>
      <c r="C71" s="207"/>
      <c r="D71" s="208" t="s">
        <v>137</v>
      </c>
      <c r="E71" s="208"/>
      <c r="F71" s="209" t="n">
        <v>17973</v>
      </c>
      <c r="G71" s="196"/>
      <c r="H71" s="208" t="s">
        <v>138</v>
      </c>
      <c r="I71" s="208"/>
      <c r="J71" s="208"/>
      <c r="K71" s="208"/>
      <c r="L71" s="208"/>
      <c r="M71" s="208"/>
      <c r="N71" s="186"/>
      <c r="O71" s="210" t="n">
        <v>0.2</v>
      </c>
      <c r="P71" s="186"/>
      <c r="Q71" s="173" t="s">
        <v>118</v>
      </c>
      <c r="R71" s="172"/>
      <c r="S71" s="172"/>
      <c r="AF71" s="168"/>
      <c r="AH71" s="168"/>
      <c r="AI71" s="166"/>
      <c r="AJ71" s="166"/>
      <c r="AK71" s="166"/>
      <c r="AL71" s="166"/>
      <c r="AM71" s="166"/>
      <c r="BA71" s="166"/>
      <c r="BB71" s="166"/>
      <c r="BC71" s="166"/>
      <c r="BD71" s="166"/>
      <c r="BE71" s="166"/>
      <c r="BF71" s="166"/>
      <c r="BO71" s="166"/>
      <c r="BP71" s="166"/>
      <c r="BQ71" s="166"/>
      <c r="BR71" s="166"/>
      <c r="BS71" s="166"/>
      <c r="BT71" s="166"/>
      <c r="BU71" s="166"/>
      <c r="BV71" s="166"/>
      <c r="BW71" s="166"/>
      <c r="BX71" s="166"/>
      <c r="BY71" s="166"/>
      <c r="BZ71" s="166"/>
      <c r="CA71" s="166"/>
      <c r="CB71" s="166"/>
      <c r="CC71" s="168"/>
      <c r="CE71" s="168"/>
      <c r="CF71" s="168"/>
      <c r="CG71" s="168"/>
      <c r="CH71" s="166"/>
      <c r="CI71" s="160"/>
    </row>
    <row r="72" customFormat="false" ht="15" hidden="false" customHeight="false" outlineLevel="0" collapsed="false">
      <c r="A72" s="168" t="n">
        <v>12</v>
      </c>
      <c r="B72" s="177" t="n">
        <v>28</v>
      </c>
      <c r="C72" s="207"/>
      <c r="D72" s="208" t="s">
        <v>116</v>
      </c>
      <c r="E72" s="208"/>
      <c r="F72" s="209" t="n">
        <v>16614</v>
      </c>
      <c r="G72" s="196"/>
      <c r="H72" s="208" t="s">
        <v>124</v>
      </c>
      <c r="I72" s="208"/>
      <c r="J72" s="208"/>
      <c r="K72" s="208"/>
      <c r="L72" s="208"/>
      <c r="M72" s="208"/>
      <c r="N72" s="186"/>
      <c r="O72" s="210" t="n">
        <v>5.65</v>
      </c>
      <c r="P72" s="186"/>
      <c r="Q72" s="173" t="s">
        <v>118</v>
      </c>
      <c r="R72" s="172"/>
      <c r="S72" s="172"/>
      <c r="AF72" s="168"/>
      <c r="AH72" s="168"/>
      <c r="AI72" s="166"/>
      <c r="AJ72" s="166"/>
      <c r="AK72" s="166"/>
      <c r="AL72" s="166"/>
      <c r="AM72" s="166"/>
      <c r="BA72" s="166"/>
      <c r="BB72" s="166"/>
      <c r="BC72" s="166"/>
      <c r="BD72" s="166"/>
      <c r="BE72" s="166"/>
      <c r="BF72" s="166"/>
      <c r="BO72" s="166"/>
      <c r="BP72" s="166"/>
      <c r="BQ72" s="166"/>
      <c r="BR72" s="166"/>
      <c r="BS72" s="166"/>
      <c r="BT72" s="166"/>
      <c r="BU72" s="166"/>
      <c r="BV72" s="166"/>
      <c r="BW72" s="166"/>
      <c r="BX72" s="166"/>
      <c r="BY72" s="166"/>
      <c r="BZ72" s="166"/>
      <c r="CA72" s="166"/>
      <c r="CB72" s="166"/>
      <c r="CC72" s="168"/>
      <c r="CE72" s="168"/>
      <c r="CF72" s="168"/>
      <c r="CG72" s="168"/>
      <c r="CH72" s="166"/>
      <c r="CI72" s="160"/>
    </row>
    <row r="73" customFormat="false" ht="15" hidden="false" customHeight="false" outlineLevel="0" collapsed="false">
      <c r="A73" s="168" t="n">
        <v>13</v>
      </c>
      <c r="B73" s="177" t="n">
        <v>28</v>
      </c>
      <c r="C73" s="207"/>
      <c r="D73" s="208" t="s">
        <v>137</v>
      </c>
      <c r="E73" s="208"/>
      <c r="F73" s="209" t="n">
        <v>17908</v>
      </c>
      <c r="G73" s="196"/>
      <c r="H73" s="208" t="s">
        <v>139</v>
      </c>
      <c r="I73" s="208"/>
      <c r="J73" s="208"/>
      <c r="K73" s="208"/>
      <c r="L73" s="208"/>
      <c r="M73" s="208"/>
      <c r="N73" s="186"/>
      <c r="O73" s="210" t="n">
        <v>0.53</v>
      </c>
      <c r="P73" s="186"/>
      <c r="Q73" s="173" t="s">
        <v>118</v>
      </c>
      <c r="R73" s="172"/>
      <c r="S73" s="172"/>
      <c r="AF73" s="168"/>
      <c r="AH73" s="168"/>
      <c r="AI73" s="166"/>
      <c r="AJ73" s="166"/>
      <c r="AK73" s="166"/>
      <c r="AL73" s="166"/>
      <c r="AM73" s="166"/>
      <c r="BA73" s="166"/>
      <c r="BB73" s="166"/>
      <c r="BC73" s="166"/>
      <c r="BD73" s="166"/>
      <c r="BE73" s="166"/>
      <c r="BF73" s="166"/>
      <c r="BO73" s="166"/>
      <c r="BP73" s="166"/>
      <c r="BQ73" s="166"/>
      <c r="BR73" s="166"/>
      <c r="BS73" s="166"/>
      <c r="BT73" s="166"/>
      <c r="BU73" s="166"/>
      <c r="BV73" s="166"/>
      <c r="BW73" s="166"/>
      <c r="BX73" s="166"/>
      <c r="BY73" s="166"/>
      <c r="BZ73" s="166"/>
      <c r="CA73" s="166"/>
      <c r="CB73" s="166"/>
      <c r="CC73" s="168"/>
      <c r="CE73" s="168"/>
      <c r="CF73" s="168"/>
      <c r="CG73" s="168"/>
      <c r="CH73" s="166"/>
      <c r="CI73" s="160"/>
    </row>
    <row r="74" customFormat="false" ht="15" hidden="false" customHeight="false" outlineLevel="0" collapsed="false">
      <c r="A74" s="177"/>
      <c r="B74" s="211"/>
      <c r="C74" s="196"/>
      <c r="D74" s="212"/>
      <c r="E74" s="212"/>
      <c r="F74" s="212"/>
      <c r="G74" s="173"/>
      <c r="H74" s="212"/>
      <c r="I74" s="212"/>
      <c r="J74" s="212"/>
      <c r="K74" s="212"/>
      <c r="L74" s="212"/>
      <c r="M74" s="212"/>
      <c r="N74" s="171"/>
      <c r="O74" s="213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  <c r="AD74" s="166"/>
      <c r="AE74" s="166"/>
      <c r="AU74" s="166"/>
      <c r="AV74" s="160"/>
      <c r="AW74" s="166"/>
      <c r="AX74" s="166"/>
      <c r="AY74" s="166"/>
      <c r="AZ74" s="166"/>
      <c r="BE74" s="166"/>
      <c r="BF74" s="166"/>
      <c r="BH74" s="166"/>
      <c r="BI74" s="166"/>
      <c r="BJ74" s="166"/>
      <c r="BK74" s="166"/>
      <c r="BL74" s="166"/>
      <c r="BM74" s="166"/>
      <c r="BN74" s="166"/>
      <c r="BO74" s="166"/>
      <c r="BP74" s="166"/>
      <c r="BQ74" s="166"/>
      <c r="BR74" s="166"/>
      <c r="BS74" s="166"/>
      <c r="BT74" s="166"/>
      <c r="BU74" s="166"/>
      <c r="BV74" s="166"/>
      <c r="BW74" s="166"/>
      <c r="BX74" s="166"/>
      <c r="BY74" s="166"/>
      <c r="BZ74" s="166"/>
      <c r="CA74" s="166"/>
      <c r="CB74" s="166"/>
      <c r="CC74" s="166"/>
      <c r="CE74" s="168"/>
      <c r="CF74" s="168"/>
      <c r="CG74" s="168"/>
      <c r="CH74" s="166"/>
      <c r="CI74" s="160"/>
    </row>
    <row r="75" customFormat="false" ht="15.75" hidden="false" customHeight="false" outlineLevel="0" collapsed="false">
      <c r="D75" s="214" t="s">
        <v>140</v>
      </c>
      <c r="E75" s="214"/>
      <c r="F75" s="214"/>
      <c r="G75" s="215"/>
      <c r="H75" s="186"/>
      <c r="I75" s="186"/>
      <c r="J75" s="186"/>
      <c r="K75" s="186"/>
      <c r="L75" s="216"/>
      <c r="M75" s="216"/>
      <c r="N75" s="215"/>
      <c r="O75" s="186"/>
      <c r="P75" s="215"/>
      <c r="Q75" s="215"/>
      <c r="R75" s="217"/>
      <c r="AE75" s="166"/>
      <c r="AF75" s="168"/>
      <c r="BE75" s="166"/>
      <c r="BF75" s="166"/>
      <c r="BG75" s="0" t="n">
        <v>0</v>
      </c>
      <c r="BH75" s="166"/>
      <c r="BI75" s="166"/>
      <c r="BJ75" s="166"/>
      <c r="BK75" s="166"/>
      <c r="BL75" s="166"/>
      <c r="BM75" s="166"/>
      <c r="BN75" s="166"/>
      <c r="BO75" s="166"/>
      <c r="BP75" s="166"/>
      <c r="BQ75" s="166"/>
      <c r="BR75" s="166"/>
      <c r="BS75" s="166"/>
      <c r="BT75" s="166"/>
      <c r="BU75" s="166"/>
      <c r="BV75" s="166"/>
      <c r="BW75" s="166"/>
      <c r="BX75" s="166"/>
      <c r="BY75" s="166"/>
      <c r="BZ75" s="166"/>
      <c r="CA75" s="166"/>
      <c r="CB75" s="166"/>
      <c r="CC75" s="166"/>
      <c r="CE75" s="168"/>
      <c r="CF75" s="168"/>
      <c r="CG75" s="168"/>
      <c r="CH75" s="166"/>
      <c r="CI75" s="160"/>
    </row>
    <row r="76" customFormat="false" ht="15" hidden="false" customHeight="false" outlineLevel="0" collapsed="false">
      <c r="B76" s="218" t="s">
        <v>68</v>
      </c>
      <c r="C76" s="219"/>
      <c r="D76" s="220" t="s">
        <v>112</v>
      </c>
      <c r="E76" s="220"/>
      <c r="F76" s="221" t="s">
        <v>113</v>
      </c>
      <c r="G76" s="221"/>
      <c r="H76" s="220" t="s">
        <v>114</v>
      </c>
      <c r="I76" s="220"/>
      <c r="J76" s="220"/>
      <c r="K76" s="220"/>
      <c r="L76" s="220"/>
      <c r="M76" s="220"/>
      <c r="N76" s="222"/>
      <c r="O76" s="223" t="s">
        <v>115</v>
      </c>
      <c r="P76" s="186"/>
      <c r="Q76" s="186"/>
      <c r="R76" s="197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166"/>
      <c r="AE76" s="166"/>
      <c r="AF76" s="166"/>
      <c r="AG76" s="166"/>
      <c r="AH76" s="166"/>
      <c r="AI76" s="166"/>
      <c r="AJ76" s="166"/>
      <c r="AK76" s="166"/>
      <c r="AL76" s="166"/>
      <c r="AM76" s="166"/>
      <c r="AN76" s="166"/>
      <c r="BE76" s="166"/>
      <c r="BF76" s="166"/>
      <c r="BG76" s="0" t="n">
        <v>0</v>
      </c>
      <c r="BH76" s="166"/>
      <c r="BI76" s="166"/>
      <c r="BJ76" s="166"/>
      <c r="BK76" s="166"/>
      <c r="BL76" s="166"/>
      <c r="BM76" s="166"/>
      <c r="BN76" s="166"/>
      <c r="BO76" s="166"/>
      <c r="BP76" s="166"/>
      <c r="BQ76" s="166"/>
      <c r="BR76" s="166"/>
      <c r="BS76" s="166"/>
      <c r="BT76" s="166"/>
      <c r="BU76" s="166"/>
      <c r="BV76" s="166"/>
      <c r="BW76" s="166"/>
      <c r="BX76" s="166"/>
      <c r="BY76" s="166"/>
      <c r="BZ76" s="166"/>
      <c r="CA76" s="166"/>
      <c r="CB76" s="166"/>
      <c r="CC76" s="166"/>
      <c r="CI76" s="160"/>
    </row>
    <row r="77" customFormat="false" ht="15" hidden="false" customHeight="false" outlineLevel="0" collapsed="false">
      <c r="A77" s="168"/>
      <c r="B77" s="177"/>
      <c r="C77" s="207"/>
      <c r="D77" s="208"/>
      <c r="E77" s="208"/>
      <c r="F77" s="209"/>
      <c r="G77" s="196"/>
      <c r="H77" s="208"/>
      <c r="I77" s="208"/>
      <c r="J77" s="208"/>
      <c r="K77" s="208"/>
      <c r="L77" s="208"/>
      <c r="M77" s="208"/>
      <c r="N77" s="186"/>
      <c r="O77" s="213"/>
      <c r="P77" s="186"/>
      <c r="Q77" s="186"/>
      <c r="R77" s="168"/>
      <c r="S77" s="168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166"/>
      <c r="AE77" s="166"/>
      <c r="AF77" s="166"/>
      <c r="AG77" s="166"/>
      <c r="AH77" s="166"/>
      <c r="AI77" s="165"/>
      <c r="AJ77" s="165"/>
      <c r="AK77" s="165"/>
      <c r="AL77" s="165"/>
      <c r="AM77" s="166"/>
      <c r="AN77" s="166"/>
      <c r="BE77" s="166"/>
      <c r="BF77" s="166"/>
      <c r="BL77" s="168"/>
      <c r="BM77" s="168"/>
      <c r="BN77" s="166"/>
      <c r="BO77" s="166"/>
      <c r="BP77" s="166"/>
      <c r="BQ77" s="166"/>
      <c r="BR77" s="166"/>
      <c r="BS77" s="166"/>
      <c r="BT77" s="166"/>
      <c r="BU77" s="166"/>
      <c r="BV77" s="166"/>
      <c r="BW77" s="166"/>
      <c r="BX77" s="166"/>
      <c r="BY77" s="166"/>
      <c r="BZ77" s="166"/>
      <c r="CA77" s="166"/>
      <c r="CB77" s="166"/>
      <c r="CC77" s="166"/>
      <c r="CI77" s="160"/>
    </row>
    <row r="78" customFormat="false" ht="15" hidden="false" customHeight="false" outlineLevel="0" collapsed="false">
      <c r="A78" s="168"/>
      <c r="B78" s="177"/>
      <c r="C78" s="207"/>
      <c r="D78" s="208"/>
      <c r="E78" s="208"/>
      <c r="F78" s="208"/>
      <c r="G78" s="196"/>
      <c r="H78" s="208"/>
      <c r="I78" s="208"/>
      <c r="J78" s="208"/>
      <c r="K78" s="208"/>
      <c r="L78" s="208"/>
      <c r="M78" s="208"/>
      <c r="N78" s="186"/>
      <c r="O78" s="213"/>
      <c r="P78" s="186"/>
      <c r="Q78" s="186"/>
      <c r="R78" s="168"/>
      <c r="S78" s="168"/>
      <c r="T78" s="166"/>
      <c r="U78" s="166"/>
      <c r="V78" s="166"/>
      <c r="W78" s="166"/>
      <c r="X78" s="166"/>
      <c r="Y78" s="166"/>
      <c r="Z78" s="166"/>
      <c r="AA78" s="166"/>
      <c r="AB78" s="166"/>
      <c r="AC78" s="166"/>
      <c r="AD78" s="166"/>
      <c r="AE78" s="166"/>
      <c r="AF78" s="166"/>
      <c r="AG78" s="166"/>
      <c r="AH78" s="166"/>
      <c r="AI78" s="165"/>
      <c r="AJ78" s="165"/>
      <c r="AK78" s="165"/>
      <c r="AL78" s="165"/>
      <c r="AM78" s="166"/>
      <c r="AN78" s="166"/>
      <c r="BE78" s="166"/>
      <c r="BF78" s="166"/>
      <c r="BL78" s="168"/>
      <c r="BM78" s="168"/>
      <c r="BN78" s="166"/>
      <c r="BO78" s="166"/>
      <c r="BP78" s="166"/>
      <c r="BQ78" s="166"/>
      <c r="BR78" s="166"/>
      <c r="BS78" s="166"/>
      <c r="BT78" s="166"/>
      <c r="BU78" s="166"/>
      <c r="BV78" s="166"/>
      <c r="BW78" s="166"/>
      <c r="BX78" s="166"/>
      <c r="BY78" s="166"/>
      <c r="BZ78" s="166"/>
      <c r="CA78" s="166"/>
      <c r="CB78" s="166"/>
      <c r="CC78" s="166"/>
      <c r="CI78" s="160"/>
    </row>
    <row r="79" customFormat="false" ht="15" hidden="false" customHeight="false" outlineLevel="0" collapsed="false">
      <c r="A79" s="168"/>
      <c r="B79" s="177"/>
      <c r="C79" s="207"/>
      <c r="D79" s="208"/>
      <c r="E79" s="208"/>
      <c r="F79" s="208"/>
      <c r="G79" s="196"/>
      <c r="H79" s="208"/>
      <c r="I79" s="208"/>
      <c r="J79" s="208"/>
      <c r="K79" s="208"/>
      <c r="L79" s="208"/>
      <c r="M79" s="208"/>
      <c r="N79" s="186"/>
      <c r="O79" s="213"/>
      <c r="P79" s="186"/>
      <c r="Q79" s="186"/>
      <c r="R79" s="168"/>
      <c r="S79" s="168"/>
      <c r="T79" s="166"/>
      <c r="U79" s="166"/>
      <c r="V79" s="166"/>
      <c r="W79" s="166"/>
      <c r="X79" s="166"/>
      <c r="Y79" s="166"/>
      <c r="Z79" s="166"/>
      <c r="AA79" s="166"/>
      <c r="AB79" s="166"/>
      <c r="AC79" s="166"/>
      <c r="AD79" s="166"/>
      <c r="AE79" s="166"/>
      <c r="AF79" s="166"/>
      <c r="AG79" s="166"/>
      <c r="AH79" s="166"/>
      <c r="AI79" s="165"/>
      <c r="AJ79" s="165"/>
      <c r="AK79" s="165"/>
      <c r="AL79" s="165"/>
      <c r="AM79" s="166"/>
      <c r="AN79" s="166"/>
      <c r="BE79" s="166"/>
      <c r="BF79" s="166"/>
      <c r="BL79" s="168"/>
      <c r="BM79" s="168"/>
      <c r="BN79" s="166"/>
      <c r="BO79" s="166"/>
      <c r="BP79" s="166"/>
      <c r="BQ79" s="166"/>
      <c r="BR79" s="166"/>
      <c r="BS79" s="166"/>
      <c r="BT79" s="166"/>
      <c r="BU79" s="166"/>
      <c r="BV79" s="166"/>
      <c r="BW79" s="166"/>
      <c r="BX79" s="166"/>
      <c r="BY79" s="166"/>
      <c r="BZ79" s="166"/>
      <c r="CA79" s="166"/>
      <c r="CB79" s="166"/>
      <c r="CC79" s="166"/>
      <c r="CI79" s="160"/>
    </row>
    <row r="80" customFormat="false" ht="15" hidden="false" customHeight="false" outlineLevel="0" collapsed="false">
      <c r="A80" s="177"/>
      <c r="B80" s="177"/>
      <c r="D80" s="177"/>
      <c r="E80" s="177"/>
      <c r="F80" s="224"/>
      <c r="G80" s="225"/>
      <c r="H80" s="177"/>
      <c r="I80" s="177"/>
      <c r="J80" s="177"/>
      <c r="K80" s="177"/>
      <c r="L80" s="177"/>
      <c r="M80" s="177"/>
      <c r="N80" s="171"/>
      <c r="O80" s="171"/>
      <c r="P80" s="166"/>
      <c r="Q80" s="166"/>
      <c r="R80" s="166"/>
      <c r="S80" s="168"/>
      <c r="T80" s="166"/>
      <c r="U80" s="166"/>
      <c r="V80" s="166"/>
      <c r="W80" s="166"/>
      <c r="X80" s="166"/>
      <c r="Y80" s="166"/>
      <c r="Z80" s="166"/>
      <c r="AA80" s="166"/>
      <c r="AB80" s="166"/>
      <c r="AC80" s="166"/>
      <c r="AD80" s="166"/>
      <c r="AE80" s="166"/>
      <c r="AF80" s="166"/>
      <c r="AG80" s="166"/>
      <c r="AH80" s="166"/>
      <c r="AI80" s="166"/>
      <c r="AJ80" s="166"/>
      <c r="AK80" s="166"/>
      <c r="AL80" s="166"/>
      <c r="AM80" s="166"/>
      <c r="AN80" s="166"/>
      <c r="AO80" s="166"/>
      <c r="AP80" s="166"/>
      <c r="AQ80" s="166"/>
      <c r="AR80" s="166"/>
      <c r="AS80" s="166"/>
      <c r="AT80" s="166"/>
      <c r="AU80" s="166"/>
      <c r="AV80" s="166"/>
      <c r="AW80" s="166"/>
      <c r="AX80" s="166"/>
      <c r="AY80" s="166"/>
      <c r="AZ80" s="166"/>
      <c r="BA80" s="166"/>
      <c r="BB80" s="166"/>
      <c r="BC80" s="166"/>
      <c r="BD80" s="166"/>
      <c r="BE80" s="166"/>
      <c r="BF80" s="166"/>
      <c r="BH80" s="166"/>
      <c r="BI80" s="166"/>
      <c r="BJ80" s="166"/>
      <c r="BK80" s="166"/>
      <c r="BL80" s="166"/>
      <c r="BM80" s="166"/>
      <c r="BN80" s="166"/>
      <c r="BO80" s="166"/>
      <c r="BP80" s="166"/>
      <c r="BQ80" s="166"/>
      <c r="BR80" s="166"/>
      <c r="BS80" s="166"/>
      <c r="BT80" s="166"/>
      <c r="BU80" s="166"/>
      <c r="BV80" s="166"/>
      <c r="BW80" s="166"/>
      <c r="BX80" s="166"/>
      <c r="BY80" s="166"/>
      <c r="BZ80" s="166"/>
      <c r="CA80" s="166"/>
      <c r="CB80" s="166"/>
      <c r="CC80" s="166"/>
      <c r="CG80" s="168"/>
      <c r="CI80" s="160"/>
    </row>
    <row r="81" customFormat="false" ht="17.25" hidden="false" customHeight="false" outlineLevel="0" collapsed="false">
      <c r="D81" s="226" t="s">
        <v>141</v>
      </c>
      <c r="E81" s="226"/>
      <c r="F81" s="226"/>
      <c r="G81" s="226"/>
      <c r="H81" s="226"/>
      <c r="I81" s="226"/>
      <c r="J81" s="226"/>
      <c r="K81" s="226"/>
      <c r="L81" s="226"/>
      <c r="M81" s="226"/>
      <c r="N81" s="226"/>
      <c r="O81" s="226"/>
      <c r="P81" s="226"/>
      <c r="Q81" s="226"/>
      <c r="R81" s="226"/>
      <c r="S81" s="226"/>
      <c r="T81" s="226"/>
      <c r="U81" s="226"/>
      <c r="Z81" s="166"/>
      <c r="AA81" s="166"/>
      <c r="AB81" s="166"/>
      <c r="AC81" s="166"/>
      <c r="AD81" s="166"/>
      <c r="AE81" s="165"/>
      <c r="AF81" s="165"/>
      <c r="AG81" s="165"/>
      <c r="AH81" s="165"/>
      <c r="AI81" s="166"/>
      <c r="AJ81" s="166"/>
      <c r="AK81" s="166"/>
      <c r="AL81" s="166"/>
      <c r="AM81" s="166"/>
      <c r="AN81" s="166"/>
      <c r="AO81" s="166"/>
      <c r="AP81" s="166"/>
      <c r="AQ81" s="166"/>
      <c r="AR81" s="166"/>
      <c r="AS81" s="166"/>
      <c r="AT81" s="166"/>
      <c r="AU81" s="166"/>
      <c r="AV81" s="166"/>
      <c r="AW81" s="166"/>
      <c r="AX81" s="166"/>
      <c r="AY81" s="166"/>
      <c r="AZ81" s="166"/>
      <c r="BA81" s="166"/>
      <c r="BB81" s="166"/>
      <c r="BC81" s="166"/>
      <c r="BD81" s="166"/>
      <c r="BE81" s="166"/>
      <c r="BF81" s="166"/>
      <c r="BG81" s="0" t="n">
        <v>0</v>
      </c>
      <c r="BH81" s="166"/>
      <c r="BI81" s="166"/>
      <c r="BJ81" s="166"/>
      <c r="BK81" s="166"/>
      <c r="BL81" s="166"/>
      <c r="BM81" s="166"/>
      <c r="BN81" s="166"/>
      <c r="BO81" s="166"/>
      <c r="BP81" s="166"/>
      <c r="BQ81" s="166"/>
      <c r="BR81" s="166"/>
      <c r="BS81" s="166"/>
      <c r="BT81" s="166"/>
      <c r="BU81" s="166"/>
      <c r="BV81" s="166"/>
      <c r="BW81" s="166"/>
      <c r="BX81" s="166"/>
      <c r="BY81" s="166"/>
      <c r="BZ81" s="166"/>
      <c r="CA81" s="166"/>
      <c r="CB81" s="166"/>
      <c r="CC81" s="166"/>
      <c r="CE81" s="1"/>
      <c r="CF81" s="1"/>
      <c r="CG81" s="168"/>
      <c r="CH81" s="166"/>
      <c r="CI81" s="160"/>
    </row>
    <row r="82" customFormat="false" ht="15" hidden="false" customHeight="false" outlineLevel="0" collapsed="false"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Z82" s="166"/>
      <c r="AA82" s="166"/>
      <c r="AB82" s="166"/>
      <c r="AC82" s="166"/>
      <c r="AD82" s="166"/>
      <c r="AE82" s="165"/>
      <c r="AF82" s="165"/>
      <c r="AG82" s="165"/>
      <c r="AH82" s="165"/>
      <c r="AI82" s="166"/>
      <c r="AJ82" s="166"/>
      <c r="AK82" s="166"/>
      <c r="AL82" s="166"/>
      <c r="AM82" s="166"/>
      <c r="AN82" s="166"/>
      <c r="AO82" s="166"/>
      <c r="AP82" s="166"/>
      <c r="AQ82" s="166"/>
      <c r="AR82" s="166"/>
      <c r="AS82" s="166"/>
      <c r="AT82" s="166"/>
      <c r="AU82" s="166"/>
      <c r="AV82" s="166"/>
      <c r="AW82" s="166"/>
      <c r="AX82" s="166"/>
      <c r="AY82" s="166"/>
      <c r="AZ82" s="166"/>
      <c r="BA82" s="166"/>
      <c r="BB82" s="166"/>
      <c r="BC82" s="166"/>
      <c r="BD82" s="166"/>
      <c r="BE82" s="166"/>
      <c r="BF82" s="166"/>
      <c r="BH82" s="166"/>
      <c r="BI82" s="166"/>
      <c r="BJ82" s="166"/>
      <c r="BK82" s="166"/>
      <c r="BL82" s="166"/>
      <c r="BM82" s="166"/>
      <c r="BN82" s="166"/>
      <c r="BO82" s="166"/>
      <c r="BP82" s="166"/>
      <c r="BQ82" s="166"/>
      <c r="BR82" s="166"/>
      <c r="BS82" s="166"/>
      <c r="BT82" s="166"/>
      <c r="BU82" s="166"/>
      <c r="BV82" s="166"/>
      <c r="BW82" s="166"/>
      <c r="BX82" s="166"/>
      <c r="BY82" s="166"/>
      <c r="BZ82" s="166"/>
      <c r="CA82" s="166"/>
      <c r="CB82" s="166"/>
      <c r="CC82" s="166"/>
      <c r="CE82" s="168"/>
      <c r="CF82" s="168"/>
      <c r="CG82" s="168"/>
      <c r="CH82" s="166"/>
      <c r="CI82" s="160"/>
    </row>
    <row r="83" customFormat="false" ht="15.75" hidden="false" customHeight="false" outlineLevel="0" collapsed="false">
      <c r="D83" s="227" t="s">
        <v>142</v>
      </c>
      <c r="E83" s="227"/>
      <c r="F83" s="227"/>
      <c r="G83" s="215"/>
      <c r="H83" s="186"/>
      <c r="I83" s="186"/>
      <c r="J83" s="186"/>
      <c r="N83" s="228" t="s">
        <v>143</v>
      </c>
      <c r="O83" s="228"/>
      <c r="P83" s="228"/>
      <c r="Q83" s="228"/>
      <c r="R83" s="228"/>
      <c r="S83" s="228"/>
      <c r="T83" s="228"/>
      <c r="U83" s="228"/>
      <c r="V83" s="228"/>
      <c r="W83" s="228"/>
      <c r="X83" s="216"/>
      <c r="Y83" s="166"/>
      <c r="Z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166"/>
      <c r="AV83" s="166"/>
      <c r="AW83" s="166"/>
      <c r="AX83" s="166"/>
      <c r="AY83" s="166"/>
      <c r="AZ83" s="166"/>
      <c r="BA83" s="166"/>
      <c r="BB83" s="166"/>
      <c r="BC83" s="166"/>
      <c r="BD83" s="166"/>
      <c r="BE83" s="166"/>
      <c r="BF83" s="166"/>
      <c r="BG83" s="0" t="n">
        <v>0</v>
      </c>
      <c r="BH83" s="166"/>
      <c r="BI83" s="166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6"/>
      <c r="BW83" s="166"/>
      <c r="BX83" s="166"/>
      <c r="BY83" s="166"/>
      <c r="BZ83" s="166"/>
      <c r="CA83" s="166"/>
      <c r="CB83" s="166"/>
      <c r="CC83" s="166"/>
      <c r="CE83" s="1"/>
      <c r="CF83" s="1"/>
      <c r="CG83" s="168"/>
      <c r="CH83" s="166"/>
      <c r="CI83" s="160"/>
    </row>
    <row r="84" customFormat="false" ht="15" hidden="false" customHeight="false" outlineLevel="0" collapsed="false">
      <c r="A84" s="202" t="s">
        <v>111</v>
      </c>
      <c r="B84" s="199" t="s">
        <v>144</v>
      </c>
      <c r="C84" s="200"/>
      <c r="D84" s="202" t="s">
        <v>113</v>
      </c>
      <c r="E84" s="203" t="s">
        <v>145</v>
      </c>
      <c r="F84" s="199" t="s">
        <v>91</v>
      </c>
      <c r="G84" s="202"/>
      <c r="H84" s="199" t="s">
        <v>146</v>
      </c>
      <c r="I84" s="166"/>
      <c r="J84" s="166"/>
      <c r="M84" s="199" t="s">
        <v>111</v>
      </c>
      <c r="N84" s="200"/>
      <c r="O84" s="199" t="s">
        <v>144</v>
      </c>
      <c r="P84" s="203"/>
      <c r="Q84" s="229" t="s">
        <v>113</v>
      </c>
      <c r="R84" s="203"/>
      <c r="S84" s="230" t="s">
        <v>147</v>
      </c>
      <c r="T84" s="203"/>
      <c r="U84" s="203" t="s">
        <v>91</v>
      </c>
      <c r="V84" s="203"/>
      <c r="W84" s="203" t="s">
        <v>146</v>
      </c>
      <c r="X84" s="203"/>
      <c r="Y84" s="203" t="s">
        <v>148</v>
      </c>
      <c r="Z84" s="203"/>
      <c r="AI84" s="166"/>
      <c r="AJ84" s="166"/>
      <c r="AK84" s="166"/>
      <c r="AL84" s="166"/>
      <c r="AM84" s="166"/>
      <c r="AN84" s="166"/>
      <c r="AO84" s="166"/>
      <c r="AP84" s="166"/>
      <c r="AQ84" s="166"/>
      <c r="AR84" s="166"/>
      <c r="AS84" s="166"/>
      <c r="AT84" s="166"/>
      <c r="AU84" s="166"/>
      <c r="AV84" s="166"/>
      <c r="AW84" s="166"/>
      <c r="AX84" s="166"/>
      <c r="AY84" s="166"/>
      <c r="AZ84" s="166"/>
      <c r="BA84" s="166"/>
      <c r="BB84" s="166"/>
      <c r="BC84" s="166"/>
      <c r="BD84" s="166"/>
      <c r="BE84" s="166"/>
      <c r="BF84" s="166"/>
      <c r="BG84" s="0" t="n">
        <v>0</v>
      </c>
      <c r="BH84" s="175"/>
      <c r="BI84" s="175"/>
      <c r="BJ84" s="175"/>
      <c r="BK84" s="175"/>
      <c r="BL84" s="175"/>
      <c r="BM84" s="175"/>
      <c r="BN84" s="175"/>
      <c r="BO84" s="166"/>
      <c r="BP84" s="166"/>
      <c r="BQ84" s="166"/>
      <c r="BR84" s="166"/>
      <c r="BS84" s="166"/>
      <c r="BT84" s="166"/>
      <c r="BU84" s="166"/>
      <c r="BV84" s="166"/>
      <c r="BW84" s="166"/>
      <c r="BX84" s="166"/>
      <c r="BY84" s="166"/>
      <c r="BZ84" s="166"/>
      <c r="CA84" s="166"/>
      <c r="CB84" s="166"/>
      <c r="CC84" s="166"/>
      <c r="CE84" s="1"/>
      <c r="CF84" s="1"/>
      <c r="CG84" s="168"/>
      <c r="CH84" s="166"/>
      <c r="CI84" s="160"/>
    </row>
    <row r="85" customFormat="false" ht="15.75" hidden="false" customHeight="false" outlineLevel="0" collapsed="false">
      <c r="A85" s="231" t="n">
        <v>1</v>
      </c>
      <c r="B85" s="232" t="n">
        <v>26</v>
      </c>
      <c r="C85" s="233"/>
      <c r="D85" s="231" t="n">
        <v>7607</v>
      </c>
      <c r="E85" s="231" t="n">
        <v>27</v>
      </c>
      <c r="F85" s="231" t="n">
        <v>229</v>
      </c>
      <c r="G85" s="233"/>
      <c r="H85" s="231" t="n">
        <v>2</v>
      </c>
      <c r="I85" s="161"/>
      <c r="J85" s="234"/>
      <c r="K85" s="235"/>
      <c r="L85" s="233"/>
      <c r="M85" s="231" t="n">
        <v>1</v>
      </c>
      <c r="N85" s="231"/>
      <c r="O85" s="231" t="n">
        <v>16</v>
      </c>
      <c r="P85" s="231"/>
      <c r="Q85" s="231" t="n">
        <v>4530</v>
      </c>
      <c r="R85" s="231"/>
      <c r="S85" s="231" t="n">
        <v>3</v>
      </c>
      <c r="T85" s="231"/>
      <c r="U85" s="231" t="n">
        <v>191</v>
      </c>
      <c r="V85" s="231"/>
      <c r="W85" s="231" t="n">
        <v>4</v>
      </c>
      <c r="X85" s="236"/>
      <c r="Y85" s="231" t="n">
        <v>15</v>
      </c>
      <c r="Z85" s="237"/>
      <c r="AA85" s="238" t="s">
        <v>149</v>
      </c>
      <c r="AB85" s="238"/>
      <c r="AC85" s="238"/>
      <c r="AD85" s="238"/>
      <c r="AE85" s="165"/>
      <c r="AF85" s="165"/>
      <c r="AG85" s="165"/>
      <c r="AH85" s="165"/>
      <c r="AI85" s="166"/>
      <c r="AJ85" s="166"/>
      <c r="AK85" s="166"/>
      <c r="AL85" s="166"/>
      <c r="AM85" s="166"/>
      <c r="AN85" s="166"/>
      <c r="AO85" s="166"/>
      <c r="AP85" s="166"/>
      <c r="AQ85" s="166"/>
      <c r="AR85" s="166"/>
      <c r="AS85" s="166"/>
      <c r="AT85" s="166"/>
      <c r="AU85" s="166"/>
      <c r="AV85" s="166"/>
      <c r="AW85" s="166"/>
      <c r="AX85" s="166"/>
      <c r="AY85" s="166"/>
      <c r="AZ85" s="166"/>
      <c r="BA85" s="166"/>
      <c r="BB85" s="166"/>
      <c r="BC85" s="166"/>
      <c r="BD85" s="166"/>
      <c r="BE85" s="166"/>
      <c r="BF85" s="166"/>
      <c r="BG85" s="0" t="n">
        <v>0</v>
      </c>
      <c r="BH85" s="166"/>
      <c r="BI85" s="166"/>
      <c r="BJ85" s="166"/>
      <c r="BK85" s="166"/>
      <c r="BL85" s="166"/>
      <c r="BM85" s="166"/>
      <c r="BN85" s="166"/>
      <c r="BO85" s="166"/>
      <c r="BP85" s="166"/>
      <c r="BQ85" s="166"/>
      <c r="BR85" s="166"/>
      <c r="BS85" s="166"/>
      <c r="BT85" s="166"/>
      <c r="BU85" s="166"/>
      <c r="BV85" s="166"/>
      <c r="BW85" s="166"/>
      <c r="BX85" s="166"/>
      <c r="BY85" s="166"/>
      <c r="BZ85" s="166"/>
      <c r="CA85" s="166"/>
      <c r="CB85" s="166"/>
      <c r="CC85" s="166"/>
      <c r="CI85" s="160"/>
    </row>
    <row r="86" customFormat="false" ht="15.75" hidden="false" customHeight="false" outlineLevel="0" collapsed="false">
      <c r="A86" s="231"/>
      <c r="B86" s="232"/>
      <c r="C86" s="233"/>
      <c r="D86" s="231"/>
      <c r="E86" s="231"/>
      <c r="F86" s="231"/>
      <c r="G86" s="233"/>
      <c r="H86" s="231"/>
      <c r="I86" s="161"/>
      <c r="J86" s="166"/>
      <c r="K86" s="235"/>
      <c r="L86" s="239"/>
      <c r="M86" s="232"/>
      <c r="N86" s="233"/>
      <c r="O86" s="231"/>
      <c r="P86" s="240"/>
      <c r="Q86" s="231"/>
      <c r="R86" s="240"/>
      <c r="S86" s="231"/>
      <c r="T86" s="240"/>
      <c r="U86" s="231"/>
      <c r="V86" s="240"/>
      <c r="W86" s="231"/>
      <c r="X86" s="237"/>
      <c r="Y86" s="241"/>
      <c r="Z86" s="242"/>
      <c r="AA86" s="243"/>
      <c r="AB86" s="243"/>
      <c r="AC86" s="243"/>
      <c r="AD86" s="243"/>
      <c r="AE86" s="166"/>
      <c r="AF86" s="166"/>
      <c r="AG86" s="166"/>
      <c r="AH86" s="166"/>
      <c r="AI86" s="166"/>
      <c r="AJ86" s="166"/>
      <c r="AK86" s="166"/>
      <c r="AL86" s="166"/>
      <c r="AM86" s="166"/>
      <c r="AN86" s="166"/>
      <c r="AO86" s="166"/>
      <c r="AP86" s="166"/>
      <c r="AQ86" s="166"/>
      <c r="AR86" s="166"/>
      <c r="AS86" s="166"/>
      <c r="AT86" s="166"/>
      <c r="AU86" s="166"/>
      <c r="AV86" s="166"/>
      <c r="AW86" s="166"/>
      <c r="AX86" s="166"/>
      <c r="AY86" s="166"/>
      <c r="AZ86" s="166"/>
      <c r="BA86" s="166"/>
      <c r="BB86" s="166"/>
      <c r="BC86" s="166"/>
      <c r="BD86" s="166"/>
      <c r="BE86" s="166"/>
      <c r="BF86" s="166"/>
      <c r="BG86" s="0" t="n">
        <v>0</v>
      </c>
      <c r="BH86" s="166"/>
      <c r="BI86" s="166"/>
      <c r="BJ86" s="166"/>
      <c r="BK86" s="166"/>
      <c r="BL86" s="166"/>
      <c r="BM86" s="166"/>
      <c r="BN86" s="166"/>
      <c r="BO86" s="166"/>
      <c r="BP86" s="166"/>
      <c r="BQ86" s="166"/>
      <c r="BR86" s="166"/>
      <c r="BS86" s="166"/>
      <c r="BT86" s="166"/>
      <c r="BU86" s="166"/>
      <c r="BV86" s="166"/>
      <c r="BW86" s="166"/>
      <c r="BX86" s="166"/>
      <c r="BY86" s="166"/>
      <c r="BZ86" s="166"/>
      <c r="CA86" s="166"/>
      <c r="CB86" s="166"/>
      <c r="CC86" s="166"/>
      <c r="CI86" s="160"/>
    </row>
    <row r="87" customFormat="false" ht="15.75" hidden="false" customHeight="false" outlineLevel="0" collapsed="false">
      <c r="A87" s="231"/>
      <c r="B87" s="232"/>
      <c r="C87" s="233"/>
      <c r="D87" s="231"/>
      <c r="E87" s="231"/>
      <c r="F87" s="231"/>
      <c r="G87" s="233"/>
      <c r="H87" s="231"/>
      <c r="I87" s="161"/>
      <c r="J87" s="166"/>
      <c r="K87" s="235"/>
      <c r="L87" s="239"/>
      <c r="M87" s="232"/>
      <c r="N87" s="233"/>
      <c r="O87" s="231"/>
      <c r="P87" s="240"/>
      <c r="Q87" s="231"/>
      <c r="R87" s="240"/>
      <c r="S87" s="231"/>
      <c r="T87" s="240"/>
      <c r="U87" s="231"/>
      <c r="V87" s="240"/>
      <c r="W87" s="231"/>
      <c r="X87" s="237"/>
      <c r="Y87" s="241"/>
      <c r="Z87" s="242"/>
      <c r="AA87" s="243"/>
      <c r="AB87" s="243"/>
      <c r="AC87" s="243"/>
      <c r="AD87" s="243"/>
      <c r="AE87" s="166"/>
      <c r="AF87" s="166"/>
      <c r="AG87" s="166"/>
      <c r="AH87" s="166"/>
      <c r="AI87" s="166"/>
      <c r="AJ87" s="166"/>
      <c r="AK87" s="166"/>
      <c r="AL87" s="166"/>
      <c r="AM87" s="166"/>
      <c r="AN87" s="166"/>
      <c r="AO87" s="166"/>
      <c r="AP87" s="166"/>
      <c r="AQ87" s="166"/>
      <c r="AR87" s="166"/>
      <c r="AS87" s="166"/>
      <c r="AT87" s="166"/>
      <c r="AU87" s="166"/>
      <c r="AV87" s="166"/>
      <c r="AW87" s="166"/>
      <c r="AX87" s="166"/>
      <c r="AY87" s="166"/>
      <c r="AZ87" s="166"/>
      <c r="BA87" s="166"/>
      <c r="BB87" s="166"/>
      <c r="BC87" s="166"/>
      <c r="BD87" s="166"/>
      <c r="BE87" s="166"/>
      <c r="BF87" s="166"/>
      <c r="BH87" s="166"/>
      <c r="BI87" s="166"/>
      <c r="BJ87" s="166"/>
      <c r="BK87" s="166"/>
      <c r="BL87" s="166"/>
      <c r="BM87" s="166"/>
      <c r="BN87" s="166"/>
      <c r="BO87" s="166"/>
      <c r="BP87" s="166"/>
      <c r="BQ87" s="166"/>
      <c r="BR87" s="166"/>
      <c r="BS87" s="166"/>
      <c r="BT87" s="166"/>
      <c r="BU87" s="166"/>
      <c r="BV87" s="166"/>
      <c r="BW87" s="166"/>
      <c r="BX87" s="166"/>
      <c r="BY87" s="166"/>
      <c r="BZ87" s="166"/>
      <c r="CA87" s="166"/>
      <c r="CB87" s="166"/>
      <c r="CC87" s="166"/>
      <c r="CI87" s="160"/>
    </row>
    <row r="88" customFormat="false" ht="15.75" hidden="false" customHeight="false" outlineLevel="0" collapsed="false">
      <c r="A88" s="231"/>
      <c r="B88" s="232"/>
      <c r="C88" s="233"/>
      <c r="D88" s="231"/>
      <c r="E88" s="231"/>
      <c r="F88" s="231"/>
      <c r="G88" s="233"/>
      <c r="H88" s="231"/>
      <c r="I88" s="161"/>
      <c r="J88" s="166"/>
      <c r="K88" s="235"/>
      <c r="L88" s="239"/>
      <c r="M88" s="232"/>
      <c r="N88" s="233"/>
      <c r="O88" s="231"/>
      <c r="P88" s="240"/>
      <c r="Q88" s="231"/>
      <c r="R88" s="240"/>
      <c r="S88" s="231"/>
      <c r="T88" s="240"/>
      <c r="U88" s="231"/>
      <c r="V88" s="240"/>
      <c r="W88" s="231"/>
      <c r="X88" s="237"/>
      <c r="Y88" s="241"/>
      <c r="Z88" s="242"/>
      <c r="AA88" s="243"/>
      <c r="AB88" s="243"/>
      <c r="AC88" s="243"/>
      <c r="AD88" s="243"/>
      <c r="AE88" s="166"/>
      <c r="AF88" s="166"/>
      <c r="AG88" s="166"/>
      <c r="AH88" s="166"/>
      <c r="AI88" s="166"/>
      <c r="AJ88" s="166"/>
      <c r="AK88" s="166"/>
      <c r="AL88" s="166"/>
      <c r="AM88" s="166"/>
      <c r="AN88" s="166"/>
      <c r="AO88" s="166"/>
      <c r="AP88" s="166"/>
      <c r="AQ88" s="166"/>
      <c r="AR88" s="166"/>
      <c r="AS88" s="166"/>
      <c r="AT88" s="166"/>
      <c r="AU88" s="166"/>
      <c r="AV88" s="166"/>
      <c r="AW88" s="166"/>
      <c r="AX88" s="166"/>
      <c r="AY88" s="166"/>
      <c r="AZ88" s="166"/>
      <c r="BA88" s="166"/>
      <c r="BB88" s="166"/>
      <c r="BC88" s="166"/>
      <c r="BD88" s="166"/>
      <c r="BE88" s="166"/>
      <c r="BF88" s="166"/>
      <c r="BH88" s="166"/>
      <c r="BI88" s="166"/>
      <c r="BJ88" s="166"/>
      <c r="BK88" s="166"/>
      <c r="BL88" s="166"/>
      <c r="BM88" s="166"/>
      <c r="BN88" s="166"/>
      <c r="BO88" s="166"/>
      <c r="BP88" s="166"/>
      <c r="BQ88" s="166"/>
      <c r="BR88" s="166"/>
      <c r="BS88" s="166"/>
      <c r="BT88" s="166"/>
      <c r="BU88" s="166"/>
      <c r="BV88" s="166"/>
      <c r="BW88" s="166"/>
      <c r="BX88" s="166"/>
      <c r="BY88" s="166"/>
      <c r="BZ88" s="166"/>
      <c r="CA88" s="166"/>
      <c r="CB88" s="166"/>
      <c r="CC88" s="166"/>
      <c r="CI88" s="160"/>
    </row>
    <row r="89" customFormat="false" ht="15.75" hidden="false" customHeight="false" outlineLevel="0" collapsed="false">
      <c r="A89" s="231"/>
      <c r="B89" s="232"/>
      <c r="C89" s="233"/>
      <c r="D89" s="231"/>
      <c r="E89" s="231"/>
      <c r="F89" s="231"/>
      <c r="G89" s="233"/>
      <c r="H89" s="231"/>
      <c r="I89" s="161"/>
      <c r="J89" s="166"/>
      <c r="K89" s="235"/>
      <c r="L89" s="239"/>
      <c r="M89" s="232"/>
      <c r="N89" s="233"/>
      <c r="O89" s="231"/>
      <c r="P89" s="240"/>
      <c r="Q89" s="231"/>
      <c r="R89" s="240"/>
      <c r="S89" s="231"/>
      <c r="T89" s="240"/>
      <c r="U89" s="231"/>
      <c r="V89" s="240"/>
      <c r="W89" s="231"/>
      <c r="X89" s="237"/>
      <c r="Y89" s="241"/>
      <c r="Z89" s="242"/>
      <c r="AA89" s="236"/>
      <c r="AB89" s="236"/>
      <c r="AC89" s="165"/>
      <c r="AD89" s="165"/>
      <c r="AE89" s="166"/>
      <c r="AF89" s="166"/>
      <c r="AG89" s="166"/>
      <c r="AH89" s="166"/>
      <c r="AI89" s="166"/>
      <c r="AJ89" s="166"/>
      <c r="AK89" s="166"/>
      <c r="AL89" s="166"/>
      <c r="AM89" s="166"/>
      <c r="AN89" s="166"/>
      <c r="AO89" s="166"/>
      <c r="AP89" s="166"/>
      <c r="AQ89" s="166"/>
      <c r="AR89" s="166"/>
      <c r="AS89" s="166"/>
      <c r="AT89" s="166"/>
      <c r="AU89" s="166"/>
      <c r="AV89" s="166"/>
      <c r="AW89" s="166"/>
      <c r="AX89" s="166"/>
      <c r="AY89" s="166"/>
      <c r="AZ89" s="166"/>
      <c r="BA89" s="166"/>
      <c r="BB89" s="166"/>
      <c r="BC89" s="166"/>
      <c r="BD89" s="166"/>
      <c r="BE89" s="166"/>
      <c r="BF89" s="166"/>
      <c r="BH89" s="166"/>
      <c r="BI89" s="166"/>
      <c r="BJ89" s="166"/>
      <c r="BK89" s="166"/>
      <c r="BL89" s="166"/>
      <c r="BM89" s="166"/>
      <c r="BN89" s="166"/>
      <c r="BO89" s="166"/>
      <c r="BP89" s="166"/>
      <c r="BQ89" s="166"/>
      <c r="BR89" s="166"/>
      <c r="BS89" s="166"/>
      <c r="BT89" s="166"/>
      <c r="BU89" s="166"/>
      <c r="BV89" s="166"/>
      <c r="BW89" s="166"/>
      <c r="BX89" s="166"/>
      <c r="BY89" s="166"/>
      <c r="BZ89" s="166"/>
      <c r="CA89" s="166"/>
      <c r="CB89" s="166"/>
      <c r="CC89" s="166"/>
      <c r="CI89" s="160"/>
    </row>
    <row r="90" customFormat="false" ht="15.75" hidden="false" customHeight="false" outlineLevel="0" collapsed="false">
      <c r="A90" s="231"/>
      <c r="B90" s="232"/>
      <c r="C90" s="233"/>
      <c r="D90" s="231"/>
      <c r="E90" s="231"/>
      <c r="F90" s="231"/>
      <c r="G90" s="233"/>
      <c r="H90" s="231"/>
      <c r="I90" s="244"/>
      <c r="J90" s="245"/>
      <c r="K90" s="212"/>
      <c r="L90" s="225"/>
      <c r="M90" s="227" t="s">
        <v>150</v>
      </c>
      <c r="N90" s="227"/>
      <c r="O90" s="227"/>
      <c r="P90" s="227"/>
      <c r="Q90" s="227"/>
      <c r="R90" s="227"/>
      <c r="S90" s="227"/>
      <c r="T90" s="227"/>
      <c r="U90" s="227"/>
      <c r="V90" s="227"/>
      <c r="W90" s="227"/>
      <c r="X90" s="246"/>
      <c r="Y90" s="166"/>
      <c r="Z90" s="166"/>
      <c r="AA90" s="166"/>
      <c r="AB90" s="166"/>
      <c r="AC90" s="1"/>
      <c r="AD90" s="1"/>
      <c r="AE90" s="166"/>
      <c r="AF90" s="166"/>
      <c r="AG90" s="247"/>
      <c r="AH90" s="166"/>
      <c r="AI90" s="166"/>
      <c r="AJ90" s="166"/>
      <c r="AK90" s="166"/>
      <c r="AL90" s="166"/>
      <c r="AM90" s="166"/>
      <c r="AN90" s="166"/>
      <c r="AO90" s="166"/>
      <c r="AP90" s="166"/>
      <c r="AQ90" s="166"/>
      <c r="AR90" s="166"/>
      <c r="AS90" s="166"/>
      <c r="AT90" s="166"/>
      <c r="AU90" s="166"/>
      <c r="AV90" s="166"/>
      <c r="AW90" s="166"/>
      <c r="AX90" s="166"/>
      <c r="AY90" s="166"/>
      <c r="AZ90" s="166"/>
      <c r="BA90" s="166"/>
      <c r="BB90" s="166"/>
      <c r="BC90" s="166"/>
      <c r="BD90" s="166"/>
      <c r="BE90" s="166"/>
      <c r="BF90" s="166"/>
      <c r="BG90" s="0" t="n">
        <v>0</v>
      </c>
      <c r="BH90" s="175"/>
      <c r="BI90" s="175"/>
      <c r="BJ90" s="175"/>
      <c r="BK90" s="175"/>
      <c r="BL90" s="175"/>
      <c r="BM90" s="175"/>
      <c r="BN90" s="175"/>
      <c r="BO90" s="166"/>
      <c r="BP90" s="166"/>
      <c r="BQ90" s="166"/>
      <c r="BR90" s="166"/>
      <c r="BS90" s="166"/>
      <c r="BT90" s="166"/>
      <c r="BU90" s="166"/>
      <c r="BV90" s="166"/>
      <c r="BW90" s="166"/>
      <c r="BX90" s="166"/>
      <c r="BY90" s="166"/>
      <c r="BZ90" s="166"/>
      <c r="CA90" s="166"/>
      <c r="CB90" s="166"/>
      <c r="CC90" s="166"/>
      <c r="CI90" s="160"/>
    </row>
    <row r="91" customFormat="false" ht="15.75" hidden="false" customHeight="false" outlineLevel="0" collapsed="false">
      <c r="A91" s="231"/>
      <c r="B91" s="232"/>
      <c r="C91" s="233"/>
      <c r="D91" s="231"/>
      <c r="E91" s="231"/>
      <c r="F91" s="231"/>
      <c r="G91" s="233"/>
      <c r="H91" s="231"/>
      <c r="I91" s="161"/>
      <c r="J91" s="245"/>
      <c r="K91" s="212"/>
      <c r="L91" s="225"/>
      <c r="M91" s="218" t="s">
        <v>111</v>
      </c>
      <c r="N91" s="219"/>
      <c r="O91" s="218" t="s">
        <v>144</v>
      </c>
      <c r="P91" s="248"/>
      <c r="Q91" s="249" t="s">
        <v>113</v>
      </c>
      <c r="R91" s="248"/>
      <c r="S91" s="250" t="s">
        <v>147</v>
      </c>
      <c r="T91" s="248"/>
      <c r="U91" s="248" t="s">
        <v>91</v>
      </c>
      <c r="V91" s="248"/>
      <c r="W91" s="248" t="s">
        <v>146</v>
      </c>
      <c r="X91" s="248"/>
      <c r="Y91" s="248" t="s">
        <v>148</v>
      </c>
      <c r="Z91" s="247"/>
      <c r="AA91" s="251" t="s">
        <v>151</v>
      </c>
      <c r="AB91" s="251"/>
      <c r="AC91" s="1"/>
      <c r="AD91" s="1"/>
      <c r="AE91" s="166"/>
      <c r="AF91" s="166"/>
      <c r="AG91" s="247"/>
      <c r="AH91" s="166"/>
      <c r="AI91" s="166"/>
      <c r="AJ91" s="166"/>
      <c r="AK91" s="166"/>
      <c r="AL91" s="166"/>
      <c r="AM91" s="166"/>
      <c r="AN91" s="166"/>
      <c r="AO91" s="166"/>
      <c r="AP91" s="166"/>
      <c r="AQ91" s="166"/>
      <c r="AR91" s="166"/>
      <c r="AS91" s="166"/>
      <c r="AT91" s="166"/>
      <c r="AU91" s="166"/>
      <c r="AV91" s="166"/>
      <c r="AW91" s="166"/>
      <c r="AX91" s="166"/>
      <c r="AY91" s="166"/>
      <c r="AZ91" s="166"/>
      <c r="BA91" s="166"/>
      <c r="BB91" s="166"/>
      <c r="BC91" s="166"/>
      <c r="BD91" s="166"/>
      <c r="BE91" s="166"/>
      <c r="BF91" s="166"/>
      <c r="BH91" s="175"/>
      <c r="BI91" s="175"/>
      <c r="BJ91" s="175"/>
      <c r="BK91" s="175"/>
      <c r="BL91" s="175"/>
      <c r="BM91" s="175"/>
      <c r="BN91" s="175"/>
      <c r="BO91" s="166"/>
      <c r="BP91" s="166"/>
      <c r="BQ91" s="166"/>
      <c r="BR91" s="166"/>
      <c r="BS91" s="166"/>
      <c r="BT91" s="166"/>
      <c r="BU91" s="166"/>
      <c r="BV91" s="166"/>
      <c r="BW91" s="166"/>
      <c r="BX91" s="166"/>
      <c r="BY91" s="166"/>
      <c r="BZ91" s="166"/>
      <c r="CA91" s="166"/>
      <c r="CB91" s="166"/>
      <c r="CC91" s="166"/>
      <c r="CI91" s="160"/>
    </row>
    <row r="92" customFormat="false" ht="15.75" hidden="false" customHeight="false" outlineLevel="0" collapsed="false">
      <c r="A92" s="177"/>
      <c r="B92" s="232"/>
      <c r="C92" s="233"/>
      <c r="D92" s="231"/>
      <c r="E92" s="231"/>
      <c r="F92" s="231"/>
      <c r="G92" s="231"/>
      <c r="H92" s="231"/>
      <c r="I92" s="252"/>
      <c r="M92" s="241" t="n">
        <v>1</v>
      </c>
      <c r="O92" s="232" t="n">
        <v>1</v>
      </c>
      <c r="Q92" s="231" t="n">
        <v>6128</v>
      </c>
      <c r="S92" s="231" t="n">
        <v>3</v>
      </c>
      <c r="U92" s="231" t="n">
        <v>52</v>
      </c>
      <c r="W92" s="231" t="n">
        <v>5</v>
      </c>
      <c r="Y92" s="231" t="n">
        <v>19</v>
      </c>
      <c r="AA92" s="170" t="n">
        <v>44.3</v>
      </c>
      <c r="AB92" s="170"/>
      <c r="AC92" s="253" t="s">
        <v>152</v>
      </c>
      <c r="AD92" s="253"/>
      <c r="AE92" s="253"/>
      <c r="AF92" s="253"/>
      <c r="AG92" s="171"/>
      <c r="AH92" s="171"/>
      <c r="AI92" s="171"/>
      <c r="AJ92" s="171"/>
      <c r="AK92" s="171"/>
      <c r="AL92" s="171"/>
      <c r="AM92" s="171"/>
      <c r="AN92" s="166"/>
      <c r="AO92" s="166"/>
      <c r="AP92" s="166"/>
      <c r="AQ92" s="166"/>
      <c r="AR92" s="166"/>
      <c r="AS92" s="166"/>
      <c r="AT92" s="166"/>
      <c r="AU92" s="166"/>
      <c r="AX92" s="166"/>
      <c r="AY92" s="166"/>
      <c r="AZ92" s="166"/>
      <c r="BA92" s="166"/>
      <c r="BB92" s="166"/>
      <c r="BC92" s="166"/>
      <c r="BD92" s="166"/>
      <c r="BE92" s="166"/>
      <c r="BF92" s="166"/>
      <c r="BH92" s="166"/>
      <c r="BI92" s="166"/>
      <c r="BJ92" s="166"/>
      <c r="BK92" s="166"/>
      <c r="BL92" s="166"/>
      <c r="BM92" s="166"/>
      <c r="BN92" s="166"/>
      <c r="BO92" s="166"/>
      <c r="BP92" s="166"/>
      <c r="BQ92" s="166"/>
      <c r="BR92" s="166"/>
      <c r="BS92" s="166"/>
      <c r="BT92" s="166"/>
      <c r="BU92" s="166"/>
      <c r="BV92" s="166"/>
      <c r="BW92" s="166"/>
      <c r="BX92" s="166"/>
      <c r="BY92" s="166"/>
      <c r="BZ92" s="166"/>
      <c r="CA92" s="166"/>
      <c r="CB92" s="166"/>
      <c r="CC92" s="166"/>
      <c r="CI92" s="160"/>
    </row>
    <row r="93" customFormat="false" ht="15.75" hidden="false" customHeight="false" outlineLevel="0" collapsed="false">
      <c r="A93" s="177"/>
      <c r="B93" s="232"/>
      <c r="C93" s="233"/>
      <c r="D93" s="231"/>
      <c r="E93" s="231"/>
      <c r="F93" s="231"/>
      <c r="G93" s="231"/>
      <c r="H93" s="231"/>
      <c r="I93" s="252"/>
      <c r="M93" s="241" t="n">
        <v>2</v>
      </c>
      <c r="O93" s="232" t="n">
        <v>1</v>
      </c>
      <c r="Q93" s="231" t="n">
        <v>9506</v>
      </c>
      <c r="S93" s="231" t="n">
        <v>3</v>
      </c>
      <c r="U93" s="231" t="n">
        <v>161</v>
      </c>
      <c r="W93" s="231" t="n">
        <v>2</v>
      </c>
      <c r="Y93" s="231" t="n">
        <v>25</v>
      </c>
      <c r="AA93" s="170" t="n">
        <v>45.4</v>
      </c>
      <c r="AB93" s="170"/>
      <c r="AC93" s="171" t="s">
        <v>153</v>
      </c>
      <c r="AD93" s="171"/>
      <c r="AE93" s="171"/>
      <c r="AF93" s="171"/>
      <c r="AG93" s="171"/>
      <c r="AH93" s="171"/>
      <c r="AI93" s="171"/>
      <c r="AJ93" s="171"/>
      <c r="AK93" s="171"/>
      <c r="AL93" s="171"/>
      <c r="AM93" s="171"/>
      <c r="AN93" s="166"/>
      <c r="AO93" s="166"/>
      <c r="AP93" s="166"/>
      <c r="AQ93" s="166"/>
      <c r="AR93" s="166"/>
      <c r="AS93" s="166"/>
      <c r="AT93" s="166"/>
      <c r="AU93" s="166"/>
      <c r="AX93" s="166"/>
      <c r="AY93" s="166"/>
      <c r="AZ93" s="166"/>
      <c r="BA93" s="166"/>
      <c r="BB93" s="166"/>
      <c r="BC93" s="166"/>
      <c r="BD93" s="166"/>
      <c r="BE93" s="166"/>
      <c r="BF93" s="166"/>
      <c r="BH93" s="166"/>
      <c r="BI93" s="166"/>
      <c r="BJ93" s="166"/>
      <c r="BK93" s="166"/>
      <c r="BL93" s="166"/>
      <c r="BM93" s="166"/>
      <c r="BN93" s="166"/>
      <c r="BO93" s="166"/>
      <c r="BP93" s="166"/>
      <c r="BQ93" s="166"/>
      <c r="BR93" s="166"/>
      <c r="BS93" s="166"/>
      <c r="BT93" s="166"/>
      <c r="BU93" s="166"/>
      <c r="BV93" s="166"/>
      <c r="BW93" s="166"/>
      <c r="BX93" s="166"/>
      <c r="BY93" s="166"/>
      <c r="BZ93" s="166"/>
      <c r="CA93" s="166"/>
      <c r="CB93" s="166"/>
      <c r="CC93" s="166"/>
      <c r="CI93" s="160"/>
    </row>
    <row r="94" customFormat="false" ht="15.75" hidden="false" customHeight="false" outlineLevel="0" collapsed="false">
      <c r="A94" s="177"/>
      <c r="B94" s="232"/>
      <c r="C94" s="233"/>
      <c r="D94" s="231"/>
      <c r="E94" s="231"/>
      <c r="F94" s="231"/>
      <c r="G94" s="231"/>
      <c r="H94" s="231"/>
      <c r="M94" s="241" t="n">
        <v>3</v>
      </c>
      <c r="O94" s="232" t="n">
        <v>2</v>
      </c>
      <c r="Q94" s="231" t="n">
        <v>4604</v>
      </c>
      <c r="S94" s="231" t="n">
        <v>3</v>
      </c>
      <c r="U94" s="231" t="n">
        <v>42</v>
      </c>
      <c r="W94" s="231" t="n">
        <v>4</v>
      </c>
      <c r="Y94" s="231" t="n">
        <v>21</v>
      </c>
      <c r="AA94" s="170" t="n">
        <v>23.9</v>
      </c>
      <c r="AB94" s="170"/>
      <c r="AC94" s="253" t="s">
        <v>152</v>
      </c>
      <c r="AD94" s="253"/>
      <c r="AE94" s="253"/>
      <c r="AF94" s="253"/>
      <c r="AG94" s="253"/>
      <c r="AH94" s="253"/>
      <c r="AI94" s="253"/>
      <c r="AJ94" s="177"/>
      <c r="AK94" s="171"/>
      <c r="AL94" s="171"/>
      <c r="AM94" s="171"/>
      <c r="AN94" s="166"/>
      <c r="AO94" s="166"/>
      <c r="AP94" s="166"/>
      <c r="AQ94" s="166"/>
      <c r="AR94" s="166"/>
      <c r="AS94" s="166"/>
      <c r="AT94" s="166"/>
      <c r="AU94" s="166"/>
      <c r="AX94" s="166"/>
      <c r="AY94" s="166"/>
      <c r="AZ94" s="166"/>
      <c r="BA94" s="166"/>
      <c r="BB94" s="166"/>
      <c r="BC94" s="166"/>
      <c r="BD94" s="166"/>
      <c r="BE94" s="166"/>
      <c r="BF94" s="166"/>
      <c r="BH94" s="166"/>
      <c r="BI94" s="166"/>
      <c r="BJ94" s="166"/>
      <c r="BK94" s="166"/>
      <c r="BL94" s="166"/>
      <c r="BM94" s="166"/>
      <c r="BN94" s="166"/>
      <c r="BO94" s="166"/>
      <c r="BP94" s="166"/>
      <c r="BQ94" s="166"/>
      <c r="BR94" s="166"/>
      <c r="BS94" s="166"/>
      <c r="BT94" s="166"/>
      <c r="BU94" s="166"/>
      <c r="BV94" s="166"/>
      <c r="BW94" s="166"/>
      <c r="BX94" s="166"/>
      <c r="BY94" s="166"/>
      <c r="BZ94" s="166"/>
      <c r="CA94" s="166"/>
      <c r="CB94" s="166"/>
      <c r="CC94" s="166"/>
      <c r="CI94" s="160"/>
    </row>
    <row r="95" customFormat="false" ht="15.75" hidden="false" customHeight="false" outlineLevel="0" collapsed="false">
      <c r="A95" s="177"/>
      <c r="B95" s="232"/>
      <c r="C95" s="233"/>
      <c r="D95" s="231"/>
      <c r="E95" s="231"/>
      <c r="F95" s="231"/>
      <c r="G95" s="231"/>
      <c r="H95" s="231"/>
      <c r="M95" s="241" t="n">
        <v>4</v>
      </c>
      <c r="O95" s="232" t="n">
        <v>4</v>
      </c>
      <c r="Q95" s="231" t="n">
        <v>10480</v>
      </c>
      <c r="S95" s="231" t="n">
        <v>3</v>
      </c>
      <c r="U95" s="231" t="n">
        <v>312</v>
      </c>
      <c r="W95" s="231" t="n">
        <v>1</v>
      </c>
      <c r="Y95" s="231" t="n">
        <v>14</v>
      </c>
      <c r="AA95" s="254" t="n">
        <v>38.3</v>
      </c>
      <c r="AB95" s="254"/>
      <c r="AC95" s="171" t="s">
        <v>153</v>
      </c>
      <c r="AD95" s="171"/>
      <c r="AE95" s="171"/>
      <c r="AF95" s="171"/>
      <c r="AG95" s="171"/>
      <c r="AH95" s="171"/>
      <c r="AI95" s="171"/>
      <c r="AJ95" s="171"/>
      <c r="AK95" s="171"/>
      <c r="AL95" s="171"/>
      <c r="AM95" s="166"/>
      <c r="AN95" s="166"/>
      <c r="AO95" s="166"/>
      <c r="AP95" s="166"/>
      <c r="AQ95" s="166"/>
      <c r="AR95" s="166"/>
      <c r="AS95" s="166"/>
      <c r="AT95" s="166"/>
      <c r="AU95" s="166"/>
      <c r="AX95" s="166"/>
      <c r="AY95" s="166"/>
      <c r="AZ95" s="166"/>
      <c r="BA95" s="166"/>
      <c r="BB95" s="166"/>
      <c r="BC95" s="166"/>
      <c r="BD95" s="166"/>
      <c r="BE95" s="166"/>
      <c r="BF95" s="166"/>
      <c r="BH95" s="166"/>
      <c r="BI95" s="166"/>
      <c r="BJ95" s="166"/>
      <c r="BK95" s="166"/>
      <c r="BL95" s="166"/>
      <c r="BM95" s="166"/>
      <c r="BN95" s="166"/>
      <c r="BO95" s="166"/>
      <c r="BP95" s="166"/>
      <c r="BQ95" s="166"/>
      <c r="BR95" s="166"/>
      <c r="BS95" s="166"/>
      <c r="BT95" s="166"/>
      <c r="BU95" s="166"/>
      <c r="BV95" s="166"/>
      <c r="BW95" s="166"/>
      <c r="BX95" s="166"/>
      <c r="BY95" s="166"/>
      <c r="BZ95" s="166"/>
      <c r="CA95" s="166"/>
      <c r="CB95" s="166"/>
      <c r="CC95" s="166"/>
      <c r="CI95" s="160"/>
    </row>
    <row r="96" customFormat="false" ht="15.75" hidden="false" customHeight="false" outlineLevel="0" collapsed="false">
      <c r="A96" s="177"/>
      <c r="B96" s="232"/>
      <c r="C96" s="233"/>
      <c r="D96" s="231"/>
      <c r="E96" s="231"/>
      <c r="F96" s="231"/>
      <c r="G96" s="231"/>
      <c r="H96" s="231"/>
      <c r="M96" s="241" t="n">
        <v>5</v>
      </c>
      <c r="O96" s="232" t="n">
        <v>5</v>
      </c>
      <c r="Q96" s="231" t="n">
        <v>10043</v>
      </c>
      <c r="S96" s="231" t="n">
        <v>2</v>
      </c>
      <c r="U96" s="231" t="n">
        <v>280</v>
      </c>
      <c r="W96" s="231" t="n">
        <v>1</v>
      </c>
      <c r="Y96" s="231" t="n">
        <v>2</v>
      </c>
      <c r="AA96" s="254" t="s">
        <v>23</v>
      </c>
      <c r="AB96" s="254"/>
      <c r="AC96" s="171" t="s">
        <v>154</v>
      </c>
      <c r="AD96" s="171"/>
      <c r="AE96" s="171"/>
      <c r="AF96" s="171"/>
      <c r="AG96" s="171"/>
      <c r="AH96" s="171"/>
      <c r="AI96" s="171"/>
      <c r="AJ96" s="171"/>
      <c r="AK96" s="171"/>
      <c r="AL96" s="171"/>
      <c r="AM96" s="166"/>
      <c r="AN96" s="166"/>
      <c r="AO96" s="166"/>
      <c r="AP96" s="166"/>
      <c r="AQ96" s="166"/>
      <c r="AR96" s="166"/>
      <c r="AS96" s="166"/>
      <c r="AT96" s="166"/>
      <c r="AU96" s="166"/>
      <c r="AX96" s="166"/>
      <c r="AY96" s="166"/>
      <c r="AZ96" s="166"/>
      <c r="BA96" s="166"/>
      <c r="BB96" s="166"/>
      <c r="BC96" s="166"/>
      <c r="BD96" s="166"/>
      <c r="BE96" s="166"/>
      <c r="BF96" s="166"/>
      <c r="BH96" s="166"/>
      <c r="BI96" s="166"/>
      <c r="BJ96" s="166"/>
      <c r="BK96" s="166"/>
      <c r="BL96" s="166"/>
      <c r="BM96" s="166"/>
      <c r="BN96" s="166"/>
      <c r="BO96" s="166"/>
      <c r="BP96" s="166"/>
      <c r="BQ96" s="166"/>
      <c r="BR96" s="166"/>
      <c r="BS96" s="166"/>
      <c r="BT96" s="166"/>
      <c r="BU96" s="166"/>
      <c r="BV96" s="166"/>
      <c r="BW96" s="166"/>
      <c r="BX96" s="166"/>
      <c r="BY96" s="166"/>
      <c r="BZ96" s="166"/>
      <c r="CA96" s="166"/>
      <c r="CB96" s="166"/>
      <c r="CC96" s="166"/>
      <c r="CI96" s="160"/>
    </row>
    <row r="97" customFormat="false" ht="15.75" hidden="false" customHeight="false" outlineLevel="0" collapsed="false">
      <c r="A97" s="177"/>
      <c r="B97" s="232"/>
      <c r="C97" s="233"/>
      <c r="D97" s="231"/>
      <c r="E97" s="231"/>
      <c r="F97" s="231"/>
      <c r="G97" s="231"/>
      <c r="H97" s="231"/>
      <c r="M97" s="241" t="n">
        <v>6</v>
      </c>
      <c r="O97" s="232" t="n">
        <v>7</v>
      </c>
      <c r="Q97" s="231" t="n">
        <v>9130</v>
      </c>
      <c r="S97" s="231" t="n">
        <v>3</v>
      </c>
      <c r="U97" s="231" t="n">
        <v>43</v>
      </c>
      <c r="W97" s="231" t="n">
        <v>2</v>
      </c>
      <c r="Y97" s="231" t="n">
        <v>20</v>
      </c>
      <c r="AA97" s="254" t="n">
        <v>27.9</v>
      </c>
      <c r="AB97" s="254"/>
      <c r="AC97" s="171" t="s">
        <v>155</v>
      </c>
      <c r="AD97" s="171"/>
      <c r="AE97" s="171"/>
      <c r="AF97" s="171"/>
      <c r="AG97" s="171"/>
      <c r="AH97" s="171"/>
      <c r="AI97" s="171"/>
      <c r="AJ97" s="171"/>
      <c r="AK97" s="171"/>
      <c r="AL97" s="171"/>
      <c r="AM97" s="166"/>
      <c r="AN97" s="166"/>
      <c r="AO97" s="166"/>
      <c r="AP97" s="166"/>
      <c r="AQ97" s="166"/>
      <c r="AR97" s="166"/>
      <c r="AS97" s="166"/>
      <c r="AT97" s="166"/>
      <c r="AU97" s="166"/>
      <c r="AX97" s="166"/>
      <c r="AY97" s="166"/>
      <c r="AZ97" s="166"/>
      <c r="BA97" s="166"/>
      <c r="BB97" s="166"/>
      <c r="BC97" s="166"/>
      <c r="BD97" s="166"/>
      <c r="BE97" s="166"/>
      <c r="BF97" s="166"/>
      <c r="BH97" s="166"/>
      <c r="BI97" s="166"/>
      <c r="BJ97" s="166"/>
      <c r="BK97" s="166"/>
      <c r="BL97" s="166"/>
      <c r="BM97" s="166"/>
      <c r="BN97" s="166"/>
      <c r="BO97" s="166"/>
      <c r="BP97" s="166"/>
      <c r="BQ97" s="166"/>
      <c r="BR97" s="166"/>
      <c r="BS97" s="166"/>
      <c r="BT97" s="166"/>
      <c r="BU97" s="166"/>
      <c r="BV97" s="166"/>
      <c r="BW97" s="166"/>
      <c r="BX97" s="166"/>
      <c r="BY97" s="166"/>
      <c r="BZ97" s="166"/>
      <c r="CA97" s="166"/>
      <c r="CB97" s="166"/>
      <c r="CC97" s="166"/>
      <c r="CI97" s="160"/>
    </row>
    <row r="98" customFormat="false" ht="15.75" hidden="false" customHeight="false" outlineLevel="0" collapsed="false">
      <c r="A98" s="177"/>
      <c r="B98" s="232"/>
      <c r="C98" s="233"/>
      <c r="D98" s="231"/>
      <c r="E98" s="231"/>
      <c r="F98" s="231"/>
      <c r="G98" s="231"/>
      <c r="H98" s="231"/>
      <c r="M98" s="241" t="n">
        <v>7</v>
      </c>
      <c r="O98" s="232" t="n">
        <v>11</v>
      </c>
      <c r="Q98" s="231" t="n">
        <v>11905</v>
      </c>
      <c r="S98" s="231" t="n">
        <v>3</v>
      </c>
      <c r="U98" s="231" t="n">
        <v>45</v>
      </c>
      <c r="W98" s="231" t="n">
        <v>1</v>
      </c>
      <c r="Y98" s="231" t="n">
        <v>8</v>
      </c>
      <c r="AA98" s="254" t="n">
        <v>36.9</v>
      </c>
      <c r="AB98" s="254"/>
      <c r="AC98" s="171" t="s">
        <v>156</v>
      </c>
      <c r="AD98" s="171"/>
      <c r="AE98" s="171"/>
      <c r="AF98" s="171"/>
      <c r="AG98" s="171"/>
      <c r="AH98" s="171"/>
      <c r="AI98" s="171"/>
      <c r="AJ98" s="171"/>
      <c r="AK98" s="171"/>
      <c r="AL98" s="171"/>
      <c r="AM98" s="166"/>
      <c r="AN98" s="166"/>
      <c r="AO98" s="166"/>
      <c r="AP98" s="166"/>
      <c r="AQ98" s="166"/>
      <c r="AR98" s="166"/>
      <c r="AS98" s="166"/>
      <c r="AT98" s="166"/>
      <c r="AU98" s="166"/>
      <c r="AX98" s="166"/>
      <c r="AY98" s="166"/>
      <c r="AZ98" s="166"/>
      <c r="BA98" s="166"/>
      <c r="BB98" s="166"/>
      <c r="BC98" s="166"/>
      <c r="BD98" s="166"/>
      <c r="BE98" s="166"/>
      <c r="BF98" s="166"/>
      <c r="BH98" s="166"/>
      <c r="BI98" s="166"/>
      <c r="BJ98" s="166"/>
      <c r="BK98" s="166"/>
      <c r="BL98" s="166"/>
      <c r="BM98" s="166"/>
      <c r="BN98" s="166"/>
      <c r="BO98" s="166"/>
      <c r="BP98" s="166"/>
      <c r="BQ98" s="166"/>
      <c r="BR98" s="166"/>
      <c r="BS98" s="166"/>
      <c r="BT98" s="166"/>
      <c r="BU98" s="166"/>
      <c r="BV98" s="166"/>
      <c r="BW98" s="166"/>
      <c r="BX98" s="166"/>
      <c r="BY98" s="166"/>
      <c r="BZ98" s="166"/>
      <c r="CA98" s="166"/>
      <c r="CB98" s="166"/>
      <c r="CC98" s="166"/>
      <c r="CI98" s="160"/>
    </row>
    <row r="99" customFormat="false" ht="15.75" hidden="false" customHeight="false" outlineLevel="0" collapsed="false">
      <c r="A99" s="177"/>
      <c r="B99" s="232"/>
      <c r="C99" s="233"/>
      <c r="D99" s="231"/>
      <c r="E99" s="231"/>
      <c r="F99" s="231"/>
      <c r="G99" s="231"/>
      <c r="H99" s="231"/>
      <c r="M99" s="241" t="n">
        <v>8</v>
      </c>
      <c r="O99" s="232" t="n">
        <v>11</v>
      </c>
      <c r="Q99" s="231" t="n">
        <v>3704</v>
      </c>
      <c r="S99" s="231" t="n">
        <v>3</v>
      </c>
      <c r="U99" s="231" t="n">
        <v>1</v>
      </c>
      <c r="W99" s="231" t="n">
        <v>5</v>
      </c>
      <c r="Y99" s="231" t="n">
        <v>21</v>
      </c>
      <c r="AA99" s="254" t="s">
        <v>157</v>
      </c>
      <c r="AB99" s="254"/>
      <c r="AC99" s="171" t="s">
        <v>158</v>
      </c>
      <c r="AD99" s="171"/>
      <c r="AE99" s="171"/>
      <c r="AF99" s="171"/>
      <c r="AG99" s="171"/>
      <c r="AH99" s="171"/>
      <c r="AI99" s="171"/>
      <c r="AJ99" s="171"/>
      <c r="AK99" s="171"/>
      <c r="AL99" s="171"/>
      <c r="AM99" s="166"/>
      <c r="AN99" s="166"/>
      <c r="AO99" s="166"/>
      <c r="AP99" s="166"/>
      <c r="AQ99" s="166"/>
      <c r="AR99" s="166"/>
      <c r="AS99" s="166"/>
      <c r="AT99" s="166"/>
      <c r="AU99" s="166"/>
      <c r="AX99" s="166"/>
      <c r="AY99" s="166"/>
      <c r="AZ99" s="166"/>
      <c r="BA99" s="166"/>
      <c r="BB99" s="166"/>
      <c r="BC99" s="166"/>
      <c r="BD99" s="166"/>
      <c r="BE99" s="166"/>
      <c r="BF99" s="166"/>
      <c r="BH99" s="166"/>
      <c r="BI99" s="166"/>
      <c r="BJ99" s="166"/>
      <c r="BK99" s="166"/>
      <c r="BL99" s="166"/>
      <c r="BM99" s="166"/>
      <c r="BN99" s="166"/>
      <c r="BO99" s="166"/>
      <c r="BP99" s="166"/>
      <c r="BQ99" s="166"/>
      <c r="BR99" s="166"/>
      <c r="BS99" s="166"/>
      <c r="BT99" s="166"/>
      <c r="BU99" s="166"/>
      <c r="BV99" s="166"/>
      <c r="BW99" s="166"/>
      <c r="BX99" s="166"/>
      <c r="BY99" s="166"/>
      <c r="BZ99" s="166"/>
      <c r="CA99" s="166"/>
      <c r="CB99" s="166"/>
      <c r="CC99" s="166"/>
      <c r="CI99" s="160"/>
    </row>
    <row r="100" customFormat="false" ht="15.75" hidden="false" customHeight="false" outlineLevel="0" collapsed="false">
      <c r="A100" s="177"/>
      <c r="B100" s="232"/>
      <c r="C100" s="233"/>
      <c r="D100" s="231"/>
      <c r="E100" s="231"/>
      <c r="F100" s="231"/>
      <c r="G100" s="231"/>
      <c r="H100" s="231"/>
      <c r="M100" s="241" t="n">
        <v>9</v>
      </c>
      <c r="O100" s="232" t="n">
        <v>14</v>
      </c>
      <c r="Q100" s="231" t="n">
        <v>3468</v>
      </c>
      <c r="S100" s="231" t="n">
        <v>3</v>
      </c>
      <c r="U100" s="231" t="n">
        <v>111</v>
      </c>
      <c r="W100" s="231" t="n">
        <v>5</v>
      </c>
      <c r="Y100" s="231" t="n">
        <v>17</v>
      </c>
      <c r="AA100" s="254" t="n">
        <v>52.8</v>
      </c>
      <c r="AB100" s="254"/>
      <c r="AC100" s="253" t="s">
        <v>152</v>
      </c>
      <c r="AD100" s="171"/>
      <c r="AE100" s="171"/>
      <c r="AF100" s="171"/>
      <c r="AG100" s="171"/>
      <c r="AH100" s="171"/>
      <c r="AI100" s="171"/>
      <c r="AJ100" s="171"/>
      <c r="AK100" s="171"/>
      <c r="AL100" s="171"/>
      <c r="AM100" s="166"/>
      <c r="AN100" s="166"/>
      <c r="AO100" s="166"/>
      <c r="AP100" s="166"/>
      <c r="AQ100" s="166"/>
      <c r="AR100" s="166"/>
      <c r="AS100" s="166"/>
      <c r="AT100" s="166"/>
      <c r="AU100" s="166"/>
      <c r="AX100" s="166"/>
      <c r="AY100" s="166"/>
      <c r="AZ100" s="166"/>
      <c r="BA100" s="166"/>
      <c r="BB100" s="166"/>
      <c r="BC100" s="166"/>
      <c r="BD100" s="166"/>
      <c r="BE100" s="166"/>
      <c r="BF100" s="166"/>
      <c r="BH100" s="166"/>
      <c r="BI100" s="166"/>
      <c r="BJ100" s="166"/>
      <c r="BK100" s="166"/>
      <c r="BL100" s="166"/>
      <c r="BM100" s="166"/>
      <c r="BN100" s="166"/>
      <c r="BO100" s="166"/>
      <c r="BP100" s="166"/>
      <c r="BQ100" s="166"/>
      <c r="BR100" s="166"/>
      <c r="BS100" s="166"/>
      <c r="BT100" s="166"/>
      <c r="BU100" s="166"/>
      <c r="BV100" s="166"/>
      <c r="BW100" s="166"/>
      <c r="BX100" s="166"/>
      <c r="BY100" s="166"/>
      <c r="BZ100" s="166"/>
      <c r="CA100" s="166"/>
      <c r="CB100" s="166"/>
      <c r="CC100" s="166"/>
      <c r="CI100" s="160"/>
    </row>
    <row r="101" customFormat="false" ht="15.75" hidden="false" customHeight="false" outlineLevel="0" collapsed="false">
      <c r="A101" s="177"/>
      <c r="B101" s="232"/>
      <c r="C101" s="233"/>
      <c r="D101" s="231"/>
      <c r="E101" s="231"/>
      <c r="F101" s="231"/>
      <c r="G101" s="231"/>
      <c r="H101" s="231"/>
      <c r="M101" s="241" t="n">
        <v>10</v>
      </c>
      <c r="O101" s="232" t="n">
        <v>16</v>
      </c>
      <c r="Q101" s="231" t="n">
        <v>11740</v>
      </c>
      <c r="S101" s="231" t="n">
        <v>3</v>
      </c>
      <c r="U101" s="231" t="n">
        <v>116</v>
      </c>
      <c r="W101" s="231" t="n">
        <v>1</v>
      </c>
      <c r="Y101" s="231" t="n">
        <v>9</v>
      </c>
      <c r="AA101" s="254" t="n">
        <v>42.4</v>
      </c>
      <c r="AB101" s="254"/>
      <c r="AC101" s="173" t="s">
        <v>159</v>
      </c>
      <c r="AD101" s="173"/>
      <c r="AE101" s="173"/>
      <c r="AF101" s="173"/>
      <c r="AG101" s="173"/>
      <c r="AH101" s="173"/>
      <c r="AI101" s="171"/>
      <c r="AJ101" s="171"/>
      <c r="AK101" s="171"/>
      <c r="AL101" s="171"/>
      <c r="AM101" s="166"/>
      <c r="AN101" s="166"/>
      <c r="AO101" s="166"/>
      <c r="AP101" s="166"/>
      <c r="AQ101" s="166"/>
      <c r="AR101" s="166"/>
      <c r="AS101" s="166"/>
      <c r="AT101" s="166"/>
      <c r="AU101" s="166"/>
      <c r="AX101" s="166"/>
      <c r="AY101" s="166"/>
      <c r="AZ101" s="166"/>
      <c r="BA101" s="166"/>
      <c r="BB101" s="166"/>
      <c r="BC101" s="166"/>
      <c r="BD101" s="166"/>
      <c r="BE101" s="166"/>
      <c r="BF101" s="166"/>
      <c r="BH101" s="166"/>
      <c r="BI101" s="166"/>
      <c r="BJ101" s="166"/>
      <c r="BK101" s="166"/>
      <c r="BL101" s="166"/>
      <c r="BM101" s="166"/>
      <c r="BN101" s="166"/>
      <c r="BO101" s="166"/>
      <c r="BP101" s="166"/>
      <c r="BQ101" s="166"/>
      <c r="BR101" s="166"/>
      <c r="BS101" s="166"/>
      <c r="BT101" s="166"/>
      <c r="BU101" s="166"/>
      <c r="BV101" s="166"/>
      <c r="BW101" s="166"/>
      <c r="BX101" s="166"/>
      <c r="BY101" s="166"/>
      <c r="BZ101" s="166"/>
      <c r="CA101" s="166"/>
      <c r="CB101" s="166"/>
      <c r="CC101" s="166"/>
      <c r="CI101" s="160"/>
    </row>
    <row r="102" customFormat="false" ht="15.75" hidden="false" customHeight="false" outlineLevel="0" collapsed="false">
      <c r="A102" s="177"/>
      <c r="B102" s="232"/>
      <c r="C102" s="233"/>
      <c r="D102" s="231"/>
      <c r="E102" s="231"/>
      <c r="F102" s="231"/>
      <c r="G102" s="231"/>
      <c r="H102" s="231"/>
      <c r="M102" s="241" t="n">
        <v>11</v>
      </c>
      <c r="O102" s="232" t="n">
        <v>16</v>
      </c>
      <c r="Q102" s="231" t="n">
        <v>10421</v>
      </c>
      <c r="S102" s="231" t="n">
        <v>3</v>
      </c>
      <c r="U102" s="231" t="n">
        <v>125</v>
      </c>
      <c r="W102" s="231" t="n">
        <v>1</v>
      </c>
      <c r="Y102" s="231" t="n">
        <v>10</v>
      </c>
      <c r="AA102" s="254" t="s">
        <v>157</v>
      </c>
      <c r="AB102" s="254"/>
      <c r="AC102" s="173" t="s">
        <v>160</v>
      </c>
      <c r="AD102" s="173"/>
      <c r="AE102" s="173"/>
      <c r="AF102" s="173"/>
      <c r="AG102" s="173"/>
      <c r="AH102" s="173"/>
      <c r="AI102" s="171"/>
      <c r="AJ102" s="171"/>
      <c r="AK102" s="171"/>
      <c r="AL102" s="171"/>
      <c r="AM102" s="166"/>
      <c r="AN102" s="166"/>
      <c r="AO102" s="166"/>
      <c r="AP102" s="166"/>
      <c r="AQ102" s="166"/>
      <c r="AR102" s="166"/>
      <c r="AS102" s="166"/>
      <c r="AT102" s="166"/>
      <c r="AU102" s="166"/>
      <c r="AX102" s="166"/>
      <c r="AY102" s="166"/>
      <c r="AZ102" s="166"/>
      <c r="BA102" s="166"/>
      <c r="BB102" s="166"/>
      <c r="BC102" s="166"/>
      <c r="BD102" s="166"/>
      <c r="BE102" s="166"/>
      <c r="BF102" s="166"/>
      <c r="BH102" s="166"/>
      <c r="BI102" s="166"/>
      <c r="BJ102" s="166"/>
      <c r="BK102" s="166"/>
      <c r="BL102" s="166"/>
      <c r="BM102" s="166"/>
      <c r="BN102" s="166"/>
      <c r="BO102" s="166"/>
      <c r="BP102" s="166"/>
      <c r="BQ102" s="166"/>
      <c r="BR102" s="166"/>
      <c r="BS102" s="166"/>
      <c r="BT102" s="166"/>
      <c r="BU102" s="166"/>
      <c r="BV102" s="166"/>
      <c r="BW102" s="166"/>
      <c r="BX102" s="166"/>
      <c r="BY102" s="166"/>
      <c r="BZ102" s="166"/>
      <c r="CA102" s="166"/>
      <c r="CB102" s="166"/>
      <c r="CC102" s="166"/>
      <c r="CI102" s="160"/>
    </row>
    <row r="103" customFormat="false" ht="15.75" hidden="false" customHeight="false" outlineLevel="0" collapsed="false">
      <c r="A103" s="177"/>
      <c r="B103" s="232"/>
      <c r="C103" s="233"/>
      <c r="D103" s="231"/>
      <c r="E103" s="231"/>
      <c r="F103" s="231"/>
      <c r="G103" s="231"/>
      <c r="H103" s="231"/>
      <c r="M103" s="241" t="n">
        <v>12</v>
      </c>
      <c r="O103" s="232" t="n">
        <v>18</v>
      </c>
      <c r="Q103" s="231" t="n">
        <v>6823</v>
      </c>
      <c r="S103" s="231" t="n">
        <v>3</v>
      </c>
      <c r="U103" s="231" t="n">
        <v>85</v>
      </c>
      <c r="W103" s="231" t="n">
        <v>3</v>
      </c>
      <c r="Y103" s="231" t="n">
        <v>18</v>
      </c>
      <c r="AA103" s="254" t="n">
        <v>35.6</v>
      </c>
      <c r="AB103" s="254"/>
      <c r="AC103" s="173" t="s">
        <v>159</v>
      </c>
      <c r="AD103" s="173"/>
      <c r="AE103" s="173"/>
      <c r="AF103" s="173"/>
      <c r="AG103" s="173"/>
      <c r="AH103" s="173"/>
      <c r="AI103" s="171"/>
      <c r="AJ103" s="171"/>
      <c r="AK103" s="171"/>
      <c r="AL103" s="171"/>
      <c r="AM103" s="166"/>
      <c r="AN103" s="166"/>
      <c r="AO103" s="166"/>
      <c r="AP103" s="166"/>
      <c r="AQ103" s="166"/>
      <c r="AR103" s="166"/>
      <c r="AS103" s="166"/>
      <c r="AT103" s="166"/>
      <c r="AU103" s="166"/>
      <c r="AX103" s="166"/>
      <c r="AY103" s="166"/>
      <c r="AZ103" s="166"/>
      <c r="BA103" s="166"/>
      <c r="BB103" s="166"/>
      <c r="BC103" s="166"/>
      <c r="BD103" s="166"/>
      <c r="BE103" s="166"/>
      <c r="BF103" s="166"/>
      <c r="BH103" s="166"/>
      <c r="BI103" s="166"/>
      <c r="BJ103" s="166"/>
      <c r="BK103" s="166"/>
      <c r="BL103" s="166"/>
      <c r="BM103" s="166"/>
      <c r="BN103" s="166"/>
      <c r="BO103" s="166"/>
      <c r="BP103" s="166"/>
      <c r="BQ103" s="166"/>
      <c r="BR103" s="166"/>
      <c r="BS103" s="166"/>
      <c r="BT103" s="166"/>
      <c r="BU103" s="166"/>
      <c r="BV103" s="166"/>
      <c r="BW103" s="166"/>
      <c r="BX103" s="166"/>
      <c r="BY103" s="166"/>
      <c r="BZ103" s="166"/>
      <c r="CA103" s="166"/>
      <c r="CB103" s="166"/>
      <c r="CC103" s="166"/>
      <c r="CI103" s="160"/>
    </row>
    <row r="104" customFormat="false" ht="15.75" hidden="false" customHeight="false" outlineLevel="0" collapsed="false">
      <c r="A104" s="177"/>
      <c r="B104" s="232"/>
      <c r="C104" s="233"/>
      <c r="D104" s="231"/>
      <c r="E104" s="231"/>
      <c r="F104" s="231"/>
      <c r="G104" s="231"/>
      <c r="H104" s="231"/>
      <c r="M104" s="241" t="n">
        <v>13</v>
      </c>
      <c r="O104" s="232" t="n">
        <v>23</v>
      </c>
      <c r="Q104" s="231" t="n">
        <v>11995</v>
      </c>
      <c r="S104" s="231" t="n">
        <v>3</v>
      </c>
      <c r="U104" s="231" t="n">
        <v>99</v>
      </c>
      <c r="W104" s="231" t="n">
        <v>1</v>
      </c>
      <c r="Y104" s="231" t="n">
        <v>9</v>
      </c>
      <c r="AA104" s="254" t="n">
        <v>33.3</v>
      </c>
      <c r="AB104" s="254"/>
      <c r="AC104" s="173" t="s">
        <v>159</v>
      </c>
      <c r="AD104" s="173"/>
      <c r="AE104" s="173"/>
      <c r="AF104" s="173"/>
      <c r="AG104" s="173"/>
      <c r="AH104" s="173"/>
      <c r="AI104" s="171"/>
      <c r="AJ104" s="171"/>
      <c r="AK104" s="171"/>
      <c r="AL104" s="171"/>
      <c r="AM104" s="166"/>
      <c r="AN104" s="166"/>
      <c r="AO104" s="166"/>
      <c r="AP104" s="166"/>
      <c r="AQ104" s="166"/>
      <c r="AR104" s="166"/>
      <c r="AS104" s="166"/>
      <c r="AT104" s="166"/>
      <c r="AU104" s="166"/>
      <c r="AX104" s="166"/>
      <c r="AY104" s="166"/>
      <c r="AZ104" s="166"/>
      <c r="BA104" s="166"/>
      <c r="BB104" s="166"/>
      <c r="BC104" s="166"/>
      <c r="BD104" s="166"/>
      <c r="BE104" s="166"/>
      <c r="BF104" s="166"/>
      <c r="BH104" s="166"/>
      <c r="BI104" s="166"/>
      <c r="BJ104" s="166"/>
      <c r="BK104" s="166"/>
      <c r="BL104" s="166"/>
      <c r="BM104" s="166"/>
      <c r="BN104" s="166"/>
      <c r="BO104" s="166"/>
      <c r="BP104" s="166"/>
      <c r="BQ104" s="166"/>
      <c r="BR104" s="166"/>
      <c r="BS104" s="166"/>
      <c r="BT104" s="166"/>
      <c r="BU104" s="166"/>
      <c r="BV104" s="166"/>
      <c r="BW104" s="166"/>
      <c r="BX104" s="166"/>
      <c r="BY104" s="166"/>
      <c r="BZ104" s="166"/>
      <c r="CA104" s="166"/>
      <c r="CB104" s="166"/>
      <c r="CC104" s="166"/>
      <c r="CI104" s="160"/>
    </row>
    <row r="105" customFormat="false" ht="15.75" hidden="false" customHeight="false" outlineLevel="0" collapsed="false">
      <c r="A105" s="177"/>
      <c r="B105" s="232"/>
      <c r="C105" s="233"/>
      <c r="D105" s="231"/>
      <c r="E105" s="231"/>
      <c r="F105" s="231"/>
      <c r="G105" s="231"/>
      <c r="H105" s="231"/>
      <c r="M105" s="241" t="n">
        <v>14</v>
      </c>
      <c r="O105" s="232" t="n">
        <v>23</v>
      </c>
      <c r="Q105" s="231" t="n">
        <v>12923</v>
      </c>
      <c r="S105" s="231" t="n">
        <v>3</v>
      </c>
      <c r="U105" s="231" t="n">
        <v>3</v>
      </c>
      <c r="W105" s="231" t="n">
        <v>1</v>
      </c>
      <c r="Y105" s="231" t="n">
        <v>4</v>
      </c>
      <c r="AA105" s="254" t="n">
        <v>13.3</v>
      </c>
      <c r="AB105" s="254"/>
      <c r="AC105" s="173" t="s">
        <v>161</v>
      </c>
      <c r="AD105" s="173"/>
      <c r="AE105" s="173"/>
      <c r="AF105" s="173"/>
      <c r="AG105" s="173"/>
      <c r="AH105" s="173"/>
      <c r="AI105" s="171"/>
      <c r="AJ105" s="171"/>
      <c r="AK105" s="171"/>
      <c r="AL105" s="171"/>
      <c r="AM105" s="166"/>
      <c r="AN105" s="166"/>
      <c r="AO105" s="166"/>
      <c r="AP105" s="166"/>
      <c r="AQ105" s="166"/>
      <c r="AR105" s="166"/>
      <c r="AS105" s="166"/>
      <c r="AT105" s="166"/>
      <c r="AU105" s="166"/>
      <c r="AX105" s="166"/>
      <c r="AY105" s="166"/>
      <c r="AZ105" s="166"/>
      <c r="BA105" s="166"/>
      <c r="BB105" s="166"/>
      <c r="BC105" s="166"/>
      <c r="BD105" s="166"/>
      <c r="BE105" s="166"/>
      <c r="BF105" s="166"/>
      <c r="BH105" s="166"/>
      <c r="BI105" s="166"/>
      <c r="BJ105" s="166"/>
      <c r="BK105" s="166"/>
      <c r="BL105" s="166"/>
      <c r="BM105" s="166"/>
      <c r="BN105" s="166"/>
      <c r="BO105" s="166"/>
      <c r="BP105" s="166"/>
      <c r="BQ105" s="166"/>
      <c r="BR105" s="166"/>
      <c r="BS105" s="166"/>
      <c r="BT105" s="166"/>
      <c r="BU105" s="166"/>
      <c r="BV105" s="166"/>
      <c r="BW105" s="166"/>
      <c r="BX105" s="166"/>
      <c r="BY105" s="166"/>
      <c r="BZ105" s="166"/>
      <c r="CA105" s="166"/>
      <c r="CB105" s="166"/>
      <c r="CC105" s="166"/>
      <c r="CI105" s="160"/>
    </row>
    <row r="106" customFormat="false" ht="15.75" hidden="false" customHeight="false" outlineLevel="0" collapsed="false">
      <c r="A106" s="177"/>
      <c r="B106" s="232"/>
      <c r="C106" s="233"/>
      <c r="D106" s="231"/>
      <c r="E106" s="231"/>
      <c r="F106" s="231"/>
      <c r="G106" s="231"/>
      <c r="H106" s="231"/>
      <c r="M106" s="241" t="n">
        <v>15</v>
      </c>
      <c r="O106" s="232" t="n">
        <v>28</v>
      </c>
      <c r="Q106" s="231" t="n">
        <v>9782</v>
      </c>
      <c r="S106" s="231" t="n">
        <v>3</v>
      </c>
      <c r="U106" s="231" t="n">
        <v>337</v>
      </c>
      <c r="W106" s="231" t="n">
        <v>2</v>
      </c>
      <c r="Y106" s="231" t="n">
        <v>30</v>
      </c>
      <c r="AA106" s="254" t="n">
        <v>24</v>
      </c>
      <c r="AB106" s="254"/>
      <c r="AC106" s="173" t="s">
        <v>162</v>
      </c>
      <c r="AD106" s="173"/>
      <c r="AE106" s="173"/>
      <c r="AF106" s="173"/>
      <c r="AG106" s="173"/>
      <c r="AH106" s="173"/>
      <c r="AI106" s="171"/>
      <c r="AJ106" s="171"/>
      <c r="AK106" s="171"/>
      <c r="AL106" s="171"/>
      <c r="AM106" s="166"/>
      <c r="AN106" s="166"/>
      <c r="AO106" s="166"/>
      <c r="AP106" s="166"/>
      <c r="AQ106" s="166"/>
      <c r="AR106" s="166"/>
      <c r="AS106" s="166"/>
      <c r="AT106" s="166"/>
      <c r="AU106" s="166"/>
      <c r="AX106" s="166"/>
      <c r="AY106" s="166"/>
      <c r="AZ106" s="166"/>
      <c r="BA106" s="166"/>
      <c r="BB106" s="166"/>
      <c r="BC106" s="166"/>
      <c r="BD106" s="166"/>
      <c r="BE106" s="166"/>
      <c r="BF106" s="166"/>
      <c r="BH106" s="166"/>
      <c r="BI106" s="166"/>
      <c r="BJ106" s="166"/>
      <c r="BK106" s="166"/>
      <c r="BL106" s="166"/>
      <c r="BM106" s="166"/>
      <c r="BN106" s="166"/>
      <c r="BO106" s="166"/>
      <c r="BP106" s="166"/>
      <c r="BQ106" s="166"/>
      <c r="BR106" s="166"/>
      <c r="BS106" s="166"/>
      <c r="BT106" s="166"/>
      <c r="BU106" s="166"/>
      <c r="BV106" s="166"/>
      <c r="BW106" s="166"/>
      <c r="BX106" s="166"/>
      <c r="BY106" s="166"/>
      <c r="BZ106" s="166"/>
      <c r="CA106" s="166"/>
      <c r="CB106" s="166"/>
      <c r="CC106" s="166"/>
      <c r="CI106" s="160"/>
    </row>
    <row r="107" customFormat="false" ht="15.75" hidden="false" customHeight="false" outlineLevel="0" collapsed="false">
      <c r="A107" s="177"/>
      <c r="B107" s="232"/>
      <c r="C107" s="233"/>
      <c r="D107" s="231"/>
      <c r="E107" s="231"/>
      <c r="F107" s="231"/>
      <c r="G107" s="231"/>
      <c r="H107" s="231"/>
      <c r="M107" s="241" t="n">
        <v>16</v>
      </c>
      <c r="O107" s="232" t="n">
        <v>29</v>
      </c>
      <c r="Q107" s="231" t="n">
        <v>7268</v>
      </c>
      <c r="S107" s="231" t="n">
        <v>3</v>
      </c>
      <c r="U107" s="231" t="n">
        <v>198</v>
      </c>
      <c r="W107" s="231" t="n">
        <v>3</v>
      </c>
      <c r="Y107" s="231" t="n">
        <v>24</v>
      </c>
      <c r="AA107" s="254" t="n">
        <v>24.1</v>
      </c>
      <c r="AB107" s="254"/>
      <c r="AC107" s="173" t="s">
        <v>163</v>
      </c>
      <c r="AD107" s="173"/>
      <c r="AE107" s="173"/>
      <c r="AF107" s="173"/>
      <c r="AG107" s="173"/>
      <c r="AH107" s="173"/>
      <c r="AI107" s="171"/>
      <c r="AJ107" s="171"/>
      <c r="AK107" s="171"/>
      <c r="AL107" s="171"/>
      <c r="AM107" s="166"/>
      <c r="AN107" s="166"/>
      <c r="AO107" s="166"/>
      <c r="AP107" s="166"/>
      <c r="AQ107" s="166"/>
      <c r="AR107" s="166"/>
      <c r="AS107" s="166"/>
      <c r="AT107" s="166"/>
      <c r="AU107" s="166"/>
      <c r="AX107" s="166"/>
      <c r="AY107" s="166"/>
      <c r="AZ107" s="166"/>
      <c r="BA107" s="166"/>
      <c r="BB107" s="166"/>
      <c r="BC107" s="166"/>
      <c r="BD107" s="166"/>
      <c r="BE107" s="166"/>
      <c r="BF107" s="166"/>
      <c r="BH107" s="166"/>
      <c r="BI107" s="166"/>
      <c r="BJ107" s="166"/>
      <c r="BK107" s="166"/>
      <c r="BL107" s="166"/>
      <c r="BM107" s="166"/>
      <c r="BN107" s="166"/>
      <c r="BO107" s="166"/>
      <c r="BP107" s="166"/>
      <c r="BQ107" s="166"/>
      <c r="BR107" s="166"/>
      <c r="BS107" s="166"/>
      <c r="BT107" s="166"/>
      <c r="BU107" s="166"/>
      <c r="BV107" s="166"/>
      <c r="BW107" s="166"/>
      <c r="BX107" s="166"/>
      <c r="BY107" s="166"/>
      <c r="BZ107" s="166"/>
      <c r="CA107" s="166"/>
      <c r="CB107" s="166"/>
      <c r="CC107" s="166"/>
      <c r="CI107" s="160"/>
    </row>
    <row r="108" customFormat="false" ht="15.75" hidden="false" customHeight="false" outlineLevel="0" collapsed="false">
      <c r="A108" s="177"/>
      <c r="B108" s="232"/>
      <c r="C108" s="233"/>
      <c r="D108" s="231"/>
      <c r="E108" s="231"/>
      <c r="F108" s="231"/>
      <c r="G108" s="231"/>
      <c r="H108" s="231"/>
      <c r="M108" s="241"/>
      <c r="O108" s="232"/>
      <c r="Q108" s="231"/>
      <c r="S108" s="231"/>
      <c r="U108" s="231"/>
      <c r="W108" s="231"/>
      <c r="Y108" s="231"/>
      <c r="AG108" s="166"/>
      <c r="AH108" s="166"/>
      <c r="AI108" s="166"/>
      <c r="AJ108" s="166"/>
      <c r="AK108" s="166"/>
      <c r="AL108" s="166"/>
      <c r="AM108" s="166"/>
      <c r="AN108" s="166"/>
      <c r="AO108" s="166"/>
      <c r="AP108" s="166"/>
      <c r="AQ108" s="166"/>
      <c r="AR108" s="166"/>
      <c r="AS108" s="166"/>
      <c r="AT108" s="166"/>
      <c r="AU108" s="166"/>
      <c r="AV108" s="166"/>
      <c r="AW108" s="166"/>
      <c r="AX108" s="166"/>
      <c r="AY108" s="166"/>
      <c r="AZ108" s="166"/>
      <c r="BA108" s="166"/>
      <c r="BB108" s="166"/>
      <c r="BC108" s="166"/>
      <c r="BD108" s="166"/>
      <c r="BE108" s="166"/>
      <c r="BF108" s="166"/>
      <c r="BH108" s="166"/>
      <c r="BI108" s="166"/>
      <c r="BJ108" s="166"/>
      <c r="BK108" s="166"/>
      <c r="BL108" s="166"/>
      <c r="BM108" s="166"/>
      <c r="BN108" s="166"/>
      <c r="BO108" s="166"/>
      <c r="BP108" s="166"/>
      <c r="BQ108" s="166"/>
      <c r="BR108" s="166"/>
      <c r="BS108" s="166"/>
      <c r="BT108" s="166"/>
      <c r="BU108" s="166"/>
      <c r="BV108" s="166"/>
      <c r="BW108" s="166"/>
      <c r="BX108" s="166"/>
      <c r="BY108" s="166"/>
      <c r="BZ108" s="166"/>
      <c r="CA108" s="166"/>
      <c r="CB108" s="166"/>
      <c r="CC108" s="166"/>
      <c r="CI108" s="160"/>
    </row>
    <row r="109" customFormat="false" ht="15.75" hidden="false" customHeight="false" outlineLevel="0" collapsed="false">
      <c r="D109" s="227" t="s">
        <v>164</v>
      </c>
      <c r="E109" s="227"/>
      <c r="F109" s="227"/>
      <c r="G109" s="215"/>
      <c r="H109" s="186"/>
      <c r="M109" s="227" t="s">
        <v>165</v>
      </c>
      <c r="N109" s="227"/>
      <c r="O109" s="227"/>
      <c r="P109" s="227"/>
      <c r="Q109" s="227"/>
      <c r="R109" s="227"/>
      <c r="S109" s="227"/>
      <c r="T109" s="227"/>
      <c r="U109" s="227"/>
      <c r="V109" s="227"/>
      <c r="W109" s="227"/>
      <c r="X109" s="227"/>
      <c r="AA109" s="240"/>
      <c r="AB109" s="240"/>
      <c r="AC109" s="242"/>
      <c r="AD109" s="242"/>
      <c r="AG109" s="166"/>
      <c r="AH109" s="166"/>
      <c r="AI109" s="166"/>
      <c r="AJ109" s="166"/>
      <c r="AK109" s="166"/>
      <c r="AL109" s="166"/>
      <c r="AM109" s="166"/>
      <c r="AN109" s="166"/>
      <c r="AO109" s="166"/>
      <c r="AP109" s="166"/>
      <c r="AQ109" s="166"/>
      <c r="AR109" s="166"/>
      <c r="AS109" s="166"/>
      <c r="AT109" s="166"/>
      <c r="AU109" s="166"/>
      <c r="AV109" s="166"/>
      <c r="AW109" s="166"/>
      <c r="AX109" s="166"/>
      <c r="AY109" s="166"/>
      <c r="AZ109" s="166"/>
      <c r="BA109" s="166"/>
      <c r="BB109" s="166"/>
      <c r="BC109" s="166"/>
      <c r="BD109" s="166"/>
      <c r="BE109" s="166"/>
      <c r="BF109" s="166"/>
      <c r="BH109" s="166"/>
      <c r="BI109" s="166"/>
      <c r="BJ109" s="166"/>
      <c r="BK109" s="166"/>
      <c r="BL109" s="166"/>
      <c r="BM109" s="166"/>
      <c r="BN109" s="166"/>
      <c r="BO109" s="166"/>
      <c r="BP109" s="166"/>
      <c r="BQ109" s="166"/>
      <c r="BR109" s="166"/>
      <c r="BS109" s="166"/>
      <c r="BT109" s="166"/>
      <c r="BU109" s="166"/>
      <c r="BV109" s="166"/>
      <c r="BW109" s="166"/>
      <c r="BX109" s="166"/>
      <c r="BY109" s="166"/>
      <c r="BZ109" s="166"/>
      <c r="CA109" s="166"/>
      <c r="CB109" s="166"/>
      <c r="CC109" s="166"/>
      <c r="CI109" s="160"/>
    </row>
    <row r="110" customFormat="false" ht="15.75" hidden="false" customHeight="false" outlineLevel="0" collapsed="false">
      <c r="A110" s="202" t="s">
        <v>111</v>
      </c>
      <c r="B110" s="199" t="s">
        <v>144</v>
      </c>
      <c r="C110" s="200"/>
      <c r="D110" s="202" t="s">
        <v>113</v>
      </c>
      <c r="E110" s="203" t="s">
        <v>145</v>
      </c>
      <c r="F110" s="199" t="s">
        <v>91</v>
      </c>
      <c r="G110" s="202"/>
      <c r="H110" s="199" t="s">
        <v>146</v>
      </c>
      <c r="I110" s="202" t="s">
        <v>114</v>
      </c>
      <c r="J110" s="202"/>
      <c r="M110" s="218" t="s">
        <v>111</v>
      </c>
      <c r="N110" s="219"/>
      <c r="O110" s="218" t="s">
        <v>144</v>
      </c>
      <c r="P110" s="248"/>
      <c r="Q110" s="249" t="s">
        <v>113</v>
      </c>
      <c r="R110" s="248"/>
      <c r="S110" s="250" t="s">
        <v>147</v>
      </c>
      <c r="T110" s="248"/>
      <c r="U110" s="248" t="s">
        <v>91</v>
      </c>
      <c r="V110" s="248"/>
      <c r="W110" s="248" t="s">
        <v>146</v>
      </c>
      <c r="X110" s="248"/>
      <c r="Y110" s="248" t="s">
        <v>114</v>
      </c>
      <c r="AA110" s="240"/>
      <c r="AB110" s="240"/>
      <c r="AG110" s="166"/>
      <c r="AH110" s="166"/>
      <c r="AI110" s="166"/>
      <c r="AJ110" s="166"/>
      <c r="AK110" s="166"/>
      <c r="AL110" s="166"/>
      <c r="AM110" s="166"/>
      <c r="AN110" s="166"/>
      <c r="AO110" s="166"/>
      <c r="AP110" s="166"/>
      <c r="AQ110" s="166"/>
      <c r="AR110" s="166"/>
      <c r="AS110" s="166"/>
      <c r="AT110" s="166"/>
      <c r="AU110" s="166"/>
      <c r="AV110" s="166"/>
      <c r="AW110" s="166"/>
      <c r="AX110" s="166"/>
      <c r="AY110" s="166"/>
      <c r="AZ110" s="166"/>
      <c r="BA110" s="166"/>
      <c r="BB110" s="166"/>
      <c r="BC110" s="166"/>
      <c r="BD110" s="166"/>
      <c r="BE110" s="166"/>
      <c r="BF110" s="166"/>
      <c r="BH110" s="166"/>
      <c r="BI110" s="166"/>
      <c r="BJ110" s="166"/>
      <c r="BK110" s="166"/>
      <c r="BL110" s="166"/>
      <c r="BM110" s="166"/>
      <c r="BN110" s="166"/>
      <c r="BO110" s="166"/>
      <c r="BP110" s="166"/>
      <c r="BQ110" s="166"/>
      <c r="BR110" s="166"/>
      <c r="BS110" s="166"/>
      <c r="BT110" s="166"/>
      <c r="BU110" s="166"/>
      <c r="BV110" s="166"/>
      <c r="BW110" s="166"/>
      <c r="BX110" s="166"/>
      <c r="BY110" s="166"/>
      <c r="BZ110" s="166"/>
      <c r="CA110" s="166"/>
      <c r="CB110" s="166"/>
      <c r="CC110" s="166"/>
      <c r="CI110" s="160"/>
    </row>
    <row r="111" customFormat="false" ht="15.75" hidden="false" customHeight="false" outlineLevel="0" collapsed="false">
      <c r="A111" s="177" t="n">
        <v>1</v>
      </c>
      <c r="B111" s="232" t="n">
        <v>4</v>
      </c>
      <c r="D111" s="231" t="n">
        <v>8670</v>
      </c>
      <c r="E111" s="177" t="n">
        <v>3</v>
      </c>
      <c r="F111" s="231" t="n">
        <v>156</v>
      </c>
      <c r="H111" s="231" t="n">
        <v>3</v>
      </c>
      <c r="I111" s="255" t="s">
        <v>166</v>
      </c>
      <c r="J111" s="255"/>
      <c r="K111" s="255"/>
      <c r="M111" s="231" t="n">
        <v>1</v>
      </c>
      <c r="O111" s="177" t="n">
        <v>2</v>
      </c>
      <c r="P111" s="177"/>
      <c r="Q111" s="177" t="n">
        <v>5559</v>
      </c>
      <c r="R111" s="177"/>
      <c r="S111" s="177" t="n">
        <v>24</v>
      </c>
      <c r="T111" s="177"/>
      <c r="U111" s="177" t="n">
        <v>57</v>
      </c>
      <c r="V111" s="177"/>
      <c r="W111" s="177" t="n">
        <v>4</v>
      </c>
      <c r="X111" s="177"/>
      <c r="Y111" s="205" t="s">
        <v>167</v>
      </c>
      <c r="Z111" s="177"/>
      <c r="AA111" s="177"/>
      <c r="AB111" s="177"/>
      <c r="AC111" s="172"/>
      <c r="AD111" s="172"/>
      <c r="AE111" s="172"/>
      <c r="AF111" s="172"/>
      <c r="AG111" s="166"/>
      <c r="AH111" s="166"/>
      <c r="AI111" s="166"/>
      <c r="AJ111" s="166"/>
      <c r="AK111" s="166"/>
      <c r="AL111" s="166"/>
      <c r="AM111" s="166"/>
      <c r="AN111" s="166"/>
      <c r="AO111" s="166"/>
      <c r="AP111" s="166"/>
      <c r="AQ111" s="166"/>
      <c r="AR111" s="166"/>
      <c r="AS111" s="166"/>
      <c r="AT111" s="166"/>
      <c r="AU111" s="166"/>
      <c r="AV111" s="166"/>
      <c r="AW111" s="166"/>
      <c r="AX111" s="166"/>
      <c r="AY111" s="166"/>
      <c r="AZ111" s="166"/>
      <c r="BA111" s="166"/>
      <c r="BB111" s="166"/>
      <c r="BC111" s="166"/>
      <c r="BD111" s="166"/>
      <c r="BE111" s="166"/>
      <c r="BF111" s="166"/>
      <c r="BH111" s="166"/>
      <c r="BI111" s="166"/>
      <c r="BJ111" s="166"/>
      <c r="BK111" s="166"/>
      <c r="BL111" s="166"/>
      <c r="BM111" s="166"/>
      <c r="BN111" s="166"/>
      <c r="BO111" s="166"/>
      <c r="BP111" s="166"/>
      <c r="BQ111" s="166"/>
      <c r="BR111" s="166"/>
      <c r="BS111" s="166"/>
      <c r="BT111" s="166"/>
      <c r="BU111" s="166"/>
      <c r="BV111" s="166"/>
      <c r="BW111" s="166"/>
      <c r="BX111" s="166"/>
      <c r="BY111" s="166"/>
      <c r="BZ111" s="166"/>
      <c r="CA111" s="166"/>
      <c r="CB111" s="166"/>
      <c r="CC111" s="166"/>
      <c r="CI111" s="160"/>
    </row>
    <row r="112" customFormat="false" ht="15.75" hidden="false" customHeight="false" outlineLevel="0" collapsed="false">
      <c r="A112" s="177" t="n">
        <v>2</v>
      </c>
      <c r="B112" s="177" t="n">
        <v>7</v>
      </c>
      <c r="C112" s="177"/>
      <c r="D112" s="231" t="n">
        <v>12147</v>
      </c>
      <c r="E112" s="177" t="n">
        <v>3</v>
      </c>
      <c r="F112" s="177" t="n">
        <v>58</v>
      </c>
      <c r="G112" s="177"/>
      <c r="H112" s="177" t="n">
        <v>1</v>
      </c>
      <c r="I112" s="255" t="s">
        <v>166</v>
      </c>
      <c r="J112" s="255"/>
      <c r="K112" s="255"/>
      <c r="M112" s="231" t="n">
        <v>2</v>
      </c>
      <c r="O112" s="177" t="n">
        <v>2</v>
      </c>
      <c r="P112" s="177"/>
      <c r="Q112" s="177" t="n">
        <v>5996</v>
      </c>
      <c r="R112" s="177"/>
      <c r="S112" s="177" t="n">
        <v>17</v>
      </c>
      <c r="T112" s="177"/>
      <c r="U112" s="177" t="n">
        <v>101</v>
      </c>
      <c r="V112" s="177"/>
      <c r="W112" s="177" t="n">
        <v>4</v>
      </c>
      <c r="X112" s="177"/>
      <c r="Y112" s="171" t="s">
        <v>167</v>
      </c>
      <c r="Z112" s="171"/>
      <c r="AA112" s="171"/>
      <c r="AB112" s="171"/>
      <c r="AC112" s="171"/>
      <c r="AD112" s="171"/>
      <c r="AE112" s="172"/>
      <c r="AF112" s="172"/>
      <c r="AG112" s="166"/>
      <c r="AH112" s="166"/>
      <c r="AI112" s="166"/>
      <c r="AJ112" s="166"/>
      <c r="AK112" s="166"/>
      <c r="AL112" s="166"/>
      <c r="AM112" s="166"/>
      <c r="AN112" s="166"/>
      <c r="AO112" s="166"/>
      <c r="AP112" s="166"/>
      <c r="AQ112" s="166"/>
      <c r="AR112" s="166"/>
      <c r="AS112" s="166"/>
      <c r="AT112" s="166"/>
      <c r="AU112" s="166"/>
      <c r="AV112" s="166"/>
      <c r="AW112" s="166"/>
      <c r="AX112" s="166"/>
      <c r="AY112" s="166"/>
      <c r="AZ112" s="166"/>
      <c r="BA112" s="166"/>
      <c r="BB112" s="166"/>
      <c r="BC112" s="166"/>
      <c r="BD112" s="166"/>
      <c r="BE112" s="166"/>
      <c r="BF112" s="166"/>
      <c r="BG112" s="0" t="n">
        <v>0</v>
      </c>
      <c r="BH112" s="175"/>
      <c r="BI112" s="175"/>
      <c r="BJ112" s="175"/>
      <c r="BK112" s="175"/>
      <c r="BL112" s="175"/>
      <c r="BM112" s="175"/>
      <c r="BN112" s="175"/>
      <c r="BO112" s="166"/>
      <c r="BP112" s="166"/>
      <c r="BQ112" s="166"/>
      <c r="BR112" s="166"/>
      <c r="BS112" s="166"/>
      <c r="BT112" s="166"/>
      <c r="BU112" s="166"/>
      <c r="BV112" s="166"/>
      <c r="BW112" s="166"/>
      <c r="BX112" s="166"/>
      <c r="BY112" s="166"/>
      <c r="BZ112" s="166"/>
      <c r="CA112" s="166"/>
      <c r="CB112" s="166"/>
      <c r="CC112" s="166"/>
      <c r="CI112" s="160"/>
    </row>
    <row r="113" customFormat="false" ht="15.75" hidden="false" customHeight="false" outlineLevel="0" collapsed="false">
      <c r="A113" s="177" t="n">
        <v>3</v>
      </c>
      <c r="B113" s="177" t="n">
        <v>7</v>
      </c>
      <c r="D113" s="231" t="n">
        <v>7018</v>
      </c>
      <c r="E113" s="177" t="n">
        <v>3</v>
      </c>
      <c r="F113" s="177" t="n">
        <v>69</v>
      </c>
      <c r="G113" s="177"/>
      <c r="H113" s="177" t="n">
        <v>5</v>
      </c>
      <c r="I113" s="256" t="s">
        <v>124</v>
      </c>
      <c r="J113" s="256"/>
      <c r="K113" s="256"/>
      <c r="M113" s="231" t="n">
        <v>3</v>
      </c>
      <c r="O113" s="177" t="n">
        <v>3</v>
      </c>
      <c r="P113" s="172"/>
      <c r="Q113" s="177" t="n">
        <v>9350</v>
      </c>
      <c r="R113" s="177"/>
      <c r="S113" s="177" t="n">
        <v>27</v>
      </c>
      <c r="T113" s="177"/>
      <c r="U113" s="177" t="n">
        <v>219</v>
      </c>
      <c r="V113" s="177"/>
      <c r="W113" s="177" t="n">
        <v>3</v>
      </c>
      <c r="X113" s="177"/>
      <c r="Y113" s="171" t="s">
        <v>117</v>
      </c>
      <c r="Z113" s="171"/>
      <c r="AA113" s="171"/>
      <c r="AB113" s="171"/>
      <c r="AC113" s="171"/>
      <c r="AD113" s="177"/>
      <c r="AE113" s="177"/>
      <c r="AF113" s="177"/>
      <c r="AG113" s="166"/>
      <c r="AH113" s="166"/>
      <c r="AI113" s="166"/>
      <c r="AJ113" s="166"/>
      <c r="AK113" s="166"/>
      <c r="AL113" s="166"/>
      <c r="AM113" s="166"/>
      <c r="AN113" s="166"/>
      <c r="AO113" s="166"/>
      <c r="AP113" s="166"/>
      <c r="AQ113" s="166"/>
      <c r="AR113" s="166"/>
      <c r="AS113" s="166"/>
      <c r="AT113" s="166"/>
      <c r="AU113" s="166"/>
      <c r="AV113" s="166"/>
      <c r="AW113" s="166"/>
      <c r="AX113" s="166"/>
      <c r="AY113" s="166"/>
      <c r="AZ113" s="166"/>
      <c r="BA113" s="166"/>
      <c r="BB113" s="166"/>
      <c r="BC113" s="166"/>
      <c r="BD113" s="166"/>
      <c r="BE113" s="166"/>
      <c r="BF113" s="166"/>
      <c r="BG113" s="0" t="n">
        <v>0</v>
      </c>
      <c r="BH113" s="166"/>
      <c r="BI113" s="166"/>
      <c r="BJ113" s="166"/>
      <c r="BK113" s="166"/>
      <c r="BL113" s="166"/>
      <c r="BM113" s="166"/>
      <c r="BN113" s="166"/>
      <c r="BO113" s="166"/>
      <c r="BP113" s="166"/>
      <c r="BQ113" s="166"/>
      <c r="BR113" s="166"/>
      <c r="BS113" s="166"/>
      <c r="BT113" s="166"/>
      <c r="BU113" s="166"/>
      <c r="BV113" s="166"/>
      <c r="BW113" s="166"/>
      <c r="BX113" s="166"/>
      <c r="BY113" s="166"/>
      <c r="BZ113" s="166"/>
      <c r="CA113" s="166"/>
      <c r="CB113" s="166"/>
      <c r="CC113" s="166"/>
      <c r="CI113" s="160"/>
    </row>
    <row r="114" customFormat="false" ht="15.75" hidden="false" customHeight="false" outlineLevel="0" collapsed="false">
      <c r="A114" s="231" t="n">
        <v>4</v>
      </c>
      <c r="B114" s="232" t="n">
        <v>16</v>
      </c>
      <c r="C114" s="233"/>
      <c r="D114" s="231" t="n">
        <v>5495</v>
      </c>
      <c r="E114" s="231" t="n">
        <v>3</v>
      </c>
      <c r="F114" s="231" t="n">
        <v>6</v>
      </c>
      <c r="G114" s="231"/>
      <c r="H114" s="231" t="n">
        <v>5</v>
      </c>
      <c r="I114" s="253" t="s">
        <v>168</v>
      </c>
      <c r="J114" s="171"/>
      <c r="K114" s="171"/>
      <c r="M114" s="231" t="n">
        <v>4</v>
      </c>
      <c r="N114" s="233"/>
      <c r="O114" s="232" t="n">
        <v>9</v>
      </c>
      <c r="P114" s="233"/>
      <c r="Q114" s="231" t="n">
        <v>7439</v>
      </c>
      <c r="R114" s="240"/>
      <c r="S114" s="231" t="n">
        <v>3</v>
      </c>
      <c r="T114" s="240"/>
      <c r="U114" s="231" t="n">
        <v>216</v>
      </c>
      <c r="V114" s="240"/>
      <c r="W114" s="231" t="n">
        <v>3</v>
      </c>
      <c r="X114" s="240"/>
      <c r="Y114" s="240" t="s">
        <v>169</v>
      </c>
      <c r="Z114" s="240"/>
      <c r="AA114" s="240"/>
      <c r="AB114" s="240"/>
      <c r="AC114" s="240"/>
      <c r="AD114" s="240"/>
      <c r="AE114" s="236"/>
      <c r="AF114" s="236"/>
      <c r="AL114" s="166"/>
      <c r="AM114" s="166"/>
      <c r="AN114" s="166"/>
      <c r="AO114" s="166"/>
      <c r="AP114" s="166"/>
      <c r="AQ114" s="166"/>
      <c r="AR114" s="166"/>
      <c r="AS114" s="166"/>
      <c r="AT114" s="166"/>
      <c r="AU114" s="166"/>
      <c r="AV114" s="166"/>
      <c r="AW114" s="166"/>
      <c r="AX114" s="166"/>
      <c r="AY114" s="166"/>
      <c r="AZ114" s="166"/>
      <c r="BA114" s="166"/>
      <c r="BB114" s="166"/>
      <c r="BC114" s="166"/>
      <c r="BD114" s="166"/>
      <c r="BE114" s="166"/>
      <c r="BF114" s="166"/>
      <c r="BG114" s="0" t="n">
        <v>0</v>
      </c>
      <c r="BH114" s="166"/>
      <c r="BI114" s="166"/>
      <c r="BJ114" s="166"/>
      <c r="BK114" s="166"/>
      <c r="BL114" s="166"/>
      <c r="BM114" s="166"/>
      <c r="BN114" s="166"/>
      <c r="BO114" s="166"/>
      <c r="BP114" s="166"/>
      <c r="BQ114" s="166"/>
      <c r="BR114" s="166"/>
      <c r="BS114" s="166"/>
      <c r="BT114" s="166"/>
      <c r="BU114" s="166"/>
      <c r="BV114" s="166"/>
      <c r="BW114" s="166"/>
      <c r="BX114" s="166"/>
      <c r="BY114" s="166"/>
      <c r="BZ114" s="166"/>
      <c r="CA114" s="166"/>
      <c r="CB114" s="166"/>
      <c r="CC114" s="166"/>
      <c r="CE114" s="175"/>
      <c r="CI114" s="160"/>
    </row>
    <row r="115" customFormat="false" ht="15.75" hidden="false" customHeight="false" outlineLevel="0" collapsed="false">
      <c r="A115" s="231" t="n">
        <v>5</v>
      </c>
      <c r="B115" s="232" t="n">
        <v>17</v>
      </c>
      <c r="C115" s="233"/>
      <c r="D115" s="231" t="n">
        <v>12776</v>
      </c>
      <c r="E115" s="231" t="n">
        <v>4</v>
      </c>
      <c r="F115" s="231" t="n">
        <v>2</v>
      </c>
      <c r="G115" s="231"/>
      <c r="H115" s="231" t="n">
        <v>1</v>
      </c>
      <c r="I115" s="161" t="s">
        <v>170</v>
      </c>
      <c r="J115" s="171"/>
      <c r="K115" s="171"/>
      <c r="M115" s="231" t="n">
        <v>5</v>
      </c>
      <c r="N115" s="233"/>
      <c r="O115" s="232" t="n">
        <v>9</v>
      </c>
      <c r="P115" s="233"/>
      <c r="Q115" s="231" t="n">
        <v>20400</v>
      </c>
      <c r="R115" s="240"/>
      <c r="S115" s="231" t="n">
        <v>21</v>
      </c>
      <c r="T115" s="240"/>
      <c r="U115" s="231" t="n">
        <v>3</v>
      </c>
      <c r="V115" s="240"/>
      <c r="W115" s="231" t="n">
        <v>2</v>
      </c>
      <c r="X115" s="240"/>
      <c r="Y115" s="257" t="s">
        <v>171</v>
      </c>
      <c r="Z115" s="257"/>
      <c r="AA115" s="257"/>
      <c r="AB115" s="257"/>
      <c r="AC115" s="257"/>
      <c r="AD115" s="257"/>
      <c r="AE115" s="258"/>
      <c r="AF115" s="236"/>
      <c r="AL115" s="166"/>
      <c r="AM115" s="166"/>
      <c r="AN115" s="166"/>
      <c r="AO115" s="166"/>
      <c r="AP115" s="166"/>
      <c r="AQ115" s="166"/>
      <c r="AR115" s="166"/>
      <c r="AS115" s="166"/>
      <c r="AT115" s="166"/>
      <c r="AU115" s="166"/>
      <c r="AV115" s="166"/>
      <c r="AW115" s="166"/>
      <c r="AX115" s="166"/>
      <c r="AY115" s="166"/>
      <c r="AZ115" s="166"/>
      <c r="BA115" s="166"/>
      <c r="BB115" s="166"/>
      <c r="BC115" s="166"/>
      <c r="BD115" s="166"/>
      <c r="BE115" s="166"/>
      <c r="BF115" s="166"/>
      <c r="BG115" s="0" t="n">
        <v>0</v>
      </c>
      <c r="BH115" s="166"/>
      <c r="BI115" s="166"/>
      <c r="BJ115" s="166"/>
      <c r="BK115" s="166"/>
      <c r="BL115" s="166"/>
      <c r="BM115" s="166"/>
      <c r="BN115" s="166"/>
      <c r="BO115" s="166"/>
      <c r="BP115" s="166"/>
      <c r="BQ115" s="166"/>
      <c r="BR115" s="166"/>
      <c r="BS115" s="166"/>
      <c r="BT115" s="166"/>
      <c r="BU115" s="166"/>
      <c r="BV115" s="166"/>
      <c r="BW115" s="166"/>
      <c r="BX115" s="166"/>
      <c r="BY115" s="166"/>
      <c r="BZ115" s="166"/>
      <c r="CA115" s="166"/>
      <c r="CB115" s="166"/>
      <c r="CC115" s="166"/>
      <c r="CI115" s="160"/>
    </row>
    <row r="116" customFormat="false" ht="15.75" hidden="false" customHeight="false" outlineLevel="0" collapsed="false">
      <c r="A116" s="231" t="n">
        <v>6</v>
      </c>
      <c r="B116" s="232" t="n">
        <v>21</v>
      </c>
      <c r="C116" s="233"/>
      <c r="D116" s="231" t="n">
        <v>20218</v>
      </c>
      <c r="E116" s="231" t="n">
        <v>2</v>
      </c>
      <c r="F116" s="231" t="n">
        <v>406</v>
      </c>
      <c r="G116" s="231"/>
      <c r="H116" s="231" t="n">
        <v>1</v>
      </c>
      <c r="I116" s="171" t="s">
        <v>172</v>
      </c>
      <c r="J116" s="171"/>
      <c r="K116" s="168"/>
      <c r="M116" s="231" t="n">
        <v>6</v>
      </c>
      <c r="O116" s="232" t="n">
        <v>10</v>
      </c>
      <c r="Q116" s="231" t="n">
        <v>6627</v>
      </c>
      <c r="S116" s="231" t="n">
        <v>3</v>
      </c>
      <c r="U116" s="231" t="n">
        <v>223</v>
      </c>
      <c r="W116" s="231" t="n">
        <v>3</v>
      </c>
      <c r="Y116" s="240" t="s">
        <v>173</v>
      </c>
      <c r="AL116" s="166"/>
      <c r="AM116" s="166"/>
      <c r="AN116" s="166"/>
      <c r="AO116" s="166"/>
      <c r="AP116" s="166"/>
      <c r="AQ116" s="166"/>
      <c r="AR116" s="166"/>
      <c r="AS116" s="166"/>
      <c r="AT116" s="166"/>
      <c r="AU116" s="166"/>
      <c r="AV116" s="166"/>
      <c r="AW116" s="166"/>
      <c r="AX116" s="166"/>
      <c r="AY116" s="166"/>
      <c r="AZ116" s="166"/>
      <c r="BA116" s="166"/>
      <c r="BB116" s="166"/>
      <c r="BC116" s="166"/>
      <c r="BD116" s="166"/>
      <c r="BE116" s="166"/>
      <c r="BF116" s="166"/>
      <c r="BG116" s="0" t="n">
        <v>0</v>
      </c>
      <c r="BH116" s="193"/>
      <c r="BI116" s="193"/>
      <c r="BJ116" s="193"/>
      <c r="BK116" s="193"/>
      <c r="BL116" s="193"/>
      <c r="BM116" s="193"/>
      <c r="BN116" s="193"/>
      <c r="BO116" s="166"/>
      <c r="BP116" s="166"/>
      <c r="BQ116" s="166"/>
      <c r="BR116" s="166"/>
      <c r="BS116" s="166"/>
      <c r="BT116" s="166"/>
      <c r="BU116" s="166"/>
      <c r="BV116" s="166"/>
      <c r="BW116" s="166"/>
      <c r="BX116" s="166"/>
      <c r="BY116" s="166"/>
      <c r="BZ116" s="166"/>
      <c r="CA116" s="166"/>
      <c r="CB116" s="166"/>
      <c r="CC116" s="166"/>
      <c r="CD116" s="252"/>
      <c r="CI116" s="160"/>
    </row>
    <row r="117" customFormat="false" ht="15.75" hidden="false" customHeight="false" outlineLevel="0" collapsed="false">
      <c r="A117" s="231" t="n">
        <v>7</v>
      </c>
      <c r="B117" s="232" t="n">
        <v>22</v>
      </c>
      <c r="C117" s="233"/>
      <c r="D117" s="231" t="n">
        <v>5394</v>
      </c>
      <c r="E117" s="177" t="n">
        <v>3</v>
      </c>
      <c r="F117" s="231" t="n">
        <v>95</v>
      </c>
      <c r="G117" s="231"/>
      <c r="H117" s="231" t="n">
        <v>4</v>
      </c>
      <c r="I117" s="171" t="s">
        <v>124</v>
      </c>
      <c r="J117" s="171"/>
      <c r="K117" s="171"/>
      <c r="L117" s="171"/>
      <c r="M117" s="241" t="n">
        <v>7</v>
      </c>
      <c r="O117" s="232" t="n">
        <v>14</v>
      </c>
      <c r="Q117" s="231" t="n">
        <v>11935</v>
      </c>
      <c r="S117" s="231" t="n">
        <v>3</v>
      </c>
      <c r="U117" s="231" t="n">
        <v>54</v>
      </c>
      <c r="W117" s="231" t="n">
        <v>1</v>
      </c>
      <c r="Y117" s="240" t="s">
        <v>121</v>
      </c>
      <c r="Z117" s="240"/>
      <c r="AA117" s="240"/>
      <c r="AB117" s="240"/>
      <c r="AC117" s="240"/>
      <c r="AD117" s="240"/>
      <c r="AE117" s="240"/>
      <c r="AF117" s="240"/>
      <c r="AG117" s="166"/>
      <c r="AH117" s="166"/>
      <c r="AL117" s="166"/>
      <c r="AM117" s="166"/>
      <c r="AN117" s="166"/>
      <c r="AO117" s="166"/>
      <c r="AP117" s="166"/>
      <c r="AQ117" s="166"/>
      <c r="AR117" s="166"/>
      <c r="AS117" s="166"/>
      <c r="AT117" s="166"/>
      <c r="AU117" s="166"/>
      <c r="AV117" s="166"/>
      <c r="AW117" s="166"/>
      <c r="AX117" s="166"/>
      <c r="AY117" s="166"/>
      <c r="AZ117" s="166"/>
      <c r="BA117" s="166"/>
      <c r="BB117" s="166"/>
      <c r="BC117" s="166"/>
      <c r="BD117" s="166"/>
      <c r="BE117" s="166"/>
      <c r="BF117" s="166"/>
      <c r="BG117" s="166"/>
      <c r="BO117" s="166"/>
      <c r="BP117" s="166"/>
      <c r="BQ117" s="166"/>
      <c r="BR117" s="166"/>
      <c r="BS117" s="166"/>
      <c r="BT117" s="166"/>
      <c r="BU117" s="166"/>
      <c r="BV117" s="166"/>
      <c r="BW117" s="166"/>
      <c r="BX117" s="166"/>
      <c r="BY117" s="166"/>
      <c r="BZ117" s="166"/>
      <c r="CA117" s="166"/>
      <c r="CB117" s="166"/>
      <c r="CC117" s="166"/>
      <c r="CD117" s="252"/>
      <c r="CE117" s="175"/>
    </row>
    <row r="118" customFormat="false" ht="15.75" hidden="false" customHeight="false" outlineLevel="0" collapsed="false">
      <c r="A118" s="231" t="n">
        <v>8</v>
      </c>
      <c r="B118" s="232" t="n">
        <v>22</v>
      </c>
      <c r="C118" s="233"/>
      <c r="D118" s="231" t="n">
        <v>12400</v>
      </c>
      <c r="E118" s="231" t="n">
        <v>3</v>
      </c>
      <c r="F118" s="231" t="n">
        <v>38</v>
      </c>
      <c r="G118" s="231"/>
      <c r="H118" s="231" t="n">
        <v>1</v>
      </c>
      <c r="I118" s="171" t="s">
        <v>174</v>
      </c>
      <c r="J118" s="171"/>
      <c r="K118" s="168"/>
      <c r="M118" s="241" t="n">
        <v>8</v>
      </c>
      <c r="O118" s="232" t="n">
        <v>17</v>
      </c>
      <c r="Q118" s="231" t="n">
        <v>20018</v>
      </c>
      <c r="S118" s="231" t="n">
        <v>3</v>
      </c>
      <c r="U118" s="231" t="n">
        <v>165</v>
      </c>
      <c r="W118" s="231" t="n">
        <v>2</v>
      </c>
      <c r="Y118" s="259" t="s">
        <v>168</v>
      </c>
      <c r="Z118" s="260"/>
      <c r="AA118" s="260"/>
      <c r="AL118" s="166"/>
      <c r="AM118" s="166"/>
      <c r="AN118" s="166"/>
      <c r="AO118" s="166"/>
      <c r="AP118" s="166"/>
      <c r="AQ118" s="166"/>
      <c r="AR118" s="166"/>
      <c r="AS118" s="166"/>
      <c r="AT118" s="166"/>
      <c r="AU118" s="166"/>
      <c r="AV118" s="166"/>
      <c r="AW118" s="166"/>
      <c r="AX118" s="166"/>
      <c r="AY118" s="166"/>
      <c r="AZ118" s="166"/>
      <c r="BA118" s="166"/>
      <c r="BB118" s="166"/>
      <c r="BC118" s="166"/>
      <c r="BD118" s="166"/>
      <c r="BE118" s="166"/>
      <c r="BF118" s="166"/>
      <c r="BG118" s="166"/>
      <c r="BO118" s="166"/>
      <c r="BP118" s="166"/>
      <c r="BQ118" s="166"/>
      <c r="BR118" s="166"/>
      <c r="BS118" s="166"/>
      <c r="BT118" s="166"/>
      <c r="BU118" s="166"/>
      <c r="BV118" s="166"/>
      <c r="BW118" s="166"/>
      <c r="BX118" s="166"/>
      <c r="BY118" s="166"/>
      <c r="BZ118" s="166"/>
      <c r="CA118" s="166"/>
      <c r="CB118" s="166"/>
      <c r="CC118" s="166"/>
      <c r="CD118" s="252"/>
      <c r="CE118" s="175"/>
    </row>
    <row r="119" customFormat="false" ht="15.75" hidden="false" customHeight="false" outlineLevel="0" collapsed="false">
      <c r="A119" s="177" t="n">
        <v>9</v>
      </c>
      <c r="B119" s="232" t="n">
        <v>25</v>
      </c>
      <c r="C119" s="233"/>
      <c r="D119" s="231" t="n">
        <v>2910</v>
      </c>
      <c r="E119" s="231" t="n">
        <v>1</v>
      </c>
      <c r="F119" s="231" t="n">
        <v>9</v>
      </c>
      <c r="G119" s="233"/>
      <c r="H119" s="231" t="n">
        <v>1</v>
      </c>
      <c r="I119" s="172" t="s">
        <v>175</v>
      </c>
      <c r="J119" s="172"/>
      <c r="M119" s="241" t="n">
        <v>9</v>
      </c>
      <c r="O119" s="232" t="n">
        <v>20</v>
      </c>
      <c r="Q119" s="231" t="n">
        <v>12530</v>
      </c>
      <c r="S119" s="231" t="n">
        <v>3</v>
      </c>
      <c r="U119" s="231" t="n">
        <v>2</v>
      </c>
      <c r="W119" s="231" t="n">
        <v>1</v>
      </c>
      <c r="Y119" s="257" t="s">
        <v>171</v>
      </c>
      <c r="AL119" s="166"/>
      <c r="AM119" s="166"/>
      <c r="AN119" s="166"/>
      <c r="AO119" s="166"/>
      <c r="AP119" s="166"/>
      <c r="AQ119" s="166"/>
      <c r="AR119" s="166"/>
      <c r="AS119" s="166"/>
      <c r="AT119" s="166"/>
      <c r="AU119" s="166"/>
      <c r="AV119" s="166"/>
      <c r="AW119" s="166"/>
      <c r="AX119" s="166"/>
      <c r="AY119" s="166"/>
      <c r="AZ119" s="166"/>
      <c r="BA119" s="166"/>
      <c r="BB119" s="166"/>
      <c r="BC119" s="166"/>
      <c r="BD119" s="166"/>
      <c r="BE119" s="166"/>
      <c r="BF119" s="166"/>
      <c r="BG119" s="166"/>
      <c r="BO119" s="166"/>
      <c r="BP119" s="166"/>
      <c r="BQ119" s="166"/>
      <c r="BR119" s="166"/>
      <c r="BS119" s="166"/>
      <c r="BT119" s="166"/>
      <c r="BU119" s="166"/>
      <c r="BV119" s="166"/>
      <c r="BW119" s="166"/>
      <c r="BX119" s="166"/>
      <c r="BY119" s="166"/>
      <c r="BZ119" s="166"/>
      <c r="CA119" s="166"/>
      <c r="CB119" s="166"/>
      <c r="CC119" s="166"/>
      <c r="CD119" s="252"/>
    </row>
    <row r="120" customFormat="false" ht="15.75" hidden="false" customHeight="false" outlineLevel="0" collapsed="false">
      <c r="A120" s="177" t="n">
        <v>10</v>
      </c>
      <c r="B120" s="232" t="n">
        <v>25</v>
      </c>
      <c r="C120" s="233"/>
      <c r="D120" s="231" t="n">
        <v>3542</v>
      </c>
      <c r="E120" s="231" t="n">
        <v>3</v>
      </c>
      <c r="F120" s="231" t="n">
        <v>140</v>
      </c>
      <c r="G120" s="233"/>
      <c r="H120" s="231" t="n">
        <v>5</v>
      </c>
      <c r="I120" s="233" t="s">
        <v>124</v>
      </c>
      <c r="J120" s="233"/>
      <c r="M120" s="231" t="n">
        <v>10</v>
      </c>
      <c r="N120" s="242"/>
      <c r="O120" s="232" t="n">
        <v>24</v>
      </c>
      <c r="P120" s="236"/>
      <c r="Q120" s="231" t="n">
        <v>9363</v>
      </c>
      <c r="R120" s="236"/>
      <c r="S120" s="231" t="n">
        <v>3</v>
      </c>
      <c r="T120" s="236"/>
      <c r="U120" s="231" t="n">
        <v>165</v>
      </c>
      <c r="V120" s="236"/>
      <c r="W120" s="231" t="n">
        <v>2</v>
      </c>
      <c r="X120" s="236"/>
      <c r="Y120" s="257" t="s">
        <v>176</v>
      </c>
      <c r="Z120" s="258"/>
      <c r="AA120" s="258"/>
      <c r="AB120" s="258"/>
      <c r="AC120" s="258"/>
      <c r="AD120" s="236"/>
      <c r="AE120" s="236"/>
      <c r="AF120" s="236"/>
      <c r="AG120" s="166"/>
      <c r="AH120" s="166"/>
      <c r="AI120" s="166"/>
      <c r="AJ120" s="166"/>
      <c r="AK120" s="166"/>
      <c r="AL120" s="166"/>
      <c r="AM120" s="166"/>
      <c r="AN120" s="166"/>
      <c r="AO120" s="166"/>
      <c r="AP120" s="166"/>
      <c r="AQ120" s="166"/>
      <c r="AR120" s="166"/>
      <c r="AS120" s="166"/>
      <c r="AT120" s="166"/>
      <c r="AU120" s="166"/>
      <c r="AV120" s="166"/>
      <c r="AW120" s="166"/>
      <c r="AX120" s="166"/>
      <c r="AY120" s="166"/>
      <c r="AZ120" s="166"/>
      <c r="BA120" s="166"/>
      <c r="BB120" s="166"/>
      <c r="BC120" s="166"/>
      <c r="BD120" s="166"/>
      <c r="BE120" s="166"/>
      <c r="BF120" s="166"/>
      <c r="BG120" s="166"/>
      <c r="BO120" s="166"/>
      <c r="BP120" s="166"/>
      <c r="BQ120" s="166"/>
      <c r="BR120" s="166"/>
      <c r="BS120" s="166"/>
      <c r="BT120" s="166"/>
      <c r="BU120" s="166"/>
      <c r="BV120" s="166"/>
      <c r="BW120" s="166"/>
      <c r="BX120" s="166"/>
      <c r="BY120" s="166"/>
      <c r="BZ120" s="166"/>
      <c r="CA120" s="166"/>
      <c r="CB120" s="166"/>
      <c r="CC120" s="166"/>
      <c r="CD120" s="252"/>
    </row>
    <row r="121" customFormat="false" ht="15.75" hidden="false" customHeight="false" outlineLevel="0" collapsed="false">
      <c r="A121" s="177" t="n">
        <v>11</v>
      </c>
      <c r="B121" s="232" t="n">
        <v>26</v>
      </c>
      <c r="C121" s="233"/>
      <c r="D121" s="231" t="n">
        <v>9366</v>
      </c>
      <c r="E121" s="231" t="n">
        <v>3</v>
      </c>
      <c r="F121" s="231" t="n">
        <v>167</v>
      </c>
      <c r="G121" s="233"/>
      <c r="H121" s="231" t="n">
        <v>2</v>
      </c>
      <c r="I121" s="233" t="s">
        <v>177</v>
      </c>
      <c r="J121" s="233"/>
      <c r="M121" s="231" t="n">
        <v>11</v>
      </c>
      <c r="O121" s="232" t="n">
        <v>29</v>
      </c>
      <c r="Q121" s="231" t="n">
        <v>11518</v>
      </c>
      <c r="S121" s="231" t="n">
        <v>3</v>
      </c>
      <c r="U121" s="231" t="n">
        <v>3</v>
      </c>
      <c r="W121" s="231" t="n">
        <v>1</v>
      </c>
      <c r="Y121" s="240" t="s">
        <v>178</v>
      </c>
      <c r="AI121" s="166"/>
      <c r="AJ121" s="166"/>
      <c r="AK121" s="166"/>
      <c r="AL121" s="166"/>
      <c r="AM121" s="166"/>
      <c r="AN121" s="166"/>
      <c r="AO121" s="166"/>
      <c r="AP121" s="166"/>
      <c r="AQ121" s="166"/>
      <c r="AR121" s="166"/>
      <c r="AS121" s="166"/>
      <c r="AT121" s="166"/>
      <c r="AU121" s="166"/>
      <c r="AV121" s="166"/>
      <c r="AW121" s="166"/>
      <c r="AX121" s="166"/>
      <c r="AY121" s="166"/>
      <c r="AZ121" s="166"/>
      <c r="BA121" s="166"/>
      <c r="BB121" s="166"/>
      <c r="BC121" s="166"/>
      <c r="BD121" s="166"/>
      <c r="BE121" s="166"/>
      <c r="BF121" s="166"/>
      <c r="BG121" s="166"/>
      <c r="BH121" s="166"/>
      <c r="BI121" s="166"/>
      <c r="BJ121" s="166"/>
      <c r="BK121" s="166"/>
      <c r="BL121" s="166"/>
      <c r="BM121" s="166"/>
      <c r="BN121" s="166"/>
      <c r="BO121" s="166"/>
      <c r="BP121" s="166"/>
      <c r="BQ121" s="166"/>
      <c r="BR121" s="166"/>
      <c r="BS121" s="166"/>
      <c r="BT121" s="166"/>
      <c r="BU121" s="166"/>
      <c r="BV121" s="166"/>
      <c r="BW121" s="166"/>
      <c r="BX121" s="166"/>
      <c r="BY121" s="166"/>
      <c r="BZ121" s="166"/>
      <c r="CA121" s="166"/>
      <c r="CB121" s="166"/>
      <c r="CC121" s="166"/>
      <c r="CD121" s="252"/>
    </row>
    <row r="122" customFormat="false" ht="15.75" hidden="false" customHeight="false" outlineLevel="0" collapsed="false">
      <c r="A122" s="177" t="n">
        <v>12</v>
      </c>
      <c r="B122" s="232" t="n">
        <v>26</v>
      </c>
      <c r="C122" s="231"/>
      <c r="D122" s="231" t="n">
        <v>2148</v>
      </c>
      <c r="E122" s="231" t="n">
        <v>3</v>
      </c>
      <c r="F122" s="231" t="n">
        <v>154</v>
      </c>
      <c r="G122" s="231"/>
      <c r="H122" s="231" t="n">
        <v>6</v>
      </c>
      <c r="I122" s="240" t="s">
        <v>179</v>
      </c>
      <c r="J122" s="240"/>
      <c r="K122" s="240"/>
      <c r="AI122" s="166"/>
      <c r="AJ122" s="166"/>
      <c r="AK122" s="166"/>
      <c r="AL122" s="166"/>
      <c r="AM122" s="166"/>
      <c r="AN122" s="166"/>
      <c r="AO122" s="166"/>
      <c r="AP122" s="166"/>
      <c r="AQ122" s="166"/>
      <c r="AR122" s="166"/>
      <c r="AS122" s="166"/>
      <c r="AT122" s="166"/>
      <c r="AU122" s="166"/>
      <c r="AV122" s="166"/>
      <c r="AW122" s="166"/>
      <c r="AX122" s="166"/>
      <c r="AY122" s="166"/>
      <c r="AZ122" s="166"/>
      <c r="BA122" s="166"/>
      <c r="BB122" s="166"/>
      <c r="BC122" s="166"/>
      <c r="BD122" s="166"/>
      <c r="BE122" s="166"/>
      <c r="BF122" s="166"/>
      <c r="BG122" s="166"/>
      <c r="BH122" s="166"/>
      <c r="BI122" s="166"/>
      <c r="BJ122" s="166"/>
      <c r="BK122" s="166"/>
      <c r="BL122" s="166"/>
      <c r="BM122" s="166"/>
      <c r="BN122" s="166"/>
      <c r="BO122" s="166"/>
      <c r="BP122" s="166"/>
      <c r="BQ122" s="166"/>
      <c r="BR122" s="166"/>
      <c r="BS122" s="166"/>
      <c r="BT122" s="166"/>
      <c r="BU122" s="166"/>
      <c r="BV122" s="166"/>
      <c r="BW122" s="166"/>
      <c r="BX122" s="166"/>
      <c r="BY122" s="166"/>
      <c r="BZ122" s="166"/>
      <c r="CA122" s="166"/>
      <c r="CB122" s="166"/>
      <c r="CC122" s="166"/>
      <c r="CD122" s="252"/>
    </row>
    <row r="123" customFormat="false" ht="15.75" hidden="false" customHeight="false" outlineLevel="0" collapsed="false">
      <c r="A123" s="177" t="n">
        <v>13</v>
      </c>
      <c r="B123" s="232" t="n">
        <v>29</v>
      </c>
      <c r="C123" s="231"/>
      <c r="D123" s="231" t="n">
        <v>6526</v>
      </c>
      <c r="E123" s="231" t="n">
        <v>3</v>
      </c>
      <c r="F123" s="231" t="n">
        <v>143</v>
      </c>
      <c r="G123" s="231"/>
      <c r="H123" s="231" t="n">
        <v>3</v>
      </c>
      <c r="I123" s="259" t="s">
        <v>168</v>
      </c>
      <c r="J123" s="240"/>
      <c r="K123" s="240"/>
      <c r="AI123" s="166"/>
      <c r="AJ123" s="166"/>
      <c r="AK123" s="166"/>
      <c r="AL123" s="166"/>
      <c r="AM123" s="166"/>
      <c r="AN123" s="166"/>
      <c r="AO123" s="166"/>
      <c r="AP123" s="166"/>
      <c r="AQ123" s="166"/>
      <c r="AR123" s="166"/>
      <c r="AS123" s="166"/>
      <c r="AT123" s="166"/>
      <c r="AU123" s="166"/>
      <c r="AV123" s="166"/>
      <c r="AW123" s="166"/>
      <c r="AX123" s="166"/>
      <c r="AY123" s="166"/>
      <c r="AZ123" s="166"/>
      <c r="BA123" s="166"/>
      <c r="BB123" s="166"/>
      <c r="BC123" s="166"/>
      <c r="BD123" s="166"/>
      <c r="BE123" s="166"/>
      <c r="BF123" s="166"/>
      <c r="BG123" s="166"/>
      <c r="BH123" s="166"/>
      <c r="BI123" s="166"/>
      <c r="BJ123" s="166"/>
      <c r="BK123" s="166"/>
      <c r="BL123" s="166"/>
      <c r="BM123" s="166"/>
      <c r="BN123" s="166"/>
      <c r="BO123" s="166"/>
      <c r="BP123" s="166"/>
      <c r="BQ123" s="166"/>
      <c r="BR123" s="166"/>
      <c r="BS123" s="166"/>
      <c r="BT123" s="166"/>
      <c r="BU123" s="166"/>
      <c r="BV123" s="166"/>
      <c r="BW123" s="166"/>
      <c r="BX123" s="166"/>
      <c r="BY123" s="166"/>
      <c r="BZ123" s="166"/>
      <c r="CA123" s="166"/>
      <c r="CB123" s="166"/>
      <c r="CC123" s="166"/>
      <c r="CD123" s="252"/>
    </row>
    <row r="124" customFormat="false" ht="15.75" hidden="false" customHeight="false" outlineLevel="0" collapsed="false">
      <c r="A124" s="177" t="n">
        <v>14</v>
      </c>
      <c r="B124" s="232" t="n">
        <v>29</v>
      </c>
      <c r="C124" s="172"/>
      <c r="D124" s="231" t="n">
        <v>20032</v>
      </c>
      <c r="E124" s="231" t="n">
        <v>3</v>
      </c>
      <c r="F124" s="231" t="n">
        <v>168</v>
      </c>
      <c r="G124" s="233"/>
      <c r="H124" s="231" t="n">
        <v>2</v>
      </c>
      <c r="I124" s="158" t="s">
        <v>177</v>
      </c>
      <c r="J124" s="261"/>
      <c r="K124" s="261"/>
      <c r="AI124" s="166"/>
      <c r="AJ124" s="166"/>
      <c r="AK124" s="166"/>
      <c r="AL124" s="166"/>
      <c r="AM124" s="166"/>
      <c r="AN124" s="166"/>
      <c r="AO124" s="166"/>
      <c r="AP124" s="166"/>
      <c r="AQ124" s="166"/>
      <c r="AR124" s="166"/>
      <c r="AS124" s="166"/>
      <c r="AT124" s="166"/>
      <c r="AU124" s="166"/>
      <c r="AV124" s="166"/>
      <c r="AW124" s="166"/>
      <c r="AX124" s="166"/>
      <c r="AY124" s="166"/>
      <c r="AZ124" s="166"/>
      <c r="BA124" s="166"/>
      <c r="BB124" s="166"/>
      <c r="BC124" s="166"/>
      <c r="BD124" s="166"/>
      <c r="BE124" s="166"/>
      <c r="BF124" s="166"/>
      <c r="BG124" s="166"/>
      <c r="BH124" s="166"/>
      <c r="BI124" s="166"/>
      <c r="BJ124" s="166"/>
      <c r="BK124" s="166"/>
      <c r="BL124" s="166"/>
      <c r="BM124" s="166"/>
      <c r="BN124" s="166"/>
      <c r="BO124" s="166"/>
      <c r="BP124" s="166"/>
      <c r="BQ124" s="166"/>
      <c r="BR124" s="166"/>
      <c r="BS124" s="166"/>
      <c r="BT124" s="166"/>
      <c r="BU124" s="166"/>
      <c r="BV124" s="166"/>
      <c r="BW124" s="166"/>
      <c r="BX124" s="166"/>
      <c r="BY124" s="166"/>
      <c r="BZ124" s="166"/>
      <c r="CA124" s="166"/>
      <c r="CB124" s="166"/>
      <c r="CC124" s="166"/>
      <c r="CD124" s="252"/>
    </row>
    <row r="125" customFormat="false" ht="15.75" hidden="false" customHeight="false" outlineLevel="0" collapsed="false">
      <c r="A125" s="177"/>
      <c r="B125" s="232"/>
      <c r="C125" s="231"/>
      <c r="D125" s="231"/>
      <c r="E125" s="231"/>
      <c r="F125" s="231"/>
      <c r="G125" s="231"/>
      <c r="H125" s="231"/>
      <c r="I125" s="158"/>
      <c r="J125" s="158"/>
      <c r="K125" s="158"/>
      <c r="L125" s="177"/>
      <c r="M125" s="177"/>
      <c r="N125" s="177"/>
      <c r="O125" s="177"/>
      <c r="AI125" s="166"/>
      <c r="AJ125" s="166"/>
      <c r="AK125" s="166"/>
      <c r="AL125" s="166"/>
      <c r="AM125" s="166"/>
      <c r="AN125" s="166"/>
      <c r="AO125" s="166"/>
      <c r="AP125" s="166"/>
      <c r="AQ125" s="166"/>
      <c r="AR125" s="166"/>
      <c r="AS125" s="166"/>
      <c r="AT125" s="166"/>
      <c r="AU125" s="166"/>
      <c r="AV125" s="166"/>
      <c r="AW125" s="166"/>
      <c r="AX125" s="166"/>
      <c r="AY125" s="166"/>
      <c r="AZ125" s="166"/>
      <c r="BA125" s="166"/>
      <c r="BB125" s="166"/>
      <c r="BC125" s="166"/>
      <c r="BD125" s="166"/>
      <c r="BE125" s="166"/>
      <c r="BF125" s="166"/>
      <c r="BG125" s="166"/>
      <c r="BH125" s="166"/>
      <c r="BI125" s="166"/>
      <c r="BJ125" s="166"/>
      <c r="BK125" s="166"/>
      <c r="BL125" s="166"/>
      <c r="BM125" s="166"/>
      <c r="BN125" s="166"/>
      <c r="BO125" s="166"/>
      <c r="BP125" s="166"/>
      <c r="BQ125" s="166"/>
      <c r="BR125" s="166"/>
      <c r="BS125" s="166"/>
      <c r="BT125" s="166"/>
      <c r="BU125" s="166"/>
      <c r="BV125" s="166"/>
      <c r="BW125" s="166"/>
      <c r="BX125" s="166"/>
      <c r="BY125" s="166"/>
      <c r="BZ125" s="166"/>
      <c r="CA125" s="166"/>
      <c r="CB125" s="166"/>
      <c r="CC125" s="166"/>
      <c r="CD125" s="252"/>
    </row>
    <row r="126" customFormat="false" ht="15.75" hidden="false" customHeight="false" outlineLevel="0" collapsed="false">
      <c r="A126" s="177"/>
      <c r="B126" s="232"/>
      <c r="C126" s="231"/>
      <c r="D126" s="231"/>
      <c r="E126" s="231"/>
      <c r="F126" s="231"/>
      <c r="G126" s="231"/>
      <c r="H126" s="231"/>
      <c r="I126" s="158"/>
      <c r="J126" s="158"/>
      <c r="K126" s="158"/>
      <c r="L126" s="177"/>
      <c r="M126" s="177"/>
      <c r="N126" s="177"/>
      <c r="O126" s="177"/>
      <c r="AI126" s="166"/>
      <c r="AJ126" s="166"/>
      <c r="AK126" s="166"/>
      <c r="AL126" s="166"/>
      <c r="AM126" s="166"/>
      <c r="AN126" s="166"/>
      <c r="AO126" s="166"/>
      <c r="AP126" s="166"/>
      <c r="AQ126" s="166"/>
      <c r="AR126" s="166"/>
      <c r="AS126" s="166"/>
      <c r="AT126" s="166"/>
      <c r="AU126" s="166"/>
      <c r="AV126" s="166"/>
      <c r="AW126" s="166"/>
      <c r="AX126" s="166"/>
      <c r="AY126" s="166"/>
      <c r="AZ126" s="166"/>
      <c r="BA126" s="166"/>
      <c r="BB126" s="166"/>
      <c r="BC126" s="166"/>
      <c r="BD126" s="166"/>
      <c r="BE126" s="166"/>
      <c r="BF126" s="166"/>
      <c r="BG126" s="166"/>
      <c r="BH126" s="166"/>
      <c r="BI126" s="166"/>
      <c r="BJ126" s="166"/>
      <c r="BK126" s="166"/>
      <c r="BL126" s="166"/>
      <c r="BM126" s="166"/>
      <c r="BN126" s="166"/>
      <c r="BO126" s="166"/>
      <c r="BP126" s="166"/>
      <c r="BQ126" s="166"/>
      <c r="BR126" s="166"/>
      <c r="BS126" s="166"/>
      <c r="BT126" s="166"/>
      <c r="BU126" s="166"/>
      <c r="BV126" s="166"/>
      <c r="BW126" s="166"/>
      <c r="BX126" s="166"/>
      <c r="BY126" s="166"/>
      <c r="BZ126" s="166"/>
      <c r="CA126" s="166"/>
      <c r="CB126" s="166"/>
      <c r="CC126" s="166"/>
      <c r="CD126" s="252"/>
    </row>
    <row r="127" customFormat="false" ht="15.75" hidden="false" customHeight="false" outlineLevel="0" collapsed="false">
      <c r="A127" s="177"/>
      <c r="B127" s="232"/>
      <c r="C127" s="231"/>
      <c r="D127" s="231"/>
      <c r="E127" s="231"/>
      <c r="F127" s="231"/>
      <c r="G127" s="231"/>
      <c r="H127" s="231"/>
      <c r="I127" s="171"/>
      <c r="J127" s="171"/>
      <c r="K127" s="171"/>
      <c r="L127" s="171"/>
      <c r="M127" s="171"/>
      <c r="N127" s="171"/>
      <c r="O127" s="171"/>
      <c r="AI127" s="166"/>
      <c r="AJ127" s="166"/>
      <c r="AK127" s="166"/>
      <c r="AL127" s="166"/>
      <c r="AM127" s="166"/>
      <c r="AN127" s="166"/>
      <c r="AO127" s="166"/>
      <c r="AP127" s="166"/>
      <c r="AQ127" s="166"/>
      <c r="AR127" s="166"/>
      <c r="AS127" s="166"/>
      <c r="AT127" s="166"/>
      <c r="AU127" s="166"/>
      <c r="AV127" s="166"/>
      <c r="AW127" s="166"/>
      <c r="AX127" s="166"/>
      <c r="AY127" s="166"/>
      <c r="AZ127" s="166"/>
      <c r="BA127" s="166"/>
      <c r="BB127" s="166"/>
      <c r="BC127" s="166"/>
      <c r="BD127" s="166"/>
      <c r="BE127" s="166"/>
      <c r="BF127" s="166"/>
      <c r="BG127" s="166"/>
      <c r="BH127" s="166"/>
      <c r="BI127" s="166"/>
      <c r="BJ127" s="166"/>
      <c r="BK127" s="166"/>
      <c r="BL127" s="166"/>
      <c r="BM127" s="166"/>
      <c r="BN127" s="166"/>
      <c r="BO127" s="166"/>
      <c r="BP127" s="166"/>
      <c r="BQ127" s="166"/>
      <c r="BR127" s="166"/>
      <c r="BS127" s="166"/>
      <c r="BT127" s="166"/>
      <c r="BU127" s="166"/>
      <c r="BV127" s="166"/>
      <c r="BW127" s="166"/>
      <c r="BX127" s="166"/>
      <c r="BY127" s="166"/>
      <c r="BZ127" s="166"/>
      <c r="CA127" s="166"/>
      <c r="CB127" s="166"/>
      <c r="CC127" s="166"/>
    </row>
    <row r="128" customFormat="false" ht="15" hidden="false" customHeight="false" outlineLevel="0" collapsed="false">
      <c r="A128" s="177"/>
      <c r="B128" s="177"/>
      <c r="C128" s="177"/>
      <c r="D128" s="177"/>
      <c r="E128" s="177"/>
      <c r="F128" s="177"/>
      <c r="G128" s="177"/>
      <c r="H128" s="177"/>
      <c r="I128" s="171"/>
      <c r="J128" s="171"/>
      <c r="K128" s="171"/>
      <c r="L128" s="177"/>
      <c r="M128" s="177"/>
      <c r="N128" s="177"/>
      <c r="O128" s="177"/>
      <c r="AI128" s="166"/>
      <c r="AJ128" s="166"/>
      <c r="AK128" s="166"/>
      <c r="AL128" s="166"/>
      <c r="AM128" s="166"/>
      <c r="AN128" s="166"/>
      <c r="AO128" s="166"/>
      <c r="AP128" s="166"/>
      <c r="AQ128" s="166"/>
      <c r="AR128" s="166"/>
      <c r="AS128" s="166"/>
      <c r="AT128" s="166"/>
      <c r="AU128" s="166"/>
      <c r="AV128" s="166"/>
      <c r="AW128" s="166"/>
      <c r="AX128" s="166"/>
      <c r="AY128" s="166"/>
      <c r="AZ128" s="166"/>
      <c r="BA128" s="166"/>
      <c r="BB128" s="166"/>
      <c r="BC128" s="166"/>
      <c r="BD128" s="166"/>
      <c r="BE128" s="166"/>
      <c r="BF128" s="166"/>
      <c r="BG128" s="166"/>
      <c r="BH128" s="166"/>
      <c r="BI128" s="166"/>
      <c r="BJ128" s="166"/>
      <c r="BK128" s="166"/>
      <c r="BL128" s="166"/>
      <c r="BM128" s="166"/>
      <c r="BN128" s="166"/>
      <c r="BO128" s="166"/>
      <c r="BP128" s="166"/>
      <c r="BQ128" s="166"/>
      <c r="BR128" s="166"/>
      <c r="BS128" s="166"/>
      <c r="BT128" s="166"/>
      <c r="BU128" s="166"/>
      <c r="BV128" s="166"/>
      <c r="BW128" s="166"/>
      <c r="BX128" s="166"/>
      <c r="BY128" s="166"/>
      <c r="BZ128" s="166"/>
      <c r="CA128" s="166"/>
      <c r="CB128" s="166"/>
      <c r="CC128" s="166"/>
    </row>
    <row r="129" customFormat="false" ht="15" hidden="false" customHeight="false" outlineLevel="0" collapsed="false">
      <c r="A129" s="177"/>
      <c r="B129" s="177"/>
      <c r="C129" s="177"/>
      <c r="D129" s="177"/>
      <c r="E129" s="177"/>
      <c r="F129" s="177"/>
      <c r="G129" s="177"/>
      <c r="H129" s="177"/>
      <c r="I129" s="171"/>
      <c r="J129" s="171"/>
      <c r="K129" s="171"/>
      <c r="L129" s="177"/>
      <c r="M129" s="177"/>
      <c r="N129" s="177"/>
      <c r="O129" s="177"/>
      <c r="AI129" s="166"/>
      <c r="AJ129" s="166"/>
      <c r="AK129" s="166"/>
      <c r="AL129" s="166"/>
      <c r="AM129" s="166"/>
      <c r="AN129" s="166"/>
      <c r="AO129" s="166"/>
      <c r="AP129" s="166"/>
      <c r="AQ129" s="166"/>
      <c r="AR129" s="166"/>
      <c r="AS129" s="166"/>
      <c r="AT129" s="166"/>
      <c r="AU129" s="166"/>
      <c r="AV129" s="166"/>
      <c r="AW129" s="166"/>
      <c r="AX129" s="166"/>
      <c r="AY129" s="166"/>
      <c r="AZ129" s="166"/>
      <c r="BA129" s="166"/>
      <c r="BB129" s="166"/>
      <c r="BC129" s="166"/>
      <c r="BD129" s="166"/>
      <c r="BE129" s="166"/>
      <c r="BF129" s="166"/>
      <c r="BG129" s="166"/>
      <c r="BH129" s="166"/>
      <c r="BI129" s="166"/>
      <c r="BJ129" s="166"/>
      <c r="BK129" s="166"/>
      <c r="BL129" s="166"/>
      <c r="BM129" s="166"/>
      <c r="BN129" s="166"/>
      <c r="BO129" s="166"/>
      <c r="BP129" s="166"/>
      <c r="BQ129" s="166"/>
      <c r="BR129" s="166"/>
      <c r="BS129" s="166"/>
      <c r="BT129" s="166"/>
      <c r="BU129" s="166"/>
      <c r="BV129" s="166"/>
      <c r="BW129" s="166"/>
      <c r="BX129" s="166"/>
      <c r="BY129" s="166"/>
      <c r="BZ129" s="166"/>
      <c r="CA129" s="166"/>
      <c r="CB129" s="166"/>
      <c r="CC129" s="166"/>
    </row>
    <row r="130" customFormat="false" ht="15" hidden="false" customHeight="false" outlineLevel="0" collapsed="false">
      <c r="A130" s="177"/>
      <c r="B130" s="177"/>
      <c r="C130" s="177"/>
      <c r="D130" s="177"/>
      <c r="E130" s="177"/>
      <c r="F130" s="177"/>
      <c r="G130" s="177"/>
      <c r="H130" s="177"/>
      <c r="I130" s="171"/>
      <c r="J130" s="171"/>
      <c r="K130" s="171"/>
      <c r="L130" s="171"/>
      <c r="M130" s="171"/>
      <c r="N130" s="177"/>
      <c r="O130" s="177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  <c r="AA130" s="166"/>
      <c r="AB130" s="166"/>
      <c r="AC130" s="166"/>
      <c r="AD130" s="166"/>
      <c r="AE130" s="166"/>
      <c r="AF130" s="166"/>
      <c r="AG130" s="166"/>
      <c r="AH130" s="166"/>
      <c r="AI130" s="166"/>
      <c r="AJ130" s="166"/>
      <c r="AK130" s="166"/>
      <c r="AL130" s="166"/>
      <c r="AM130" s="166"/>
      <c r="AN130" s="166"/>
      <c r="AO130" s="166"/>
      <c r="AP130" s="166"/>
      <c r="AQ130" s="166"/>
      <c r="AR130" s="166"/>
      <c r="AS130" s="166"/>
      <c r="AT130" s="166"/>
      <c r="AU130" s="166"/>
      <c r="AV130" s="166"/>
      <c r="AW130" s="166"/>
      <c r="AX130" s="166"/>
      <c r="AY130" s="166"/>
      <c r="AZ130" s="166"/>
      <c r="BA130" s="166"/>
      <c r="BB130" s="166"/>
      <c r="BC130" s="166"/>
      <c r="BD130" s="166"/>
      <c r="BE130" s="166"/>
      <c r="BF130" s="166"/>
      <c r="BG130" s="166"/>
      <c r="BH130" s="166"/>
      <c r="BI130" s="166"/>
      <c r="BJ130" s="166"/>
      <c r="BK130" s="166"/>
      <c r="BL130" s="166"/>
      <c r="BM130" s="166"/>
      <c r="BN130" s="166"/>
      <c r="BO130" s="166"/>
      <c r="BP130" s="166"/>
      <c r="BQ130" s="166"/>
      <c r="BR130" s="166"/>
      <c r="BS130" s="166"/>
      <c r="BT130" s="166"/>
      <c r="BU130" s="166"/>
      <c r="BV130" s="166"/>
      <c r="BW130" s="166"/>
      <c r="BX130" s="166"/>
      <c r="BY130" s="166"/>
      <c r="BZ130" s="166"/>
      <c r="CA130" s="166"/>
      <c r="CB130" s="166"/>
      <c r="CC130" s="166"/>
    </row>
    <row r="131" customFormat="false" ht="15" hidden="false" customHeight="false" outlineLevel="0" collapsed="false">
      <c r="A131" s="177"/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  <c r="AA131" s="166"/>
      <c r="AB131" s="166"/>
      <c r="AC131" s="166"/>
      <c r="AD131" s="166"/>
      <c r="AE131" s="166"/>
      <c r="AF131" s="166"/>
      <c r="AG131" s="166"/>
      <c r="AH131" s="166"/>
      <c r="AI131" s="166"/>
      <c r="AJ131" s="166"/>
      <c r="AK131" s="166"/>
      <c r="AL131" s="166"/>
      <c r="AM131" s="166"/>
      <c r="AN131" s="166"/>
      <c r="AO131" s="166"/>
      <c r="AP131" s="166"/>
      <c r="AQ131" s="166"/>
      <c r="AR131" s="166"/>
      <c r="AS131" s="166"/>
      <c r="AT131" s="166"/>
      <c r="AU131" s="166"/>
      <c r="AV131" s="166"/>
      <c r="AW131" s="166"/>
      <c r="AX131" s="166"/>
      <c r="AY131" s="166"/>
      <c r="AZ131" s="166"/>
      <c r="BA131" s="166"/>
      <c r="BB131" s="166"/>
      <c r="BC131" s="166"/>
      <c r="BD131" s="166"/>
      <c r="BE131" s="166"/>
      <c r="BF131" s="166"/>
      <c r="BG131" s="166"/>
      <c r="BH131" s="166"/>
      <c r="BI131" s="166"/>
      <c r="BJ131" s="166"/>
      <c r="BK131" s="166"/>
      <c r="BL131" s="166"/>
      <c r="BM131" s="166"/>
      <c r="BN131" s="166"/>
      <c r="BO131" s="166"/>
      <c r="BP131" s="166"/>
      <c r="BQ131" s="166"/>
      <c r="BR131" s="166"/>
      <c r="BS131" s="166"/>
      <c r="BT131" s="166"/>
      <c r="BU131" s="166"/>
      <c r="BV131" s="166"/>
      <c r="BW131" s="166"/>
      <c r="BX131" s="166"/>
      <c r="BY131" s="166"/>
      <c r="BZ131" s="166"/>
      <c r="CA131" s="166"/>
      <c r="CB131" s="166"/>
      <c r="CC131" s="166"/>
    </row>
    <row r="132" customFormat="false" ht="15" hidden="false" customHeight="false" outlineLevel="0" collapsed="false">
      <c r="A132" s="177"/>
      <c r="B132" s="177"/>
      <c r="C132" s="177"/>
      <c r="D132" s="177"/>
      <c r="E132" s="177"/>
      <c r="F132" s="177"/>
      <c r="G132" s="177"/>
      <c r="H132" s="177"/>
      <c r="I132" s="171"/>
      <c r="J132" s="171"/>
      <c r="K132" s="177"/>
      <c r="L132" s="177"/>
      <c r="M132" s="177"/>
      <c r="N132" s="177"/>
      <c r="O132" s="177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  <c r="AA132" s="166"/>
      <c r="AB132" s="166"/>
      <c r="AC132" s="166"/>
      <c r="AD132" s="166"/>
      <c r="AE132" s="166"/>
      <c r="AF132" s="166"/>
      <c r="AG132" s="166"/>
      <c r="AH132" s="166"/>
      <c r="AI132" s="166"/>
      <c r="AJ132" s="166"/>
      <c r="AK132" s="166"/>
      <c r="AL132" s="166"/>
      <c r="AM132" s="166"/>
      <c r="AN132" s="166"/>
      <c r="AO132" s="166"/>
      <c r="AP132" s="166"/>
      <c r="AQ132" s="166"/>
      <c r="AR132" s="166"/>
      <c r="AS132" s="166"/>
      <c r="AT132" s="166"/>
      <c r="AU132" s="166"/>
      <c r="AV132" s="166"/>
      <c r="AW132" s="166"/>
      <c r="AX132" s="166"/>
      <c r="AY132" s="166"/>
      <c r="AZ132" s="166"/>
      <c r="BA132" s="166"/>
      <c r="BB132" s="166"/>
      <c r="BC132" s="166"/>
      <c r="BD132" s="166"/>
      <c r="BE132" s="166"/>
      <c r="BF132" s="166"/>
      <c r="BG132" s="166"/>
      <c r="BH132" s="166"/>
      <c r="BI132" s="166"/>
      <c r="BJ132" s="166"/>
      <c r="BK132" s="166"/>
      <c r="BL132" s="166"/>
      <c r="BM132" s="166"/>
      <c r="BN132" s="166"/>
      <c r="BO132" s="166"/>
      <c r="BP132" s="166"/>
      <c r="BQ132" s="166"/>
      <c r="BR132" s="166"/>
      <c r="BS132" s="166"/>
      <c r="BT132" s="166"/>
      <c r="BU132" s="166"/>
      <c r="BV132" s="166"/>
      <c r="BW132" s="166"/>
      <c r="BX132" s="166"/>
      <c r="BY132" s="166"/>
      <c r="BZ132" s="166"/>
      <c r="CA132" s="166"/>
      <c r="CB132" s="166"/>
      <c r="CC132" s="166"/>
    </row>
    <row r="133" customFormat="false" ht="15" hidden="false" customHeight="false" outlineLevel="0" collapsed="false">
      <c r="A133" s="177"/>
      <c r="B133" s="177"/>
      <c r="D133" s="177"/>
      <c r="E133" s="177"/>
      <c r="F133" s="177"/>
      <c r="H133" s="177"/>
      <c r="I133" s="171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  <c r="AA133" s="166"/>
      <c r="AB133" s="166"/>
      <c r="AC133" s="166"/>
      <c r="AD133" s="166"/>
      <c r="AE133" s="166"/>
      <c r="AF133" s="166"/>
      <c r="AG133" s="166"/>
      <c r="AH133" s="166"/>
      <c r="AI133" s="166"/>
      <c r="AJ133" s="166"/>
      <c r="AK133" s="166"/>
      <c r="AL133" s="166"/>
      <c r="AM133" s="166"/>
      <c r="AN133" s="166"/>
      <c r="AO133" s="166"/>
      <c r="AP133" s="166"/>
      <c r="AQ133" s="166"/>
      <c r="AR133" s="166"/>
      <c r="AS133" s="166"/>
      <c r="AT133" s="166"/>
      <c r="AU133" s="166"/>
      <c r="AV133" s="166"/>
      <c r="AW133" s="166"/>
      <c r="AX133" s="166"/>
      <c r="AY133" s="166"/>
      <c r="AZ133" s="166"/>
      <c r="BA133" s="166"/>
      <c r="BB133" s="166"/>
      <c r="BC133" s="166"/>
      <c r="BD133" s="166"/>
      <c r="BE133" s="166"/>
      <c r="BF133" s="166"/>
      <c r="BG133" s="166"/>
      <c r="BH133" s="166"/>
      <c r="BI133" s="166"/>
      <c r="BJ133" s="166"/>
      <c r="BK133" s="166"/>
      <c r="BL133" s="166"/>
      <c r="BM133" s="166"/>
      <c r="BN133" s="166"/>
      <c r="BO133" s="166"/>
      <c r="BP133" s="166"/>
      <c r="BQ133" s="166"/>
      <c r="BR133" s="166"/>
      <c r="BS133" s="166"/>
      <c r="BT133" s="166"/>
      <c r="BU133" s="166"/>
      <c r="BV133" s="166"/>
      <c r="BW133" s="166"/>
      <c r="BX133" s="166"/>
      <c r="BY133" s="166"/>
      <c r="BZ133" s="166"/>
      <c r="CA133" s="166"/>
      <c r="CB133" s="166"/>
      <c r="CC133" s="166"/>
    </row>
    <row r="134" customFormat="false" ht="15" hidden="false" customHeight="false" outlineLevel="0" collapsed="false">
      <c r="A134" s="177"/>
      <c r="B134" s="177"/>
      <c r="D134" s="177"/>
      <c r="E134" s="177"/>
      <c r="F134" s="177"/>
      <c r="H134" s="177"/>
      <c r="I134" s="171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  <c r="AA134" s="166"/>
      <c r="AB134" s="166"/>
      <c r="AC134" s="166"/>
      <c r="AD134" s="166"/>
      <c r="AE134" s="166"/>
      <c r="AF134" s="166"/>
      <c r="AG134" s="166"/>
      <c r="AH134" s="166"/>
      <c r="AI134" s="166"/>
      <c r="AJ134" s="166"/>
      <c r="AK134" s="166"/>
      <c r="AL134" s="166"/>
      <c r="AM134" s="166"/>
      <c r="AN134" s="166"/>
      <c r="AO134" s="166"/>
      <c r="AP134" s="166"/>
      <c r="AQ134" s="166"/>
      <c r="AR134" s="166"/>
      <c r="AS134" s="166"/>
      <c r="AT134" s="166"/>
      <c r="AU134" s="166"/>
      <c r="AV134" s="166"/>
      <c r="AW134" s="166"/>
      <c r="AX134" s="166"/>
      <c r="AY134" s="166"/>
      <c r="AZ134" s="166"/>
      <c r="BA134" s="166"/>
      <c r="BB134" s="166"/>
      <c r="BC134" s="166"/>
      <c r="BD134" s="166"/>
      <c r="BE134" s="166"/>
      <c r="BF134" s="166"/>
      <c r="BG134" s="166"/>
      <c r="BH134" s="166"/>
      <c r="BI134" s="166"/>
      <c r="BJ134" s="166"/>
      <c r="BK134" s="166"/>
      <c r="BL134" s="166"/>
      <c r="BM134" s="166"/>
      <c r="BN134" s="166"/>
      <c r="BO134" s="166"/>
      <c r="BP134" s="166"/>
      <c r="BQ134" s="166"/>
      <c r="BR134" s="166"/>
      <c r="BS134" s="166"/>
      <c r="BT134" s="166"/>
      <c r="BU134" s="166"/>
      <c r="BV134" s="166"/>
      <c r="BW134" s="166"/>
      <c r="BX134" s="166"/>
      <c r="BY134" s="166"/>
      <c r="BZ134" s="166"/>
      <c r="CA134" s="166"/>
      <c r="CB134" s="166"/>
      <c r="CC134" s="166"/>
    </row>
    <row r="135" customFormat="false" ht="15" hidden="false" customHeight="false" outlineLevel="0" collapsed="false">
      <c r="A135" s="177"/>
      <c r="B135" s="177"/>
      <c r="D135" s="177"/>
      <c r="E135" s="177"/>
      <c r="F135" s="177"/>
      <c r="H135" s="177"/>
      <c r="I135" s="171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/>
      <c r="AJ135" s="166"/>
      <c r="AK135" s="166"/>
      <c r="AL135" s="166"/>
      <c r="AM135" s="166"/>
      <c r="AN135" s="166"/>
      <c r="AO135" s="166"/>
      <c r="AP135" s="166"/>
      <c r="AQ135" s="166"/>
      <c r="AR135" s="166"/>
      <c r="AS135" s="166"/>
      <c r="AT135" s="166"/>
      <c r="AU135" s="166"/>
      <c r="AV135" s="166"/>
      <c r="AW135" s="166"/>
      <c r="AX135" s="166"/>
      <c r="AY135" s="166"/>
      <c r="AZ135" s="166"/>
      <c r="BA135" s="166"/>
      <c r="BB135" s="166"/>
      <c r="BC135" s="166"/>
      <c r="BD135" s="166"/>
      <c r="BE135" s="166"/>
      <c r="BF135" s="166"/>
      <c r="BG135" s="166"/>
      <c r="BH135" s="166"/>
      <c r="BI135" s="166"/>
      <c r="BJ135" s="166"/>
      <c r="BK135" s="166"/>
      <c r="BL135" s="166"/>
      <c r="BM135" s="166"/>
      <c r="BN135" s="166"/>
      <c r="BO135" s="166"/>
      <c r="BP135" s="166"/>
      <c r="BQ135" s="166"/>
      <c r="BR135" s="166"/>
      <c r="BS135" s="166"/>
      <c r="BT135" s="166"/>
      <c r="BU135" s="166"/>
      <c r="BV135" s="166"/>
      <c r="BW135" s="166"/>
      <c r="BX135" s="166"/>
      <c r="BY135" s="166"/>
      <c r="BZ135" s="166"/>
      <c r="CA135" s="166"/>
      <c r="CB135" s="166"/>
      <c r="CC135" s="166"/>
    </row>
    <row r="136" customFormat="false" ht="15" hidden="false" customHeight="false" outlineLevel="0" collapsed="false">
      <c r="A136" s="177"/>
      <c r="B136" s="177"/>
      <c r="D136" s="177"/>
      <c r="E136" s="177"/>
      <c r="F136" s="177"/>
      <c r="H136" s="177"/>
      <c r="I136" s="171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  <c r="AA136" s="166"/>
      <c r="AB136" s="166"/>
      <c r="AC136" s="166"/>
      <c r="AD136" s="166"/>
      <c r="AE136" s="166"/>
      <c r="AF136" s="166"/>
      <c r="AG136" s="166"/>
      <c r="AH136" s="166"/>
      <c r="AI136" s="166"/>
      <c r="AJ136" s="166"/>
      <c r="AK136" s="166"/>
      <c r="AL136" s="166"/>
      <c r="AM136" s="166"/>
      <c r="AN136" s="166"/>
      <c r="AO136" s="166"/>
      <c r="AP136" s="166"/>
      <c r="AQ136" s="166"/>
      <c r="AR136" s="166"/>
      <c r="AS136" s="166"/>
      <c r="AT136" s="166"/>
      <c r="AU136" s="166"/>
      <c r="AV136" s="166"/>
      <c r="AW136" s="166"/>
      <c r="AX136" s="166"/>
      <c r="AY136" s="166"/>
      <c r="AZ136" s="166"/>
      <c r="BA136" s="166"/>
      <c r="BB136" s="166"/>
      <c r="BC136" s="166"/>
      <c r="BD136" s="166"/>
      <c r="BE136" s="166"/>
      <c r="BF136" s="166"/>
      <c r="BG136" s="166"/>
      <c r="BH136" s="166"/>
      <c r="BI136" s="166"/>
      <c r="BJ136" s="166"/>
      <c r="BK136" s="166"/>
      <c r="BL136" s="166"/>
      <c r="BM136" s="166"/>
      <c r="BN136" s="166"/>
      <c r="BO136" s="166"/>
      <c r="BP136" s="166"/>
      <c r="BQ136" s="166"/>
      <c r="BR136" s="166"/>
      <c r="BS136" s="166"/>
      <c r="BT136" s="166"/>
      <c r="BU136" s="166"/>
      <c r="BV136" s="166"/>
      <c r="BW136" s="166"/>
      <c r="BX136" s="166"/>
      <c r="BY136" s="166"/>
      <c r="BZ136" s="166"/>
      <c r="CA136" s="166"/>
      <c r="CB136" s="166"/>
      <c r="CC136" s="166"/>
    </row>
    <row r="137" customFormat="false" ht="15" hidden="false" customHeight="false" outlineLevel="0" collapsed="false">
      <c r="A137" s="177"/>
      <c r="B137" s="177"/>
      <c r="D137" s="177"/>
      <c r="E137" s="177"/>
      <c r="F137" s="177"/>
      <c r="H137" s="177"/>
      <c r="I137" s="171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  <c r="AA137" s="166"/>
      <c r="AB137" s="166"/>
      <c r="AC137" s="166"/>
      <c r="AD137" s="166"/>
      <c r="AE137" s="166"/>
      <c r="AF137" s="166"/>
      <c r="AG137" s="166"/>
      <c r="AH137" s="166"/>
      <c r="AI137" s="166"/>
      <c r="AJ137" s="166"/>
      <c r="AK137" s="166"/>
      <c r="AL137" s="166"/>
      <c r="AM137" s="166"/>
      <c r="AN137" s="166"/>
      <c r="AO137" s="166"/>
      <c r="AP137" s="166"/>
      <c r="AQ137" s="166"/>
      <c r="AR137" s="166"/>
      <c r="AS137" s="166"/>
      <c r="AT137" s="166"/>
      <c r="AU137" s="166"/>
      <c r="AV137" s="166"/>
      <c r="AW137" s="166"/>
      <c r="AX137" s="166"/>
      <c r="AY137" s="166"/>
      <c r="AZ137" s="166"/>
      <c r="BA137" s="166"/>
      <c r="BB137" s="166"/>
      <c r="BC137" s="166"/>
      <c r="BD137" s="166"/>
      <c r="BE137" s="166"/>
      <c r="BF137" s="166"/>
      <c r="BG137" s="166"/>
      <c r="BH137" s="166"/>
      <c r="BI137" s="166"/>
      <c r="BJ137" s="166"/>
      <c r="BK137" s="166"/>
      <c r="BL137" s="166"/>
      <c r="BM137" s="166"/>
      <c r="BN137" s="166"/>
      <c r="BO137" s="166"/>
      <c r="BP137" s="166"/>
      <c r="BQ137" s="166"/>
      <c r="BR137" s="166"/>
      <c r="BS137" s="166"/>
      <c r="BT137" s="166"/>
      <c r="BU137" s="166"/>
      <c r="BV137" s="166"/>
      <c r="BW137" s="166"/>
      <c r="BX137" s="166"/>
      <c r="BY137" s="166"/>
      <c r="BZ137" s="166"/>
      <c r="CA137" s="166"/>
      <c r="CB137" s="166"/>
      <c r="CC137" s="166"/>
    </row>
    <row r="138" customFormat="false" ht="15" hidden="false" customHeight="false" outlineLevel="0" collapsed="false"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  <c r="AA138" s="166"/>
      <c r="AB138" s="166"/>
      <c r="AC138" s="166"/>
      <c r="AD138" s="166"/>
      <c r="AE138" s="166"/>
      <c r="AF138" s="166"/>
      <c r="AG138" s="166"/>
      <c r="AH138" s="166"/>
      <c r="AI138" s="166"/>
      <c r="AJ138" s="166"/>
      <c r="AK138" s="166"/>
      <c r="AL138" s="166"/>
      <c r="AM138" s="166"/>
      <c r="AN138" s="166"/>
      <c r="AO138" s="166"/>
      <c r="AP138" s="166"/>
      <c r="AQ138" s="166"/>
      <c r="AR138" s="166"/>
      <c r="AS138" s="166"/>
      <c r="AT138" s="166"/>
      <c r="AU138" s="166"/>
      <c r="AV138" s="166"/>
      <c r="AW138" s="166"/>
      <c r="AX138" s="166"/>
      <c r="AY138" s="166"/>
      <c r="AZ138" s="166"/>
      <c r="BA138" s="166"/>
      <c r="BB138" s="166"/>
      <c r="BC138" s="166"/>
      <c r="BD138" s="166"/>
      <c r="BE138" s="166"/>
      <c r="BF138" s="166"/>
      <c r="BG138" s="166"/>
      <c r="BH138" s="166"/>
      <c r="BI138" s="166"/>
      <c r="BJ138" s="166"/>
      <c r="BK138" s="166"/>
      <c r="BL138" s="166"/>
      <c r="BM138" s="166"/>
      <c r="BN138" s="166"/>
      <c r="BO138" s="166"/>
      <c r="BP138" s="166"/>
      <c r="BQ138" s="166"/>
      <c r="BR138" s="166"/>
      <c r="BS138" s="166"/>
      <c r="BT138" s="166"/>
      <c r="BU138" s="166"/>
      <c r="BV138" s="166"/>
      <c r="BW138" s="166"/>
      <c r="BX138" s="166"/>
      <c r="BY138" s="166"/>
      <c r="BZ138" s="166"/>
      <c r="CA138" s="166"/>
      <c r="CB138" s="166"/>
      <c r="CC138" s="166"/>
    </row>
    <row r="139" customFormat="false" ht="15" hidden="false" customHeight="false" outlineLevel="0" collapsed="false"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  <c r="Z139" s="166"/>
      <c r="AA139" s="166"/>
      <c r="AB139" s="166"/>
      <c r="AC139" s="166"/>
      <c r="AD139" s="166"/>
      <c r="AE139" s="166"/>
      <c r="AF139" s="166"/>
      <c r="AG139" s="166"/>
      <c r="AH139" s="166"/>
      <c r="AI139" s="166"/>
      <c r="AJ139" s="166"/>
      <c r="AK139" s="166"/>
      <c r="AL139" s="166"/>
      <c r="AM139" s="166"/>
      <c r="AN139" s="166"/>
      <c r="AO139" s="166"/>
      <c r="AP139" s="166"/>
      <c r="AQ139" s="166"/>
      <c r="AR139" s="166"/>
      <c r="AS139" s="166"/>
      <c r="AT139" s="166"/>
      <c r="AU139" s="166"/>
      <c r="AV139" s="166"/>
      <c r="AW139" s="166"/>
      <c r="AX139" s="166"/>
      <c r="AY139" s="166"/>
      <c r="AZ139" s="166"/>
      <c r="BA139" s="166"/>
      <c r="BB139" s="166"/>
      <c r="BC139" s="166"/>
      <c r="BD139" s="166"/>
      <c r="BE139" s="166"/>
      <c r="BF139" s="166"/>
      <c r="BG139" s="166"/>
      <c r="BH139" s="166"/>
      <c r="BI139" s="166"/>
      <c r="BJ139" s="166"/>
      <c r="BK139" s="166"/>
      <c r="BL139" s="166"/>
      <c r="BM139" s="166"/>
      <c r="BN139" s="166"/>
      <c r="BO139" s="166"/>
      <c r="BP139" s="166"/>
      <c r="BQ139" s="166"/>
      <c r="BR139" s="166"/>
      <c r="BS139" s="166"/>
      <c r="BT139" s="166"/>
      <c r="BU139" s="166"/>
      <c r="BV139" s="166"/>
      <c r="BW139" s="166"/>
      <c r="BX139" s="166"/>
      <c r="BY139" s="166"/>
      <c r="BZ139" s="166"/>
      <c r="CA139" s="166"/>
      <c r="CB139" s="166"/>
      <c r="CC139" s="166"/>
    </row>
    <row r="140" customFormat="false" ht="15" hidden="false" customHeight="false" outlineLevel="0" collapsed="false"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  <c r="AA140" s="166"/>
      <c r="AB140" s="166"/>
      <c r="AC140" s="166"/>
      <c r="AD140" s="166"/>
      <c r="AE140" s="166"/>
      <c r="AF140" s="166"/>
      <c r="AG140" s="166"/>
      <c r="AH140" s="166"/>
      <c r="AI140" s="166"/>
      <c r="AJ140" s="166"/>
      <c r="AK140" s="166"/>
      <c r="AL140" s="166"/>
      <c r="AM140" s="166"/>
      <c r="AN140" s="166"/>
      <c r="AO140" s="166"/>
      <c r="AP140" s="166"/>
      <c r="AQ140" s="166"/>
      <c r="AR140" s="166"/>
      <c r="AS140" s="166"/>
      <c r="AT140" s="166"/>
      <c r="AU140" s="166"/>
      <c r="AV140" s="166"/>
      <c r="AW140" s="166"/>
      <c r="AX140" s="166"/>
      <c r="AY140" s="166"/>
      <c r="AZ140" s="166"/>
      <c r="BA140" s="166"/>
      <c r="BB140" s="166"/>
      <c r="BC140" s="166"/>
      <c r="BD140" s="166"/>
      <c r="BE140" s="166"/>
      <c r="BF140" s="166"/>
      <c r="BG140" s="166"/>
      <c r="BH140" s="166"/>
      <c r="BI140" s="166"/>
      <c r="BJ140" s="166"/>
      <c r="BK140" s="166"/>
      <c r="BL140" s="166"/>
      <c r="BM140" s="166"/>
      <c r="BN140" s="166"/>
      <c r="BO140" s="166"/>
      <c r="BP140" s="166"/>
      <c r="BQ140" s="166"/>
      <c r="BR140" s="166"/>
      <c r="BS140" s="166"/>
      <c r="BT140" s="166"/>
      <c r="BU140" s="166"/>
      <c r="BV140" s="166"/>
      <c r="BW140" s="166"/>
      <c r="BX140" s="166"/>
      <c r="BY140" s="166"/>
      <c r="BZ140" s="166"/>
      <c r="CA140" s="166"/>
      <c r="CB140" s="166"/>
      <c r="CC140" s="166"/>
    </row>
    <row r="141" customFormat="false" ht="15" hidden="false" customHeight="false" outlineLevel="0" collapsed="false"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  <c r="AA141" s="166"/>
      <c r="AB141" s="166"/>
      <c r="AC141" s="166"/>
      <c r="AD141" s="166"/>
      <c r="AE141" s="166"/>
      <c r="AF141" s="166"/>
      <c r="AG141" s="166"/>
      <c r="AH141" s="166"/>
      <c r="AI141" s="166"/>
      <c r="AJ141" s="166"/>
      <c r="AK141" s="166"/>
      <c r="AL141" s="166"/>
      <c r="AM141" s="166"/>
      <c r="AN141" s="166"/>
      <c r="AO141" s="166"/>
      <c r="AP141" s="166"/>
      <c r="AQ141" s="166"/>
      <c r="AR141" s="166"/>
      <c r="AS141" s="166"/>
      <c r="AT141" s="166"/>
      <c r="AU141" s="166"/>
      <c r="AV141" s="166"/>
      <c r="AW141" s="166"/>
      <c r="AX141" s="166"/>
      <c r="AY141" s="166"/>
      <c r="AZ141" s="166"/>
      <c r="BA141" s="166"/>
      <c r="BB141" s="166"/>
      <c r="BC141" s="166"/>
      <c r="BD141" s="166"/>
      <c r="BE141" s="166"/>
      <c r="BF141" s="166"/>
      <c r="BG141" s="166"/>
      <c r="BH141" s="166"/>
      <c r="BI141" s="166"/>
      <c r="BJ141" s="166"/>
      <c r="BK141" s="166"/>
      <c r="BL141" s="166"/>
      <c r="BM141" s="166"/>
      <c r="BN141" s="166"/>
      <c r="BO141" s="166"/>
      <c r="BP141" s="166"/>
      <c r="BQ141" s="166"/>
      <c r="BR141" s="166"/>
      <c r="BS141" s="166"/>
      <c r="BT141" s="166"/>
      <c r="BU141" s="166"/>
      <c r="BV141" s="166"/>
      <c r="BW141" s="166"/>
      <c r="BX141" s="166"/>
      <c r="BY141" s="166"/>
      <c r="BZ141" s="166"/>
      <c r="CA141" s="166"/>
      <c r="CB141" s="166"/>
      <c r="CC141" s="166"/>
    </row>
    <row r="142" customFormat="false" ht="15" hidden="false" customHeight="false" outlineLevel="0" collapsed="false"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  <c r="AA142" s="166"/>
      <c r="AB142" s="166"/>
      <c r="AC142" s="166"/>
      <c r="AD142" s="166"/>
      <c r="AE142" s="166"/>
      <c r="AF142" s="166"/>
      <c r="AG142" s="166"/>
      <c r="AH142" s="166"/>
      <c r="AI142" s="166"/>
      <c r="AJ142" s="166"/>
      <c r="AK142" s="166"/>
      <c r="AL142" s="166"/>
      <c r="AM142" s="166"/>
      <c r="AN142" s="166"/>
      <c r="AO142" s="166"/>
      <c r="AP142" s="166"/>
      <c r="AQ142" s="166"/>
      <c r="AR142" s="166"/>
      <c r="AS142" s="166"/>
      <c r="AT142" s="166"/>
      <c r="AU142" s="166"/>
      <c r="AV142" s="166"/>
      <c r="AW142" s="166"/>
      <c r="AX142" s="166"/>
      <c r="AY142" s="166"/>
      <c r="AZ142" s="166"/>
      <c r="BA142" s="166"/>
      <c r="BB142" s="166"/>
      <c r="BC142" s="166"/>
      <c r="BD142" s="166"/>
      <c r="BE142" s="166"/>
      <c r="BF142" s="166"/>
      <c r="BG142" s="166"/>
      <c r="BH142" s="166"/>
      <c r="BI142" s="166"/>
      <c r="BJ142" s="166"/>
      <c r="BK142" s="166"/>
      <c r="BL142" s="166"/>
      <c r="BM142" s="166"/>
      <c r="BN142" s="166"/>
      <c r="BO142" s="166"/>
      <c r="BP142" s="166"/>
      <c r="BQ142" s="166"/>
      <c r="BR142" s="166"/>
      <c r="BS142" s="166"/>
      <c r="BT142" s="166"/>
      <c r="BU142" s="166"/>
      <c r="BV142" s="166"/>
      <c r="BW142" s="166"/>
      <c r="BX142" s="166"/>
      <c r="BY142" s="166"/>
      <c r="BZ142" s="166"/>
      <c r="CA142" s="166"/>
      <c r="CB142" s="166"/>
      <c r="CC142" s="166"/>
    </row>
    <row r="5641" customFormat="false" ht="15" hidden="false" customHeight="false" outlineLevel="0" collapsed="false">
      <c r="C5641" s="0" t="n">
        <v>16</v>
      </c>
    </row>
  </sheetData>
  <mergeCells count="99">
    <mergeCell ref="H1:M1"/>
    <mergeCell ref="O1:Y1"/>
    <mergeCell ref="AA1:AM1"/>
    <mergeCell ref="AO1:BF1"/>
    <mergeCell ref="BH1:CC1"/>
    <mergeCell ref="CE1:CH1"/>
    <mergeCell ref="D2:E2"/>
    <mergeCell ref="AO2:BF2"/>
    <mergeCell ref="BH2:CA2"/>
    <mergeCell ref="CE3:CH3"/>
    <mergeCell ref="D4:E4"/>
    <mergeCell ref="AV4:BB4"/>
    <mergeCell ref="BC4:BD4"/>
    <mergeCell ref="BO4:BU4"/>
    <mergeCell ref="BV4:BW4"/>
    <mergeCell ref="CE5:CH5"/>
    <mergeCell ref="R39:U39"/>
    <mergeCell ref="CE39:CH39"/>
    <mergeCell ref="D40:F40"/>
    <mergeCell ref="CE44:CF44"/>
    <mergeCell ref="CE46:CF46"/>
    <mergeCell ref="CE48:CF48"/>
    <mergeCell ref="CE49:CH49"/>
    <mergeCell ref="CE50:CF50"/>
    <mergeCell ref="CE52:CF52"/>
    <mergeCell ref="CE54:CF54"/>
    <mergeCell ref="CE55:CH55"/>
    <mergeCell ref="CE58:CF58"/>
    <mergeCell ref="D59:G59"/>
    <mergeCell ref="D60:E60"/>
    <mergeCell ref="H60:K60"/>
    <mergeCell ref="D61:E61"/>
    <mergeCell ref="H61:M61"/>
    <mergeCell ref="D62:E62"/>
    <mergeCell ref="H62:M62"/>
    <mergeCell ref="AI62:AJ62"/>
    <mergeCell ref="D63:E63"/>
    <mergeCell ref="H63:M63"/>
    <mergeCell ref="D64:E64"/>
    <mergeCell ref="H64:M64"/>
    <mergeCell ref="D65:E65"/>
    <mergeCell ref="H65:M65"/>
    <mergeCell ref="D66:E66"/>
    <mergeCell ref="H66:M66"/>
    <mergeCell ref="D67:E67"/>
    <mergeCell ref="H67:M67"/>
    <mergeCell ref="D68:E68"/>
    <mergeCell ref="H68:M68"/>
    <mergeCell ref="D69:E69"/>
    <mergeCell ref="H69:M69"/>
    <mergeCell ref="D70:E70"/>
    <mergeCell ref="H70:M70"/>
    <mergeCell ref="D71:E71"/>
    <mergeCell ref="H71:M71"/>
    <mergeCell ref="D72:E72"/>
    <mergeCell ref="H72:M72"/>
    <mergeCell ref="D73:E73"/>
    <mergeCell ref="H73:M73"/>
    <mergeCell ref="D75:F75"/>
    <mergeCell ref="D76:E76"/>
    <mergeCell ref="H76:M76"/>
    <mergeCell ref="D77:E77"/>
    <mergeCell ref="H77:M77"/>
    <mergeCell ref="D78:E78"/>
    <mergeCell ref="H78:M78"/>
    <mergeCell ref="D79:E79"/>
    <mergeCell ref="H79:M79"/>
    <mergeCell ref="D81:U81"/>
    <mergeCell ref="CE81:CF81"/>
    <mergeCell ref="D83:F83"/>
    <mergeCell ref="CE83:CF83"/>
    <mergeCell ref="CE84:CF84"/>
    <mergeCell ref="AA85:AD85"/>
    <mergeCell ref="M90:W90"/>
    <mergeCell ref="AC90:AD90"/>
    <mergeCell ref="AA91:AB91"/>
    <mergeCell ref="AC91:AD91"/>
    <mergeCell ref="AA92:AB92"/>
    <mergeCell ref="AA93:AB93"/>
    <mergeCell ref="AA94:AB94"/>
    <mergeCell ref="AA95:AB95"/>
    <mergeCell ref="AA96:AB96"/>
    <mergeCell ref="AA97:AB97"/>
    <mergeCell ref="AA98:AB98"/>
    <mergeCell ref="AA99:AB99"/>
    <mergeCell ref="AA100:AB100"/>
    <mergeCell ref="AA101:AB101"/>
    <mergeCell ref="AA102:AB102"/>
    <mergeCell ref="AA103:AB103"/>
    <mergeCell ref="AA104:AB104"/>
    <mergeCell ref="AA105:AB105"/>
    <mergeCell ref="AA106:AB106"/>
    <mergeCell ref="AA107:AB107"/>
    <mergeCell ref="D109:F109"/>
    <mergeCell ref="M109:X109"/>
    <mergeCell ref="I111:K111"/>
    <mergeCell ref="I112:K112"/>
    <mergeCell ref="I113:K113"/>
    <mergeCell ref="BH116:BN1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LibreOffice/6.4.7.2$Linux_X86_64 LibreOffice_project/40$Build-2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2022-03-02T21:02:17Z</dcterms:created>
  <dc:creator>LLOCEE</dc:creator>
  <dc:description/>
  <dc:language>en-US</dc:language>
  <cp:lastModifiedBy/>
  <dcterms:modified xsi:type="dcterms:W3CDTF">2022-04-11T21:21:40Z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