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5934F8F6-C63D-4AFD-8703-C8ECDC0682EA}" xr6:coauthVersionLast="40" xr6:coauthVersionMax="40" xr10:uidLastSave="{00000000-0000-0000-0000-000000000000}"/>
  <bookViews>
    <workbookView xWindow="0" yWindow="0" windowWidth="22260" windowHeight="12645" activeTab="4" xr2:uid="{00000000-000D-0000-FFFF-FFFF00000000}"/>
  </bookViews>
  <sheets>
    <sheet name="tb_sitio" sheetId="1" r:id="rId1"/>
    <sheet name="tb_idu" sheetId="2" r:id="rId2"/>
    <sheet name="tb_tipo_servicio" sheetId="3" r:id="rId3"/>
    <sheet name="tb_servicio" sheetId="4" r:id="rId4"/>
    <sheet name="tb_datafill" sheetId="5" r:id="rId5"/>
  </sheets>
  <definedNames>
    <definedName name="_xlnm._FilterDatabase" localSheetId="1" hidden="1">tb_idu!$A$1:$D$198</definedName>
    <definedName name="_xlnm._FilterDatabase" localSheetId="3" hidden="1">tb_servicio!$A$1:$D$226</definedName>
    <definedName name="_xlnm._FilterDatabase" localSheetId="0" hidden="1">tb_sitio!$A$1:$C$97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5" i="5" l="1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BA66" i="5"/>
  <c r="BA67" i="5"/>
  <c r="BA68" i="5"/>
  <c r="BA69" i="5"/>
  <c r="BA70" i="5"/>
  <c r="BA71" i="5"/>
  <c r="BA72" i="5"/>
  <c r="BA73" i="5"/>
  <c r="BA74" i="5"/>
  <c r="BA75" i="5"/>
  <c r="BA76" i="5"/>
  <c r="BA77" i="5"/>
  <c r="BA78" i="5"/>
  <c r="BA79" i="5"/>
  <c r="BA80" i="5"/>
  <c r="BA81" i="5"/>
  <c r="BA82" i="5"/>
  <c r="BA83" i="5"/>
  <c r="BA84" i="5"/>
  <c r="BA85" i="5"/>
  <c r="BA86" i="5"/>
  <c r="BA87" i="5"/>
  <c r="BA88" i="5"/>
  <c r="BA89" i="5"/>
  <c r="BA90" i="5"/>
  <c r="BA91" i="5"/>
  <c r="BA92" i="5"/>
  <c r="BA93" i="5"/>
  <c r="BA94" i="5"/>
  <c r="BA95" i="5"/>
  <c r="BA96" i="5"/>
  <c r="BA97" i="5"/>
  <c r="BA98" i="5"/>
  <c r="BA99" i="5"/>
  <c r="BA100" i="5"/>
  <c r="BA101" i="5"/>
  <c r="BA102" i="5"/>
  <c r="BA103" i="5"/>
  <c r="BA104" i="5"/>
  <c r="BA105" i="5"/>
  <c r="BA106" i="5"/>
  <c r="BA107" i="5"/>
  <c r="BA108" i="5"/>
  <c r="BA109" i="5"/>
  <c r="BA110" i="5"/>
  <c r="BA111" i="5"/>
  <c r="BA112" i="5"/>
  <c r="BA113" i="5"/>
  <c r="BA114" i="5"/>
  <c r="BA115" i="5"/>
  <c r="BA116" i="5"/>
  <c r="BA117" i="5"/>
  <c r="BA118" i="5"/>
  <c r="BA119" i="5"/>
  <c r="BA120" i="5"/>
  <c r="BA121" i="5"/>
  <c r="BA122" i="5"/>
  <c r="BA123" i="5"/>
  <c r="BA124" i="5"/>
  <c r="BA125" i="5"/>
  <c r="BA126" i="5"/>
  <c r="BA127" i="5"/>
  <c r="BA128" i="5"/>
  <c r="BA129" i="5"/>
  <c r="BA130" i="5"/>
  <c r="BA131" i="5"/>
  <c r="BA132" i="5"/>
  <c r="BA133" i="5"/>
  <c r="BA134" i="5"/>
  <c r="BA135" i="5"/>
  <c r="BA136" i="5"/>
  <c r="BA137" i="5"/>
  <c r="BA138" i="5"/>
  <c r="BA139" i="5"/>
  <c r="BA140" i="5"/>
  <c r="BA141" i="5"/>
  <c r="BA142" i="5"/>
  <c r="BA143" i="5"/>
  <c r="BA144" i="5"/>
  <c r="BA145" i="5"/>
  <c r="BA146" i="5"/>
  <c r="BA147" i="5"/>
  <c r="BA148" i="5"/>
  <c r="BA149" i="5"/>
  <c r="BA150" i="5"/>
  <c r="BA151" i="5"/>
  <c r="BA152" i="5"/>
  <c r="BA153" i="5"/>
  <c r="BA154" i="5"/>
  <c r="BA155" i="5"/>
  <c r="BA156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BA214" i="5"/>
  <c r="BA215" i="5"/>
  <c r="BA216" i="5"/>
  <c r="BA217" i="5"/>
  <c r="BA218" i="5"/>
  <c r="BA219" i="5"/>
  <c r="BA220" i="5"/>
  <c r="BA221" i="5"/>
  <c r="BA222" i="5"/>
  <c r="BA223" i="5"/>
  <c r="BA224" i="5"/>
  <c r="BA225" i="5"/>
  <c r="BA226" i="5"/>
  <c r="BA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224" i="5"/>
  <c r="AY225" i="5"/>
  <c r="AY226" i="5"/>
  <c r="AY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4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3" i="5"/>
  <c r="AT3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G212" i="5"/>
  <c r="AG213" i="5"/>
  <c r="AG214" i="5"/>
  <c r="AG215" i="5"/>
  <c r="AG216" i="5"/>
  <c r="AG217" i="5"/>
  <c r="AG218" i="5"/>
  <c r="AG219" i="5"/>
  <c r="AG220" i="5"/>
  <c r="AG221" i="5"/>
  <c r="AG222" i="5"/>
  <c r="AG223" i="5"/>
  <c r="AG224" i="5"/>
  <c r="AG225" i="5"/>
  <c r="AG226" i="5"/>
  <c r="AI2" i="5" l="1"/>
  <c r="AI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23" i="5"/>
  <c r="AI224" i="5"/>
  <c r="AI225" i="5"/>
  <c r="AI226" i="5"/>
  <c r="Z2" i="5" l="1"/>
  <c r="AK2" i="5" s="1"/>
  <c r="Z3" i="5"/>
  <c r="AK3" i="5" s="1"/>
  <c r="Z4" i="5"/>
  <c r="AK4" i="5" s="1"/>
  <c r="Z5" i="5"/>
  <c r="AK5" i="5" s="1"/>
  <c r="Z6" i="5"/>
  <c r="AK6" i="5" s="1"/>
  <c r="Z7" i="5"/>
  <c r="AK7" i="5" s="1"/>
  <c r="Z8" i="5"/>
  <c r="AK8" i="5" s="1"/>
  <c r="Z9" i="5"/>
  <c r="AK9" i="5" s="1"/>
  <c r="Z10" i="5"/>
  <c r="AK10" i="5" s="1"/>
  <c r="Z11" i="5"/>
  <c r="AK11" i="5" s="1"/>
  <c r="Z12" i="5"/>
  <c r="AK12" i="5" s="1"/>
  <c r="Z13" i="5"/>
  <c r="AK13" i="5" s="1"/>
  <c r="Z14" i="5"/>
  <c r="AK14" i="5" s="1"/>
  <c r="Z15" i="5"/>
  <c r="AK15" i="5" s="1"/>
  <c r="Z16" i="5"/>
  <c r="AK16" i="5" s="1"/>
  <c r="Z17" i="5"/>
  <c r="AK17" i="5" s="1"/>
  <c r="Z18" i="5"/>
  <c r="AK18" i="5" s="1"/>
  <c r="Z19" i="5"/>
  <c r="AK19" i="5" s="1"/>
  <c r="Z20" i="5"/>
  <c r="AK20" i="5" s="1"/>
  <c r="Z21" i="5"/>
  <c r="AK21" i="5" s="1"/>
  <c r="Z22" i="5"/>
  <c r="AK22" i="5" s="1"/>
  <c r="Z23" i="5"/>
  <c r="AK23" i="5" s="1"/>
  <c r="Z24" i="5"/>
  <c r="AK24" i="5" s="1"/>
  <c r="Z25" i="5"/>
  <c r="AK25" i="5" s="1"/>
  <c r="Z26" i="5"/>
  <c r="AK26" i="5" s="1"/>
  <c r="Z27" i="5"/>
  <c r="AK27" i="5" s="1"/>
  <c r="Z28" i="5"/>
  <c r="AK28" i="5" s="1"/>
  <c r="Z29" i="5"/>
  <c r="AK29" i="5" s="1"/>
  <c r="Z30" i="5"/>
  <c r="AK30" i="5" s="1"/>
  <c r="Z31" i="5"/>
  <c r="AK31" i="5" s="1"/>
  <c r="Z32" i="5"/>
  <c r="AK32" i="5" s="1"/>
  <c r="Z33" i="5"/>
  <c r="AK33" i="5" s="1"/>
  <c r="Z34" i="5"/>
  <c r="AK34" i="5" s="1"/>
  <c r="Z35" i="5"/>
  <c r="AK35" i="5" s="1"/>
  <c r="Z36" i="5"/>
  <c r="AK36" i="5" s="1"/>
  <c r="Z37" i="5"/>
  <c r="AK37" i="5" s="1"/>
  <c r="Z38" i="5"/>
  <c r="AK38" i="5" s="1"/>
  <c r="Z39" i="5"/>
  <c r="AK39" i="5" s="1"/>
  <c r="Z40" i="5"/>
  <c r="AK40" i="5" s="1"/>
  <c r="Z41" i="5"/>
  <c r="AK41" i="5" s="1"/>
  <c r="Z42" i="5"/>
  <c r="AK42" i="5" s="1"/>
  <c r="Z43" i="5"/>
  <c r="AK43" i="5" s="1"/>
  <c r="Z44" i="5"/>
  <c r="AK44" i="5" s="1"/>
  <c r="Z45" i="5"/>
  <c r="AK45" i="5" s="1"/>
  <c r="Z46" i="5"/>
  <c r="AK46" i="5" s="1"/>
  <c r="Z47" i="5"/>
  <c r="AK47" i="5" s="1"/>
  <c r="Z48" i="5"/>
  <c r="AK48" i="5" s="1"/>
  <c r="Z49" i="5"/>
  <c r="AK49" i="5" s="1"/>
  <c r="Z50" i="5"/>
  <c r="AK50" i="5" s="1"/>
  <c r="Z51" i="5"/>
  <c r="AK51" i="5" s="1"/>
  <c r="Z52" i="5"/>
  <c r="AK52" i="5" s="1"/>
  <c r="Z53" i="5"/>
  <c r="AK53" i="5" s="1"/>
  <c r="Z54" i="5"/>
  <c r="AK54" i="5" s="1"/>
  <c r="Z55" i="5"/>
  <c r="AK55" i="5" s="1"/>
  <c r="Z56" i="5"/>
  <c r="AK56" i="5" s="1"/>
  <c r="Z57" i="5"/>
  <c r="AK57" i="5" s="1"/>
  <c r="Z58" i="5"/>
  <c r="AK58" i="5" s="1"/>
  <c r="Z59" i="5"/>
  <c r="AK59" i="5" s="1"/>
  <c r="Z60" i="5"/>
  <c r="AK60" i="5" s="1"/>
  <c r="Z61" i="5"/>
  <c r="AK61" i="5" s="1"/>
  <c r="Z62" i="5"/>
  <c r="AK62" i="5" s="1"/>
  <c r="Z63" i="5"/>
  <c r="AK63" i="5" s="1"/>
  <c r="Z64" i="5"/>
  <c r="AK64" i="5" s="1"/>
  <c r="Z65" i="5"/>
  <c r="AK65" i="5" s="1"/>
  <c r="Z66" i="5"/>
  <c r="AK66" i="5" s="1"/>
  <c r="Z67" i="5"/>
  <c r="AK67" i="5" s="1"/>
  <c r="Z68" i="5"/>
  <c r="AK68" i="5" s="1"/>
  <c r="Z69" i="5"/>
  <c r="AK69" i="5" s="1"/>
  <c r="Z70" i="5"/>
  <c r="AK70" i="5" s="1"/>
  <c r="Z71" i="5"/>
  <c r="AK71" i="5" s="1"/>
  <c r="Z72" i="5"/>
  <c r="AK72" i="5" s="1"/>
  <c r="Z73" i="5"/>
  <c r="AK73" i="5" s="1"/>
  <c r="Z74" i="5"/>
  <c r="AK74" i="5" s="1"/>
  <c r="Z75" i="5"/>
  <c r="AK75" i="5" s="1"/>
  <c r="Z76" i="5"/>
  <c r="AK76" i="5" s="1"/>
  <c r="Z77" i="5"/>
  <c r="AK77" i="5" s="1"/>
  <c r="Z78" i="5"/>
  <c r="AK78" i="5" s="1"/>
  <c r="Z79" i="5"/>
  <c r="AK79" i="5" s="1"/>
  <c r="Z80" i="5"/>
  <c r="AK80" i="5" s="1"/>
  <c r="Z81" i="5"/>
  <c r="AK81" i="5" s="1"/>
  <c r="Z82" i="5"/>
  <c r="AK82" i="5" s="1"/>
  <c r="Z83" i="5"/>
  <c r="AK83" i="5" s="1"/>
  <c r="Z84" i="5"/>
  <c r="AK84" i="5" s="1"/>
  <c r="Z85" i="5"/>
  <c r="AK85" i="5" s="1"/>
  <c r="Z86" i="5"/>
  <c r="AK86" i="5" s="1"/>
  <c r="Z87" i="5"/>
  <c r="AK87" i="5" s="1"/>
  <c r="Z88" i="5"/>
  <c r="AK88" i="5" s="1"/>
  <c r="Z89" i="5"/>
  <c r="AK89" i="5" s="1"/>
  <c r="Z90" i="5"/>
  <c r="AK90" i="5" s="1"/>
  <c r="Z91" i="5"/>
  <c r="AK91" i="5" s="1"/>
  <c r="Z92" i="5"/>
  <c r="AK92" i="5" s="1"/>
  <c r="Z93" i="5"/>
  <c r="AK93" i="5" s="1"/>
  <c r="Z94" i="5"/>
  <c r="AK94" i="5" s="1"/>
  <c r="Z95" i="5"/>
  <c r="AK95" i="5" s="1"/>
  <c r="Z96" i="5"/>
  <c r="AK96" i="5" s="1"/>
  <c r="Z97" i="5"/>
  <c r="AK97" i="5" s="1"/>
  <c r="Z98" i="5"/>
  <c r="AK98" i="5" s="1"/>
  <c r="Z99" i="5"/>
  <c r="AK99" i="5" s="1"/>
  <c r="Z100" i="5"/>
  <c r="AK100" i="5" s="1"/>
  <c r="Z101" i="5"/>
  <c r="AK101" i="5" s="1"/>
  <c r="Z102" i="5"/>
  <c r="AK102" i="5" s="1"/>
  <c r="Z103" i="5"/>
  <c r="AK103" i="5" s="1"/>
  <c r="Z104" i="5"/>
  <c r="AK104" i="5" s="1"/>
  <c r="Z105" i="5"/>
  <c r="AK105" i="5" s="1"/>
  <c r="Z106" i="5"/>
  <c r="AK106" i="5" s="1"/>
  <c r="Z107" i="5"/>
  <c r="AK107" i="5" s="1"/>
  <c r="Z108" i="5"/>
  <c r="AK108" i="5" s="1"/>
  <c r="Z109" i="5"/>
  <c r="AK109" i="5" s="1"/>
  <c r="Z110" i="5"/>
  <c r="AK110" i="5" s="1"/>
  <c r="Z111" i="5"/>
  <c r="AK111" i="5" s="1"/>
  <c r="Z112" i="5"/>
  <c r="AK112" i="5" s="1"/>
  <c r="Z113" i="5"/>
  <c r="AK113" i="5" s="1"/>
  <c r="Z114" i="5"/>
  <c r="AK114" i="5" s="1"/>
  <c r="Z115" i="5"/>
  <c r="AK115" i="5" s="1"/>
  <c r="Z116" i="5"/>
  <c r="AK116" i="5" s="1"/>
  <c r="Z117" i="5"/>
  <c r="AK117" i="5" s="1"/>
  <c r="Z118" i="5"/>
  <c r="AK118" i="5" s="1"/>
  <c r="Z119" i="5"/>
  <c r="AK119" i="5" s="1"/>
  <c r="Z120" i="5"/>
  <c r="AK120" i="5" s="1"/>
  <c r="Z121" i="5"/>
  <c r="AK121" i="5" s="1"/>
  <c r="Z122" i="5"/>
  <c r="AK122" i="5" s="1"/>
  <c r="Z123" i="5"/>
  <c r="AK123" i="5" s="1"/>
  <c r="Z124" i="5"/>
  <c r="AK124" i="5" s="1"/>
  <c r="Z125" i="5"/>
  <c r="AK125" i="5" s="1"/>
  <c r="Z126" i="5"/>
  <c r="AK126" i="5" s="1"/>
  <c r="Z127" i="5"/>
  <c r="AK127" i="5" s="1"/>
  <c r="Z128" i="5"/>
  <c r="AK128" i="5" s="1"/>
  <c r="Z129" i="5"/>
  <c r="AK129" i="5" s="1"/>
  <c r="Z130" i="5"/>
  <c r="AK130" i="5" s="1"/>
  <c r="Z131" i="5"/>
  <c r="AK131" i="5" s="1"/>
  <c r="Z132" i="5"/>
  <c r="AK132" i="5" s="1"/>
  <c r="Z133" i="5"/>
  <c r="AK133" i="5" s="1"/>
  <c r="Z134" i="5"/>
  <c r="AK134" i="5" s="1"/>
  <c r="Z135" i="5"/>
  <c r="AK135" i="5" s="1"/>
  <c r="Z136" i="5"/>
  <c r="AK136" i="5" s="1"/>
  <c r="Z137" i="5"/>
  <c r="AK137" i="5" s="1"/>
  <c r="Z138" i="5"/>
  <c r="AK138" i="5" s="1"/>
  <c r="Z139" i="5"/>
  <c r="AK139" i="5" s="1"/>
  <c r="Z140" i="5"/>
  <c r="AK140" i="5" s="1"/>
  <c r="Z141" i="5"/>
  <c r="AK141" i="5" s="1"/>
  <c r="Z142" i="5"/>
  <c r="AK142" i="5" s="1"/>
  <c r="Z143" i="5"/>
  <c r="AK143" i="5" s="1"/>
  <c r="Z144" i="5"/>
  <c r="AK144" i="5" s="1"/>
  <c r="Z145" i="5"/>
  <c r="AK145" i="5" s="1"/>
  <c r="Z146" i="5"/>
  <c r="AK146" i="5" s="1"/>
  <c r="Z147" i="5"/>
  <c r="AK147" i="5" s="1"/>
  <c r="Z148" i="5"/>
  <c r="AK148" i="5" s="1"/>
  <c r="Z149" i="5"/>
  <c r="AK149" i="5" s="1"/>
  <c r="Z150" i="5"/>
  <c r="AK150" i="5" s="1"/>
  <c r="Z151" i="5"/>
  <c r="AK151" i="5" s="1"/>
  <c r="Z152" i="5"/>
  <c r="AK152" i="5" s="1"/>
  <c r="Z153" i="5"/>
  <c r="AK153" i="5" s="1"/>
  <c r="Z154" i="5"/>
  <c r="AK154" i="5" s="1"/>
  <c r="Z155" i="5"/>
  <c r="AK155" i="5" s="1"/>
  <c r="Z156" i="5"/>
  <c r="AK156" i="5" s="1"/>
  <c r="Z157" i="5"/>
  <c r="AK157" i="5" s="1"/>
  <c r="Z158" i="5"/>
  <c r="AK158" i="5" s="1"/>
  <c r="Z159" i="5"/>
  <c r="AK159" i="5" s="1"/>
  <c r="Z160" i="5"/>
  <c r="AK160" i="5" s="1"/>
  <c r="Z161" i="5"/>
  <c r="AK161" i="5" s="1"/>
  <c r="Z162" i="5"/>
  <c r="AK162" i="5" s="1"/>
  <c r="Z163" i="5"/>
  <c r="AK163" i="5" s="1"/>
  <c r="Z164" i="5"/>
  <c r="AK164" i="5" s="1"/>
  <c r="Z165" i="5"/>
  <c r="AK165" i="5" s="1"/>
  <c r="Z166" i="5"/>
  <c r="AK166" i="5" s="1"/>
  <c r="Z167" i="5"/>
  <c r="AK167" i="5" s="1"/>
  <c r="Z168" i="5"/>
  <c r="AK168" i="5" s="1"/>
  <c r="Z169" i="5"/>
  <c r="AK169" i="5" s="1"/>
  <c r="Z170" i="5"/>
  <c r="AK170" i="5" s="1"/>
  <c r="Z171" i="5"/>
  <c r="AK171" i="5" s="1"/>
  <c r="Z172" i="5"/>
  <c r="AK172" i="5" s="1"/>
  <c r="Z173" i="5"/>
  <c r="AK173" i="5" s="1"/>
  <c r="Z174" i="5"/>
  <c r="AK174" i="5" s="1"/>
  <c r="Z175" i="5"/>
  <c r="AK175" i="5" s="1"/>
  <c r="Z176" i="5"/>
  <c r="AK176" i="5" s="1"/>
  <c r="Z177" i="5"/>
  <c r="AK177" i="5" s="1"/>
  <c r="Z178" i="5"/>
  <c r="AK178" i="5" s="1"/>
  <c r="Z179" i="5"/>
  <c r="AK179" i="5" s="1"/>
  <c r="Z180" i="5"/>
  <c r="AK180" i="5" s="1"/>
  <c r="Z181" i="5"/>
  <c r="AK181" i="5" s="1"/>
  <c r="Z182" i="5"/>
  <c r="AK182" i="5" s="1"/>
  <c r="Z183" i="5"/>
  <c r="AK183" i="5" s="1"/>
  <c r="Z184" i="5"/>
  <c r="AK184" i="5" s="1"/>
  <c r="Z185" i="5"/>
  <c r="AK185" i="5" s="1"/>
  <c r="Z186" i="5"/>
  <c r="AK186" i="5" s="1"/>
  <c r="Z187" i="5"/>
  <c r="AK187" i="5" s="1"/>
  <c r="Z188" i="5"/>
  <c r="AK188" i="5" s="1"/>
  <c r="Z189" i="5"/>
  <c r="AK189" i="5" s="1"/>
  <c r="Z190" i="5"/>
  <c r="AK190" i="5" s="1"/>
  <c r="Z191" i="5"/>
  <c r="AK191" i="5" s="1"/>
  <c r="Z192" i="5"/>
  <c r="AK192" i="5" s="1"/>
  <c r="Z193" i="5"/>
  <c r="AK193" i="5" s="1"/>
  <c r="Z194" i="5"/>
  <c r="AK194" i="5" s="1"/>
  <c r="Z195" i="5"/>
  <c r="AK195" i="5" s="1"/>
  <c r="Z196" i="5"/>
  <c r="AK196" i="5" s="1"/>
  <c r="Z197" i="5"/>
  <c r="AK197" i="5" s="1"/>
  <c r="Z198" i="5"/>
  <c r="AK198" i="5" s="1"/>
  <c r="Z199" i="5"/>
  <c r="AK199" i="5" s="1"/>
  <c r="Z200" i="5"/>
  <c r="AK200" i="5" s="1"/>
  <c r="Z201" i="5"/>
  <c r="AK201" i="5" s="1"/>
  <c r="Z202" i="5"/>
  <c r="AK202" i="5" s="1"/>
  <c r="Z203" i="5"/>
  <c r="AK203" i="5" s="1"/>
  <c r="Z204" i="5"/>
  <c r="AK204" i="5" s="1"/>
  <c r="Z205" i="5"/>
  <c r="AK205" i="5" s="1"/>
  <c r="Z206" i="5"/>
  <c r="AK206" i="5" s="1"/>
  <c r="Z207" i="5"/>
  <c r="AK207" i="5" s="1"/>
  <c r="Z208" i="5"/>
  <c r="AK208" i="5" s="1"/>
  <c r="Z209" i="5"/>
  <c r="AK209" i="5" s="1"/>
  <c r="Z210" i="5"/>
  <c r="AK210" i="5" s="1"/>
  <c r="Z211" i="5"/>
  <c r="AK211" i="5" s="1"/>
  <c r="Z212" i="5"/>
  <c r="AK212" i="5" s="1"/>
  <c r="Z213" i="5"/>
  <c r="AK213" i="5" s="1"/>
  <c r="Z214" i="5"/>
  <c r="AK214" i="5" s="1"/>
  <c r="Z215" i="5"/>
  <c r="AK215" i="5" s="1"/>
  <c r="Z216" i="5"/>
  <c r="AK216" i="5" s="1"/>
  <c r="Z217" i="5"/>
  <c r="AK217" i="5" s="1"/>
  <c r="Z218" i="5"/>
  <c r="AK218" i="5" s="1"/>
  <c r="Z219" i="5"/>
  <c r="AK219" i="5" s="1"/>
  <c r="Z220" i="5"/>
  <c r="AK220" i="5" s="1"/>
  <c r="Z221" i="5"/>
  <c r="AK221" i="5" s="1"/>
  <c r="Z222" i="5"/>
  <c r="AK222" i="5" s="1"/>
  <c r="Z223" i="5"/>
  <c r="AK223" i="5" s="1"/>
  <c r="Z224" i="5"/>
  <c r="AK224" i="5" s="1"/>
  <c r="Z225" i="5"/>
  <c r="AK225" i="5" s="1"/>
  <c r="Z226" i="5"/>
  <c r="AK226" i="5" s="1"/>
  <c r="W2" i="5"/>
  <c r="AL2" i="5" s="1"/>
  <c r="W3" i="5"/>
  <c r="AL3" i="5" s="1"/>
  <c r="W4" i="5"/>
  <c r="AL4" i="5" s="1"/>
  <c r="W5" i="5"/>
  <c r="AL5" i="5" s="1"/>
  <c r="W6" i="5"/>
  <c r="AL6" i="5" s="1"/>
  <c r="W7" i="5"/>
  <c r="AL7" i="5" s="1"/>
  <c r="W8" i="5"/>
  <c r="AL8" i="5" s="1"/>
  <c r="W9" i="5"/>
  <c r="AL9" i="5" s="1"/>
  <c r="W10" i="5"/>
  <c r="AL10" i="5" s="1"/>
  <c r="W11" i="5"/>
  <c r="AL11" i="5" s="1"/>
  <c r="W12" i="5"/>
  <c r="AL12" i="5" s="1"/>
  <c r="W13" i="5"/>
  <c r="AL13" i="5" s="1"/>
  <c r="W14" i="5"/>
  <c r="AL14" i="5" s="1"/>
  <c r="W15" i="5"/>
  <c r="AL15" i="5" s="1"/>
  <c r="W16" i="5"/>
  <c r="AL16" i="5" s="1"/>
  <c r="W17" i="5"/>
  <c r="AL17" i="5" s="1"/>
  <c r="W18" i="5"/>
  <c r="AL18" i="5" s="1"/>
  <c r="W19" i="5"/>
  <c r="AL19" i="5" s="1"/>
  <c r="W20" i="5"/>
  <c r="AL20" i="5" s="1"/>
  <c r="W21" i="5"/>
  <c r="AL21" i="5" s="1"/>
  <c r="W22" i="5"/>
  <c r="AL22" i="5" s="1"/>
  <c r="W23" i="5"/>
  <c r="AL23" i="5" s="1"/>
  <c r="W24" i="5"/>
  <c r="AL24" i="5" s="1"/>
  <c r="W25" i="5"/>
  <c r="AL25" i="5" s="1"/>
  <c r="W26" i="5"/>
  <c r="AL26" i="5" s="1"/>
  <c r="W27" i="5"/>
  <c r="AL27" i="5" s="1"/>
  <c r="W28" i="5"/>
  <c r="AL28" i="5" s="1"/>
  <c r="W29" i="5"/>
  <c r="AL29" i="5" s="1"/>
  <c r="W30" i="5"/>
  <c r="AL30" i="5" s="1"/>
  <c r="W31" i="5"/>
  <c r="AL31" i="5" s="1"/>
  <c r="W32" i="5"/>
  <c r="AL32" i="5" s="1"/>
  <c r="W33" i="5"/>
  <c r="AL33" i="5" s="1"/>
  <c r="W34" i="5"/>
  <c r="AL34" i="5" s="1"/>
  <c r="W35" i="5"/>
  <c r="AL35" i="5" s="1"/>
  <c r="W36" i="5"/>
  <c r="AL36" i="5" s="1"/>
  <c r="W37" i="5"/>
  <c r="AL37" i="5" s="1"/>
  <c r="W38" i="5"/>
  <c r="AL38" i="5" s="1"/>
  <c r="W39" i="5"/>
  <c r="AL39" i="5" s="1"/>
  <c r="W40" i="5"/>
  <c r="AL40" i="5" s="1"/>
  <c r="W41" i="5"/>
  <c r="AL41" i="5" s="1"/>
  <c r="W42" i="5"/>
  <c r="AL42" i="5" s="1"/>
  <c r="W43" i="5"/>
  <c r="AL43" i="5" s="1"/>
  <c r="W44" i="5"/>
  <c r="AL44" i="5" s="1"/>
  <c r="W45" i="5"/>
  <c r="AL45" i="5" s="1"/>
  <c r="W46" i="5"/>
  <c r="AL46" i="5" s="1"/>
  <c r="W47" i="5"/>
  <c r="AL47" i="5" s="1"/>
  <c r="W48" i="5"/>
  <c r="AL48" i="5" s="1"/>
  <c r="W49" i="5"/>
  <c r="AL49" i="5" s="1"/>
  <c r="W50" i="5"/>
  <c r="AL50" i="5" s="1"/>
  <c r="W51" i="5"/>
  <c r="AL51" i="5" s="1"/>
  <c r="W52" i="5"/>
  <c r="AL52" i="5" s="1"/>
  <c r="W53" i="5"/>
  <c r="AL53" i="5" s="1"/>
  <c r="W54" i="5"/>
  <c r="AL54" i="5" s="1"/>
  <c r="W55" i="5"/>
  <c r="AL55" i="5" s="1"/>
  <c r="W56" i="5"/>
  <c r="AL56" i="5" s="1"/>
  <c r="W57" i="5"/>
  <c r="AL57" i="5" s="1"/>
  <c r="W58" i="5"/>
  <c r="AL58" i="5" s="1"/>
  <c r="W59" i="5"/>
  <c r="AL59" i="5" s="1"/>
  <c r="W60" i="5"/>
  <c r="AL60" i="5" s="1"/>
  <c r="W61" i="5"/>
  <c r="AL61" i="5" s="1"/>
  <c r="W62" i="5"/>
  <c r="AL62" i="5" s="1"/>
  <c r="W63" i="5"/>
  <c r="AL63" i="5" s="1"/>
  <c r="W64" i="5"/>
  <c r="AL64" i="5" s="1"/>
  <c r="W65" i="5"/>
  <c r="AL65" i="5" s="1"/>
  <c r="W66" i="5"/>
  <c r="AL66" i="5" s="1"/>
  <c r="W67" i="5"/>
  <c r="AL67" i="5" s="1"/>
  <c r="W68" i="5"/>
  <c r="AL68" i="5" s="1"/>
  <c r="W69" i="5"/>
  <c r="AL69" i="5" s="1"/>
  <c r="W70" i="5"/>
  <c r="AL70" i="5" s="1"/>
  <c r="W71" i="5"/>
  <c r="AL71" i="5" s="1"/>
  <c r="W72" i="5"/>
  <c r="AL72" i="5" s="1"/>
  <c r="W73" i="5"/>
  <c r="AL73" i="5" s="1"/>
  <c r="W74" i="5"/>
  <c r="AL74" i="5" s="1"/>
  <c r="W75" i="5"/>
  <c r="AL75" i="5" s="1"/>
  <c r="W76" i="5"/>
  <c r="AL76" i="5" s="1"/>
  <c r="W77" i="5"/>
  <c r="AL77" i="5" s="1"/>
  <c r="W78" i="5"/>
  <c r="AL78" i="5" s="1"/>
  <c r="W79" i="5"/>
  <c r="AL79" i="5" s="1"/>
  <c r="W80" i="5"/>
  <c r="AL80" i="5" s="1"/>
  <c r="W81" i="5"/>
  <c r="AL81" i="5" s="1"/>
  <c r="W82" i="5"/>
  <c r="AL82" i="5" s="1"/>
  <c r="W83" i="5"/>
  <c r="AL83" i="5" s="1"/>
  <c r="W84" i="5"/>
  <c r="AL84" i="5" s="1"/>
  <c r="W85" i="5"/>
  <c r="AL85" i="5" s="1"/>
  <c r="W86" i="5"/>
  <c r="AL86" i="5" s="1"/>
  <c r="W87" i="5"/>
  <c r="AL87" i="5" s="1"/>
  <c r="W88" i="5"/>
  <c r="AL88" i="5" s="1"/>
  <c r="W89" i="5"/>
  <c r="AL89" i="5" s="1"/>
  <c r="W90" i="5"/>
  <c r="AL90" i="5" s="1"/>
  <c r="W91" i="5"/>
  <c r="AL91" i="5" s="1"/>
  <c r="W92" i="5"/>
  <c r="AL92" i="5" s="1"/>
  <c r="W93" i="5"/>
  <c r="AL93" i="5" s="1"/>
  <c r="W94" i="5"/>
  <c r="AL94" i="5" s="1"/>
  <c r="W95" i="5"/>
  <c r="AL95" i="5" s="1"/>
  <c r="W96" i="5"/>
  <c r="AL96" i="5" s="1"/>
  <c r="W97" i="5"/>
  <c r="AL97" i="5" s="1"/>
  <c r="W98" i="5"/>
  <c r="AL98" i="5" s="1"/>
  <c r="W99" i="5"/>
  <c r="AL99" i="5" s="1"/>
  <c r="W100" i="5"/>
  <c r="AL100" i="5" s="1"/>
  <c r="W101" i="5"/>
  <c r="AL101" i="5" s="1"/>
  <c r="W102" i="5"/>
  <c r="AL102" i="5" s="1"/>
  <c r="W103" i="5"/>
  <c r="AL103" i="5" s="1"/>
  <c r="W104" i="5"/>
  <c r="AL104" i="5" s="1"/>
  <c r="W105" i="5"/>
  <c r="AL105" i="5" s="1"/>
  <c r="W106" i="5"/>
  <c r="AL106" i="5" s="1"/>
  <c r="W107" i="5"/>
  <c r="AL107" i="5" s="1"/>
  <c r="W108" i="5"/>
  <c r="AL108" i="5" s="1"/>
  <c r="W109" i="5"/>
  <c r="AL109" i="5" s="1"/>
  <c r="W110" i="5"/>
  <c r="AL110" i="5" s="1"/>
  <c r="W111" i="5"/>
  <c r="AL111" i="5" s="1"/>
  <c r="W112" i="5"/>
  <c r="AL112" i="5" s="1"/>
  <c r="W113" i="5"/>
  <c r="AL113" i="5" s="1"/>
  <c r="W114" i="5"/>
  <c r="AL114" i="5" s="1"/>
  <c r="W115" i="5"/>
  <c r="AL115" i="5" s="1"/>
  <c r="W116" i="5"/>
  <c r="AL116" i="5" s="1"/>
  <c r="W117" i="5"/>
  <c r="AL117" i="5" s="1"/>
  <c r="W118" i="5"/>
  <c r="AL118" i="5" s="1"/>
  <c r="W119" i="5"/>
  <c r="AL119" i="5" s="1"/>
  <c r="W120" i="5"/>
  <c r="AL120" i="5" s="1"/>
  <c r="W121" i="5"/>
  <c r="AL121" i="5" s="1"/>
  <c r="W122" i="5"/>
  <c r="AL122" i="5" s="1"/>
  <c r="W123" i="5"/>
  <c r="AL123" i="5" s="1"/>
  <c r="W124" i="5"/>
  <c r="AL124" i="5" s="1"/>
  <c r="W125" i="5"/>
  <c r="AL125" i="5" s="1"/>
  <c r="W126" i="5"/>
  <c r="AL126" i="5" s="1"/>
  <c r="W127" i="5"/>
  <c r="AL127" i="5" s="1"/>
  <c r="W128" i="5"/>
  <c r="AL128" i="5" s="1"/>
  <c r="W129" i="5"/>
  <c r="AL129" i="5" s="1"/>
  <c r="W130" i="5"/>
  <c r="AL130" i="5" s="1"/>
  <c r="W131" i="5"/>
  <c r="AL131" i="5" s="1"/>
  <c r="W132" i="5"/>
  <c r="AL132" i="5" s="1"/>
  <c r="W133" i="5"/>
  <c r="AL133" i="5" s="1"/>
  <c r="W134" i="5"/>
  <c r="AL134" i="5" s="1"/>
  <c r="W135" i="5"/>
  <c r="AL135" i="5" s="1"/>
  <c r="W136" i="5"/>
  <c r="AL136" i="5" s="1"/>
  <c r="W137" i="5"/>
  <c r="AL137" i="5" s="1"/>
  <c r="W138" i="5"/>
  <c r="AL138" i="5" s="1"/>
  <c r="W139" i="5"/>
  <c r="AL139" i="5" s="1"/>
  <c r="W140" i="5"/>
  <c r="AL140" i="5" s="1"/>
  <c r="W141" i="5"/>
  <c r="AL141" i="5" s="1"/>
  <c r="W142" i="5"/>
  <c r="AL142" i="5" s="1"/>
  <c r="W143" i="5"/>
  <c r="AL143" i="5" s="1"/>
  <c r="W144" i="5"/>
  <c r="AL144" i="5" s="1"/>
  <c r="W145" i="5"/>
  <c r="AL145" i="5" s="1"/>
  <c r="W146" i="5"/>
  <c r="AL146" i="5" s="1"/>
  <c r="W147" i="5"/>
  <c r="AL147" i="5" s="1"/>
  <c r="W148" i="5"/>
  <c r="AL148" i="5" s="1"/>
  <c r="W149" i="5"/>
  <c r="AL149" i="5" s="1"/>
  <c r="W150" i="5"/>
  <c r="AL150" i="5" s="1"/>
  <c r="W151" i="5"/>
  <c r="AL151" i="5" s="1"/>
  <c r="W152" i="5"/>
  <c r="AL152" i="5" s="1"/>
  <c r="W153" i="5"/>
  <c r="AL153" i="5" s="1"/>
  <c r="W154" i="5"/>
  <c r="AL154" i="5" s="1"/>
  <c r="W155" i="5"/>
  <c r="AL155" i="5" s="1"/>
  <c r="W156" i="5"/>
  <c r="AL156" i="5" s="1"/>
  <c r="W157" i="5"/>
  <c r="AL157" i="5" s="1"/>
  <c r="W158" i="5"/>
  <c r="AL158" i="5" s="1"/>
  <c r="W159" i="5"/>
  <c r="AL159" i="5" s="1"/>
  <c r="W160" i="5"/>
  <c r="AL160" i="5" s="1"/>
  <c r="W161" i="5"/>
  <c r="AL161" i="5" s="1"/>
  <c r="W162" i="5"/>
  <c r="AL162" i="5" s="1"/>
  <c r="W163" i="5"/>
  <c r="AL163" i="5" s="1"/>
  <c r="W164" i="5"/>
  <c r="AL164" i="5" s="1"/>
  <c r="W165" i="5"/>
  <c r="AL165" i="5" s="1"/>
  <c r="W166" i="5"/>
  <c r="AL166" i="5" s="1"/>
  <c r="W167" i="5"/>
  <c r="AL167" i="5" s="1"/>
  <c r="W168" i="5"/>
  <c r="AL168" i="5" s="1"/>
  <c r="W169" i="5"/>
  <c r="AL169" i="5" s="1"/>
  <c r="W170" i="5"/>
  <c r="AL170" i="5" s="1"/>
  <c r="W171" i="5"/>
  <c r="AL171" i="5" s="1"/>
  <c r="W172" i="5"/>
  <c r="AL172" i="5" s="1"/>
  <c r="W173" i="5"/>
  <c r="AL173" i="5" s="1"/>
  <c r="W174" i="5"/>
  <c r="AL174" i="5" s="1"/>
  <c r="W175" i="5"/>
  <c r="AL175" i="5" s="1"/>
  <c r="W176" i="5"/>
  <c r="AL176" i="5" s="1"/>
  <c r="W177" i="5"/>
  <c r="AL177" i="5" s="1"/>
  <c r="W178" i="5"/>
  <c r="AL178" i="5" s="1"/>
  <c r="W179" i="5"/>
  <c r="AL179" i="5" s="1"/>
  <c r="W180" i="5"/>
  <c r="AL180" i="5" s="1"/>
  <c r="W181" i="5"/>
  <c r="AL181" i="5" s="1"/>
  <c r="W182" i="5"/>
  <c r="AL182" i="5" s="1"/>
  <c r="W183" i="5"/>
  <c r="AL183" i="5" s="1"/>
  <c r="W184" i="5"/>
  <c r="AL184" i="5" s="1"/>
  <c r="W185" i="5"/>
  <c r="AL185" i="5" s="1"/>
  <c r="W186" i="5"/>
  <c r="AL186" i="5" s="1"/>
  <c r="W187" i="5"/>
  <c r="AL187" i="5" s="1"/>
  <c r="W188" i="5"/>
  <c r="AL188" i="5" s="1"/>
  <c r="W189" i="5"/>
  <c r="AL189" i="5" s="1"/>
  <c r="W190" i="5"/>
  <c r="AL190" i="5" s="1"/>
  <c r="W191" i="5"/>
  <c r="AL191" i="5" s="1"/>
  <c r="W192" i="5"/>
  <c r="AL192" i="5" s="1"/>
  <c r="W193" i="5"/>
  <c r="AL193" i="5" s="1"/>
  <c r="W194" i="5"/>
  <c r="AL194" i="5" s="1"/>
  <c r="W195" i="5"/>
  <c r="AL195" i="5" s="1"/>
  <c r="W196" i="5"/>
  <c r="AL196" i="5" s="1"/>
  <c r="W197" i="5"/>
  <c r="AL197" i="5" s="1"/>
  <c r="W198" i="5"/>
  <c r="AL198" i="5" s="1"/>
  <c r="W199" i="5"/>
  <c r="AL199" i="5" s="1"/>
  <c r="W200" i="5"/>
  <c r="AL200" i="5" s="1"/>
  <c r="W201" i="5"/>
  <c r="AL201" i="5" s="1"/>
  <c r="W202" i="5"/>
  <c r="AL202" i="5" s="1"/>
  <c r="W203" i="5"/>
  <c r="AL203" i="5" s="1"/>
  <c r="W204" i="5"/>
  <c r="AL204" i="5" s="1"/>
  <c r="W205" i="5"/>
  <c r="AL205" i="5" s="1"/>
  <c r="W206" i="5"/>
  <c r="AL206" i="5" s="1"/>
  <c r="W207" i="5"/>
  <c r="AL207" i="5" s="1"/>
  <c r="W208" i="5"/>
  <c r="AL208" i="5" s="1"/>
  <c r="W209" i="5"/>
  <c r="AL209" i="5" s="1"/>
  <c r="W210" i="5"/>
  <c r="AL210" i="5" s="1"/>
  <c r="W211" i="5"/>
  <c r="AL211" i="5" s="1"/>
  <c r="W212" i="5"/>
  <c r="AL212" i="5" s="1"/>
  <c r="W213" i="5"/>
  <c r="AL213" i="5" s="1"/>
  <c r="W214" i="5"/>
  <c r="AL214" i="5" s="1"/>
  <c r="W215" i="5"/>
  <c r="AL215" i="5" s="1"/>
  <c r="W216" i="5"/>
  <c r="AL216" i="5" s="1"/>
  <c r="W217" i="5"/>
  <c r="AL217" i="5" s="1"/>
  <c r="W218" i="5"/>
  <c r="AL218" i="5" s="1"/>
  <c r="W219" i="5"/>
  <c r="AL219" i="5" s="1"/>
  <c r="W220" i="5"/>
  <c r="AL220" i="5" s="1"/>
  <c r="W221" i="5"/>
  <c r="AL221" i="5" s="1"/>
  <c r="W222" i="5"/>
  <c r="AL222" i="5" s="1"/>
  <c r="W223" i="5"/>
  <c r="AL223" i="5" s="1"/>
  <c r="W224" i="5"/>
  <c r="AL224" i="5" s="1"/>
  <c r="W225" i="5"/>
  <c r="AL225" i="5" s="1"/>
  <c r="W226" i="5"/>
  <c r="AL226" i="5" s="1"/>
  <c r="T2" i="5"/>
  <c r="AM2" i="5" s="1"/>
  <c r="T3" i="5"/>
  <c r="AM3" i="5" s="1"/>
  <c r="T4" i="5"/>
  <c r="AM4" i="5" s="1"/>
  <c r="T5" i="5"/>
  <c r="AM5" i="5" s="1"/>
  <c r="T6" i="5"/>
  <c r="AM6" i="5" s="1"/>
  <c r="T7" i="5"/>
  <c r="AM7" i="5" s="1"/>
  <c r="T8" i="5"/>
  <c r="AM8" i="5" s="1"/>
  <c r="T9" i="5"/>
  <c r="AM9" i="5" s="1"/>
  <c r="T10" i="5"/>
  <c r="AM10" i="5" s="1"/>
  <c r="T11" i="5"/>
  <c r="AM11" i="5" s="1"/>
  <c r="T12" i="5"/>
  <c r="AM12" i="5" s="1"/>
  <c r="T13" i="5"/>
  <c r="AM13" i="5" s="1"/>
  <c r="T14" i="5"/>
  <c r="AM14" i="5" s="1"/>
  <c r="T15" i="5"/>
  <c r="AM15" i="5" s="1"/>
  <c r="T16" i="5"/>
  <c r="AM16" i="5" s="1"/>
  <c r="T17" i="5"/>
  <c r="AM17" i="5" s="1"/>
  <c r="T18" i="5"/>
  <c r="AM18" i="5" s="1"/>
  <c r="T19" i="5"/>
  <c r="AM19" i="5" s="1"/>
  <c r="T20" i="5"/>
  <c r="AM20" i="5" s="1"/>
  <c r="T21" i="5"/>
  <c r="AM21" i="5" s="1"/>
  <c r="T22" i="5"/>
  <c r="AM22" i="5" s="1"/>
  <c r="T23" i="5"/>
  <c r="AM23" i="5" s="1"/>
  <c r="T24" i="5"/>
  <c r="AM24" i="5" s="1"/>
  <c r="T25" i="5"/>
  <c r="AM25" i="5" s="1"/>
  <c r="T26" i="5"/>
  <c r="AM26" i="5" s="1"/>
  <c r="T27" i="5"/>
  <c r="AM27" i="5" s="1"/>
  <c r="T28" i="5"/>
  <c r="AM28" i="5" s="1"/>
  <c r="T29" i="5"/>
  <c r="AM29" i="5" s="1"/>
  <c r="T30" i="5"/>
  <c r="AM30" i="5" s="1"/>
  <c r="T31" i="5"/>
  <c r="AM31" i="5" s="1"/>
  <c r="T32" i="5"/>
  <c r="AM32" i="5" s="1"/>
  <c r="T33" i="5"/>
  <c r="AM33" i="5" s="1"/>
  <c r="T34" i="5"/>
  <c r="AM34" i="5" s="1"/>
  <c r="T35" i="5"/>
  <c r="AM35" i="5" s="1"/>
  <c r="T36" i="5"/>
  <c r="AM36" i="5" s="1"/>
  <c r="T37" i="5"/>
  <c r="AM37" i="5" s="1"/>
  <c r="T38" i="5"/>
  <c r="AM38" i="5" s="1"/>
  <c r="T39" i="5"/>
  <c r="AM39" i="5" s="1"/>
  <c r="T40" i="5"/>
  <c r="AM40" i="5" s="1"/>
  <c r="T41" i="5"/>
  <c r="AM41" i="5" s="1"/>
  <c r="T42" i="5"/>
  <c r="AM42" i="5" s="1"/>
  <c r="T43" i="5"/>
  <c r="AM43" i="5" s="1"/>
  <c r="T44" i="5"/>
  <c r="AM44" i="5" s="1"/>
  <c r="T45" i="5"/>
  <c r="AM45" i="5" s="1"/>
  <c r="T46" i="5"/>
  <c r="AM46" i="5" s="1"/>
  <c r="T47" i="5"/>
  <c r="AM47" i="5" s="1"/>
  <c r="T48" i="5"/>
  <c r="AM48" i="5" s="1"/>
  <c r="T49" i="5"/>
  <c r="AM49" i="5" s="1"/>
  <c r="T50" i="5"/>
  <c r="AM50" i="5" s="1"/>
  <c r="T51" i="5"/>
  <c r="AM51" i="5" s="1"/>
  <c r="T52" i="5"/>
  <c r="AM52" i="5" s="1"/>
  <c r="T53" i="5"/>
  <c r="AM53" i="5" s="1"/>
  <c r="T54" i="5"/>
  <c r="AM54" i="5" s="1"/>
  <c r="T55" i="5"/>
  <c r="AM55" i="5" s="1"/>
  <c r="T56" i="5"/>
  <c r="AM56" i="5" s="1"/>
  <c r="T57" i="5"/>
  <c r="AM57" i="5" s="1"/>
  <c r="T58" i="5"/>
  <c r="AM58" i="5" s="1"/>
  <c r="T59" i="5"/>
  <c r="AM59" i="5" s="1"/>
  <c r="T60" i="5"/>
  <c r="AM60" i="5" s="1"/>
  <c r="T61" i="5"/>
  <c r="AM61" i="5" s="1"/>
  <c r="T62" i="5"/>
  <c r="AM62" i="5" s="1"/>
  <c r="T63" i="5"/>
  <c r="AM63" i="5" s="1"/>
  <c r="T64" i="5"/>
  <c r="AM64" i="5" s="1"/>
  <c r="T65" i="5"/>
  <c r="AM65" i="5" s="1"/>
  <c r="T66" i="5"/>
  <c r="AM66" i="5" s="1"/>
  <c r="T67" i="5"/>
  <c r="AM67" i="5" s="1"/>
  <c r="T68" i="5"/>
  <c r="AM68" i="5" s="1"/>
  <c r="T69" i="5"/>
  <c r="AM69" i="5" s="1"/>
  <c r="T70" i="5"/>
  <c r="AM70" i="5" s="1"/>
  <c r="T71" i="5"/>
  <c r="AM71" i="5" s="1"/>
  <c r="T72" i="5"/>
  <c r="AM72" i="5" s="1"/>
  <c r="T73" i="5"/>
  <c r="AM73" i="5" s="1"/>
  <c r="T74" i="5"/>
  <c r="AM74" i="5" s="1"/>
  <c r="T75" i="5"/>
  <c r="AM75" i="5" s="1"/>
  <c r="T76" i="5"/>
  <c r="AM76" i="5" s="1"/>
  <c r="T77" i="5"/>
  <c r="AM77" i="5" s="1"/>
  <c r="T78" i="5"/>
  <c r="AM78" i="5" s="1"/>
  <c r="T79" i="5"/>
  <c r="AM79" i="5" s="1"/>
  <c r="T80" i="5"/>
  <c r="AM80" i="5" s="1"/>
  <c r="T81" i="5"/>
  <c r="AM81" i="5" s="1"/>
  <c r="T82" i="5"/>
  <c r="AM82" i="5" s="1"/>
  <c r="T83" i="5"/>
  <c r="AM83" i="5" s="1"/>
  <c r="T84" i="5"/>
  <c r="AM84" i="5" s="1"/>
  <c r="T85" i="5"/>
  <c r="AM85" i="5" s="1"/>
  <c r="T86" i="5"/>
  <c r="AM86" i="5" s="1"/>
  <c r="T87" i="5"/>
  <c r="AM87" i="5" s="1"/>
  <c r="T88" i="5"/>
  <c r="AM88" i="5" s="1"/>
  <c r="T89" i="5"/>
  <c r="AM89" i="5" s="1"/>
  <c r="T90" i="5"/>
  <c r="AM90" i="5" s="1"/>
  <c r="T91" i="5"/>
  <c r="AM91" i="5" s="1"/>
  <c r="T92" i="5"/>
  <c r="AM92" i="5" s="1"/>
  <c r="T93" i="5"/>
  <c r="AM93" i="5" s="1"/>
  <c r="T94" i="5"/>
  <c r="AM94" i="5" s="1"/>
  <c r="T95" i="5"/>
  <c r="AM95" i="5" s="1"/>
  <c r="T96" i="5"/>
  <c r="AM96" i="5" s="1"/>
  <c r="T97" i="5"/>
  <c r="AM97" i="5" s="1"/>
  <c r="T98" i="5"/>
  <c r="AM98" i="5" s="1"/>
  <c r="T99" i="5"/>
  <c r="AM99" i="5" s="1"/>
  <c r="T100" i="5"/>
  <c r="AM100" i="5" s="1"/>
  <c r="T101" i="5"/>
  <c r="AM101" i="5" s="1"/>
  <c r="T102" i="5"/>
  <c r="AM102" i="5" s="1"/>
  <c r="T103" i="5"/>
  <c r="AM103" i="5" s="1"/>
  <c r="T104" i="5"/>
  <c r="AM104" i="5" s="1"/>
  <c r="T105" i="5"/>
  <c r="AM105" i="5" s="1"/>
  <c r="T106" i="5"/>
  <c r="AM106" i="5" s="1"/>
  <c r="T107" i="5"/>
  <c r="AM107" i="5" s="1"/>
  <c r="T108" i="5"/>
  <c r="AM108" i="5" s="1"/>
  <c r="T109" i="5"/>
  <c r="AM109" i="5" s="1"/>
  <c r="T110" i="5"/>
  <c r="AM110" i="5" s="1"/>
  <c r="T111" i="5"/>
  <c r="AM111" i="5" s="1"/>
  <c r="T112" i="5"/>
  <c r="AM112" i="5" s="1"/>
  <c r="T113" i="5"/>
  <c r="AM113" i="5" s="1"/>
  <c r="T114" i="5"/>
  <c r="AM114" i="5" s="1"/>
  <c r="T115" i="5"/>
  <c r="AM115" i="5" s="1"/>
  <c r="T116" i="5"/>
  <c r="AM116" i="5" s="1"/>
  <c r="T117" i="5"/>
  <c r="AM117" i="5" s="1"/>
  <c r="T118" i="5"/>
  <c r="AM118" i="5" s="1"/>
  <c r="T119" i="5"/>
  <c r="AM119" i="5" s="1"/>
  <c r="T120" i="5"/>
  <c r="AM120" i="5" s="1"/>
  <c r="T121" i="5"/>
  <c r="AM121" i="5" s="1"/>
  <c r="T122" i="5"/>
  <c r="AM122" i="5" s="1"/>
  <c r="T123" i="5"/>
  <c r="AM123" i="5" s="1"/>
  <c r="T124" i="5"/>
  <c r="AM124" i="5" s="1"/>
  <c r="T125" i="5"/>
  <c r="AM125" i="5" s="1"/>
  <c r="T126" i="5"/>
  <c r="AM126" i="5" s="1"/>
  <c r="T127" i="5"/>
  <c r="AM127" i="5" s="1"/>
  <c r="T128" i="5"/>
  <c r="AM128" i="5" s="1"/>
  <c r="T129" i="5"/>
  <c r="AM129" i="5" s="1"/>
  <c r="T130" i="5"/>
  <c r="AM130" i="5" s="1"/>
  <c r="T131" i="5"/>
  <c r="AM131" i="5" s="1"/>
  <c r="T132" i="5"/>
  <c r="AM132" i="5" s="1"/>
  <c r="T133" i="5"/>
  <c r="AM133" i="5" s="1"/>
  <c r="T134" i="5"/>
  <c r="AM134" i="5" s="1"/>
  <c r="T135" i="5"/>
  <c r="AM135" i="5" s="1"/>
  <c r="T136" i="5"/>
  <c r="AM136" i="5" s="1"/>
  <c r="T137" i="5"/>
  <c r="AM137" i="5" s="1"/>
  <c r="T138" i="5"/>
  <c r="AM138" i="5" s="1"/>
  <c r="T139" i="5"/>
  <c r="AM139" i="5" s="1"/>
  <c r="T140" i="5"/>
  <c r="AM140" i="5" s="1"/>
  <c r="T141" i="5"/>
  <c r="AM141" i="5" s="1"/>
  <c r="T142" i="5"/>
  <c r="AM142" i="5" s="1"/>
  <c r="T143" i="5"/>
  <c r="AM143" i="5" s="1"/>
  <c r="T144" i="5"/>
  <c r="AM144" i="5" s="1"/>
  <c r="T145" i="5"/>
  <c r="AM145" i="5" s="1"/>
  <c r="T146" i="5"/>
  <c r="AM146" i="5" s="1"/>
  <c r="T147" i="5"/>
  <c r="AM147" i="5" s="1"/>
  <c r="T148" i="5"/>
  <c r="AM148" i="5" s="1"/>
  <c r="T149" i="5"/>
  <c r="AM149" i="5" s="1"/>
  <c r="T150" i="5"/>
  <c r="AM150" i="5" s="1"/>
  <c r="T151" i="5"/>
  <c r="AM151" i="5" s="1"/>
  <c r="T152" i="5"/>
  <c r="AM152" i="5" s="1"/>
  <c r="T153" i="5"/>
  <c r="AM153" i="5" s="1"/>
  <c r="T154" i="5"/>
  <c r="AM154" i="5" s="1"/>
  <c r="T155" i="5"/>
  <c r="AM155" i="5" s="1"/>
  <c r="T156" i="5"/>
  <c r="AM156" i="5" s="1"/>
  <c r="T157" i="5"/>
  <c r="AM157" i="5" s="1"/>
  <c r="T158" i="5"/>
  <c r="AM158" i="5" s="1"/>
  <c r="T159" i="5"/>
  <c r="AM159" i="5" s="1"/>
  <c r="T160" i="5"/>
  <c r="AM160" i="5" s="1"/>
  <c r="T161" i="5"/>
  <c r="AM161" i="5" s="1"/>
  <c r="T162" i="5"/>
  <c r="AM162" i="5" s="1"/>
  <c r="T163" i="5"/>
  <c r="AM163" i="5" s="1"/>
  <c r="T164" i="5"/>
  <c r="AM164" i="5" s="1"/>
  <c r="T165" i="5"/>
  <c r="AM165" i="5" s="1"/>
  <c r="T166" i="5"/>
  <c r="AM166" i="5" s="1"/>
  <c r="T167" i="5"/>
  <c r="AM167" i="5" s="1"/>
  <c r="T168" i="5"/>
  <c r="AM168" i="5" s="1"/>
  <c r="T169" i="5"/>
  <c r="AM169" i="5" s="1"/>
  <c r="T170" i="5"/>
  <c r="AM170" i="5" s="1"/>
  <c r="T171" i="5"/>
  <c r="AM171" i="5" s="1"/>
  <c r="T172" i="5"/>
  <c r="AM172" i="5" s="1"/>
  <c r="T173" i="5"/>
  <c r="AM173" i="5" s="1"/>
  <c r="T174" i="5"/>
  <c r="AM174" i="5" s="1"/>
  <c r="T175" i="5"/>
  <c r="AM175" i="5" s="1"/>
  <c r="T176" i="5"/>
  <c r="AM176" i="5" s="1"/>
  <c r="T177" i="5"/>
  <c r="AM177" i="5" s="1"/>
  <c r="T178" i="5"/>
  <c r="AM178" i="5" s="1"/>
  <c r="T179" i="5"/>
  <c r="AM179" i="5" s="1"/>
  <c r="T180" i="5"/>
  <c r="AM180" i="5" s="1"/>
  <c r="T181" i="5"/>
  <c r="AM181" i="5" s="1"/>
  <c r="T182" i="5"/>
  <c r="AM182" i="5" s="1"/>
  <c r="T183" i="5"/>
  <c r="AM183" i="5" s="1"/>
  <c r="T184" i="5"/>
  <c r="AM184" i="5" s="1"/>
  <c r="T185" i="5"/>
  <c r="AM185" i="5" s="1"/>
  <c r="T186" i="5"/>
  <c r="AM186" i="5" s="1"/>
  <c r="T187" i="5"/>
  <c r="AM187" i="5" s="1"/>
  <c r="T188" i="5"/>
  <c r="AM188" i="5" s="1"/>
  <c r="T189" i="5"/>
  <c r="AM189" i="5" s="1"/>
  <c r="T190" i="5"/>
  <c r="AM190" i="5" s="1"/>
  <c r="T191" i="5"/>
  <c r="AM191" i="5" s="1"/>
  <c r="T192" i="5"/>
  <c r="AM192" i="5" s="1"/>
  <c r="T193" i="5"/>
  <c r="AM193" i="5" s="1"/>
  <c r="T194" i="5"/>
  <c r="AM194" i="5" s="1"/>
  <c r="T195" i="5"/>
  <c r="AM195" i="5" s="1"/>
  <c r="T196" i="5"/>
  <c r="AM196" i="5" s="1"/>
  <c r="T197" i="5"/>
  <c r="AM197" i="5" s="1"/>
  <c r="T198" i="5"/>
  <c r="AM198" i="5" s="1"/>
  <c r="T199" i="5"/>
  <c r="AM199" i="5" s="1"/>
  <c r="T200" i="5"/>
  <c r="AM200" i="5" s="1"/>
  <c r="T201" i="5"/>
  <c r="AM201" i="5" s="1"/>
  <c r="T202" i="5"/>
  <c r="AM202" i="5" s="1"/>
  <c r="T203" i="5"/>
  <c r="AM203" i="5" s="1"/>
  <c r="T204" i="5"/>
  <c r="AM204" i="5" s="1"/>
  <c r="T205" i="5"/>
  <c r="AM205" i="5" s="1"/>
  <c r="T206" i="5"/>
  <c r="AM206" i="5" s="1"/>
  <c r="T207" i="5"/>
  <c r="AM207" i="5" s="1"/>
  <c r="T208" i="5"/>
  <c r="AM208" i="5" s="1"/>
  <c r="T209" i="5"/>
  <c r="AM209" i="5" s="1"/>
  <c r="T210" i="5"/>
  <c r="AM210" i="5" s="1"/>
  <c r="T211" i="5"/>
  <c r="AM211" i="5" s="1"/>
  <c r="T212" i="5"/>
  <c r="AM212" i="5" s="1"/>
  <c r="T213" i="5"/>
  <c r="AM213" i="5" s="1"/>
  <c r="T214" i="5"/>
  <c r="AM214" i="5" s="1"/>
  <c r="T215" i="5"/>
  <c r="AM215" i="5" s="1"/>
  <c r="T216" i="5"/>
  <c r="AM216" i="5" s="1"/>
  <c r="T217" i="5"/>
  <c r="AM217" i="5" s="1"/>
  <c r="T218" i="5"/>
  <c r="AM218" i="5" s="1"/>
  <c r="T219" i="5"/>
  <c r="AM219" i="5" s="1"/>
  <c r="T220" i="5"/>
  <c r="AM220" i="5" s="1"/>
  <c r="T221" i="5"/>
  <c r="AM221" i="5" s="1"/>
  <c r="T222" i="5"/>
  <c r="AM222" i="5" s="1"/>
  <c r="T223" i="5"/>
  <c r="AM223" i="5" s="1"/>
  <c r="T224" i="5"/>
  <c r="AM224" i="5" s="1"/>
  <c r="T225" i="5"/>
  <c r="AM225" i="5" s="1"/>
  <c r="T226" i="5"/>
  <c r="AM226" i="5" s="1"/>
  <c r="Q2" i="5"/>
  <c r="AN2" i="5" s="1"/>
  <c r="Q3" i="5"/>
  <c r="AN3" i="5" s="1"/>
  <c r="Q4" i="5"/>
  <c r="AN4" i="5" s="1"/>
  <c r="Q5" i="5"/>
  <c r="AN5" i="5" s="1"/>
  <c r="Q6" i="5"/>
  <c r="AN6" i="5" s="1"/>
  <c r="Q7" i="5"/>
  <c r="AN7" i="5" s="1"/>
  <c r="Q8" i="5"/>
  <c r="AN8" i="5" s="1"/>
  <c r="Q9" i="5"/>
  <c r="AN9" i="5" s="1"/>
  <c r="Q10" i="5"/>
  <c r="AN10" i="5" s="1"/>
  <c r="Q11" i="5"/>
  <c r="AN11" i="5" s="1"/>
  <c r="Q12" i="5"/>
  <c r="AN12" i="5" s="1"/>
  <c r="Q13" i="5"/>
  <c r="AN13" i="5" s="1"/>
  <c r="Q14" i="5"/>
  <c r="AN14" i="5" s="1"/>
  <c r="Q15" i="5"/>
  <c r="AN15" i="5" s="1"/>
  <c r="Q16" i="5"/>
  <c r="AN16" i="5" s="1"/>
  <c r="Q17" i="5"/>
  <c r="AN17" i="5" s="1"/>
  <c r="Q18" i="5"/>
  <c r="AN18" i="5" s="1"/>
  <c r="Q19" i="5"/>
  <c r="AN19" i="5" s="1"/>
  <c r="Q20" i="5"/>
  <c r="AN20" i="5" s="1"/>
  <c r="Q21" i="5"/>
  <c r="AN21" i="5" s="1"/>
  <c r="Q22" i="5"/>
  <c r="AN22" i="5" s="1"/>
  <c r="Q23" i="5"/>
  <c r="AN23" i="5" s="1"/>
  <c r="Q24" i="5"/>
  <c r="AN24" i="5" s="1"/>
  <c r="Q25" i="5"/>
  <c r="AN25" i="5" s="1"/>
  <c r="Q26" i="5"/>
  <c r="AN26" i="5" s="1"/>
  <c r="Q27" i="5"/>
  <c r="AN27" i="5" s="1"/>
  <c r="Q28" i="5"/>
  <c r="AN28" i="5" s="1"/>
  <c r="Q29" i="5"/>
  <c r="AN29" i="5" s="1"/>
  <c r="Q30" i="5"/>
  <c r="AN30" i="5" s="1"/>
  <c r="Q31" i="5"/>
  <c r="AN31" i="5" s="1"/>
  <c r="Q32" i="5"/>
  <c r="AN32" i="5" s="1"/>
  <c r="Q33" i="5"/>
  <c r="AN33" i="5" s="1"/>
  <c r="Q34" i="5"/>
  <c r="AN34" i="5" s="1"/>
  <c r="Q35" i="5"/>
  <c r="AN35" i="5" s="1"/>
  <c r="Q36" i="5"/>
  <c r="AN36" i="5" s="1"/>
  <c r="Q37" i="5"/>
  <c r="AN37" i="5" s="1"/>
  <c r="Q38" i="5"/>
  <c r="AN38" i="5" s="1"/>
  <c r="Q39" i="5"/>
  <c r="AN39" i="5" s="1"/>
  <c r="Q40" i="5"/>
  <c r="AN40" i="5" s="1"/>
  <c r="Q41" i="5"/>
  <c r="AN41" i="5" s="1"/>
  <c r="Q42" i="5"/>
  <c r="AN42" i="5" s="1"/>
  <c r="Q43" i="5"/>
  <c r="AN43" i="5" s="1"/>
  <c r="Q44" i="5"/>
  <c r="AN44" i="5" s="1"/>
  <c r="Q45" i="5"/>
  <c r="AN45" i="5" s="1"/>
  <c r="Q46" i="5"/>
  <c r="AN46" i="5" s="1"/>
  <c r="Q47" i="5"/>
  <c r="AN47" i="5" s="1"/>
  <c r="Q48" i="5"/>
  <c r="AN48" i="5" s="1"/>
  <c r="Q49" i="5"/>
  <c r="AN49" i="5" s="1"/>
  <c r="Q50" i="5"/>
  <c r="AN50" i="5" s="1"/>
  <c r="Q51" i="5"/>
  <c r="AN51" i="5" s="1"/>
  <c r="Q52" i="5"/>
  <c r="AN52" i="5" s="1"/>
  <c r="Q53" i="5"/>
  <c r="AN53" i="5" s="1"/>
  <c r="Q54" i="5"/>
  <c r="AN54" i="5" s="1"/>
  <c r="Q55" i="5"/>
  <c r="AN55" i="5" s="1"/>
  <c r="Q56" i="5"/>
  <c r="AN56" i="5" s="1"/>
  <c r="Q57" i="5"/>
  <c r="AN57" i="5" s="1"/>
  <c r="Q58" i="5"/>
  <c r="AN58" i="5" s="1"/>
  <c r="Q59" i="5"/>
  <c r="AN59" i="5" s="1"/>
  <c r="Q60" i="5"/>
  <c r="AN60" i="5" s="1"/>
  <c r="Q61" i="5"/>
  <c r="AN61" i="5" s="1"/>
  <c r="Q62" i="5"/>
  <c r="AN62" i="5" s="1"/>
  <c r="Q63" i="5"/>
  <c r="AN63" i="5" s="1"/>
  <c r="Q64" i="5"/>
  <c r="AN64" i="5" s="1"/>
  <c r="Q65" i="5"/>
  <c r="AN65" i="5" s="1"/>
  <c r="Q66" i="5"/>
  <c r="AN66" i="5" s="1"/>
  <c r="Q67" i="5"/>
  <c r="AN67" i="5" s="1"/>
  <c r="Q68" i="5"/>
  <c r="AN68" i="5" s="1"/>
  <c r="Q69" i="5"/>
  <c r="AN69" i="5" s="1"/>
  <c r="Q70" i="5"/>
  <c r="AN70" i="5" s="1"/>
  <c r="Q71" i="5"/>
  <c r="AN71" i="5" s="1"/>
  <c r="Q72" i="5"/>
  <c r="AN72" i="5" s="1"/>
  <c r="Q73" i="5"/>
  <c r="AN73" i="5" s="1"/>
  <c r="Q74" i="5"/>
  <c r="AN74" i="5" s="1"/>
  <c r="Q75" i="5"/>
  <c r="AN75" i="5" s="1"/>
  <c r="Q76" i="5"/>
  <c r="AN76" i="5" s="1"/>
  <c r="Q77" i="5"/>
  <c r="AN77" i="5" s="1"/>
  <c r="Q78" i="5"/>
  <c r="AN78" i="5" s="1"/>
  <c r="Q79" i="5"/>
  <c r="AN79" i="5" s="1"/>
  <c r="Q80" i="5"/>
  <c r="AN80" i="5" s="1"/>
  <c r="Q81" i="5"/>
  <c r="AN81" i="5" s="1"/>
  <c r="Q82" i="5"/>
  <c r="AN82" i="5" s="1"/>
  <c r="Q83" i="5"/>
  <c r="AN83" i="5" s="1"/>
  <c r="Q84" i="5"/>
  <c r="AN84" i="5" s="1"/>
  <c r="Q85" i="5"/>
  <c r="AN85" i="5" s="1"/>
  <c r="Q86" i="5"/>
  <c r="AN86" i="5" s="1"/>
  <c r="Q87" i="5"/>
  <c r="AN87" i="5" s="1"/>
  <c r="Q88" i="5"/>
  <c r="AN88" i="5" s="1"/>
  <c r="Q89" i="5"/>
  <c r="AN89" i="5" s="1"/>
  <c r="Q90" i="5"/>
  <c r="AN90" i="5" s="1"/>
  <c r="Q91" i="5"/>
  <c r="AN91" i="5" s="1"/>
  <c r="Q92" i="5"/>
  <c r="AN92" i="5" s="1"/>
  <c r="Q93" i="5"/>
  <c r="AN93" i="5" s="1"/>
  <c r="Q94" i="5"/>
  <c r="AN94" i="5" s="1"/>
  <c r="Q95" i="5"/>
  <c r="AN95" i="5" s="1"/>
  <c r="Q96" i="5"/>
  <c r="AN96" i="5" s="1"/>
  <c r="Q97" i="5"/>
  <c r="AN97" i="5" s="1"/>
  <c r="Q98" i="5"/>
  <c r="AN98" i="5" s="1"/>
  <c r="Q99" i="5"/>
  <c r="AN99" i="5" s="1"/>
  <c r="Q100" i="5"/>
  <c r="AN100" i="5" s="1"/>
  <c r="Q101" i="5"/>
  <c r="AN101" i="5" s="1"/>
  <c r="Q102" i="5"/>
  <c r="AN102" i="5" s="1"/>
  <c r="Q103" i="5"/>
  <c r="AN103" i="5" s="1"/>
  <c r="Q104" i="5"/>
  <c r="AN104" i="5" s="1"/>
  <c r="Q105" i="5"/>
  <c r="AN105" i="5" s="1"/>
  <c r="Q106" i="5"/>
  <c r="AN106" i="5" s="1"/>
  <c r="Q107" i="5"/>
  <c r="AN107" i="5" s="1"/>
  <c r="Q108" i="5"/>
  <c r="AN108" i="5" s="1"/>
  <c r="Q109" i="5"/>
  <c r="AN109" i="5" s="1"/>
  <c r="Q110" i="5"/>
  <c r="AN110" i="5" s="1"/>
  <c r="Q111" i="5"/>
  <c r="AN111" i="5" s="1"/>
  <c r="Q112" i="5"/>
  <c r="AN112" i="5" s="1"/>
  <c r="Q113" i="5"/>
  <c r="AN113" i="5" s="1"/>
  <c r="Q114" i="5"/>
  <c r="AN114" i="5" s="1"/>
  <c r="Q115" i="5"/>
  <c r="AN115" i="5" s="1"/>
  <c r="Q116" i="5"/>
  <c r="AN116" i="5" s="1"/>
  <c r="Q117" i="5"/>
  <c r="AN117" i="5" s="1"/>
  <c r="Q118" i="5"/>
  <c r="AN118" i="5" s="1"/>
  <c r="Q119" i="5"/>
  <c r="AN119" i="5" s="1"/>
  <c r="Q120" i="5"/>
  <c r="AN120" i="5" s="1"/>
  <c r="Q121" i="5"/>
  <c r="AN121" i="5" s="1"/>
  <c r="Q122" i="5"/>
  <c r="AN122" i="5" s="1"/>
  <c r="Q123" i="5"/>
  <c r="AN123" i="5" s="1"/>
  <c r="Q124" i="5"/>
  <c r="AN124" i="5" s="1"/>
  <c r="Q125" i="5"/>
  <c r="AN125" i="5" s="1"/>
  <c r="Q126" i="5"/>
  <c r="AN126" i="5" s="1"/>
  <c r="Q127" i="5"/>
  <c r="AN127" i="5" s="1"/>
  <c r="Q128" i="5"/>
  <c r="AN128" i="5" s="1"/>
  <c r="Q129" i="5"/>
  <c r="AN129" i="5" s="1"/>
  <c r="Q130" i="5"/>
  <c r="AN130" i="5" s="1"/>
  <c r="Q131" i="5"/>
  <c r="AN131" i="5" s="1"/>
  <c r="Q132" i="5"/>
  <c r="AN132" i="5" s="1"/>
  <c r="Q133" i="5"/>
  <c r="AN133" i="5" s="1"/>
  <c r="Q134" i="5"/>
  <c r="AN134" i="5" s="1"/>
  <c r="Q135" i="5"/>
  <c r="AN135" i="5" s="1"/>
  <c r="Q136" i="5"/>
  <c r="AN136" i="5" s="1"/>
  <c r="Q137" i="5"/>
  <c r="AN137" i="5" s="1"/>
  <c r="Q138" i="5"/>
  <c r="AN138" i="5" s="1"/>
  <c r="Q139" i="5"/>
  <c r="AN139" i="5" s="1"/>
  <c r="Q140" i="5"/>
  <c r="AN140" i="5" s="1"/>
  <c r="Q141" i="5"/>
  <c r="AN141" i="5" s="1"/>
  <c r="Q142" i="5"/>
  <c r="AN142" i="5" s="1"/>
  <c r="Q143" i="5"/>
  <c r="AN143" i="5" s="1"/>
  <c r="Q144" i="5"/>
  <c r="AN144" i="5" s="1"/>
  <c r="Q145" i="5"/>
  <c r="AN145" i="5" s="1"/>
  <c r="Q146" i="5"/>
  <c r="AN146" i="5" s="1"/>
  <c r="Q147" i="5"/>
  <c r="AN147" i="5" s="1"/>
  <c r="Q148" i="5"/>
  <c r="AN148" i="5" s="1"/>
  <c r="Q149" i="5"/>
  <c r="AN149" i="5" s="1"/>
  <c r="Q150" i="5"/>
  <c r="AN150" i="5" s="1"/>
  <c r="Q151" i="5"/>
  <c r="AN151" i="5" s="1"/>
  <c r="Q152" i="5"/>
  <c r="AN152" i="5" s="1"/>
  <c r="Q153" i="5"/>
  <c r="AN153" i="5" s="1"/>
  <c r="Q154" i="5"/>
  <c r="AN154" i="5" s="1"/>
  <c r="Q155" i="5"/>
  <c r="AN155" i="5" s="1"/>
  <c r="Q156" i="5"/>
  <c r="AN156" i="5" s="1"/>
  <c r="Q157" i="5"/>
  <c r="AN157" i="5" s="1"/>
  <c r="Q158" i="5"/>
  <c r="AN158" i="5" s="1"/>
  <c r="Q159" i="5"/>
  <c r="AN159" i="5" s="1"/>
  <c r="Q160" i="5"/>
  <c r="AN160" i="5" s="1"/>
  <c r="Q161" i="5"/>
  <c r="AN161" i="5" s="1"/>
  <c r="Q162" i="5"/>
  <c r="AN162" i="5" s="1"/>
  <c r="Q163" i="5"/>
  <c r="AN163" i="5" s="1"/>
  <c r="Q164" i="5"/>
  <c r="AN164" i="5" s="1"/>
  <c r="Q165" i="5"/>
  <c r="AN165" i="5" s="1"/>
  <c r="Q166" i="5"/>
  <c r="AN166" i="5" s="1"/>
  <c r="Q167" i="5"/>
  <c r="AN167" i="5" s="1"/>
  <c r="Q168" i="5"/>
  <c r="AN168" i="5" s="1"/>
  <c r="Q169" i="5"/>
  <c r="AN169" i="5" s="1"/>
  <c r="Q170" i="5"/>
  <c r="AN170" i="5" s="1"/>
  <c r="Q171" i="5"/>
  <c r="AN171" i="5" s="1"/>
  <c r="Q172" i="5"/>
  <c r="AN172" i="5" s="1"/>
  <c r="Q173" i="5"/>
  <c r="AN173" i="5" s="1"/>
  <c r="Q174" i="5"/>
  <c r="AN174" i="5" s="1"/>
  <c r="Q175" i="5"/>
  <c r="AN175" i="5" s="1"/>
  <c r="Q176" i="5"/>
  <c r="AN176" i="5" s="1"/>
  <c r="Q177" i="5"/>
  <c r="AN177" i="5" s="1"/>
  <c r="Q178" i="5"/>
  <c r="AN178" i="5" s="1"/>
  <c r="Q179" i="5"/>
  <c r="AN179" i="5" s="1"/>
  <c r="Q180" i="5"/>
  <c r="AN180" i="5" s="1"/>
  <c r="Q181" i="5"/>
  <c r="AN181" i="5" s="1"/>
  <c r="Q182" i="5"/>
  <c r="AN182" i="5" s="1"/>
  <c r="Q183" i="5"/>
  <c r="AN183" i="5" s="1"/>
  <c r="Q184" i="5"/>
  <c r="AN184" i="5" s="1"/>
  <c r="Q185" i="5"/>
  <c r="AN185" i="5" s="1"/>
  <c r="Q186" i="5"/>
  <c r="AN186" i="5" s="1"/>
  <c r="Q187" i="5"/>
  <c r="AN187" i="5" s="1"/>
  <c r="Q188" i="5"/>
  <c r="AN188" i="5" s="1"/>
  <c r="Q189" i="5"/>
  <c r="AN189" i="5" s="1"/>
  <c r="Q190" i="5"/>
  <c r="AN190" i="5" s="1"/>
  <c r="Q191" i="5"/>
  <c r="AN191" i="5" s="1"/>
  <c r="Q192" i="5"/>
  <c r="AN192" i="5" s="1"/>
  <c r="Q193" i="5"/>
  <c r="AN193" i="5" s="1"/>
  <c r="Q194" i="5"/>
  <c r="AN194" i="5" s="1"/>
  <c r="Q195" i="5"/>
  <c r="AN195" i="5" s="1"/>
  <c r="Q196" i="5"/>
  <c r="AN196" i="5" s="1"/>
  <c r="Q197" i="5"/>
  <c r="AN197" i="5" s="1"/>
  <c r="Q198" i="5"/>
  <c r="AN198" i="5" s="1"/>
  <c r="Q199" i="5"/>
  <c r="AN199" i="5" s="1"/>
  <c r="Q200" i="5"/>
  <c r="AN200" i="5" s="1"/>
  <c r="Q201" i="5"/>
  <c r="AN201" i="5" s="1"/>
  <c r="Q202" i="5"/>
  <c r="AN202" i="5" s="1"/>
  <c r="Q203" i="5"/>
  <c r="AN203" i="5" s="1"/>
  <c r="Q204" i="5"/>
  <c r="AN204" i="5" s="1"/>
  <c r="Q205" i="5"/>
  <c r="AN205" i="5" s="1"/>
  <c r="Q206" i="5"/>
  <c r="AN206" i="5" s="1"/>
  <c r="Q207" i="5"/>
  <c r="AN207" i="5" s="1"/>
  <c r="Q208" i="5"/>
  <c r="AN208" i="5" s="1"/>
  <c r="Q209" i="5"/>
  <c r="AN209" i="5" s="1"/>
  <c r="Q210" i="5"/>
  <c r="AN210" i="5" s="1"/>
  <c r="Q211" i="5"/>
  <c r="AN211" i="5" s="1"/>
  <c r="Q212" i="5"/>
  <c r="AN212" i="5" s="1"/>
  <c r="Q213" i="5"/>
  <c r="AN213" i="5" s="1"/>
  <c r="Q214" i="5"/>
  <c r="AN214" i="5" s="1"/>
  <c r="Q215" i="5"/>
  <c r="AN215" i="5" s="1"/>
  <c r="Q216" i="5"/>
  <c r="AN216" i="5" s="1"/>
  <c r="Q217" i="5"/>
  <c r="AN217" i="5" s="1"/>
  <c r="Q218" i="5"/>
  <c r="AN218" i="5" s="1"/>
  <c r="Q219" i="5"/>
  <c r="AN219" i="5" s="1"/>
  <c r="Q220" i="5"/>
  <c r="AN220" i="5" s="1"/>
  <c r="Q221" i="5"/>
  <c r="AN221" i="5" s="1"/>
  <c r="Q222" i="5"/>
  <c r="AN222" i="5" s="1"/>
  <c r="Q223" i="5"/>
  <c r="AN223" i="5" s="1"/>
  <c r="Q224" i="5"/>
  <c r="AN224" i="5" s="1"/>
  <c r="Q225" i="5"/>
  <c r="AN225" i="5" s="1"/>
  <c r="Q226" i="5"/>
  <c r="AN226" i="5" s="1"/>
  <c r="N2" i="5"/>
  <c r="AO2" i="5" s="1"/>
  <c r="N3" i="5"/>
  <c r="AO3" i="5" s="1"/>
  <c r="N4" i="5"/>
  <c r="AO4" i="5" s="1"/>
  <c r="N5" i="5"/>
  <c r="AO5" i="5" s="1"/>
  <c r="N6" i="5"/>
  <c r="AO6" i="5" s="1"/>
  <c r="N7" i="5"/>
  <c r="AO7" i="5" s="1"/>
  <c r="N8" i="5"/>
  <c r="AO8" i="5" s="1"/>
  <c r="N9" i="5"/>
  <c r="AO9" i="5" s="1"/>
  <c r="N10" i="5"/>
  <c r="AO10" i="5" s="1"/>
  <c r="N11" i="5"/>
  <c r="AO11" i="5" s="1"/>
  <c r="N12" i="5"/>
  <c r="AO12" i="5" s="1"/>
  <c r="N13" i="5"/>
  <c r="AO13" i="5" s="1"/>
  <c r="N14" i="5"/>
  <c r="AO14" i="5" s="1"/>
  <c r="N15" i="5"/>
  <c r="AO15" i="5" s="1"/>
  <c r="N16" i="5"/>
  <c r="AO16" i="5" s="1"/>
  <c r="N17" i="5"/>
  <c r="AO17" i="5" s="1"/>
  <c r="N18" i="5"/>
  <c r="AO18" i="5" s="1"/>
  <c r="N19" i="5"/>
  <c r="AO19" i="5" s="1"/>
  <c r="N20" i="5"/>
  <c r="AO20" i="5" s="1"/>
  <c r="N21" i="5"/>
  <c r="AO21" i="5" s="1"/>
  <c r="N22" i="5"/>
  <c r="AO22" i="5" s="1"/>
  <c r="N23" i="5"/>
  <c r="AO23" i="5" s="1"/>
  <c r="N24" i="5"/>
  <c r="AO24" i="5" s="1"/>
  <c r="N25" i="5"/>
  <c r="AO25" i="5" s="1"/>
  <c r="N26" i="5"/>
  <c r="AO26" i="5" s="1"/>
  <c r="N27" i="5"/>
  <c r="AO27" i="5" s="1"/>
  <c r="N28" i="5"/>
  <c r="AO28" i="5" s="1"/>
  <c r="N29" i="5"/>
  <c r="AO29" i="5" s="1"/>
  <c r="N30" i="5"/>
  <c r="AO30" i="5" s="1"/>
  <c r="N31" i="5"/>
  <c r="AO31" i="5" s="1"/>
  <c r="N32" i="5"/>
  <c r="AO32" i="5" s="1"/>
  <c r="N33" i="5"/>
  <c r="AO33" i="5" s="1"/>
  <c r="N34" i="5"/>
  <c r="AO34" i="5" s="1"/>
  <c r="N35" i="5"/>
  <c r="AO35" i="5" s="1"/>
  <c r="N36" i="5"/>
  <c r="AO36" i="5" s="1"/>
  <c r="N37" i="5"/>
  <c r="AO37" i="5" s="1"/>
  <c r="N38" i="5"/>
  <c r="AO38" i="5" s="1"/>
  <c r="N39" i="5"/>
  <c r="AO39" i="5" s="1"/>
  <c r="N40" i="5"/>
  <c r="AO40" i="5" s="1"/>
  <c r="N41" i="5"/>
  <c r="AO41" i="5" s="1"/>
  <c r="N42" i="5"/>
  <c r="AO42" i="5" s="1"/>
  <c r="N43" i="5"/>
  <c r="AO43" i="5" s="1"/>
  <c r="N44" i="5"/>
  <c r="AO44" i="5" s="1"/>
  <c r="N45" i="5"/>
  <c r="AO45" i="5" s="1"/>
  <c r="N46" i="5"/>
  <c r="AO46" i="5" s="1"/>
  <c r="N47" i="5"/>
  <c r="AO47" i="5" s="1"/>
  <c r="N48" i="5"/>
  <c r="AO48" i="5" s="1"/>
  <c r="N49" i="5"/>
  <c r="AO49" i="5" s="1"/>
  <c r="N50" i="5"/>
  <c r="AO50" i="5" s="1"/>
  <c r="N51" i="5"/>
  <c r="AO51" i="5" s="1"/>
  <c r="N52" i="5"/>
  <c r="AO52" i="5" s="1"/>
  <c r="N53" i="5"/>
  <c r="AO53" i="5" s="1"/>
  <c r="N54" i="5"/>
  <c r="AO54" i="5" s="1"/>
  <c r="N55" i="5"/>
  <c r="AO55" i="5" s="1"/>
  <c r="N56" i="5"/>
  <c r="AO56" i="5" s="1"/>
  <c r="N57" i="5"/>
  <c r="AO57" i="5" s="1"/>
  <c r="N58" i="5"/>
  <c r="AO58" i="5" s="1"/>
  <c r="N59" i="5"/>
  <c r="AO59" i="5" s="1"/>
  <c r="N60" i="5"/>
  <c r="AO60" i="5" s="1"/>
  <c r="N61" i="5"/>
  <c r="AO61" i="5" s="1"/>
  <c r="N62" i="5"/>
  <c r="AO62" i="5" s="1"/>
  <c r="N63" i="5"/>
  <c r="AO63" i="5" s="1"/>
  <c r="N64" i="5"/>
  <c r="AO64" i="5" s="1"/>
  <c r="N65" i="5"/>
  <c r="AO65" i="5" s="1"/>
  <c r="N66" i="5"/>
  <c r="AO66" i="5" s="1"/>
  <c r="N67" i="5"/>
  <c r="AO67" i="5" s="1"/>
  <c r="N68" i="5"/>
  <c r="AO68" i="5" s="1"/>
  <c r="N69" i="5"/>
  <c r="AO69" i="5" s="1"/>
  <c r="N70" i="5"/>
  <c r="AO70" i="5" s="1"/>
  <c r="N71" i="5"/>
  <c r="AO71" i="5" s="1"/>
  <c r="N72" i="5"/>
  <c r="AO72" i="5" s="1"/>
  <c r="N73" i="5"/>
  <c r="AO73" i="5" s="1"/>
  <c r="N74" i="5"/>
  <c r="AO74" i="5" s="1"/>
  <c r="N75" i="5"/>
  <c r="AO75" i="5" s="1"/>
  <c r="N76" i="5"/>
  <c r="AO76" i="5" s="1"/>
  <c r="N77" i="5"/>
  <c r="AO77" i="5" s="1"/>
  <c r="N78" i="5"/>
  <c r="AO78" i="5" s="1"/>
  <c r="N79" i="5"/>
  <c r="AO79" i="5" s="1"/>
  <c r="N80" i="5"/>
  <c r="AO80" i="5" s="1"/>
  <c r="N81" i="5"/>
  <c r="AO81" i="5" s="1"/>
  <c r="N82" i="5"/>
  <c r="AO82" i="5" s="1"/>
  <c r="N83" i="5"/>
  <c r="AO83" i="5" s="1"/>
  <c r="N84" i="5"/>
  <c r="AO84" i="5" s="1"/>
  <c r="N85" i="5"/>
  <c r="AO85" i="5" s="1"/>
  <c r="N86" i="5"/>
  <c r="AO86" i="5" s="1"/>
  <c r="N87" i="5"/>
  <c r="AO87" i="5" s="1"/>
  <c r="N88" i="5"/>
  <c r="AO88" i="5" s="1"/>
  <c r="N89" i="5"/>
  <c r="AO89" i="5" s="1"/>
  <c r="N90" i="5"/>
  <c r="AO90" i="5" s="1"/>
  <c r="N91" i="5"/>
  <c r="AO91" i="5" s="1"/>
  <c r="N92" i="5"/>
  <c r="AO92" i="5" s="1"/>
  <c r="N93" i="5"/>
  <c r="AO93" i="5" s="1"/>
  <c r="N94" i="5"/>
  <c r="AO94" i="5" s="1"/>
  <c r="N95" i="5"/>
  <c r="AO95" i="5" s="1"/>
  <c r="N96" i="5"/>
  <c r="AO96" i="5" s="1"/>
  <c r="N97" i="5"/>
  <c r="AO97" i="5" s="1"/>
  <c r="N98" i="5"/>
  <c r="AO98" i="5" s="1"/>
  <c r="N99" i="5"/>
  <c r="AO99" i="5" s="1"/>
  <c r="N100" i="5"/>
  <c r="AO100" i="5" s="1"/>
  <c r="N101" i="5"/>
  <c r="AO101" i="5" s="1"/>
  <c r="N102" i="5"/>
  <c r="AO102" i="5" s="1"/>
  <c r="N103" i="5"/>
  <c r="AO103" i="5" s="1"/>
  <c r="N104" i="5"/>
  <c r="AO104" i="5" s="1"/>
  <c r="N105" i="5"/>
  <c r="AO105" i="5" s="1"/>
  <c r="N106" i="5"/>
  <c r="AO106" i="5" s="1"/>
  <c r="N107" i="5"/>
  <c r="AO107" i="5" s="1"/>
  <c r="N108" i="5"/>
  <c r="AO108" i="5" s="1"/>
  <c r="N109" i="5"/>
  <c r="AO109" i="5" s="1"/>
  <c r="N110" i="5"/>
  <c r="AO110" i="5" s="1"/>
  <c r="N111" i="5"/>
  <c r="AO111" i="5" s="1"/>
  <c r="N112" i="5"/>
  <c r="AO112" i="5" s="1"/>
  <c r="N113" i="5"/>
  <c r="AO113" i="5" s="1"/>
  <c r="N114" i="5"/>
  <c r="AO114" i="5" s="1"/>
  <c r="N115" i="5"/>
  <c r="AO115" i="5" s="1"/>
  <c r="N116" i="5"/>
  <c r="AO116" i="5" s="1"/>
  <c r="N117" i="5"/>
  <c r="AO117" i="5" s="1"/>
  <c r="N118" i="5"/>
  <c r="AO118" i="5" s="1"/>
  <c r="N119" i="5"/>
  <c r="AO119" i="5" s="1"/>
  <c r="N120" i="5"/>
  <c r="AO120" i="5" s="1"/>
  <c r="N121" i="5"/>
  <c r="AO121" i="5" s="1"/>
  <c r="N122" i="5"/>
  <c r="AO122" i="5" s="1"/>
  <c r="N123" i="5"/>
  <c r="AO123" i="5" s="1"/>
  <c r="N124" i="5"/>
  <c r="AO124" i="5" s="1"/>
  <c r="N125" i="5"/>
  <c r="AO125" i="5" s="1"/>
  <c r="N126" i="5"/>
  <c r="AO126" i="5" s="1"/>
  <c r="N127" i="5"/>
  <c r="AO127" i="5" s="1"/>
  <c r="N128" i="5"/>
  <c r="AO128" i="5" s="1"/>
  <c r="N129" i="5"/>
  <c r="AO129" i="5" s="1"/>
  <c r="N130" i="5"/>
  <c r="AO130" i="5" s="1"/>
  <c r="N131" i="5"/>
  <c r="AO131" i="5" s="1"/>
  <c r="N132" i="5"/>
  <c r="AO132" i="5" s="1"/>
  <c r="N133" i="5"/>
  <c r="AO133" i="5" s="1"/>
  <c r="N134" i="5"/>
  <c r="AO134" i="5" s="1"/>
  <c r="N135" i="5"/>
  <c r="AO135" i="5" s="1"/>
  <c r="N136" i="5"/>
  <c r="AO136" i="5" s="1"/>
  <c r="N137" i="5"/>
  <c r="AO137" i="5" s="1"/>
  <c r="N138" i="5"/>
  <c r="AO138" i="5" s="1"/>
  <c r="N139" i="5"/>
  <c r="AO139" i="5" s="1"/>
  <c r="N140" i="5"/>
  <c r="AO140" i="5" s="1"/>
  <c r="N141" i="5"/>
  <c r="AO141" i="5" s="1"/>
  <c r="N142" i="5"/>
  <c r="AO142" i="5" s="1"/>
  <c r="N143" i="5"/>
  <c r="AO143" i="5" s="1"/>
  <c r="N144" i="5"/>
  <c r="AO144" i="5" s="1"/>
  <c r="N145" i="5"/>
  <c r="AO145" i="5" s="1"/>
  <c r="N146" i="5"/>
  <c r="AO146" i="5" s="1"/>
  <c r="N147" i="5"/>
  <c r="AO147" i="5" s="1"/>
  <c r="N148" i="5"/>
  <c r="AO148" i="5" s="1"/>
  <c r="N149" i="5"/>
  <c r="AO149" i="5" s="1"/>
  <c r="N150" i="5"/>
  <c r="AO150" i="5" s="1"/>
  <c r="N151" i="5"/>
  <c r="AO151" i="5" s="1"/>
  <c r="N152" i="5"/>
  <c r="AO152" i="5" s="1"/>
  <c r="N153" i="5"/>
  <c r="AO153" i="5" s="1"/>
  <c r="N154" i="5"/>
  <c r="AO154" i="5" s="1"/>
  <c r="N155" i="5"/>
  <c r="AO155" i="5" s="1"/>
  <c r="N156" i="5"/>
  <c r="AO156" i="5" s="1"/>
  <c r="N157" i="5"/>
  <c r="AO157" i="5" s="1"/>
  <c r="N158" i="5"/>
  <c r="AO158" i="5" s="1"/>
  <c r="N159" i="5"/>
  <c r="AO159" i="5" s="1"/>
  <c r="N160" i="5"/>
  <c r="AO160" i="5" s="1"/>
  <c r="N161" i="5"/>
  <c r="AO161" i="5" s="1"/>
  <c r="N162" i="5"/>
  <c r="AO162" i="5" s="1"/>
  <c r="N163" i="5"/>
  <c r="AO163" i="5" s="1"/>
  <c r="N164" i="5"/>
  <c r="AO164" i="5" s="1"/>
  <c r="N165" i="5"/>
  <c r="AO165" i="5" s="1"/>
  <c r="N166" i="5"/>
  <c r="AO166" i="5" s="1"/>
  <c r="N167" i="5"/>
  <c r="AO167" i="5" s="1"/>
  <c r="N168" i="5"/>
  <c r="AO168" i="5" s="1"/>
  <c r="N169" i="5"/>
  <c r="AO169" i="5" s="1"/>
  <c r="N170" i="5"/>
  <c r="AO170" i="5" s="1"/>
  <c r="N171" i="5"/>
  <c r="AO171" i="5" s="1"/>
  <c r="N172" i="5"/>
  <c r="AO172" i="5" s="1"/>
  <c r="N173" i="5"/>
  <c r="AO173" i="5" s="1"/>
  <c r="N174" i="5"/>
  <c r="AO174" i="5" s="1"/>
  <c r="N175" i="5"/>
  <c r="AO175" i="5" s="1"/>
  <c r="N176" i="5"/>
  <c r="AO176" i="5" s="1"/>
  <c r="N177" i="5"/>
  <c r="AO177" i="5" s="1"/>
  <c r="N178" i="5"/>
  <c r="AO178" i="5" s="1"/>
  <c r="N179" i="5"/>
  <c r="AO179" i="5" s="1"/>
  <c r="N180" i="5"/>
  <c r="AO180" i="5" s="1"/>
  <c r="N181" i="5"/>
  <c r="AO181" i="5" s="1"/>
  <c r="N182" i="5"/>
  <c r="AO182" i="5" s="1"/>
  <c r="N183" i="5"/>
  <c r="AO183" i="5" s="1"/>
  <c r="N184" i="5"/>
  <c r="AO184" i="5" s="1"/>
  <c r="N185" i="5"/>
  <c r="AO185" i="5" s="1"/>
  <c r="N186" i="5"/>
  <c r="AO186" i="5" s="1"/>
  <c r="N187" i="5"/>
  <c r="AO187" i="5" s="1"/>
  <c r="N188" i="5"/>
  <c r="AO188" i="5" s="1"/>
  <c r="N189" i="5"/>
  <c r="AO189" i="5" s="1"/>
  <c r="N190" i="5"/>
  <c r="AO190" i="5" s="1"/>
  <c r="N191" i="5"/>
  <c r="AO191" i="5" s="1"/>
  <c r="N192" i="5"/>
  <c r="AO192" i="5" s="1"/>
  <c r="N193" i="5"/>
  <c r="AO193" i="5" s="1"/>
  <c r="N194" i="5"/>
  <c r="AO194" i="5" s="1"/>
  <c r="N195" i="5"/>
  <c r="AO195" i="5" s="1"/>
  <c r="N196" i="5"/>
  <c r="AO196" i="5" s="1"/>
  <c r="N197" i="5"/>
  <c r="AO197" i="5" s="1"/>
  <c r="N198" i="5"/>
  <c r="AO198" i="5" s="1"/>
  <c r="N199" i="5"/>
  <c r="AO199" i="5" s="1"/>
  <c r="N200" i="5"/>
  <c r="AO200" i="5" s="1"/>
  <c r="N201" i="5"/>
  <c r="AO201" i="5" s="1"/>
  <c r="N202" i="5"/>
  <c r="AO202" i="5" s="1"/>
  <c r="N203" i="5"/>
  <c r="AO203" i="5" s="1"/>
  <c r="N204" i="5"/>
  <c r="AO204" i="5" s="1"/>
  <c r="N205" i="5"/>
  <c r="AO205" i="5" s="1"/>
  <c r="N206" i="5"/>
  <c r="AO206" i="5" s="1"/>
  <c r="N207" i="5"/>
  <c r="AO207" i="5" s="1"/>
  <c r="N208" i="5"/>
  <c r="AO208" i="5" s="1"/>
  <c r="N209" i="5"/>
  <c r="AO209" i="5" s="1"/>
  <c r="N210" i="5"/>
  <c r="AO210" i="5" s="1"/>
  <c r="N211" i="5"/>
  <c r="AO211" i="5" s="1"/>
  <c r="N212" i="5"/>
  <c r="AO212" i="5" s="1"/>
  <c r="N213" i="5"/>
  <c r="AO213" i="5" s="1"/>
  <c r="N214" i="5"/>
  <c r="AO214" i="5" s="1"/>
  <c r="N215" i="5"/>
  <c r="AO215" i="5" s="1"/>
  <c r="N216" i="5"/>
  <c r="AO216" i="5" s="1"/>
  <c r="N217" i="5"/>
  <c r="AO217" i="5" s="1"/>
  <c r="N218" i="5"/>
  <c r="AO218" i="5" s="1"/>
  <c r="N219" i="5"/>
  <c r="AO219" i="5" s="1"/>
  <c r="N220" i="5"/>
  <c r="AO220" i="5" s="1"/>
  <c r="N221" i="5"/>
  <c r="AO221" i="5" s="1"/>
  <c r="N222" i="5"/>
  <c r="AO222" i="5" s="1"/>
  <c r="N223" i="5"/>
  <c r="AO223" i="5" s="1"/>
  <c r="N224" i="5"/>
  <c r="AO224" i="5" s="1"/>
  <c r="N225" i="5"/>
  <c r="AO225" i="5" s="1"/>
  <c r="N226" i="5"/>
  <c r="AO226" i="5" s="1"/>
  <c r="K2" i="5"/>
  <c r="AP2" i="5" s="1"/>
  <c r="K3" i="5"/>
  <c r="AP3" i="5" s="1"/>
  <c r="K4" i="5"/>
  <c r="AP4" i="5" s="1"/>
  <c r="K5" i="5"/>
  <c r="AP5" i="5" s="1"/>
  <c r="K6" i="5"/>
  <c r="AP6" i="5" s="1"/>
  <c r="K7" i="5"/>
  <c r="AP7" i="5" s="1"/>
  <c r="K8" i="5"/>
  <c r="AP8" i="5" s="1"/>
  <c r="K9" i="5"/>
  <c r="AP9" i="5" s="1"/>
  <c r="K10" i="5"/>
  <c r="AP10" i="5" s="1"/>
  <c r="K11" i="5"/>
  <c r="AP11" i="5" s="1"/>
  <c r="K12" i="5"/>
  <c r="AP12" i="5" s="1"/>
  <c r="K13" i="5"/>
  <c r="AP13" i="5" s="1"/>
  <c r="K14" i="5"/>
  <c r="AP14" i="5" s="1"/>
  <c r="K15" i="5"/>
  <c r="AP15" i="5" s="1"/>
  <c r="K16" i="5"/>
  <c r="AP16" i="5" s="1"/>
  <c r="K17" i="5"/>
  <c r="AP17" i="5" s="1"/>
  <c r="K18" i="5"/>
  <c r="AP18" i="5" s="1"/>
  <c r="K19" i="5"/>
  <c r="AP19" i="5" s="1"/>
  <c r="K20" i="5"/>
  <c r="AP20" i="5" s="1"/>
  <c r="K21" i="5"/>
  <c r="AP21" i="5" s="1"/>
  <c r="K22" i="5"/>
  <c r="AP22" i="5" s="1"/>
  <c r="K23" i="5"/>
  <c r="AP23" i="5" s="1"/>
  <c r="K24" i="5"/>
  <c r="AP24" i="5" s="1"/>
  <c r="K25" i="5"/>
  <c r="AP25" i="5" s="1"/>
  <c r="K26" i="5"/>
  <c r="AP26" i="5" s="1"/>
  <c r="K27" i="5"/>
  <c r="AP27" i="5" s="1"/>
  <c r="K28" i="5"/>
  <c r="AP28" i="5" s="1"/>
  <c r="K29" i="5"/>
  <c r="AP29" i="5" s="1"/>
  <c r="K30" i="5"/>
  <c r="AP30" i="5" s="1"/>
  <c r="K31" i="5"/>
  <c r="AP31" i="5" s="1"/>
  <c r="K32" i="5"/>
  <c r="AP32" i="5" s="1"/>
  <c r="K33" i="5"/>
  <c r="AP33" i="5" s="1"/>
  <c r="K34" i="5"/>
  <c r="AP34" i="5" s="1"/>
  <c r="K35" i="5"/>
  <c r="AP35" i="5" s="1"/>
  <c r="K36" i="5"/>
  <c r="AP36" i="5" s="1"/>
  <c r="K37" i="5"/>
  <c r="AP37" i="5" s="1"/>
  <c r="K38" i="5"/>
  <c r="AP38" i="5" s="1"/>
  <c r="K39" i="5"/>
  <c r="AP39" i="5" s="1"/>
  <c r="K40" i="5"/>
  <c r="AP40" i="5" s="1"/>
  <c r="K41" i="5"/>
  <c r="AP41" i="5" s="1"/>
  <c r="K42" i="5"/>
  <c r="AP42" i="5" s="1"/>
  <c r="K43" i="5"/>
  <c r="AP43" i="5" s="1"/>
  <c r="K44" i="5"/>
  <c r="AP44" i="5" s="1"/>
  <c r="K45" i="5"/>
  <c r="AP45" i="5" s="1"/>
  <c r="K46" i="5"/>
  <c r="AP46" i="5" s="1"/>
  <c r="K47" i="5"/>
  <c r="AP47" i="5" s="1"/>
  <c r="K48" i="5"/>
  <c r="AP48" i="5" s="1"/>
  <c r="K49" i="5"/>
  <c r="AP49" i="5" s="1"/>
  <c r="K50" i="5"/>
  <c r="AP50" i="5" s="1"/>
  <c r="K51" i="5"/>
  <c r="AP51" i="5" s="1"/>
  <c r="K52" i="5"/>
  <c r="AP52" i="5" s="1"/>
  <c r="K53" i="5"/>
  <c r="AP53" i="5" s="1"/>
  <c r="K54" i="5"/>
  <c r="AP54" i="5" s="1"/>
  <c r="K55" i="5"/>
  <c r="AP55" i="5" s="1"/>
  <c r="K56" i="5"/>
  <c r="AP56" i="5" s="1"/>
  <c r="K57" i="5"/>
  <c r="AP57" i="5" s="1"/>
  <c r="K58" i="5"/>
  <c r="AP58" i="5" s="1"/>
  <c r="K59" i="5"/>
  <c r="AP59" i="5" s="1"/>
  <c r="K60" i="5"/>
  <c r="AP60" i="5" s="1"/>
  <c r="K61" i="5"/>
  <c r="AP61" i="5" s="1"/>
  <c r="K62" i="5"/>
  <c r="AP62" i="5" s="1"/>
  <c r="K63" i="5"/>
  <c r="AP63" i="5" s="1"/>
  <c r="K64" i="5"/>
  <c r="AP64" i="5" s="1"/>
  <c r="K65" i="5"/>
  <c r="AP65" i="5" s="1"/>
  <c r="K66" i="5"/>
  <c r="AP66" i="5" s="1"/>
  <c r="K67" i="5"/>
  <c r="AP67" i="5" s="1"/>
  <c r="K68" i="5"/>
  <c r="AP68" i="5" s="1"/>
  <c r="K69" i="5"/>
  <c r="AP69" i="5" s="1"/>
  <c r="K70" i="5"/>
  <c r="AP70" i="5" s="1"/>
  <c r="K71" i="5"/>
  <c r="AP71" i="5" s="1"/>
  <c r="K72" i="5"/>
  <c r="AP72" i="5" s="1"/>
  <c r="K73" i="5"/>
  <c r="AP73" i="5" s="1"/>
  <c r="K74" i="5"/>
  <c r="AP74" i="5" s="1"/>
  <c r="K75" i="5"/>
  <c r="AP75" i="5" s="1"/>
  <c r="K76" i="5"/>
  <c r="AP76" i="5" s="1"/>
  <c r="K77" i="5"/>
  <c r="AP77" i="5" s="1"/>
  <c r="K78" i="5"/>
  <c r="AP78" i="5" s="1"/>
  <c r="K79" i="5"/>
  <c r="AP79" i="5" s="1"/>
  <c r="K80" i="5"/>
  <c r="AP80" i="5" s="1"/>
  <c r="K81" i="5"/>
  <c r="AP81" i="5" s="1"/>
  <c r="K82" i="5"/>
  <c r="AP82" i="5" s="1"/>
  <c r="K83" i="5"/>
  <c r="AP83" i="5" s="1"/>
  <c r="K84" i="5"/>
  <c r="AP84" i="5" s="1"/>
  <c r="K85" i="5"/>
  <c r="AP85" i="5" s="1"/>
  <c r="K86" i="5"/>
  <c r="AP86" i="5" s="1"/>
  <c r="K87" i="5"/>
  <c r="AP87" i="5" s="1"/>
  <c r="K88" i="5"/>
  <c r="AP88" i="5" s="1"/>
  <c r="K89" i="5"/>
  <c r="AP89" i="5" s="1"/>
  <c r="K90" i="5"/>
  <c r="AP90" i="5" s="1"/>
  <c r="K91" i="5"/>
  <c r="AP91" i="5" s="1"/>
  <c r="K92" i="5"/>
  <c r="AP92" i="5" s="1"/>
  <c r="K93" i="5"/>
  <c r="AP93" i="5" s="1"/>
  <c r="K94" i="5"/>
  <c r="AP94" i="5" s="1"/>
  <c r="K95" i="5"/>
  <c r="AP95" i="5" s="1"/>
  <c r="K96" i="5"/>
  <c r="AP96" i="5" s="1"/>
  <c r="K97" i="5"/>
  <c r="AP97" i="5" s="1"/>
  <c r="K98" i="5"/>
  <c r="AP98" i="5" s="1"/>
  <c r="K99" i="5"/>
  <c r="AP99" i="5" s="1"/>
  <c r="K100" i="5"/>
  <c r="AP100" i="5" s="1"/>
  <c r="K101" i="5"/>
  <c r="AP101" i="5" s="1"/>
  <c r="K102" i="5"/>
  <c r="AP102" i="5" s="1"/>
  <c r="K103" i="5"/>
  <c r="AP103" i="5" s="1"/>
  <c r="K104" i="5"/>
  <c r="AP104" i="5" s="1"/>
  <c r="K105" i="5"/>
  <c r="AP105" i="5" s="1"/>
  <c r="K106" i="5"/>
  <c r="AP106" i="5" s="1"/>
  <c r="K107" i="5"/>
  <c r="AP107" i="5" s="1"/>
  <c r="K108" i="5"/>
  <c r="AP108" i="5" s="1"/>
  <c r="K109" i="5"/>
  <c r="AP109" i="5" s="1"/>
  <c r="K110" i="5"/>
  <c r="AP110" i="5" s="1"/>
  <c r="K111" i="5"/>
  <c r="AP111" i="5" s="1"/>
  <c r="K112" i="5"/>
  <c r="AP112" i="5" s="1"/>
  <c r="K113" i="5"/>
  <c r="AP113" i="5" s="1"/>
  <c r="K114" i="5"/>
  <c r="AP114" i="5" s="1"/>
  <c r="K115" i="5"/>
  <c r="AP115" i="5" s="1"/>
  <c r="K116" i="5"/>
  <c r="AP116" i="5" s="1"/>
  <c r="K117" i="5"/>
  <c r="AP117" i="5" s="1"/>
  <c r="K118" i="5"/>
  <c r="AP118" i="5" s="1"/>
  <c r="K119" i="5"/>
  <c r="AP119" i="5" s="1"/>
  <c r="K120" i="5"/>
  <c r="AP120" i="5" s="1"/>
  <c r="K121" i="5"/>
  <c r="AP121" i="5" s="1"/>
  <c r="K122" i="5"/>
  <c r="AP122" i="5" s="1"/>
  <c r="K123" i="5"/>
  <c r="AP123" i="5" s="1"/>
  <c r="K124" i="5"/>
  <c r="AP124" i="5" s="1"/>
  <c r="K125" i="5"/>
  <c r="AP125" i="5" s="1"/>
  <c r="K126" i="5"/>
  <c r="AP126" i="5" s="1"/>
  <c r="K127" i="5"/>
  <c r="AP127" i="5" s="1"/>
  <c r="K128" i="5"/>
  <c r="AP128" i="5" s="1"/>
  <c r="K129" i="5"/>
  <c r="AP129" i="5" s="1"/>
  <c r="K130" i="5"/>
  <c r="AP130" i="5" s="1"/>
  <c r="K131" i="5"/>
  <c r="AP131" i="5" s="1"/>
  <c r="K132" i="5"/>
  <c r="AP132" i="5" s="1"/>
  <c r="K133" i="5"/>
  <c r="AP133" i="5" s="1"/>
  <c r="K134" i="5"/>
  <c r="AP134" i="5" s="1"/>
  <c r="K135" i="5"/>
  <c r="AP135" i="5" s="1"/>
  <c r="K136" i="5"/>
  <c r="AP136" i="5" s="1"/>
  <c r="K137" i="5"/>
  <c r="AP137" i="5" s="1"/>
  <c r="K138" i="5"/>
  <c r="AP138" i="5" s="1"/>
  <c r="K139" i="5"/>
  <c r="AP139" i="5" s="1"/>
  <c r="K140" i="5"/>
  <c r="AP140" i="5" s="1"/>
  <c r="K141" i="5"/>
  <c r="AP141" i="5" s="1"/>
  <c r="K142" i="5"/>
  <c r="AP142" i="5" s="1"/>
  <c r="K143" i="5"/>
  <c r="AP143" i="5" s="1"/>
  <c r="K144" i="5"/>
  <c r="AP144" i="5" s="1"/>
  <c r="K145" i="5"/>
  <c r="AP145" i="5" s="1"/>
  <c r="K146" i="5"/>
  <c r="AP146" i="5" s="1"/>
  <c r="K147" i="5"/>
  <c r="AP147" i="5" s="1"/>
  <c r="K148" i="5"/>
  <c r="AP148" i="5" s="1"/>
  <c r="K149" i="5"/>
  <c r="AP149" i="5" s="1"/>
  <c r="K150" i="5"/>
  <c r="AP150" i="5" s="1"/>
  <c r="K151" i="5"/>
  <c r="AP151" i="5" s="1"/>
  <c r="K152" i="5"/>
  <c r="AP152" i="5" s="1"/>
  <c r="K153" i="5"/>
  <c r="AP153" i="5" s="1"/>
  <c r="K154" i="5"/>
  <c r="AP154" i="5" s="1"/>
  <c r="K155" i="5"/>
  <c r="AP155" i="5" s="1"/>
  <c r="K156" i="5"/>
  <c r="AP156" i="5" s="1"/>
  <c r="K157" i="5"/>
  <c r="AP157" i="5" s="1"/>
  <c r="K158" i="5"/>
  <c r="AP158" i="5" s="1"/>
  <c r="K159" i="5"/>
  <c r="AP159" i="5" s="1"/>
  <c r="K160" i="5"/>
  <c r="AP160" i="5" s="1"/>
  <c r="K161" i="5"/>
  <c r="AP161" i="5" s="1"/>
  <c r="K162" i="5"/>
  <c r="AP162" i="5" s="1"/>
  <c r="K163" i="5"/>
  <c r="AP163" i="5" s="1"/>
  <c r="K164" i="5"/>
  <c r="AP164" i="5" s="1"/>
  <c r="K165" i="5"/>
  <c r="AP165" i="5" s="1"/>
  <c r="K166" i="5"/>
  <c r="AP166" i="5" s="1"/>
  <c r="K167" i="5"/>
  <c r="AP167" i="5" s="1"/>
  <c r="K168" i="5"/>
  <c r="AP168" i="5" s="1"/>
  <c r="K169" i="5"/>
  <c r="AP169" i="5" s="1"/>
  <c r="K170" i="5"/>
  <c r="AP170" i="5" s="1"/>
  <c r="K171" i="5"/>
  <c r="AP171" i="5" s="1"/>
  <c r="K172" i="5"/>
  <c r="AP172" i="5" s="1"/>
  <c r="K173" i="5"/>
  <c r="AP173" i="5" s="1"/>
  <c r="K174" i="5"/>
  <c r="AP174" i="5" s="1"/>
  <c r="K175" i="5"/>
  <c r="AP175" i="5" s="1"/>
  <c r="K176" i="5"/>
  <c r="AP176" i="5" s="1"/>
  <c r="K177" i="5"/>
  <c r="AP177" i="5" s="1"/>
  <c r="K178" i="5"/>
  <c r="AP178" i="5" s="1"/>
  <c r="K179" i="5"/>
  <c r="AP179" i="5" s="1"/>
  <c r="K180" i="5"/>
  <c r="AP180" i="5" s="1"/>
  <c r="K181" i="5"/>
  <c r="AP181" i="5" s="1"/>
  <c r="K182" i="5"/>
  <c r="AP182" i="5" s="1"/>
  <c r="K183" i="5"/>
  <c r="AP183" i="5" s="1"/>
  <c r="K184" i="5"/>
  <c r="AP184" i="5" s="1"/>
  <c r="K185" i="5"/>
  <c r="AP185" i="5" s="1"/>
  <c r="K186" i="5"/>
  <c r="AP186" i="5" s="1"/>
  <c r="K187" i="5"/>
  <c r="AP187" i="5" s="1"/>
  <c r="K188" i="5"/>
  <c r="AP188" i="5" s="1"/>
  <c r="K189" i="5"/>
  <c r="AP189" i="5" s="1"/>
  <c r="K190" i="5"/>
  <c r="AP190" i="5" s="1"/>
  <c r="K191" i="5"/>
  <c r="AP191" i="5" s="1"/>
  <c r="K192" i="5"/>
  <c r="AP192" i="5" s="1"/>
  <c r="K193" i="5"/>
  <c r="AP193" i="5" s="1"/>
  <c r="K194" i="5"/>
  <c r="AP194" i="5" s="1"/>
  <c r="K195" i="5"/>
  <c r="AP195" i="5" s="1"/>
  <c r="K196" i="5"/>
  <c r="AP196" i="5" s="1"/>
  <c r="K197" i="5"/>
  <c r="AP197" i="5" s="1"/>
  <c r="K198" i="5"/>
  <c r="AP198" i="5" s="1"/>
  <c r="K199" i="5"/>
  <c r="AP199" i="5" s="1"/>
  <c r="K200" i="5"/>
  <c r="AP200" i="5" s="1"/>
  <c r="K201" i="5"/>
  <c r="AP201" i="5" s="1"/>
  <c r="K202" i="5"/>
  <c r="AP202" i="5" s="1"/>
  <c r="K203" i="5"/>
  <c r="AP203" i="5" s="1"/>
  <c r="K204" i="5"/>
  <c r="AP204" i="5" s="1"/>
  <c r="K205" i="5"/>
  <c r="AP205" i="5" s="1"/>
  <c r="K206" i="5"/>
  <c r="AP206" i="5" s="1"/>
  <c r="K207" i="5"/>
  <c r="AP207" i="5" s="1"/>
  <c r="K208" i="5"/>
  <c r="AP208" i="5" s="1"/>
  <c r="K209" i="5"/>
  <c r="AP209" i="5" s="1"/>
  <c r="K210" i="5"/>
  <c r="AP210" i="5" s="1"/>
  <c r="K211" i="5"/>
  <c r="AP211" i="5" s="1"/>
  <c r="K212" i="5"/>
  <c r="AP212" i="5" s="1"/>
  <c r="K213" i="5"/>
  <c r="AP213" i="5" s="1"/>
  <c r="K214" i="5"/>
  <c r="AP214" i="5" s="1"/>
  <c r="K215" i="5"/>
  <c r="AP215" i="5" s="1"/>
  <c r="K216" i="5"/>
  <c r="AP216" i="5" s="1"/>
  <c r="K217" i="5"/>
  <c r="AP217" i="5" s="1"/>
  <c r="K218" i="5"/>
  <c r="AP218" i="5" s="1"/>
  <c r="K219" i="5"/>
  <c r="AP219" i="5" s="1"/>
  <c r="K220" i="5"/>
  <c r="AP220" i="5" s="1"/>
  <c r="K221" i="5"/>
  <c r="AP221" i="5" s="1"/>
  <c r="K222" i="5"/>
  <c r="AP222" i="5" s="1"/>
  <c r="K223" i="5"/>
  <c r="AP223" i="5" s="1"/>
  <c r="K224" i="5"/>
  <c r="AP224" i="5" s="1"/>
  <c r="K225" i="5"/>
  <c r="AP225" i="5" s="1"/>
  <c r="K226" i="5"/>
  <c r="AP226" i="5" s="1"/>
  <c r="H2" i="5"/>
  <c r="AQ2" i="5" s="1"/>
  <c r="H3" i="5"/>
  <c r="AQ3" i="5" s="1"/>
  <c r="H4" i="5"/>
  <c r="AQ4" i="5" s="1"/>
  <c r="H5" i="5"/>
  <c r="AQ5" i="5" s="1"/>
  <c r="H6" i="5"/>
  <c r="AQ6" i="5" s="1"/>
  <c r="H7" i="5"/>
  <c r="AQ7" i="5" s="1"/>
  <c r="H8" i="5"/>
  <c r="AQ8" i="5" s="1"/>
  <c r="H9" i="5"/>
  <c r="AQ9" i="5" s="1"/>
  <c r="H10" i="5"/>
  <c r="AQ10" i="5" s="1"/>
  <c r="H11" i="5"/>
  <c r="AQ11" i="5" s="1"/>
  <c r="H12" i="5"/>
  <c r="AQ12" i="5" s="1"/>
  <c r="H13" i="5"/>
  <c r="AQ13" i="5" s="1"/>
  <c r="H14" i="5"/>
  <c r="AQ14" i="5" s="1"/>
  <c r="H15" i="5"/>
  <c r="AQ15" i="5" s="1"/>
  <c r="H16" i="5"/>
  <c r="AQ16" i="5" s="1"/>
  <c r="H17" i="5"/>
  <c r="AQ17" i="5" s="1"/>
  <c r="H18" i="5"/>
  <c r="AQ18" i="5" s="1"/>
  <c r="H19" i="5"/>
  <c r="AQ19" i="5" s="1"/>
  <c r="H20" i="5"/>
  <c r="AQ20" i="5" s="1"/>
  <c r="H21" i="5"/>
  <c r="AQ21" i="5" s="1"/>
  <c r="H22" i="5"/>
  <c r="AQ22" i="5" s="1"/>
  <c r="H23" i="5"/>
  <c r="AQ23" i="5" s="1"/>
  <c r="H24" i="5"/>
  <c r="AQ24" i="5" s="1"/>
  <c r="H25" i="5"/>
  <c r="AQ25" i="5" s="1"/>
  <c r="H26" i="5"/>
  <c r="AQ26" i="5" s="1"/>
  <c r="H27" i="5"/>
  <c r="AQ27" i="5" s="1"/>
  <c r="H28" i="5"/>
  <c r="AQ28" i="5" s="1"/>
  <c r="H29" i="5"/>
  <c r="AQ29" i="5" s="1"/>
  <c r="H30" i="5"/>
  <c r="AQ30" i="5" s="1"/>
  <c r="H31" i="5"/>
  <c r="AQ31" i="5" s="1"/>
  <c r="H32" i="5"/>
  <c r="AQ32" i="5" s="1"/>
  <c r="H33" i="5"/>
  <c r="AQ33" i="5" s="1"/>
  <c r="H34" i="5"/>
  <c r="AQ34" i="5" s="1"/>
  <c r="H35" i="5"/>
  <c r="AQ35" i="5" s="1"/>
  <c r="H36" i="5"/>
  <c r="AQ36" i="5" s="1"/>
  <c r="H37" i="5"/>
  <c r="AQ37" i="5" s="1"/>
  <c r="H38" i="5"/>
  <c r="AQ38" i="5" s="1"/>
  <c r="H39" i="5"/>
  <c r="AQ39" i="5" s="1"/>
  <c r="H40" i="5"/>
  <c r="AQ40" i="5" s="1"/>
  <c r="H41" i="5"/>
  <c r="AQ41" i="5" s="1"/>
  <c r="H42" i="5"/>
  <c r="AQ42" i="5" s="1"/>
  <c r="H43" i="5"/>
  <c r="AQ43" i="5" s="1"/>
  <c r="H44" i="5"/>
  <c r="AQ44" i="5" s="1"/>
  <c r="H45" i="5"/>
  <c r="AQ45" i="5" s="1"/>
  <c r="H46" i="5"/>
  <c r="AQ46" i="5" s="1"/>
  <c r="H47" i="5"/>
  <c r="AQ47" i="5" s="1"/>
  <c r="H48" i="5"/>
  <c r="AQ48" i="5" s="1"/>
  <c r="H49" i="5"/>
  <c r="AQ49" i="5" s="1"/>
  <c r="H50" i="5"/>
  <c r="AQ50" i="5" s="1"/>
  <c r="H51" i="5"/>
  <c r="AQ51" i="5" s="1"/>
  <c r="H52" i="5"/>
  <c r="AQ52" i="5" s="1"/>
  <c r="H53" i="5"/>
  <c r="AQ53" i="5" s="1"/>
  <c r="H54" i="5"/>
  <c r="AQ54" i="5" s="1"/>
  <c r="H55" i="5"/>
  <c r="AQ55" i="5" s="1"/>
  <c r="H56" i="5"/>
  <c r="AQ56" i="5" s="1"/>
  <c r="H57" i="5"/>
  <c r="AQ57" i="5" s="1"/>
  <c r="H58" i="5"/>
  <c r="AQ58" i="5" s="1"/>
  <c r="H59" i="5"/>
  <c r="AQ59" i="5" s="1"/>
  <c r="H60" i="5"/>
  <c r="AQ60" i="5" s="1"/>
  <c r="H61" i="5"/>
  <c r="AQ61" i="5" s="1"/>
  <c r="H62" i="5"/>
  <c r="AQ62" i="5" s="1"/>
  <c r="H63" i="5"/>
  <c r="AQ63" i="5" s="1"/>
  <c r="H64" i="5"/>
  <c r="AQ64" i="5" s="1"/>
  <c r="H65" i="5"/>
  <c r="AQ65" i="5" s="1"/>
  <c r="H66" i="5"/>
  <c r="AQ66" i="5" s="1"/>
  <c r="H67" i="5"/>
  <c r="AQ67" i="5" s="1"/>
  <c r="H68" i="5"/>
  <c r="AQ68" i="5" s="1"/>
  <c r="H69" i="5"/>
  <c r="AQ69" i="5" s="1"/>
  <c r="H70" i="5"/>
  <c r="AQ70" i="5" s="1"/>
  <c r="H71" i="5"/>
  <c r="AQ71" i="5" s="1"/>
  <c r="H72" i="5"/>
  <c r="AQ72" i="5" s="1"/>
  <c r="H73" i="5"/>
  <c r="AQ73" i="5" s="1"/>
  <c r="H74" i="5"/>
  <c r="AQ74" i="5" s="1"/>
  <c r="H75" i="5"/>
  <c r="AQ75" i="5" s="1"/>
  <c r="H76" i="5"/>
  <c r="AQ76" i="5" s="1"/>
  <c r="H77" i="5"/>
  <c r="AQ77" i="5" s="1"/>
  <c r="H78" i="5"/>
  <c r="AQ78" i="5" s="1"/>
  <c r="H79" i="5"/>
  <c r="AQ79" i="5" s="1"/>
  <c r="H80" i="5"/>
  <c r="AQ80" i="5" s="1"/>
  <c r="H81" i="5"/>
  <c r="AQ81" i="5" s="1"/>
  <c r="H82" i="5"/>
  <c r="AQ82" i="5" s="1"/>
  <c r="H83" i="5"/>
  <c r="AQ83" i="5" s="1"/>
  <c r="H84" i="5"/>
  <c r="AQ84" i="5" s="1"/>
  <c r="H85" i="5"/>
  <c r="AQ85" i="5" s="1"/>
  <c r="H86" i="5"/>
  <c r="AQ86" i="5" s="1"/>
  <c r="H87" i="5"/>
  <c r="AQ87" i="5" s="1"/>
  <c r="H88" i="5"/>
  <c r="AQ88" i="5" s="1"/>
  <c r="H89" i="5"/>
  <c r="AQ89" i="5" s="1"/>
  <c r="H90" i="5"/>
  <c r="AQ90" i="5" s="1"/>
  <c r="H91" i="5"/>
  <c r="AQ91" i="5" s="1"/>
  <c r="H92" i="5"/>
  <c r="AQ92" i="5" s="1"/>
  <c r="H93" i="5"/>
  <c r="AQ93" i="5" s="1"/>
  <c r="H94" i="5"/>
  <c r="AQ94" i="5" s="1"/>
  <c r="H95" i="5"/>
  <c r="AQ95" i="5" s="1"/>
  <c r="H96" i="5"/>
  <c r="AQ96" i="5" s="1"/>
  <c r="H97" i="5"/>
  <c r="AQ97" i="5" s="1"/>
  <c r="H98" i="5"/>
  <c r="AQ98" i="5" s="1"/>
  <c r="H99" i="5"/>
  <c r="AQ99" i="5" s="1"/>
  <c r="H100" i="5"/>
  <c r="AQ100" i="5" s="1"/>
  <c r="H101" i="5"/>
  <c r="AQ101" i="5" s="1"/>
  <c r="H102" i="5"/>
  <c r="AQ102" i="5" s="1"/>
  <c r="H103" i="5"/>
  <c r="AQ103" i="5" s="1"/>
  <c r="H104" i="5"/>
  <c r="AQ104" i="5" s="1"/>
  <c r="H105" i="5"/>
  <c r="AQ105" i="5" s="1"/>
  <c r="H106" i="5"/>
  <c r="AQ106" i="5" s="1"/>
  <c r="H107" i="5"/>
  <c r="AQ107" i="5" s="1"/>
  <c r="H108" i="5"/>
  <c r="AQ108" i="5" s="1"/>
  <c r="H109" i="5"/>
  <c r="AQ109" i="5" s="1"/>
  <c r="H110" i="5"/>
  <c r="AQ110" i="5" s="1"/>
  <c r="H111" i="5"/>
  <c r="AQ111" i="5" s="1"/>
  <c r="H112" i="5"/>
  <c r="AQ112" i="5" s="1"/>
  <c r="H113" i="5"/>
  <c r="AQ113" i="5" s="1"/>
  <c r="H114" i="5"/>
  <c r="AQ114" i="5" s="1"/>
  <c r="H115" i="5"/>
  <c r="AQ115" i="5" s="1"/>
  <c r="H116" i="5"/>
  <c r="AQ116" i="5" s="1"/>
  <c r="H117" i="5"/>
  <c r="AQ117" i="5" s="1"/>
  <c r="H118" i="5"/>
  <c r="AQ118" i="5" s="1"/>
  <c r="H119" i="5"/>
  <c r="AQ119" i="5" s="1"/>
  <c r="H120" i="5"/>
  <c r="AQ120" i="5" s="1"/>
  <c r="H121" i="5"/>
  <c r="AQ121" i="5" s="1"/>
  <c r="H122" i="5"/>
  <c r="AQ122" i="5" s="1"/>
  <c r="H123" i="5"/>
  <c r="AQ123" i="5" s="1"/>
  <c r="H124" i="5"/>
  <c r="AQ124" i="5" s="1"/>
  <c r="H125" i="5"/>
  <c r="AQ125" i="5" s="1"/>
  <c r="H126" i="5"/>
  <c r="AQ126" i="5" s="1"/>
  <c r="H127" i="5"/>
  <c r="AQ127" i="5" s="1"/>
  <c r="H128" i="5"/>
  <c r="AQ128" i="5" s="1"/>
  <c r="H129" i="5"/>
  <c r="AQ129" i="5" s="1"/>
  <c r="H130" i="5"/>
  <c r="AQ130" i="5" s="1"/>
  <c r="H131" i="5"/>
  <c r="AQ131" i="5" s="1"/>
  <c r="H132" i="5"/>
  <c r="AQ132" i="5" s="1"/>
  <c r="H133" i="5"/>
  <c r="AQ133" i="5" s="1"/>
  <c r="H134" i="5"/>
  <c r="AQ134" i="5" s="1"/>
  <c r="H135" i="5"/>
  <c r="AQ135" i="5" s="1"/>
  <c r="H136" i="5"/>
  <c r="AQ136" i="5" s="1"/>
  <c r="H137" i="5"/>
  <c r="AQ137" i="5" s="1"/>
  <c r="H138" i="5"/>
  <c r="AQ138" i="5" s="1"/>
  <c r="H139" i="5"/>
  <c r="AQ139" i="5" s="1"/>
  <c r="H140" i="5"/>
  <c r="AQ140" i="5" s="1"/>
  <c r="H141" i="5"/>
  <c r="AQ141" i="5" s="1"/>
  <c r="H142" i="5"/>
  <c r="AQ142" i="5" s="1"/>
  <c r="H143" i="5"/>
  <c r="AQ143" i="5" s="1"/>
  <c r="H144" i="5"/>
  <c r="AQ144" i="5" s="1"/>
  <c r="H145" i="5"/>
  <c r="AQ145" i="5" s="1"/>
  <c r="H146" i="5"/>
  <c r="AQ146" i="5" s="1"/>
  <c r="H147" i="5"/>
  <c r="AQ147" i="5" s="1"/>
  <c r="H148" i="5"/>
  <c r="AQ148" i="5" s="1"/>
  <c r="H149" i="5"/>
  <c r="AQ149" i="5" s="1"/>
  <c r="H150" i="5"/>
  <c r="AQ150" i="5" s="1"/>
  <c r="H151" i="5"/>
  <c r="AQ151" i="5" s="1"/>
  <c r="H152" i="5"/>
  <c r="AQ152" i="5" s="1"/>
  <c r="H153" i="5"/>
  <c r="AQ153" i="5" s="1"/>
  <c r="H154" i="5"/>
  <c r="AQ154" i="5" s="1"/>
  <c r="H155" i="5"/>
  <c r="AQ155" i="5" s="1"/>
  <c r="H156" i="5"/>
  <c r="AQ156" i="5" s="1"/>
  <c r="H157" i="5"/>
  <c r="AQ157" i="5" s="1"/>
  <c r="H158" i="5"/>
  <c r="AQ158" i="5" s="1"/>
  <c r="H159" i="5"/>
  <c r="AQ159" i="5" s="1"/>
  <c r="H160" i="5"/>
  <c r="AQ160" i="5" s="1"/>
  <c r="H161" i="5"/>
  <c r="AQ161" i="5" s="1"/>
  <c r="H162" i="5"/>
  <c r="AQ162" i="5" s="1"/>
  <c r="H163" i="5"/>
  <c r="AQ163" i="5" s="1"/>
  <c r="H164" i="5"/>
  <c r="AQ164" i="5" s="1"/>
  <c r="H165" i="5"/>
  <c r="AQ165" i="5" s="1"/>
  <c r="H166" i="5"/>
  <c r="AQ166" i="5" s="1"/>
  <c r="H167" i="5"/>
  <c r="AQ167" i="5" s="1"/>
  <c r="H168" i="5"/>
  <c r="AQ168" i="5" s="1"/>
  <c r="H169" i="5"/>
  <c r="AQ169" i="5" s="1"/>
  <c r="H170" i="5"/>
  <c r="AQ170" i="5" s="1"/>
  <c r="H171" i="5"/>
  <c r="AQ171" i="5" s="1"/>
  <c r="H172" i="5"/>
  <c r="AQ172" i="5" s="1"/>
  <c r="H173" i="5"/>
  <c r="AQ173" i="5" s="1"/>
  <c r="H174" i="5"/>
  <c r="AQ174" i="5" s="1"/>
  <c r="H175" i="5"/>
  <c r="AQ175" i="5" s="1"/>
  <c r="H176" i="5"/>
  <c r="AQ176" i="5" s="1"/>
  <c r="H177" i="5"/>
  <c r="AQ177" i="5" s="1"/>
  <c r="H178" i="5"/>
  <c r="AQ178" i="5" s="1"/>
  <c r="H179" i="5"/>
  <c r="AQ179" i="5" s="1"/>
  <c r="H180" i="5"/>
  <c r="AQ180" i="5" s="1"/>
  <c r="H181" i="5"/>
  <c r="AQ181" i="5" s="1"/>
  <c r="H182" i="5"/>
  <c r="AQ182" i="5" s="1"/>
  <c r="H183" i="5"/>
  <c r="AQ183" i="5" s="1"/>
  <c r="H184" i="5"/>
  <c r="AQ184" i="5" s="1"/>
  <c r="H185" i="5"/>
  <c r="AQ185" i="5" s="1"/>
  <c r="H186" i="5"/>
  <c r="AQ186" i="5" s="1"/>
  <c r="H187" i="5"/>
  <c r="AQ187" i="5" s="1"/>
  <c r="H188" i="5"/>
  <c r="AQ188" i="5" s="1"/>
  <c r="H189" i="5"/>
  <c r="AQ189" i="5" s="1"/>
  <c r="H190" i="5"/>
  <c r="AQ190" i="5" s="1"/>
  <c r="H191" i="5"/>
  <c r="AQ191" i="5" s="1"/>
  <c r="H192" i="5"/>
  <c r="AQ192" i="5" s="1"/>
  <c r="H193" i="5"/>
  <c r="AQ193" i="5" s="1"/>
  <c r="H194" i="5"/>
  <c r="AQ194" i="5" s="1"/>
  <c r="H195" i="5"/>
  <c r="AQ195" i="5" s="1"/>
  <c r="H196" i="5"/>
  <c r="AQ196" i="5" s="1"/>
  <c r="H197" i="5"/>
  <c r="AQ197" i="5" s="1"/>
  <c r="H198" i="5"/>
  <c r="AQ198" i="5" s="1"/>
  <c r="H199" i="5"/>
  <c r="AQ199" i="5" s="1"/>
  <c r="H200" i="5"/>
  <c r="AQ200" i="5" s="1"/>
  <c r="H201" i="5"/>
  <c r="AQ201" i="5" s="1"/>
  <c r="H202" i="5"/>
  <c r="AQ202" i="5" s="1"/>
  <c r="H203" i="5"/>
  <c r="AQ203" i="5" s="1"/>
  <c r="H204" i="5"/>
  <c r="AQ204" i="5" s="1"/>
  <c r="H205" i="5"/>
  <c r="AQ205" i="5" s="1"/>
  <c r="H206" i="5"/>
  <c r="AQ206" i="5" s="1"/>
  <c r="H207" i="5"/>
  <c r="AQ207" i="5" s="1"/>
  <c r="H208" i="5"/>
  <c r="AQ208" i="5" s="1"/>
  <c r="H209" i="5"/>
  <c r="AQ209" i="5" s="1"/>
  <c r="H210" i="5"/>
  <c r="AQ210" i="5" s="1"/>
  <c r="H211" i="5"/>
  <c r="AQ211" i="5" s="1"/>
  <c r="H212" i="5"/>
  <c r="AQ212" i="5" s="1"/>
  <c r="H213" i="5"/>
  <c r="AQ213" i="5" s="1"/>
  <c r="H214" i="5"/>
  <c r="AQ214" i="5" s="1"/>
  <c r="H215" i="5"/>
  <c r="AQ215" i="5" s="1"/>
  <c r="H216" i="5"/>
  <c r="AQ216" i="5" s="1"/>
  <c r="H217" i="5"/>
  <c r="AQ217" i="5" s="1"/>
  <c r="H218" i="5"/>
  <c r="AQ218" i="5" s="1"/>
  <c r="H219" i="5"/>
  <c r="AQ219" i="5" s="1"/>
  <c r="H220" i="5"/>
  <c r="AQ220" i="5" s="1"/>
  <c r="H221" i="5"/>
  <c r="AQ221" i="5" s="1"/>
  <c r="H222" i="5"/>
  <c r="AQ222" i="5" s="1"/>
  <c r="H223" i="5"/>
  <c r="AQ223" i="5" s="1"/>
  <c r="H224" i="5"/>
  <c r="AQ224" i="5" s="1"/>
  <c r="H225" i="5"/>
  <c r="AQ225" i="5" s="1"/>
  <c r="H226" i="5"/>
  <c r="AQ226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L222" i="4"/>
  <c r="L219" i="4"/>
  <c r="L214" i="4"/>
  <c r="L212" i="4"/>
  <c r="L209" i="4"/>
  <c r="L204" i="4"/>
  <c r="L203" i="4"/>
  <c r="L201" i="4"/>
  <c r="L195" i="4"/>
  <c r="L194" i="4"/>
  <c r="L193" i="4"/>
  <c r="L188" i="4"/>
  <c r="L187" i="4"/>
  <c r="L182" i="4"/>
  <c r="L180" i="4"/>
  <c r="L179" i="4"/>
  <c r="L177" i="4"/>
  <c r="L174" i="4"/>
  <c r="L171" i="4"/>
  <c r="L169" i="4"/>
  <c r="L164" i="4"/>
  <c r="L163" i="4"/>
  <c r="L158" i="4"/>
  <c r="L156" i="4"/>
  <c r="L155" i="4"/>
  <c r="L150" i="4"/>
  <c r="L142" i="4"/>
  <c r="L140" i="4"/>
  <c r="L139" i="4"/>
  <c r="L134" i="4"/>
  <c r="L132" i="4"/>
  <c r="L129" i="4"/>
  <c r="L126" i="4"/>
  <c r="L124" i="4"/>
  <c r="L123" i="4"/>
  <c r="L122" i="4"/>
  <c r="L118" i="4"/>
  <c r="L116" i="4"/>
  <c r="L115" i="4"/>
  <c r="L113" i="4"/>
  <c r="L108" i="4"/>
  <c r="L107" i="4"/>
  <c r="L100" i="4"/>
  <c r="L99" i="4"/>
  <c r="L98" i="4"/>
  <c r="L94" i="4"/>
  <c r="L92" i="4"/>
  <c r="L91" i="4"/>
  <c r="L90" i="4"/>
  <c r="L89" i="4"/>
  <c r="L84" i="4"/>
  <c r="L83" i="4"/>
  <c r="L81" i="4"/>
  <c r="L78" i="4"/>
  <c r="L76" i="4"/>
  <c r="L75" i="4"/>
  <c r="L73" i="4"/>
  <c r="L70" i="4"/>
  <c r="L67" i="4"/>
  <c r="L65" i="4"/>
  <c r="L60" i="4"/>
  <c r="L57" i="4"/>
  <c r="L54" i="4"/>
  <c r="L51" i="4"/>
  <c r="L44" i="4"/>
  <c r="L43" i="4"/>
  <c r="L38" i="4"/>
  <c r="L35" i="4"/>
  <c r="L33" i="4"/>
  <c r="L30" i="4"/>
  <c r="L28" i="4"/>
  <c r="L27" i="4"/>
  <c r="L22" i="4"/>
  <c r="L20" i="4"/>
  <c r="L19" i="4"/>
  <c r="L17" i="4"/>
  <c r="L14" i="4"/>
  <c r="L12" i="4"/>
  <c r="L11" i="4"/>
  <c r="L3" i="4"/>
  <c r="C222" i="4"/>
  <c r="C221" i="4"/>
  <c r="L221" i="4" s="1"/>
  <c r="C122" i="4"/>
  <c r="C200" i="4"/>
  <c r="L200" i="4" s="1"/>
  <c r="C90" i="4"/>
  <c r="C7" i="4"/>
  <c r="L7" i="4" s="1"/>
  <c r="C52" i="4"/>
  <c r="L52" i="4" s="1"/>
  <c r="C226" i="4"/>
  <c r="L226" i="4" s="1"/>
  <c r="C121" i="4"/>
  <c r="L121" i="4" s="1"/>
  <c r="C199" i="4"/>
  <c r="L199" i="4" s="1"/>
  <c r="C89" i="4"/>
  <c r="C198" i="4"/>
  <c r="L198" i="4" s="1"/>
  <c r="C197" i="4"/>
  <c r="L197" i="4" s="1"/>
  <c r="C88" i="4"/>
  <c r="L88" i="4" s="1"/>
  <c r="C196" i="4"/>
  <c r="L196" i="4" s="1"/>
  <c r="C2" i="4"/>
  <c r="L2" i="4" s="1"/>
  <c r="C195" i="4"/>
  <c r="C87" i="4"/>
  <c r="L87" i="4" s="1"/>
  <c r="C194" i="4"/>
  <c r="C86" i="4"/>
  <c r="L86" i="4" s="1"/>
  <c r="C193" i="4"/>
  <c r="C85" i="4"/>
  <c r="L85" i="4" s="1"/>
  <c r="C192" i="4"/>
  <c r="L192" i="4" s="1"/>
  <c r="C84" i="4"/>
  <c r="C191" i="4"/>
  <c r="L191" i="4" s="1"/>
  <c r="C29" i="4"/>
  <c r="L29" i="4" s="1"/>
  <c r="C83" i="4"/>
  <c r="C212" i="4"/>
  <c r="C91" i="4"/>
  <c r="C103" i="4"/>
  <c r="L103" i="4" s="1"/>
  <c r="C102" i="4"/>
  <c r="L102" i="4" s="1"/>
  <c r="C101" i="4"/>
  <c r="L101" i="4" s="1"/>
  <c r="C99" i="4"/>
  <c r="C98" i="4"/>
  <c r="C100" i="4"/>
  <c r="C26" i="4"/>
  <c r="L26" i="4" s="1"/>
  <c r="C17" i="4"/>
  <c r="C18" i="4"/>
  <c r="L18" i="4" s="1"/>
  <c r="C190" i="4"/>
  <c r="L190" i="4" s="1"/>
  <c r="C82" i="4"/>
  <c r="L82" i="4" s="1"/>
  <c r="C189" i="4"/>
  <c r="L189" i="4" s="1"/>
  <c r="C81" i="4"/>
  <c r="C11" i="4"/>
  <c r="C188" i="4"/>
  <c r="C159" i="4"/>
  <c r="L159" i="4" s="1"/>
  <c r="C146" i="4"/>
  <c r="L146" i="4" s="1"/>
  <c r="C154" i="4"/>
  <c r="L154" i="4" s="1"/>
  <c r="C155" i="4"/>
  <c r="C80" i="4"/>
  <c r="L80" i="4" s="1"/>
  <c r="C187" i="4"/>
  <c r="C79" i="4"/>
  <c r="L79" i="4" s="1"/>
  <c r="C186" i="4"/>
  <c r="L186" i="4" s="1"/>
  <c r="C78" i="4"/>
  <c r="C185" i="4"/>
  <c r="L185" i="4" s="1"/>
  <c r="C77" i="4"/>
  <c r="L77" i="4" s="1"/>
  <c r="C184" i="4"/>
  <c r="L184" i="4" s="1"/>
  <c r="C183" i="4"/>
  <c r="L183" i="4" s="1"/>
  <c r="C95" i="4"/>
  <c r="L95" i="4" s="1"/>
  <c r="C12" i="4"/>
  <c r="C76" i="4"/>
  <c r="C182" i="4"/>
  <c r="C75" i="4"/>
  <c r="C181" i="4"/>
  <c r="L181" i="4" s="1"/>
  <c r="C74" i="4"/>
  <c r="L74" i="4" s="1"/>
  <c r="C9" i="4"/>
  <c r="L9" i="4" s="1"/>
  <c r="C180" i="4"/>
  <c r="C73" i="4"/>
  <c r="C179" i="4"/>
  <c r="C72" i="4"/>
  <c r="L72" i="4" s="1"/>
  <c r="C178" i="4"/>
  <c r="L178" i="4" s="1"/>
  <c r="C71" i="4"/>
  <c r="L71" i="4" s="1"/>
  <c r="C177" i="4"/>
  <c r="C70" i="4"/>
  <c r="C53" i="4"/>
  <c r="L53" i="4" s="1"/>
  <c r="C69" i="4"/>
  <c r="L69" i="4" s="1"/>
  <c r="C24" i="4"/>
  <c r="L24" i="4" s="1"/>
  <c r="C176" i="4"/>
  <c r="L176" i="4" s="1"/>
  <c r="C68" i="4"/>
  <c r="L68" i="4" s="1"/>
  <c r="C175" i="4"/>
  <c r="L175" i="4" s="1"/>
  <c r="C67" i="4"/>
  <c r="C174" i="4"/>
  <c r="C66" i="4"/>
  <c r="L66" i="4" s="1"/>
  <c r="C3" i="4"/>
  <c r="C173" i="4"/>
  <c r="L173" i="4" s="1"/>
  <c r="C65" i="4"/>
  <c r="C172" i="4"/>
  <c r="L172" i="4" s="1"/>
  <c r="C64" i="4"/>
  <c r="L64" i="4" s="1"/>
  <c r="C171" i="4"/>
  <c r="C63" i="4"/>
  <c r="L63" i="4" s="1"/>
  <c r="C93" i="4"/>
  <c r="L93" i="4" s="1"/>
  <c r="C170" i="4"/>
  <c r="L170" i="4" s="1"/>
  <c r="C8" i="4"/>
  <c r="L8" i="4" s="1"/>
  <c r="C169" i="4"/>
  <c r="C62" i="4"/>
  <c r="L62" i="4" s="1"/>
  <c r="C168" i="4"/>
  <c r="L168" i="4" s="1"/>
  <c r="C94" i="4"/>
  <c r="C61" i="4"/>
  <c r="L61" i="4" s="1"/>
  <c r="C167" i="4"/>
  <c r="L167" i="4" s="1"/>
  <c r="C60" i="4"/>
  <c r="C225" i="4"/>
  <c r="L225" i="4" s="1"/>
  <c r="C54" i="4"/>
  <c r="C166" i="4"/>
  <c r="L166" i="4" s="1"/>
  <c r="C59" i="4"/>
  <c r="L59" i="4" s="1"/>
  <c r="C16" i="4"/>
  <c r="L16" i="4" s="1"/>
  <c r="C56" i="4"/>
  <c r="L56" i="4" s="1"/>
  <c r="C19" i="4"/>
  <c r="C20" i="4"/>
  <c r="C204" i="4"/>
  <c r="C203" i="4"/>
  <c r="C217" i="4"/>
  <c r="L217" i="4" s="1"/>
  <c r="C208" i="4"/>
  <c r="L208" i="4" s="1"/>
  <c r="C216" i="4"/>
  <c r="L216" i="4" s="1"/>
  <c r="C207" i="4"/>
  <c r="L207" i="4" s="1"/>
  <c r="C202" i="4"/>
  <c r="L202" i="4" s="1"/>
  <c r="C215" i="4"/>
  <c r="L215" i="4" s="1"/>
  <c r="C206" i="4"/>
  <c r="L206" i="4" s="1"/>
  <c r="C201" i="4"/>
  <c r="C220" i="4"/>
  <c r="L220" i="4" s="1"/>
  <c r="C211" i="4"/>
  <c r="L211" i="4" s="1"/>
  <c r="C219" i="4"/>
  <c r="C210" i="4"/>
  <c r="L210" i="4" s="1"/>
  <c r="C209" i="4"/>
  <c r="C218" i="4"/>
  <c r="L218" i="4" s="1"/>
  <c r="C165" i="4"/>
  <c r="L165" i="4" s="1"/>
  <c r="C213" i="4"/>
  <c r="L213" i="4" s="1"/>
  <c r="C163" i="4"/>
  <c r="C162" i="4"/>
  <c r="L162" i="4" s="1"/>
  <c r="C58" i="4"/>
  <c r="L58" i="4" s="1"/>
  <c r="C161" i="4"/>
  <c r="L161" i="4" s="1"/>
  <c r="C57" i="4"/>
  <c r="C123" i="4"/>
  <c r="C96" i="4"/>
  <c r="L96" i="4" s="1"/>
  <c r="C160" i="4"/>
  <c r="L160" i="4" s="1"/>
  <c r="C51" i="4"/>
  <c r="C153" i="4"/>
  <c r="L153" i="4" s="1"/>
  <c r="C50" i="4"/>
  <c r="L50" i="4" s="1"/>
  <c r="C49" i="4"/>
  <c r="L49" i="4" s="1"/>
  <c r="C55" i="4"/>
  <c r="L55" i="4" s="1"/>
  <c r="C150" i="4"/>
  <c r="C149" i="4"/>
  <c r="L149" i="4" s="1"/>
  <c r="C23" i="4"/>
  <c r="L23" i="4" s="1"/>
  <c r="C148" i="4"/>
  <c r="L148" i="4" s="1"/>
  <c r="C147" i="4"/>
  <c r="L147" i="4" s="1"/>
  <c r="C48" i="4"/>
  <c r="L48" i="4" s="1"/>
  <c r="C145" i="4"/>
  <c r="L145" i="4" s="1"/>
  <c r="C47" i="4"/>
  <c r="L47" i="4" s="1"/>
  <c r="C144" i="4"/>
  <c r="L144" i="4" s="1"/>
  <c r="C28" i="4"/>
  <c r="C143" i="4"/>
  <c r="L143" i="4" s="1"/>
  <c r="C46" i="4"/>
  <c r="L46" i="4" s="1"/>
  <c r="C120" i="4"/>
  <c r="L120" i="4" s="1"/>
  <c r="C142" i="4"/>
  <c r="C45" i="4"/>
  <c r="L45" i="4" s="1"/>
  <c r="C152" i="4"/>
  <c r="L152" i="4" s="1"/>
  <c r="C140" i="4"/>
  <c r="C141" i="4"/>
  <c r="L141" i="4" s="1"/>
  <c r="C44" i="4"/>
  <c r="C25" i="4"/>
  <c r="L25" i="4" s="1"/>
  <c r="C4" i="4"/>
  <c r="L4" i="4" s="1"/>
  <c r="C119" i="4"/>
  <c r="L119" i="4" s="1"/>
  <c r="C164" i="4"/>
  <c r="C139" i="4"/>
  <c r="C22" i="4"/>
  <c r="C138" i="4"/>
  <c r="L138" i="4" s="1"/>
  <c r="C43" i="4"/>
  <c r="C137" i="4"/>
  <c r="L137" i="4" s="1"/>
  <c r="C42" i="4"/>
  <c r="L42" i="4" s="1"/>
  <c r="C27" i="4"/>
  <c r="C118" i="4"/>
  <c r="C136" i="4"/>
  <c r="L136" i="4" s="1"/>
  <c r="C92" i="4"/>
  <c r="C6" i="4"/>
  <c r="L6" i="4" s="1"/>
  <c r="C117" i="4"/>
  <c r="L117" i="4" s="1"/>
  <c r="C41" i="4"/>
  <c r="L41" i="4" s="1"/>
  <c r="C135" i="4"/>
  <c r="L135" i="4" s="1"/>
  <c r="C116" i="4"/>
  <c r="C40" i="4"/>
  <c r="L40" i="4" s="1"/>
  <c r="C134" i="4"/>
  <c r="C214" i="4"/>
  <c r="C205" i="4"/>
  <c r="L205" i="4" s="1"/>
  <c r="C15" i="4"/>
  <c r="L15" i="4" s="1"/>
  <c r="C115" i="4"/>
  <c r="C133" i="4"/>
  <c r="L133" i="4" s="1"/>
  <c r="C39" i="4"/>
  <c r="L39" i="4" s="1"/>
  <c r="C114" i="4"/>
  <c r="L114" i="4" s="1"/>
  <c r="C113" i="4"/>
  <c r="C38" i="4"/>
  <c r="C132" i="4"/>
  <c r="C13" i="4"/>
  <c r="L13" i="4" s="1"/>
  <c r="C112" i="4"/>
  <c r="L112" i="4" s="1"/>
  <c r="C131" i="4"/>
  <c r="L131" i="4" s="1"/>
  <c r="C111" i="4"/>
  <c r="L111" i="4" s="1"/>
  <c r="C130" i="4"/>
  <c r="L130" i="4" s="1"/>
  <c r="C37" i="4"/>
  <c r="L37" i="4" s="1"/>
  <c r="C5" i="4"/>
  <c r="L5" i="4" s="1"/>
  <c r="C224" i="4"/>
  <c r="L224" i="4" s="1"/>
  <c r="C129" i="4"/>
  <c r="C36" i="4"/>
  <c r="L36" i="4" s="1"/>
  <c r="C110" i="4"/>
  <c r="L110" i="4" s="1"/>
  <c r="C128" i="4"/>
  <c r="L128" i="4" s="1"/>
  <c r="C35" i="4"/>
  <c r="C14" i="4"/>
  <c r="C109" i="4"/>
  <c r="L109" i="4" s="1"/>
  <c r="C34" i="4"/>
  <c r="L34" i="4" s="1"/>
  <c r="C156" i="4"/>
  <c r="C127" i="4"/>
  <c r="L127" i="4" s="1"/>
  <c r="C151" i="4"/>
  <c r="L151" i="4" s="1"/>
  <c r="C157" i="4"/>
  <c r="L157" i="4" s="1"/>
  <c r="C158" i="4"/>
  <c r="C10" i="4"/>
  <c r="L10" i="4" s="1"/>
  <c r="C108" i="4"/>
  <c r="C107" i="4"/>
  <c r="C33" i="4"/>
  <c r="C97" i="4"/>
  <c r="L97" i="4" s="1"/>
  <c r="C21" i="4"/>
  <c r="L21" i="4" s="1"/>
  <c r="C223" i="4"/>
  <c r="L223" i="4" s="1"/>
  <c r="C106" i="4"/>
  <c r="L106" i="4" s="1"/>
  <c r="C126" i="4"/>
  <c r="C32" i="4"/>
  <c r="L32" i="4" s="1"/>
  <c r="C105" i="4"/>
  <c r="L105" i="4" s="1"/>
  <c r="C31" i="4"/>
  <c r="L31" i="4" s="1"/>
  <c r="C125" i="4"/>
  <c r="L125" i="4" s="1"/>
  <c r="C104" i="4"/>
  <c r="L104" i="4" s="1"/>
  <c r="C30" i="4"/>
  <c r="C124" i="4"/>
  <c r="L8" i="3"/>
  <c r="L7" i="3"/>
  <c r="L6" i="3"/>
  <c r="L5" i="3"/>
  <c r="L4" i="3"/>
  <c r="L3" i="3"/>
  <c r="L2" i="3"/>
  <c r="L198" i="2"/>
  <c r="L197" i="2"/>
  <c r="L196" i="2"/>
  <c r="L193" i="2"/>
  <c r="L192" i="2"/>
  <c r="L191" i="2"/>
  <c r="L186" i="2"/>
  <c r="L185" i="2"/>
  <c r="L182" i="2"/>
  <c r="L178" i="2"/>
  <c r="L177" i="2"/>
  <c r="L175" i="2"/>
  <c r="L171" i="2"/>
  <c r="L169" i="2"/>
  <c r="L168" i="2"/>
  <c r="L167" i="2"/>
  <c r="L161" i="2"/>
  <c r="L159" i="2"/>
  <c r="L158" i="2"/>
  <c r="L153" i="2"/>
  <c r="L150" i="2"/>
  <c r="L145" i="2"/>
  <c r="L144" i="2"/>
  <c r="L142" i="2"/>
  <c r="L137" i="2"/>
  <c r="L135" i="2"/>
  <c r="L134" i="2"/>
  <c r="L132" i="2"/>
  <c r="L131" i="2"/>
  <c r="L129" i="2"/>
  <c r="L126" i="2"/>
  <c r="L123" i="2"/>
  <c r="L122" i="2"/>
  <c r="L120" i="2"/>
  <c r="L119" i="2"/>
  <c r="L115" i="2"/>
  <c r="L113" i="2"/>
  <c r="L110" i="2"/>
  <c r="L109" i="2"/>
  <c r="L105" i="2"/>
  <c r="L104" i="2"/>
  <c r="L103" i="2"/>
  <c r="L102" i="2"/>
  <c r="L101" i="2"/>
  <c r="L100" i="2"/>
  <c r="L99" i="2"/>
  <c r="L97" i="2"/>
  <c r="L95" i="2"/>
  <c r="L94" i="2"/>
  <c r="L92" i="2"/>
  <c r="L89" i="2"/>
  <c r="L87" i="2"/>
  <c r="L85" i="2"/>
  <c r="L83" i="2"/>
  <c r="L81" i="2"/>
  <c r="L77" i="2"/>
  <c r="L76" i="2"/>
  <c r="L75" i="2"/>
  <c r="L74" i="2"/>
  <c r="L73" i="2"/>
  <c r="L71" i="2"/>
  <c r="L70" i="2"/>
  <c r="L68" i="2"/>
  <c r="L65" i="2"/>
  <c r="L64" i="2"/>
  <c r="L63" i="2"/>
  <c r="L62" i="2"/>
  <c r="L61" i="2"/>
  <c r="L60" i="2"/>
  <c r="L59" i="2"/>
  <c r="L58" i="2"/>
  <c r="L57" i="2"/>
  <c r="L55" i="2"/>
  <c r="L54" i="2"/>
  <c r="L51" i="2"/>
  <c r="L50" i="2"/>
  <c r="L49" i="2"/>
  <c r="L48" i="2"/>
  <c r="L47" i="2"/>
  <c r="L45" i="2"/>
  <c r="L44" i="2"/>
  <c r="L42" i="2"/>
  <c r="L41" i="2"/>
  <c r="L39" i="2"/>
  <c r="L38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0" i="2"/>
  <c r="L18" i="2"/>
  <c r="L17" i="2"/>
  <c r="L16" i="2"/>
  <c r="L14" i="2"/>
  <c r="L11" i="2"/>
  <c r="L10" i="2"/>
  <c r="L9" i="2"/>
  <c r="L8" i="2"/>
  <c r="L7" i="2"/>
  <c r="L6" i="2"/>
  <c r="L4" i="2"/>
  <c r="L3" i="2"/>
  <c r="L2" i="2"/>
  <c r="D195" i="2"/>
  <c r="L195" i="2" s="1"/>
  <c r="D194" i="2"/>
  <c r="L194" i="2" s="1"/>
  <c r="D188" i="2"/>
  <c r="L188" i="2" s="1"/>
  <c r="D187" i="2"/>
  <c r="L187" i="2" s="1"/>
  <c r="D184" i="2"/>
  <c r="L184" i="2" s="1"/>
  <c r="D185" i="2"/>
  <c r="D183" i="2"/>
  <c r="L183" i="2" s="1"/>
  <c r="D182" i="2"/>
  <c r="D181" i="2"/>
  <c r="L181" i="2" s="1"/>
  <c r="D180" i="2"/>
  <c r="L180" i="2" s="1"/>
  <c r="D179" i="2"/>
  <c r="L179" i="2" s="1"/>
  <c r="D177" i="2"/>
  <c r="D176" i="2"/>
  <c r="L176" i="2" s="1"/>
  <c r="D175" i="2"/>
  <c r="D174" i="2"/>
  <c r="L174" i="2" s="1"/>
  <c r="D193" i="2"/>
  <c r="D190" i="2"/>
  <c r="L190" i="2" s="1"/>
  <c r="D191" i="2"/>
  <c r="D173" i="2"/>
  <c r="L173" i="2" s="1"/>
  <c r="D172" i="2"/>
  <c r="L172" i="2" s="1"/>
  <c r="D171" i="2"/>
  <c r="D170" i="2"/>
  <c r="L170" i="2" s="1"/>
  <c r="D169" i="2"/>
  <c r="D167" i="2"/>
  <c r="D166" i="2"/>
  <c r="L166" i="2" s="1"/>
  <c r="D165" i="2"/>
  <c r="L165" i="2" s="1"/>
  <c r="D164" i="2"/>
  <c r="L164" i="2" s="1"/>
  <c r="D163" i="2"/>
  <c r="L163" i="2" s="1"/>
  <c r="D162" i="2"/>
  <c r="L162" i="2" s="1"/>
  <c r="D161" i="2"/>
  <c r="D160" i="2"/>
  <c r="L160" i="2" s="1"/>
  <c r="D158" i="2"/>
  <c r="D157" i="2"/>
  <c r="L157" i="2" s="1"/>
  <c r="D156" i="2"/>
  <c r="L156" i="2" s="1"/>
  <c r="D155" i="2"/>
  <c r="L155" i="2" s="1"/>
  <c r="D154" i="2"/>
  <c r="L154" i="2" s="1"/>
  <c r="D153" i="2"/>
  <c r="D152" i="2"/>
  <c r="L152" i="2" s="1"/>
  <c r="D151" i="2"/>
  <c r="L151" i="2" s="1"/>
  <c r="D150" i="2"/>
  <c r="D149" i="2"/>
  <c r="L149" i="2" s="1"/>
  <c r="D148" i="2"/>
  <c r="L148" i="2" s="1"/>
  <c r="D147" i="2"/>
  <c r="L147" i="2" s="1"/>
  <c r="D146" i="2"/>
  <c r="L146" i="2" s="1"/>
  <c r="D145" i="2"/>
  <c r="D143" i="2"/>
  <c r="L143" i="2" s="1"/>
  <c r="D141" i="2"/>
  <c r="L141" i="2" s="1"/>
  <c r="D140" i="2"/>
  <c r="L140" i="2" s="1"/>
  <c r="D139" i="2"/>
  <c r="L139" i="2" s="1"/>
  <c r="D138" i="2"/>
  <c r="L138" i="2" s="1"/>
  <c r="D137" i="2"/>
  <c r="D136" i="2"/>
  <c r="L136" i="2" s="1"/>
  <c r="D135" i="2"/>
  <c r="D133" i="2"/>
  <c r="L133" i="2" s="1"/>
  <c r="D189" i="2"/>
  <c r="L189" i="2" s="1"/>
  <c r="D131" i="2"/>
  <c r="D130" i="2"/>
  <c r="L130" i="2" s="1"/>
  <c r="D129" i="2"/>
  <c r="D128" i="2"/>
  <c r="L128" i="2" s="1"/>
  <c r="D127" i="2"/>
  <c r="L127" i="2" s="1"/>
  <c r="D126" i="2"/>
  <c r="D125" i="2"/>
  <c r="L125" i="2" s="1"/>
  <c r="D124" i="2"/>
  <c r="L124" i="2" s="1"/>
  <c r="D123" i="2"/>
  <c r="D121" i="2"/>
  <c r="L121" i="2" s="1"/>
  <c r="D118" i="2"/>
  <c r="L118" i="2" s="1"/>
  <c r="D117" i="2"/>
  <c r="L117" i="2" s="1"/>
  <c r="D116" i="2"/>
  <c r="L116" i="2" s="1"/>
  <c r="D114" i="2"/>
  <c r="L114" i="2" s="1"/>
  <c r="D112" i="2"/>
  <c r="L112" i="2" s="1"/>
  <c r="D111" i="2"/>
  <c r="L111" i="2" s="1"/>
  <c r="D110" i="2"/>
  <c r="D107" i="2"/>
  <c r="L107" i="2" s="1"/>
  <c r="D108" i="2"/>
  <c r="L108" i="2" s="1"/>
  <c r="D106" i="2"/>
  <c r="L106" i="2" s="1"/>
  <c r="D105" i="2"/>
  <c r="D98" i="2"/>
  <c r="L98" i="2" s="1"/>
  <c r="D96" i="2"/>
  <c r="L96" i="2" s="1"/>
  <c r="D93" i="2"/>
  <c r="L93" i="2" s="1"/>
  <c r="D94" i="2"/>
  <c r="D91" i="2"/>
  <c r="L91" i="2" s="1"/>
  <c r="D90" i="2"/>
  <c r="L90" i="2" s="1"/>
  <c r="D88" i="2"/>
  <c r="L88" i="2" s="1"/>
  <c r="D86" i="2"/>
  <c r="L86" i="2" s="1"/>
  <c r="D84" i="2"/>
  <c r="L84" i="2" s="1"/>
  <c r="D82" i="2"/>
  <c r="L82" i="2" s="1"/>
  <c r="D79" i="2"/>
  <c r="L79" i="2" s="1"/>
  <c r="D80" i="2"/>
  <c r="L80" i="2" s="1"/>
  <c r="D78" i="2"/>
  <c r="L78" i="2" s="1"/>
  <c r="D72" i="2"/>
  <c r="L72" i="2" s="1"/>
  <c r="D73" i="2"/>
  <c r="D66" i="2"/>
  <c r="L66" i="2" s="1"/>
  <c r="D67" i="2"/>
  <c r="L67" i="2" s="1"/>
  <c r="D69" i="2"/>
  <c r="L69" i="2" s="1"/>
  <c r="D56" i="2"/>
  <c r="L56" i="2" s="1"/>
  <c r="D53" i="2"/>
  <c r="L53" i="2" s="1"/>
  <c r="D52" i="2"/>
  <c r="L52" i="2" s="1"/>
  <c r="D49" i="2"/>
  <c r="D46" i="2"/>
  <c r="L46" i="2" s="1"/>
  <c r="D40" i="2"/>
  <c r="L40" i="2" s="1"/>
  <c r="D43" i="2"/>
  <c r="L43" i="2" s="1"/>
  <c r="D41" i="2"/>
  <c r="D37" i="2"/>
  <c r="L37" i="2" s="1"/>
  <c r="D33" i="2"/>
  <c r="D22" i="2"/>
  <c r="L22" i="2" s="1"/>
  <c r="D21" i="2"/>
  <c r="L21" i="2" s="1"/>
  <c r="D19" i="2"/>
  <c r="L19" i="2" s="1"/>
  <c r="D17" i="2"/>
  <c r="D12" i="2"/>
  <c r="L12" i="2" s="1"/>
  <c r="D15" i="2"/>
  <c r="L15" i="2" s="1"/>
  <c r="D13" i="2"/>
  <c r="L13" i="2" s="1"/>
  <c r="D6" i="2"/>
  <c r="D5" i="2"/>
  <c r="L5" i="2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R74" i="5" l="1"/>
  <c r="AR66" i="5"/>
  <c r="AR58" i="5"/>
  <c r="AR50" i="5"/>
  <c r="AR42" i="5"/>
  <c r="AS42" i="5" s="1"/>
  <c r="AR19" i="5"/>
  <c r="AS19" i="5" s="1"/>
  <c r="AR33" i="5"/>
  <c r="AR25" i="5"/>
  <c r="AS66" i="5"/>
  <c r="AR152" i="5"/>
  <c r="AR72" i="5"/>
  <c r="AS72" i="5" s="1"/>
  <c r="AR64" i="5"/>
  <c r="AS64" i="5" s="1"/>
  <c r="AR56" i="5"/>
  <c r="AS56" i="5" s="1"/>
  <c r="AR48" i="5"/>
  <c r="AS48" i="5" s="1"/>
  <c r="AR40" i="5"/>
  <c r="AS40" i="5" s="1"/>
  <c r="AR32" i="5"/>
  <c r="AR24" i="5"/>
  <c r="AR16" i="5"/>
  <c r="AR8" i="5"/>
  <c r="AR36" i="5"/>
  <c r="AS152" i="5"/>
  <c r="AR223" i="5"/>
  <c r="AR215" i="5"/>
  <c r="AR207" i="5"/>
  <c r="AR199" i="5"/>
  <c r="AR191" i="5"/>
  <c r="AR183" i="5"/>
  <c r="AR175" i="5"/>
  <c r="AR167" i="5"/>
  <c r="AR159" i="5"/>
  <c r="AR151" i="5"/>
  <c r="AR143" i="5"/>
  <c r="AR135" i="5"/>
  <c r="AR127" i="5"/>
  <c r="AR119" i="5"/>
  <c r="AR111" i="5"/>
  <c r="AR103" i="5"/>
  <c r="AR95" i="5"/>
  <c r="AR87" i="5"/>
  <c r="AR79" i="5"/>
  <c r="AR71" i="5"/>
  <c r="AR63" i="5"/>
  <c r="AR55" i="5"/>
  <c r="AR47" i="5"/>
  <c r="AR39" i="5"/>
  <c r="AR31" i="5"/>
  <c r="AR23" i="5"/>
  <c r="AR15" i="5"/>
  <c r="AR7" i="5"/>
  <c r="AR78" i="5"/>
  <c r="AR70" i="5"/>
  <c r="AR62" i="5"/>
  <c r="AR54" i="5"/>
  <c r="AR46" i="5"/>
  <c r="AR38" i="5"/>
  <c r="AR30" i="5"/>
  <c r="AR22" i="5"/>
  <c r="AR14" i="5"/>
  <c r="AR6" i="5"/>
  <c r="AR85" i="5"/>
  <c r="AR69" i="5"/>
  <c r="AR61" i="5"/>
  <c r="AR53" i="5"/>
  <c r="AR45" i="5"/>
  <c r="AR37" i="5"/>
  <c r="AR29" i="5"/>
  <c r="AR21" i="5"/>
  <c r="AR13" i="5"/>
  <c r="AR5" i="5"/>
  <c r="AR68" i="5"/>
  <c r="AR60" i="5"/>
  <c r="AR52" i="5"/>
  <c r="AR44" i="5"/>
  <c r="AR28" i="5"/>
  <c r="AR20" i="5"/>
  <c r="AR12" i="5"/>
  <c r="AR4" i="5"/>
  <c r="AR219" i="5"/>
  <c r="AR211" i="5"/>
  <c r="AR203" i="5"/>
  <c r="AR195" i="5"/>
  <c r="AR187" i="5"/>
  <c r="AR179" i="5"/>
  <c r="AR171" i="5"/>
  <c r="AR163" i="5"/>
  <c r="AR155" i="5"/>
  <c r="AR147" i="5"/>
  <c r="AR139" i="5"/>
  <c r="AR131" i="5"/>
  <c r="AR123" i="5"/>
  <c r="AR115" i="5"/>
  <c r="AR107" i="5"/>
  <c r="AR99" i="5"/>
  <c r="AR91" i="5"/>
  <c r="AR83" i="5"/>
  <c r="AR75" i="5"/>
  <c r="AR67" i="5"/>
  <c r="AR59" i="5"/>
  <c r="AR51" i="5"/>
  <c r="AR43" i="5"/>
  <c r="AR35" i="5"/>
  <c r="AR27" i="5"/>
  <c r="AR11" i="5"/>
  <c r="AR3" i="5"/>
  <c r="AR34" i="5"/>
  <c r="AR26" i="5"/>
  <c r="AR18" i="5"/>
  <c r="AR10" i="5"/>
  <c r="AR2" i="5"/>
  <c r="AR73" i="5"/>
  <c r="AR65" i="5"/>
  <c r="AR57" i="5"/>
  <c r="AR49" i="5"/>
  <c r="AR41" i="5"/>
  <c r="AR17" i="5"/>
  <c r="AR9" i="5"/>
  <c r="AR222" i="5"/>
  <c r="AR190" i="5"/>
  <c r="AR166" i="5"/>
  <c r="AR221" i="5"/>
  <c r="AR213" i="5"/>
  <c r="AR205" i="5"/>
  <c r="AR197" i="5"/>
  <c r="AR189" i="5"/>
  <c r="AR181" i="5"/>
  <c r="AR173" i="5"/>
  <c r="AR165" i="5"/>
  <c r="AR157" i="5"/>
  <c r="AR149" i="5"/>
  <c r="AR141" i="5"/>
  <c r="AR133" i="5"/>
  <c r="AR125" i="5"/>
  <c r="AR117" i="5"/>
  <c r="AR109" i="5"/>
  <c r="AR101" i="5"/>
  <c r="AR93" i="5"/>
  <c r="AR77" i="5"/>
  <c r="AR214" i="5"/>
  <c r="AR198" i="5"/>
  <c r="AR134" i="5"/>
  <c r="AR220" i="5"/>
  <c r="AR212" i="5"/>
  <c r="AR204" i="5"/>
  <c r="AR196" i="5"/>
  <c r="AR188" i="5"/>
  <c r="AR180" i="5"/>
  <c r="AR172" i="5"/>
  <c r="AR164" i="5"/>
  <c r="AR156" i="5"/>
  <c r="AR148" i="5"/>
  <c r="AR140" i="5"/>
  <c r="AR132" i="5"/>
  <c r="AR124" i="5"/>
  <c r="AR116" i="5"/>
  <c r="AR108" i="5"/>
  <c r="AR100" i="5"/>
  <c r="AR92" i="5"/>
  <c r="AR84" i="5"/>
  <c r="AR76" i="5"/>
  <c r="AR174" i="5"/>
  <c r="AR118" i="5"/>
  <c r="AR182" i="5"/>
  <c r="AR142" i="5"/>
  <c r="AR110" i="5"/>
  <c r="AR102" i="5"/>
  <c r="AR226" i="5"/>
  <c r="AR218" i="5"/>
  <c r="AR210" i="5"/>
  <c r="AR202" i="5"/>
  <c r="AR194" i="5"/>
  <c r="AR186" i="5"/>
  <c r="AR178" i="5"/>
  <c r="AR170" i="5"/>
  <c r="AR162" i="5"/>
  <c r="AR154" i="5"/>
  <c r="AR146" i="5"/>
  <c r="AR138" i="5"/>
  <c r="AR130" i="5"/>
  <c r="AR122" i="5"/>
  <c r="AR114" i="5"/>
  <c r="AR106" i="5"/>
  <c r="AR98" i="5"/>
  <c r="AR90" i="5"/>
  <c r="AR82" i="5"/>
  <c r="AR150" i="5"/>
  <c r="AR126" i="5"/>
  <c r="AR86" i="5"/>
  <c r="AR225" i="5"/>
  <c r="AR217" i="5"/>
  <c r="AR209" i="5"/>
  <c r="AR201" i="5"/>
  <c r="AR193" i="5"/>
  <c r="AR185" i="5"/>
  <c r="AR177" i="5"/>
  <c r="AR169" i="5"/>
  <c r="AR161" i="5"/>
  <c r="AR153" i="5"/>
  <c r="AR145" i="5"/>
  <c r="AR137" i="5"/>
  <c r="AR129" i="5"/>
  <c r="AR121" i="5"/>
  <c r="AR113" i="5"/>
  <c r="AR105" i="5"/>
  <c r="AR97" i="5"/>
  <c r="AR89" i="5"/>
  <c r="AR81" i="5"/>
  <c r="AR206" i="5"/>
  <c r="AR158" i="5"/>
  <c r="AR94" i="5"/>
  <c r="AR224" i="5"/>
  <c r="AR216" i="5"/>
  <c r="AR208" i="5"/>
  <c r="AR200" i="5"/>
  <c r="AR192" i="5"/>
  <c r="AR184" i="5"/>
  <c r="AR176" i="5"/>
  <c r="AR168" i="5"/>
  <c r="AR160" i="5"/>
  <c r="AR144" i="5"/>
  <c r="AR136" i="5"/>
  <c r="AR128" i="5"/>
  <c r="AR120" i="5"/>
  <c r="AR112" i="5"/>
  <c r="AR104" i="5"/>
  <c r="AR96" i="5"/>
  <c r="AR88" i="5"/>
  <c r="AR80" i="5"/>
  <c r="AS135" i="5" l="1"/>
  <c r="AS36" i="5"/>
  <c r="AS126" i="5"/>
  <c r="AS50" i="5"/>
  <c r="AS58" i="5"/>
  <c r="AS24" i="5"/>
  <c r="AS74" i="5"/>
  <c r="AS80" i="5"/>
  <c r="AS206" i="5"/>
  <c r="AS201" i="5"/>
  <c r="AS154" i="5"/>
  <c r="AS186" i="5"/>
  <c r="AS76" i="5"/>
  <c r="AS108" i="5"/>
  <c r="AS140" i="5"/>
  <c r="AS172" i="5"/>
  <c r="AS204" i="5"/>
  <c r="AS198" i="5"/>
  <c r="AS101" i="5"/>
  <c r="AS133" i="5"/>
  <c r="AS197" i="5"/>
  <c r="AS166" i="5"/>
  <c r="AS17" i="5"/>
  <c r="AS65" i="5"/>
  <c r="AS18" i="5"/>
  <c r="AS11" i="5"/>
  <c r="AS51" i="5"/>
  <c r="AS83" i="5"/>
  <c r="AS115" i="5"/>
  <c r="AS147" i="5"/>
  <c r="AS179" i="5"/>
  <c r="AS211" i="5"/>
  <c r="AS20" i="5"/>
  <c r="AS60" i="5"/>
  <c r="AS21" i="5"/>
  <c r="AS53" i="5"/>
  <c r="AS6" i="5"/>
  <c r="AS38" i="5"/>
  <c r="AS70" i="5"/>
  <c r="AS23" i="5"/>
  <c r="AS55" i="5"/>
  <c r="AS87" i="5"/>
  <c r="AS119" i="5"/>
  <c r="AS151" i="5"/>
  <c r="AS183" i="5"/>
  <c r="AS215" i="5"/>
  <c r="AS32" i="5"/>
  <c r="AS144" i="5"/>
  <c r="AS105" i="5"/>
  <c r="AS86" i="5"/>
  <c r="AS120" i="5"/>
  <c r="AS177" i="5"/>
  <c r="AS194" i="5"/>
  <c r="AS180" i="5"/>
  <c r="AS173" i="5"/>
  <c r="AS41" i="5"/>
  <c r="AS26" i="5"/>
  <c r="AS59" i="5"/>
  <c r="AS91" i="5"/>
  <c r="AS123" i="5"/>
  <c r="AS155" i="5"/>
  <c r="AS187" i="5"/>
  <c r="AS219" i="5"/>
  <c r="AS28" i="5"/>
  <c r="AS68" i="5"/>
  <c r="AS29" i="5"/>
  <c r="AS61" i="5"/>
  <c r="AS14" i="5"/>
  <c r="AS46" i="5"/>
  <c r="AS78" i="5"/>
  <c r="AS31" i="5"/>
  <c r="AS63" i="5"/>
  <c r="AS95" i="5"/>
  <c r="AS127" i="5"/>
  <c r="AS159" i="5"/>
  <c r="AS191" i="5"/>
  <c r="AS223" i="5"/>
  <c r="AS25" i="5"/>
  <c r="AS184" i="5"/>
  <c r="AS169" i="5"/>
  <c r="AS122" i="5"/>
  <c r="AS142" i="5"/>
  <c r="AS160" i="5"/>
  <c r="AS224" i="5"/>
  <c r="AS113" i="5"/>
  <c r="AS209" i="5"/>
  <c r="AS98" i="5"/>
  <c r="AS162" i="5"/>
  <c r="AS182" i="5"/>
  <c r="AS116" i="5"/>
  <c r="AS214" i="5"/>
  <c r="AS141" i="5"/>
  <c r="AS190" i="5"/>
  <c r="AS27" i="5"/>
  <c r="AS168" i="5"/>
  <c r="AS89" i="5"/>
  <c r="AS153" i="5"/>
  <c r="AS217" i="5"/>
  <c r="AS138" i="5"/>
  <c r="AS202" i="5"/>
  <c r="AS118" i="5"/>
  <c r="AS124" i="5"/>
  <c r="AS188" i="5"/>
  <c r="AS117" i="5"/>
  <c r="AS181" i="5"/>
  <c r="AS222" i="5"/>
  <c r="AS49" i="5"/>
  <c r="AS34" i="5"/>
  <c r="AS35" i="5"/>
  <c r="AS67" i="5"/>
  <c r="AS99" i="5"/>
  <c r="AS131" i="5"/>
  <c r="AS163" i="5"/>
  <c r="AS195" i="5"/>
  <c r="AS4" i="5"/>
  <c r="AS44" i="5"/>
  <c r="AS5" i="5"/>
  <c r="AS37" i="5"/>
  <c r="AS69" i="5"/>
  <c r="AS22" i="5"/>
  <c r="AS54" i="5"/>
  <c r="AS7" i="5"/>
  <c r="AS39" i="5"/>
  <c r="AS71" i="5"/>
  <c r="AS103" i="5"/>
  <c r="AS167" i="5"/>
  <c r="AS199" i="5"/>
  <c r="AS8" i="5"/>
  <c r="AS33" i="5"/>
  <c r="AS112" i="5"/>
  <c r="AS216" i="5"/>
  <c r="AS137" i="5"/>
  <c r="AS90" i="5"/>
  <c r="AS218" i="5"/>
  <c r="AS88" i="5"/>
  <c r="AS192" i="5"/>
  <c r="AS81" i="5"/>
  <c r="AS145" i="5"/>
  <c r="AS130" i="5"/>
  <c r="AS226" i="5"/>
  <c r="AS84" i="5"/>
  <c r="AS148" i="5"/>
  <c r="AS212" i="5"/>
  <c r="AS109" i="5"/>
  <c r="AS205" i="5"/>
  <c r="AS73" i="5"/>
  <c r="AS96" i="5"/>
  <c r="AS128" i="5"/>
  <c r="AS200" i="5"/>
  <c r="AS94" i="5"/>
  <c r="AS121" i="5"/>
  <c r="AS185" i="5"/>
  <c r="AS150" i="5"/>
  <c r="AS106" i="5"/>
  <c r="AS170" i="5"/>
  <c r="AS102" i="5"/>
  <c r="AS92" i="5"/>
  <c r="AS156" i="5"/>
  <c r="AS220" i="5"/>
  <c r="AS77" i="5"/>
  <c r="AS149" i="5"/>
  <c r="AS213" i="5"/>
  <c r="AS2" i="5"/>
  <c r="AS104" i="5"/>
  <c r="AS136" i="5"/>
  <c r="AS176" i="5"/>
  <c r="AS208" i="5"/>
  <c r="AS158" i="5"/>
  <c r="AS97" i="5"/>
  <c r="AS129" i="5"/>
  <c r="AS161" i="5"/>
  <c r="AS193" i="5"/>
  <c r="AS225" i="5"/>
  <c r="AS82" i="5"/>
  <c r="AS114" i="5"/>
  <c r="AS146" i="5"/>
  <c r="AS178" i="5"/>
  <c r="AS210" i="5"/>
  <c r="AS110" i="5"/>
  <c r="AS174" i="5"/>
  <c r="AS100" i="5"/>
  <c r="AS132" i="5"/>
  <c r="AS164" i="5"/>
  <c r="AS196" i="5"/>
  <c r="AS134" i="5"/>
  <c r="AS93" i="5"/>
  <c r="AS125" i="5"/>
  <c r="AS157" i="5"/>
  <c r="AS189" i="5"/>
  <c r="AS221" i="5"/>
  <c r="AS9" i="5"/>
  <c r="AS57" i="5"/>
  <c r="AS10" i="5"/>
  <c r="AS3" i="5"/>
  <c r="AS43" i="5"/>
  <c r="AS75" i="5"/>
  <c r="AS107" i="5"/>
  <c r="AS139" i="5"/>
  <c r="AS171" i="5"/>
  <c r="AS203" i="5"/>
  <c r="AS12" i="5"/>
  <c r="AS52" i="5"/>
  <c r="AS13" i="5"/>
  <c r="AS45" i="5"/>
  <c r="AS85" i="5"/>
  <c r="AS30" i="5"/>
  <c r="AS62" i="5"/>
  <c r="AS15" i="5"/>
  <c r="AS47" i="5"/>
  <c r="AS79" i="5"/>
  <c r="AS111" i="5"/>
  <c r="AS143" i="5"/>
  <c r="AS175" i="5"/>
  <c r="AS207" i="5"/>
  <c r="AS165" i="5"/>
  <c r="AS16" i="5"/>
</calcChain>
</file>

<file path=xl/sharedStrings.xml><?xml version="1.0" encoding="utf-8"?>
<sst xmlns="http://schemas.openxmlformats.org/spreadsheetml/2006/main" count="5919" uniqueCount="739">
  <si>
    <t>sitios</t>
  </si>
  <si>
    <t>0100004_LM_Aeropuerto</t>
  </si>
  <si>
    <t>0100014_LM_Abtao</t>
  </si>
  <si>
    <t>0100019_LM_Jesus_Maria</t>
  </si>
  <si>
    <t>0100020_LM_Agatas</t>
  </si>
  <si>
    <t>0100032_LM_Jorge_Chavez</t>
  </si>
  <si>
    <t>0100040_LM_Wilson</t>
  </si>
  <si>
    <t>0100060_LM_Gamarra</t>
  </si>
  <si>
    <t>0100088_LM_Santa_Catalina</t>
  </si>
  <si>
    <t>0100097_LM_Pedro_Heraud</t>
  </si>
  <si>
    <t>0100108_LM_Puente_Atocongo</t>
  </si>
  <si>
    <t>0100109_LM_Dominicos</t>
  </si>
  <si>
    <t>0100119_LM_Estadio_Alianza</t>
  </si>
  <si>
    <t>0100127_LM_Manco_Capac</t>
  </si>
  <si>
    <t>0100128_LM_Garzon</t>
  </si>
  <si>
    <t>0100153_LM_Valle_Sharon</t>
  </si>
  <si>
    <t>0100168_LM_Campo_de_Marte</t>
  </si>
  <si>
    <t>0100178_LM_Coldex</t>
  </si>
  <si>
    <t>0100182_LM_Peru</t>
  </si>
  <si>
    <t>0100214_LM_Republica_de_Chile</t>
  </si>
  <si>
    <t>0100227_LM_La_Concordia</t>
  </si>
  <si>
    <t>0100246_LM_Surco_Viejo</t>
  </si>
  <si>
    <t>0100253_LM_LAP</t>
  </si>
  <si>
    <t>0100264_LM_Los_Parrales</t>
  </si>
  <si>
    <t>0100265_LM_Huayna_Capac</t>
  </si>
  <si>
    <t>0100269_LM_Isabel_La_Catolica</t>
  </si>
  <si>
    <t>0100282_LM_Ovalo_Arriola</t>
  </si>
  <si>
    <t>0100310_LM_Pierola</t>
  </si>
  <si>
    <t>0100317_LM_Pamplona_Alta</t>
  </si>
  <si>
    <t>0100329_LM_Cangallo</t>
  </si>
  <si>
    <t>0100361_LM_Unanue</t>
  </si>
  <si>
    <t>0100425_LM_Italia</t>
  </si>
  <si>
    <t>0100435_LM_San_Eugenio</t>
  </si>
  <si>
    <t>0100443_LM_La_Cruceta</t>
  </si>
  <si>
    <t>0100467_LM_San_Fernando</t>
  </si>
  <si>
    <t>0100484_LM_IB_Estacion_Central</t>
  </si>
  <si>
    <t>0100492_LM_Pamplona_Baja</t>
  </si>
  <si>
    <t>0100569_LM_Mercado_Unicachi</t>
  </si>
  <si>
    <t>0101341_LM_Huaca_Chillon</t>
  </si>
  <si>
    <t>0102872_LM_Beltran_R2</t>
  </si>
  <si>
    <t>0103692_LM_Italia_R1</t>
  </si>
  <si>
    <t>0104589_LM_Sheraton</t>
  </si>
  <si>
    <t>0104625_LM_Estadio_Alianza_S3</t>
  </si>
  <si>
    <t>0104917_LM_IB_RP_Centro_Civico</t>
  </si>
  <si>
    <t>0104989_LM_IB_Estadio_Nacion</t>
  </si>
  <si>
    <t>0105066_LM_Heroes_del_Pacifico</t>
  </si>
  <si>
    <t>0105124_LM_Pagador</t>
  </si>
  <si>
    <t>0105126_LM_Nuevo_Horizonte</t>
  </si>
  <si>
    <t>0105129_LM_Alemania_Federal</t>
  </si>
  <si>
    <t>0105303_LM_Chicmabamba</t>
  </si>
  <si>
    <t>0105351_LM_El_Olivar</t>
  </si>
  <si>
    <t>0105358_LM_Santa_Apogonia</t>
  </si>
  <si>
    <t>0105359_LM_Paseo_Quilca</t>
  </si>
  <si>
    <t>0105461_LM_Amakella</t>
  </si>
  <si>
    <t>0105469_LM_Javier_Velazco</t>
  </si>
  <si>
    <t>0105475_LM_San_German_Smp</t>
  </si>
  <si>
    <t>0105592_LM_Ucayali_America</t>
  </si>
  <si>
    <t>0105734_LM_Jardin_Prohibido</t>
  </si>
  <si>
    <t>0105769_LM_Los_Ficus</t>
  </si>
  <si>
    <t>0105854_LM_Cabezas_Mora</t>
  </si>
  <si>
    <t>0105856_LM_Proceres_Surco</t>
  </si>
  <si>
    <t>0105913_LM_Nestor_Batanero</t>
  </si>
  <si>
    <t>0105941_LM_Soyuz</t>
  </si>
  <si>
    <t>0105944_LM_Plaza_Carrion</t>
  </si>
  <si>
    <t>0105945_LM_Garcia_Naranjo</t>
  </si>
  <si>
    <t>0105946_LM_Sol_Y_Sombra</t>
  </si>
  <si>
    <t>0105948_LM_Huamanga</t>
  </si>
  <si>
    <t>0105949_LM_El_Mundialito</t>
  </si>
  <si>
    <t>0105958_LM_Unidad_Vecinal_Matu</t>
  </si>
  <si>
    <t>0105961_LM_Bahia_Continental</t>
  </si>
  <si>
    <t>0105966_LM_Lucanas</t>
  </si>
  <si>
    <t>0105967_LM_Bateria_Maypu</t>
  </si>
  <si>
    <t>0105968_LM_Parque_Gutierrez</t>
  </si>
  <si>
    <t>0105969_LM_Monte_Carmelo</t>
  </si>
  <si>
    <t>0105981_LM_Parque_Canepa</t>
  </si>
  <si>
    <t>0105984_LM_Luna_Pizarro</t>
  </si>
  <si>
    <t>0106072_LM_Nepomuceno</t>
  </si>
  <si>
    <t>0106076_LM_America_San_Juan</t>
  </si>
  <si>
    <t>0106080_LM_Pedro_Laos_Hurtado</t>
  </si>
  <si>
    <t>0106199_LM_Mercedes_Cabello</t>
  </si>
  <si>
    <t>01062394_LM_SC_Lindley_VES</t>
  </si>
  <si>
    <t>01062523_LM_SC_MINSA_Arequipa1</t>
  </si>
  <si>
    <t>0106302_LM_By_Pass_Faucett</t>
  </si>
  <si>
    <t>0106306_LM_Ministerio_De_Salud</t>
  </si>
  <si>
    <t>0106310_LM_Lawn_Tennis</t>
  </si>
  <si>
    <t>0106311_LM_Buenavista</t>
  </si>
  <si>
    <t>0106314_LM_Mariscal_Miller</t>
  </si>
  <si>
    <t>0106316_LM_Conococha</t>
  </si>
  <si>
    <t>0106319_LM_Galerias_Brasil</t>
  </si>
  <si>
    <t>0106323_LM_Desamparados</t>
  </si>
  <si>
    <t>0106328_LM_Cinagraf</t>
  </si>
  <si>
    <t>0106341_LM_Air_Plaza</t>
  </si>
  <si>
    <t>0106342_LM_Piedraliza</t>
  </si>
  <si>
    <t>0106343_LM_Terminal</t>
  </si>
  <si>
    <t>82046_LM_TP_Centro_Civico</t>
  </si>
  <si>
    <t>82063_LM_Cliente_Everis</t>
  </si>
  <si>
    <t>0100033_LM_San_Juan_de_Mirafl</t>
  </si>
  <si>
    <t>id</t>
  </si>
  <si>
    <t>agregador</t>
  </si>
  <si>
    <t xml:space="preserve">INSERT INTO tb_sitio (id, nombre, agregador) VALUES </t>
  </si>
  <si>
    <t>(</t>
  </si>
  <si>
    <t>,"</t>
  </si>
  <si>
    <t>",</t>
  </si>
  <si>
    <t>),</t>
  </si>
  <si>
    <t>);</t>
  </si>
  <si>
    <t>sitio</t>
  </si>
  <si>
    <t>0100004_LM_Aeropuerto to Ciudad Satelite</t>
  </si>
  <si>
    <t>0100004_LM_Aeropuerto to Ciudad_Satelite</t>
  </si>
  <si>
    <t>0100014_LM_Abtao to Estadio Alianza</t>
  </si>
  <si>
    <t>0100014_LM_Abtao to Plaza Carrion</t>
  </si>
  <si>
    <t>0100014_LM_Abtao E1 Tributarios</t>
  </si>
  <si>
    <t>0100019_LM_Jesus_Maria to Buenavista</t>
  </si>
  <si>
    <t>0100019_LM_Jesus_Maria to Republica de Chile</t>
  </si>
  <si>
    <t>0100020_LM_Agatas to San Agustin</t>
  </si>
  <si>
    <t>0100032_LM_Jorge_Chavez to Camilo Carrillo</t>
  </si>
  <si>
    <t>0100040_LM_Wilson to Estadio Alianza</t>
  </si>
  <si>
    <t>0100040_LM_Wilson to IB Estacion Central</t>
  </si>
  <si>
    <t>0100060_LM_Gamarra to Parque Canepa</t>
  </si>
  <si>
    <t>0100060_LM_Gamarra to Rosales Agustino</t>
  </si>
  <si>
    <t>0100060_LM_Gamarra E1 Tributarios</t>
  </si>
  <si>
    <t>0100088_LM_Santa_Catalina to Estadio Alianza</t>
  </si>
  <si>
    <t>0100097_LM_Pedro_Heraud to Jorge Chavez</t>
  </si>
  <si>
    <t>0100108_LM_Puente_Atocongo to San Juan de Mirafl</t>
  </si>
  <si>
    <t>0100109_LM_Dominicos to Aeropuerto</t>
  </si>
  <si>
    <t>0100119_LM_Estadio_Alianza E1 Tributarios</t>
  </si>
  <si>
    <t>0100127_LM_Manco_Capac to Estadio Alianza</t>
  </si>
  <si>
    <t>0100127_LM_Manco_Capac to Cangallo</t>
  </si>
  <si>
    <t>0100127_LM_Manco_Capac E1 Tributarios</t>
  </si>
  <si>
    <t>0100128_LM_Garzon to Wilson</t>
  </si>
  <si>
    <t>0100128_LM_Garzon E1 Tributarios</t>
  </si>
  <si>
    <t>0100153_LM_Valle_Sharon to San Juan de Mirafl</t>
  </si>
  <si>
    <t>0100168_LM_Campo_de_Marte to Cinagraf</t>
  </si>
  <si>
    <t>0100168_LM_Campo_de_Marte E1 Tributarios</t>
  </si>
  <si>
    <t>0100178_LM_Coldex to Aeropuerto</t>
  </si>
  <si>
    <t>0100178_LM_Coldex to Javier Velazco</t>
  </si>
  <si>
    <t>0100182_LM_Peru to Morales Duarez</t>
  </si>
  <si>
    <t>0100214_LM_Republica_de_Chile to Ministerio De Salud</t>
  </si>
  <si>
    <t>0100227_LM_La_Concordia to Huayna Capac</t>
  </si>
  <si>
    <t>0100246_LM_Surco_Viejo to Jorge Chavez</t>
  </si>
  <si>
    <t>0100253_LM_LAP to Coldex</t>
  </si>
  <si>
    <t>0100253_LM_LAP IDEN</t>
  </si>
  <si>
    <t>0100264_LM_Los_Parrales to Cruceta</t>
  </si>
  <si>
    <t>0100265_LM_Huayna_Capac to Almacenes</t>
  </si>
  <si>
    <t>0100269_LM_Isabel_La_Catolica to Estadio Alianza</t>
  </si>
  <si>
    <t>0100269_LM_Isabel_La_Catolica to Manco Capac</t>
  </si>
  <si>
    <t>0100282_LM_Ovalo_Arriola to Santa Catalina</t>
  </si>
  <si>
    <t>0100282_LM_Ovalo_Arriola E1 Tributarios</t>
  </si>
  <si>
    <t>0100310_LM_Pierola to Manco Capac</t>
  </si>
  <si>
    <t>0100317_LM_Pamplona_Alta to Pamplona</t>
  </si>
  <si>
    <t>0100329_LM_Cangallo to El Mundialito</t>
  </si>
  <si>
    <t>0100361_LM_Unanue to Parque Canepa</t>
  </si>
  <si>
    <t>0100425_LM_Italia to Manco Capac</t>
  </si>
  <si>
    <t>0100435_LM_San_Eugenio to Santa Catalina</t>
  </si>
  <si>
    <t>0100443_LM_La_Cruceta to Pedro Laos Hurtado</t>
  </si>
  <si>
    <t>0100467_LM_San_Fernando to Los Ficus</t>
  </si>
  <si>
    <t>0100484_LM_IB_Estacion_Central to Wilson</t>
  </si>
  <si>
    <t>0100492_LM_Pamplona_Baja to Billinghurst</t>
  </si>
  <si>
    <t>0100569_LM_Mercado_Unicachi to Huayna Capac</t>
  </si>
  <si>
    <t>0101341_LM_Huaca_Chillon to Oquendo</t>
  </si>
  <si>
    <t>0102872_LM_Beltran_R2 to Santa Catalina</t>
  </si>
  <si>
    <t>0103692_LM_Italia_R1 to Estadio Alianza</t>
  </si>
  <si>
    <t>0104589_LM_Sheraton to Wilson</t>
  </si>
  <si>
    <t>0104917_LM_IB_RP_Centro_Civico to Wilson</t>
  </si>
  <si>
    <t>0104989_LM_IB_Estadio_Nacion to Estadio Alianza</t>
  </si>
  <si>
    <t>0124989_LM_IB_Estadio_Nacion to Estadio Alianza 2do Link</t>
  </si>
  <si>
    <t>0105066_LM_Heroes_Del_Pacifico to Valle Sharon</t>
  </si>
  <si>
    <t>0105124_LM_Pagador to San Juan de Mirafl</t>
  </si>
  <si>
    <t>0105126_LM_Nuevo_Horizonte to San Juan de Mirafl</t>
  </si>
  <si>
    <t>0105129_LM_Alemania_Federal to San Juan de Mirafl</t>
  </si>
  <si>
    <t>0105303_LM_Chicmabamba to Aeropuerto</t>
  </si>
  <si>
    <t>0105351_LM_El_Olivar to Aeropuerto</t>
  </si>
  <si>
    <t>0105358_LM_Santa_Apogonia to Aeropuerto</t>
  </si>
  <si>
    <t>0105359_LM_Paseo_Quilca to Aeropuerto</t>
  </si>
  <si>
    <t>0105359_LM_Paseo_Quilca to El Olivar</t>
  </si>
  <si>
    <t>0105461_LM_Amakella to Paseo Quilca</t>
  </si>
  <si>
    <t>0105469_LM_Javier_Velazco to Coldex</t>
  </si>
  <si>
    <t>0105475_LM_San_German_Smp to Paseo Quilca</t>
  </si>
  <si>
    <t>0105592_LM_Ucayali_America to San Fernando</t>
  </si>
  <si>
    <t>0105734_LM_Jardin_Prohibido to Abtao</t>
  </si>
  <si>
    <t>0105769_LM_Los_Ficus to San Fernando</t>
  </si>
  <si>
    <t>0105854_LM_Cabezas_Mora to Los Parrales</t>
  </si>
  <si>
    <t>0105856_LM_Proceres_Surco to San Juan de Mirafl</t>
  </si>
  <si>
    <t>0105913_LM_Nestor_Batanero to Huayna Capac</t>
  </si>
  <si>
    <t>0105941_LM_Soyuz to Estadio Alianza</t>
  </si>
  <si>
    <t>0105944_LM_Plaza_Carrion to Abtao</t>
  </si>
  <si>
    <t>0105945_LM_Garcia_Naranjo to Abtao</t>
  </si>
  <si>
    <t>0105946_LM_Sol_Y_Sombra to Estadio Alianza</t>
  </si>
  <si>
    <t>0105948_LM_Huamanga to Luna Pizarro</t>
  </si>
  <si>
    <t>0105949_LM_El_Mundialito to Cangallo</t>
  </si>
  <si>
    <t>0105958_LM_Unidad_Vecinal_Matu to Estadio Alianza</t>
  </si>
  <si>
    <t>0105961_LM_Bahia_Continental to Manco Capac</t>
  </si>
  <si>
    <t>0105966_LM_Lucanas to Estadio Alianza</t>
  </si>
  <si>
    <t>0105967_LM_Bateria_Maypu to Estadio Alianza</t>
  </si>
  <si>
    <t>0105968_LM_Parque_Gutierrez to Estadio Alianza</t>
  </si>
  <si>
    <t>0105969_LM_Monte_Carmelo to Santa Catalina</t>
  </si>
  <si>
    <t>0105981_LM_Parque_Canepa to Unanue</t>
  </si>
  <si>
    <t>0105984_LM_Luna_Pizarro to Huamanga</t>
  </si>
  <si>
    <t>0106072_LM_Nepomuceno to Miota</t>
  </si>
  <si>
    <t>0106076_LM_America_San_Juan to Huayna Capac</t>
  </si>
  <si>
    <t>0106080_LM_Pedro_Laos_Hurtado to La Cruceta</t>
  </si>
  <si>
    <t>0106199_LM_Mercedes_Cabello to Las Torres</t>
  </si>
  <si>
    <t>01362394_LM_SC_Lindley_VES to Almacenes</t>
  </si>
  <si>
    <t>01362394_LM_SC_Lindley_VES</t>
  </si>
  <si>
    <t>01362523_LM_SC_MINSA_Arequipa1 to Republica de Chile</t>
  </si>
  <si>
    <t>0106302_LM_By_Pass_Faucett to Morales Duarez</t>
  </si>
  <si>
    <t>0106306_LM_Ministerio_De_Salud to Republica de Chile</t>
  </si>
  <si>
    <t>0106310_LM_Lawn_Tennis to Garzon</t>
  </si>
  <si>
    <t>0106311_LM_Buenavista to Conococha</t>
  </si>
  <si>
    <t>0106314_LM_Mariscal_Miller to Jesus Maria</t>
  </si>
  <si>
    <t>0106316_LM_Conococha to Buenavista</t>
  </si>
  <si>
    <t>0106319_LM_Galerias_Brasil to Jesus Maria</t>
  </si>
  <si>
    <t>0106323_LM_Desamparados to Wilson</t>
  </si>
  <si>
    <t>0106328_LM_Cinagraf to Campo de Marte</t>
  </si>
  <si>
    <t>0106341_LM_Air_Plaza to Aeropuerto</t>
  </si>
  <si>
    <t>0106341_LM_Air_Plaza E1 Tributarios</t>
  </si>
  <si>
    <t>0106342_LM_Piedraliza to Aeropuerto</t>
  </si>
  <si>
    <t>0106343_LM_Terminal to Aeropuerto</t>
  </si>
  <si>
    <t>82063_LM_Cliente_Everis to Estadio Alianza</t>
  </si>
  <si>
    <t>IDU</t>
  </si>
  <si>
    <t>0100004_LM_Aeropuerto to Piedraliza</t>
  </si>
  <si>
    <t>0100119_LM_Estadio_Alianza to Unanue</t>
  </si>
  <si>
    <t>0100119_LM_Estadio_Alianza to Agatas</t>
  </si>
  <si>
    <t>0100033_LM_San_Juan_de_Mirafl to Puente Atocongo</t>
  </si>
  <si>
    <t>0100119_LM_Estadio_Alianza to Unidad Vecinal Matute</t>
  </si>
  <si>
    <t>0100119_LM_Estadio_Alianza to Manco Capac</t>
  </si>
  <si>
    <t>0100032_LM_Jorge_Chavez to Surco Viejo</t>
  </si>
  <si>
    <t>0100004_LM_Aeropuerto to Oquendo</t>
  </si>
  <si>
    <t>0100033_LM_San_Juan_de_Mirafl to Valle Sharon</t>
  </si>
  <si>
    <t>0100004_LM_Aeropuerto to Coldex</t>
  </si>
  <si>
    <t>0100265_LM_Huayna_Capac to El Universo</t>
  </si>
  <si>
    <t>0100033_LM_San_Juan_de_Mirafl to Los Parrales</t>
  </si>
  <si>
    <t>0105058_LM_Mariano_Puma to San Juan de Mirafl</t>
  </si>
  <si>
    <t>0100088_LM_Santa_Catalina to Monte Carmelo</t>
  </si>
  <si>
    <t>0100144_LM_Pamplona to Pamplona Alta</t>
  </si>
  <si>
    <t>0100127_LM_Manco_Capac to Italia</t>
  </si>
  <si>
    <t>0100267_LM_Billinghurst to Pamplona Baja</t>
  </si>
  <si>
    <t>0100265_LM_Huayna_Capac to Mercado Unicachi</t>
  </si>
  <si>
    <t>0100001_LM_Oquendo to Huaca Chillon</t>
  </si>
  <si>
    <t>0100088_LM_Santa_Catalina to Beltran R2</t>
  </si>
  <si>
    <t>0100040_LM_Wilson to IB RP Centro Civico</t>
  </si>
  <si>
    <t>0100119_LM_Estadio_Alianza to IB Estadio Nacion</t>
  </si>
  <si>
    <t>0100119_LM_Estadio_Alianza to IB Estadio Nacion 2do Link</t>
  </si>
  <si>
    <t>0100033_LM_San_Juan_de_Mirafl to Pagador</t>
  </si>
  <si>
    <t>0100033_LM_San_Juan_de_Mirafl to Miota</t>
  </si>
  <si>
    <t>0100033_LM_San_Juan_de_Mirafl to Mariano Puma</t>
  </si>
  <si>
    <t>0100004_LM_Aeropuerto to Chicmabamba</t>
  </si>
  <si>
    <t>0100004_LM_Aeropuerto to Paseo Quilca</t>
  </si>
  <si>
    <t>0100033_LM_San_Juan_de_Mirafl to IB PVea Bolichera</t>
  </si>
  <si>
    <t>0100119_LM_Estadio_Alianza to Sol Y Sombra</t>
  </si>
  <si>
    <t>0100127_LM_Manco Capac to Italia</t>
  </si>
  <si>
    <t>0100248_LM_Miota to San Juan de Miraflores</t>
  </si>
  <si>
    <t>0100105_LM_Las_Torres to Calle Sarmiento</t>
  </si>
  <si>
    <t>0100448_LM_Almacenes to Huayna Capac</t>
  </si>
  <si>
    <t>0100110_LM_Morales_Duarez to By Pass Faucett</t>
  </si>
  <si>
    <t>0100004_LM_Aeropuerto to Terminal</t>
  </si>
  <si>
    <t>LM_MSO1_LSR02</t>
  </si>
  <si>
    <t>LM_MSO1_LSR01</t>
  </si>
  <si>
    <t>0100040_LM_Wilson to Garzon</t>
  </si>
  <si>
    <t>0100040_LM_Wilson to Estadio Alianza Prov</t>
  </si>
  <si>
    <t>0100144_LM_Pamplona to Cerro Hermoso</t>
  </si>
  <si>
    <t>0100267_LM_Billinghurst to Pamplona</t>
  </si>
  <si>
    <t>0100001_LM_Oquendo to Aeropuerto</t>
  </si>
  <si>
    <t>0100127_LM_Manco Capac to Estadio Alianza</t>
  </si>
  <si>
    <t>0100104_LM_Mariategui to Allende</t>
  </si>
  <si>
    <t>0100110_LM_Morales_Duarez to Peru</t>
  </si>
  <si>
    <t>0100144_LM_Pamplona to Billinghurst</t>
  </si>
  <si>
    <t>0100033_LM_San_Juan_de_Mirafl to Billingurst</t>
  </si>
  <si>
    <t>0100267_LM_Billinghurst to Mariategui</t>
  </si>
  <si>
    <t>0100074_LM_Haya_de_la_Torre to Aeropuerto</t>
  </si>
  <si>
    <t>LM_HAYA_LSR01</t>
  </si>
  <si>
    <t>id sitio</t>
  </si>
  <si>
    <t xml:space="preserve">INSERT INTO tb_idu (id, nombre, sitio) VALUES </t>
  </si>
  <si>
    <t>GUL</t>
  </si>
  <si>
    <t>GESTION</t>
  </si>
  <si>
    <t>IDEN</t>
  </si>
  <si>
    <t>UPLINK MW</t>
  </si>
  <si>
    <t>BAFI</t>
  </si>
  <si>
    <t xml:space="preserve">Gest  </t>
  </si>
  <si>
    <t>Gestión</t>
  </si>
  <si>
    <t>Gestion</t>
  </si>
  <si>
    <t>gul</t>
  </si>
  <si>
    <t>Wimax</t>
  </si>
  <si>
    <t>ROUTER</t>
  </si>
  <si>
    <t>tipo_servicio</t>
  </si>
  <si>
    <t>Gul</t>
  </si>
  <si>
    <t>Iden</t>
  </si>
  <si>
    <t>Bafi</t>
  </si>
  <si>
    <t>Router</t>
  </si>
  <si>
    <t>Uplink MW</t>
  </si>
  <si>
    <t>TIPO</t>
  </si>
  <si>
    <t>"),</t>
  </si>
  <si>
    <t>");</t>
  </si>
  <si>
    <t>NOMBRE DE SERVICIO</t>
  </si>
  <si>
    <t>Nodo_GUL_0100004_LM_Aeropuerto</t>
  </si>
  <si>
    <t>Gest_Rect_OYM_2_0100004_LM_Aeropuerto</t>
  </si>
  <si>
    <t>IDEN_0100004_LM_Aeropuerto</t>
  </si>
  <si>
    <t>Nodo_GUL_0100014_LM_Abtao</t>
  </si>
  <si>
    <t>Gest_Rect_SMU_0100014_LM_Abtao</t>
  </si>
  <si>
    <t>IDEN_0100014_LM_Abtao</t>
  </si>
  <si>
    <t>Gest_Rect_SMU_0100019_LM_Jesus_Maria</t>
  </si>
  <si>
    <t>Nodo_GUL_0100019_LM_Jesus_Maria</t>
  </si>
  <si>
    <t>IDEN_0100019_LM_Jesus_Maria</t>
  </si>
  <si>
    <t>Uplink MW 0100020_LM_Agatas to Estadio_Alianza</t>
  </si>
  <si>
    <t>BAFI_0103579_LM_HB_Jorge_Chavez</t>
  </si>
  <si>
    <t>GUL_0100040_LM_Wilson</t>
  </si>
  <si>
    <t>Gest_Rect_SMU_0100040_LM_Wilson</t>
  </si>
  <si>
    <t>IDEN_0100040_LM_Wilson B</t>
  </si>
  <si>
    <t>IDEN_0100040_LM_Wilson E1</t>
  </si>
  <si>
    <t>BAFI_0103299_LM_HB_Gamarra2</t>
  </si>
  <si>
    <t>Nodo_GUL_0101926_LM_MC_Gamarra_Marques</t>
  </si>
  <si>
    <t>Nodo_GUL_0101925_LM_MC_Gamarra_Paraiso</t>
  </si>
  <si>
    <t>Nodo_GUL_0100591_LM_Gamarra2</t>
  </si>
  <si>
    <t>Nodo_GUL_0100060_LM_Gamarra</t>
  </si>
  <si>
    <t>Nodo_GUL_0101921_LM_MC_Gamarra_La_Reyna</t>
  </si>
  <si>
    <t>Gest_Rect_SMU_0100060_LM_Gamarra</t>
  </si>
  <si>
    <t>IDEN_0100060_LM_Gamarra</t>
  </si>
  <si>
    <t>BAFI_0103319_LM_HB_Santa_Catalina</t>
  </si>
  <si>
    <t>Gest_Rect_SMU_0100088_LM_Santa_Catalina</t>
  </si>
  <si>
    <t>Nodo_GUL_0100088_LM_Santa_Catalina</t>
  </si>
  <si>
    <t>IDEN_0100088_LM_Santa_Catalina</t>
  </si>
  <si>
    <t>Gest_Rect_SMU_0100097_LM_Pedro_Heraud</t>
  </si>
  <si>
    <t>Nodo_GUL_0100097_LM_Pedro_Heraud</t>
  </si>
  <si>
    <t>Uplink MW 0100108_LM_Puente_Atocongo to San Juan de Mirafl</t>
  </si>
  <si>
    <t>BAFI_0103102_LM_HB_Dominicos</t>
  </si>
  <si>
    <t>Gest_Rect_SMU_0100109_LM_Dominicos</t>
  </si>
  <si>
    <t>Nodo_GUL_0100109_LM_Dominicos</t>
  </si>
  <si>
    <t>IDEN_0100109_LM_Dominicos</t>
  </si>
  <si>
    <t>Nodo_GUL_0100119_LM_Estadio_Alianza</t>
  </si>
  <si>
    <t>IDEN_0100119_LM_Estadio_Alianza</t>
  </si>
  <si>
    <t>BAFI_0103309_LM_HB_Manco_Capac</t>
  </si>
  <si>
    <t>Nodo_GUL_0100127_LM_Manco_Capac</t>
  </si>
  <si>
    <t>Gest_Rect_SMU_0100127_LM_Manco_Capac</t>
  </si>
  <si>
    <t>IDEN_0100127_LM_Manco_Capac</t>
  </si>
  <si>
    <t>IDEN_0100127_LM_Manco_Capac_B</t>
  </si>
  <si>
    <t>Gest_Rect_SMU_0100128_LM_Garzon</t>
  </si>
  <si>
    <t>Nodo_GUL_0100128_LM_Garzon</t>
  </si>
  <si>
    <t>IDEN_0100128_LM_Garzon</t>
  </si>
  <si>
    <t>BAFI_0103475_LM_HB_Valle_Sharon</t>
  </si>
  <si>
    <t>Nodo_GUL_0134802_LM_FS_Vivo_Rock_X_U</t>
  </si>
  <si>
    <t>Nodo_GUL_0144802_LM_FS_Vivo_Rock_X_L</t>
  </si>
  <si>
    <t>Nodo_GUL_0100168_LM_Campo_de_Marte</t>
  </si>
  <si>
    <t>Gest_Rect_SMU_0100168_LM_Campo_de_Marte</t>
  </si>
  <si>
    <t>IDEN_0100168_LM_Campo_de_Marte</t>
  </si>
  <si>
    <t>Nodo_GUL_0100178_LM_Coldex</t>
  </si>
  <si>
    <t>Gest_Rect_SMU_0100178_LM_Coldex</t>
  </si>
  <si>
    <t>IDEN_0100178_LM_Coldex</t>
  </si>
  <si>
    <t>BAFI_0103103_LM_HB_Peru</t>
  </si>
  <si>
    <t>Gest_Retc_SMU_0100182_LM_Peru</t>
  </si>
  <si>
    <t>Nodo_GUL_0100182_LM_Peru</t>
  </si>
  <si>
    <t>IDEN_0100182_LM_Peru</t>
  </si>
  <si>
    <t>BAFI_0103876_LM_HB_Republica_de_Chile</t>
  </si>
  <si>
    <t>Gest_Rect_SMU_0100214_LM_Republica_de_Chile</t>
  </si>
  <si>
    <t>Nodo_GUL_0100214_LM_Republica_de_Chile</t>
  </si>
  <si>
    <t>Gest_Rect_SMU_0100227_LM_La_Concordia</t>
  </si>
  <si>
    <t>Nodo_GUL_0100227_LM_La_Concordia</t>
  </si>
  <si>
    <t>BAFI_0103585_LM_HB_Surco_Viejo</t>
  </si>
  <si>
    <t>Nodo_GUL_0100253_LM_LAP</t>
  </si>
  <si>
    <t>Nodo_GUL_0104646_LM_LAP_B</t>
  </si>
  <si>
    <t>IDEN_0100253_LM_LAP</t>
  </si>
  <si>
    <t>BAFI_0102917_LM_HB_Los_Parrale</t>
  </si>
  <si>
    <t>BAFI_0103611_LM_HB_Huayna_Capac</t>
  </si>
  <si>
    <t>Gest_Rect_SMU_0100269_LM_Isabel_La_Catolica</t>
  </si>
  <si>
    <t>Nodo_GUL_0100269_LM_Isabel_La_Catolica_S1</t>
  </si>
  <si>
    <t>Nodo_GUL_0100269_LM_Isabel_La_Catolica</t>
  </si>
  <si>
    <t>Nodo_GUL_0101109_LM_Isabel_Catolica_S1</t>
  </si>
  <si>
    <t>Gest_Rect_SMU_0100282_LM_Ovalo_Arriola</t>
  </si>
  <si>
    <t>Nodo_GUL_0100282_LM_Ovalo_Arriola</t>
  </si>
  <si>
    <t>IDEN_0100282_LM_Ovalo_Arriola</t>
  </si>
  <si>
    <t>Gest_Rect_SMU_0100310_LM_Pierola</t>
  </si>
  <si>
    <t>Nodo_GUL_0100310_LM_Pierola</t>
  </si>
  <si>
    <t>Gest_Rect_0100317_LM_Pamplona_Alta</t>
  </si>
  <si>
    <t>Nodo_GUL_0100329_LM_Cangallo</t>
  </si>
  <si>
    <t>Gest_Rect_SMU_0100361_LM_Unanue</t>
  </si>
  <si>
    <t>Nodo_GUL_0100361_LM_Unanue</t>
  </si>
  <si>
    <t>Gest_Rect_SMU_0100425_LM_Italia</t>
  </si>
  <si>
    <t>Nodo_GUL_0100425_LM_Italia</t>
  </si>
  <si>
    <t>Nodo_GUL_0100435_LM_San_Eugenio</t>
  </si>
  <si>
    <t>BAFI_0103594_LM_HB_La_Cruceta</t>
  </si>
  <si>
    <t>Nodo_GUL_0100467_LM_San_Fernando</t>
  </si>
  <si>
    <t>Nodo_GUL_0100484_LM_IB_Estacion_Central</t>
  </si>
  <si>
    <t>Gest_Rect_SMU_0103483_LM_HB_Pamplona_Baja</t>
  </si>
  <si>
    <t>Gest_Rect_SMU_0100569_LM_Mercado_Unicachi</t>
  </si>
  <si>
    <t>Gest_Rect_SMU_0101341_LM_Huaca_Chillon</t>
  </si>
  <si>
    <t>Nodo_GUL_0101341_LM_Huaca_Chillon</t>
  </si>
  <si>
    <t>Gest_Rect_SMU_0102872_LM_Beltran_R2</t>
  </si>
  <si>
    <t>Nodo_GUL_0102872_LM_Beltran_R2</t>
  </si>
  <si>
    <t>Gestion_SMU_ 0102872_LM_Beltran_R2</t>
  </si>
  <si>
    <t>Nodo_GUL_ 0102872_LM_Beltran_R2</t>
  </si>
  <si>
    <t>Gest_Rect_SMU_0103692_LM_Italia_R1</t>
  </si>
  <si>
    <t>Nodo_GUL_0103692_LM_Italia_R1</t>
  </si>
  <si>
    <t>Gest_Rect_SMU_0104589_LM_Sheraton</t>
  </si>
  <si>
    <t>Nodo_GUL_0104589_LM_Sheraton</t>
  </si>
  <si>
    <t>Nodo_GUL_0104625_LM_Estadio_Alianza_S3_U</t>
  </si>
  <si>
    <t>Nodo_GUL_0144625_LM_Estadio_Alianza_S3_L</t>
  </si>
  <si>
    <t>Nodo_GUL_0104917_LM_IB_RP_Centro_Civico</t>
  </si>
  <si>
    <t>Nodo_GUL_0144989_LM_IB_Estadio_Nacion_L</t>
  </si>
  <si>
    <t>Nodo_GUL_0134989_LM_IB_Estadio_Nacion_U</t>
  </si>
  <si>
    <t>Nodo_GUL_0134991_LM_IB_Estadio_Nacion2_U</t>
  </si>
  <si>
    <t>Nodo_GUL_0144991_LM_IB_Estadio_Nacion2_L</t>
  </si>
  <si>
    <t>Nodo_GUL_0134993_LM_IB_Estadio_Nacion3_U</t>
  </si>
  <si>
    <t>Nodo_GUL_0144993_LM_IB_Estadio_Nacion3_L</t>
  </si>
  <si>
    <t>Nodo_GUL_0124941_LM_IB_Estadio_Nacion4_G</t>
  </si>
  <si>
    <t>Nodo_GUL_0134941_LM_IB_Estadio_Nacion4_U</t>
  </si>
  <si>
    <t>Nodo_GUL_0144941_LM_IB_Estadio_Nacion4_L</t>
  </si>
  <si>
    <t>Nodo_GUL_0124965_LM_IB_Estadio_Nacion5_G</t>
  </si>
  <si>
    <t>Nodo_GUL_0134965_LM_IB_Estadio_Nacion5_U</t>
  </si>
  <si>
    <t>Nodo_GUL_0144965_LM_IB_Estadio_Nacion5_L</t>
  </si>
  <si>
    <t>Nodo_GUL_0134979_LM_IB_Estadio_Nacion6_U</t>
  </si>
  <si>
    <t>Nodo_GUL_0144979_LM_IB_Estadio_Nacion6_L</t>
  </si>
  <si>
    <t>Nodo_GUL_0124989_LM_IB_Estadio_Nacion_G</t>
  </si>
  <si>
    <t>Nodo_GUL_0124991_LM_IB_Estadio_Nacion2_G</t>
  </si>
  <si>
    <t>BAFI_0103489_LM_HB_Heroes_Pacifico</t>
  </si>
  <si>
    <t>BAFI_0103486_LM_HB_Pagador</t>
  </si>
  <si>
    <t>Gest_Rect_SMU_0103486_LM_HB_Pagador</t>
  </si>
  <si>
    <t>BAFI_0103479_LM_HB_Nuevo_Horizonte</t>
  </si>
  <si>
    <t>Gest_Rect_SMU_0105126_LM_Nuevo_Horizonte</t>
  </si>
  <si>
    <t>Nodo_GUL_0105126_LM_Nuevo_Horizonte</t>
  </si>
  <si>
    <t>Gest_Rect_SMU_0103480_LM_HB_Alemania_Federal</t>
  </si>
  <si>
    <t>Uplink MW 0105129_LM_Alemania_Federal to San Juan de Mirafl</t>
  </si>
  <si>
    <t>Gest_Rect_SMU_0105303_LM_Chicmabamba</t>
  </si>
  <si>
    <t>Nodo_GUL_0105303_LM_Chicmabamba</t>
  </si>
  <si>
    <t>Gest_Rect_SMU_0105351_LM_El_Olivar</t>
  </si>
  <si>
    <t>Gestion_Radio_RTN_0105351_LM_El_Olivar</t>
  </si>
  <si>
    <t>Nodo_GUL_0105351_LM_El_Olivar</t>
  </si>
  <si>
    <t>Gest_Rect_SMU_0105358_LM_Santa_Apogonia</t>
  </si>
  <si>
    <t>Nodo_GUL_0105358_LM_Santa_Apogonia</t>
  </si>
  <si>
    <t>BAFI_0103131_LM_HB_Paseo_Quilca</t>
  </si>
  <si>
    <t>Nodo_GUL_0105359_LM_Paseo_Quilca</t>
  </si>
  <si>
    <t>Gestion SMU NetEco Paseo Quilca</t>
  </si>
  <si>
    <t>Gest_Rect_SMU_0105461_LM_Amakella</t>
  </si>
  <si>
    <t>Nodo_GUL_0105461_LM_Amakella</t>
  </si>
  <si>
    <t>Gest_Rect_SMU_0105469_LM_Javier_Velazco</t>
  </si>
  <si>
    <t>Nodo_GUL_0105469_LM_Javier_Velazco</t>
  </si>
  <si>
    <t>Gest_Rect_SMU_0105475_LM_San_German_Smp</t>
  </si>
  <si>
    <t>Nodo_GUL_0105475_LM_San_German_Smp</t>
  </si>
  <si>
    <t>BAFI_0102847_LM_HB_Ucayali_America</t>
  </si>
  <si>
    <t>Gest_Rect_SMU_0105592_LM_Ucayali_America</t>
  </si>
  <si>
    <t>Nodo_GUL_0105592_LM_Ucayali_America</t>
  </si>
  <si>
    <t>Gest_Rect_SMU_0105734_LM_Jardin_Prohibido</t>
  </si>
  <si>
    <t>Nodo_GUL_0105734_LM_Jardin_Prohibido</t>
  </si>
  <si>
    <t>Gest_Rect_SMU_0105769_LM_Los_Ficus</t>
  </si>
  <si>
    <t>Nodo_GUL_0105769_LM_Los_Ficus</t>
  </si>
  <si>
    <t>BAFI_0103597_LM_HB_Cabezas_Mora</t>
  </si>
  <si>
    <t>Gest_Rect_SMU_0105856_LM_Proceres_Surco</t>
  </si>
  <si>
    <t>Gest_Rect_SMU_0103172_LM_HB_Nestor_Batanero</t>
  </si>
  <si>
    <t>Gest_Rect_SMU_0105941_LM_Soyuz</t>
  </si>
  <si>
    <t>Nodo_GUL_0105944_LM_Plaza_Carrion</t>
  </si>
  <si>
    <t>Gest_Rect_SMU_0105945_LM_Garcia_Naranjo</t>
  </si>
  <si>
    <t>Nodo_GUL_0105945_LM_Garcia_Naranjo</t>
  </si>
  <si>
    <t>Gest_Rect_SMU_0105946_LM_Sol_Y_Sombra</t>
  </si>
  <si>
    <t>Nodo_GUL_0105946_LM_Sol_Y_Sombra</t>
  </si>
  <si>
    <t>Gest_Rect_SMU_0105948_LM_Huamanga</t>
  </si>
  <si>
    <t>Nodo_GUL_0105948_LM_Huamanga</t>
  </si>
  <si>
    <t>BAFI_0103296_LM_HB_El_Mundialito</t>
  </si>
  <si>
    <t>Gest_Rect_SMU_0105949_LM_El_Mundialito</t>
  </si>
  <si>
    <t>Nodo_GUL_0105949_LM_El_Mundialito</t>
  </si>
  <si>
    <t>Gest_Rect_SMU_0105958_LM_Unidad_Vecinal_Matu</t>
  </si>
  <si>
    <t>Nodo_GUL_0105958_LM_Unidad_Vecinal_Matu</t>
  </si>
  <si>
    <t>Gest_Rect_SMU_0105961_LM_Bahia_Continental</t>
  </si>
  <si>
    <t>BAFI_0103308_LM_HB_Bahia_Continental</t>
  </si>
  <si>
    <t>Gestion_Rect_SMU_0105961_LM_Bahia_Continental</t>
  </si>
  <si>
    <t>Nodo_GUL_0105961_LM_Bahia_Continental</t>
  </si>
  <si>
    <t>Nodo_GUL_0105966_LM_Lucanas</t>
  </si>
  <si>
    <t>Gest_Rect_SMU_0105967_LM_Bateria_Maypu</t>
  </si>
  <si>
    <t>Nodo_GUL_0105967_LM_Bateria_Maypu</t>
  </si>
  <si>
    <t>Gest_Rect_SMU_0105968_LM_Parque_Gutierrez</t>
  </si>
  <si>
    <t>Nodo_GUL_0105968_LM_Parque_Gutierrez</t>
  </si>
  <si>
    <t>Gest_Rect_SMU_0105969_LM_Monte_Carmelo</t>
  </si>
  <si>
    <t>Nodo_GUL_0105969_LM_Monte_Carmelo</t>
  </si>
  <si>
    <t>Gest_Rect_SMU_0105981_LM_Parque_Canepa</t>
  </si>
  <si>
    <t>Nodo_GUL_0101918_LM_MC_Gamarra_Humbolt</t>
  </si>
  <si>
    <t>Nodo_GUL_0101915_LM_MC_Gamarra_Victoria</t>
  </si>
  <si>
    <t>Nodo_GUL_0100421_LM_MC_Gamarra_Plaza</t>
  </si>
  <si>
    <t>Nodo_GUL_0101927_LM_MC_Gamarra_Sta_Rosa</t>
  </si>
  <si>
    <t>Nodo_GUL_0105981_LM_Parque_Canepa</t>
  </si>
  <si>
    <t>BAFI_0103301_LM_HB_Luna_Pizarro</t>
  </si>
  <si>
    <t>Gest_Rect_SMU_0105984_LM_Luna_Pizarro</t>
  </si>
  <si>
    <t>Nodo_GUL_0105984_LM_Luna_Pizarro</t>
  </si>
  <si>
    <t>Gest_Rect_SMU_0106072_LM_Nepomuceno</t>
  </si>
  <si>
    <t>Nodo_GUL_0106072_LM_Nepomuceno</t>
  </si>
  <si>
    <t>BAFI_0103482_LM_HB_America_San_Juan</t>
  </si>
  <si>
    <t>BAFI_0103481_LM_HB_Pedro_Laos_Hurtado</t>
  </si>
  <si>
    <t>BAFI_0103650_LM_HB_Mercedes_Cabello</t>
  </si>
  <si>
    <t>GUL_01362397_LM_SC_Lindley_VES3</t>
  </si>
  <si>
    <t>GUL_01362394_LM_SC_Lindley_VES1</t>
  </si>
  <si>
    <t>GUL_01362395_LM_SC_Lindley_VES2</t>
  </si>
  <si>
    <t>GUL_01362404_LM_SC_Lindley_VES4</t>
  </si>
  <si>
    <t>GUL_01362410_LM_SC_Lindley_VES5</t>
  </si>
  <si>
    <t>GUL_01362412_LM_SC_Lindley_VES6</t>
  </si>
  <si>
    <t>Gest_Rect_SMU_01362523_LM_SC_MINSA_Arequipa1</t>
  </si>
  <si>
    <t>Nodo_GUL_01362523_LM_SC_MINSA_Arequipa1</t>
  </si>
  <si>
    <t>Gest_Rect_SMU_0106302_LM_By_Pass_Faucett</t>
  </si>
  <si>
    <t>Gest_Rect_0106306_LM_Ministerio_De_Salud</t>
  </si>
  <si>
    <t>Nodo_GUL_0106306_LM_Ministerio_De_Salud</t>
  </si>
  <si>
    <t>Gest_Rect_SMU_0106310_LM_Lawn_Tennis</t>
  </si>
  <si>
    <t>Nodo_GUL_0106310_LM_Lawn_Tennis</t>
  </si>
  <si>
    <t>Gest_Rect_SMU_0106311_LM_Buenavista</t>
  </si>
  <si>
    <t>Nodo_GUL_0106311_LM_Buenavista</t>
  </si>
  <si>
    <t>Gest_Rect_SMU_0106314_LM_Mariscal_Miller</t>
  </si>
  <si>
    <t>Nodo_GUL_0106314_LM_Mariscal_Miller</t>
  </si>
  <si>
    <t>Gest_Rect_SMU_0106316_LM_Conococha</t>
  </si>
  <si>
    <t>Nodo_GUL_0106316_LM_Conococha</t>
  </si>
  <si>
    <t>BAFI_0102726_LM_HB_Galerias_Brasil</t>
  </si>
  <si>
    <t>Nodo_GUL_0106319_LM_Galerias_Brasil</t>
  </si>
  <si>
    <t>Gest_Rect_SMU_0106323_LM_Desamparados</t>
  </si>
  <si>
    <t>Nodo_GUL_0106323_LM_Desamparados</t>
  </si>
  <si>
    <t>Nodo_GUL_0106328_LM_Cinagraf</t>
  </si>
  <si>
    <t>Gest_Rect_SMU_0106341_LM_Air_Plaza</t>
  </si>
  <si>
    <t>Nodo_GUL_0106341_LM_Air_Plaza</t>
  </si>
  <si>
    <t>IDEN_0106341_LM_Air_Plaza</t>
  </si>
  <si>
    <t>WIMAX_0106341_LM_Air_Plaza</t>
  </si>
  <si>
    <t>Gest_Rect_SMU_0103129_LM_HB_Piedraliza</t>
  </si>
  <si>
    <t>BAFI_0103127_LM_HB_Terminal</t>
  </si>
  <si>
    <t>Gest_Rect_SMU_0106343_LM_Terminal</t>
  </si>
  <si>
    <t>Nodo_GUL_0106343_LM_Terminal</t>
  </si>
  <si>
    <t>IDEN_0106343_LM_Terminal</t>
  </si>
  <si>
    <t>Router_82046_LM_TPF_Centro_Civico</t>
  </si>
  <si>
    <t>Router_82063_LM_Cliente_Everis</t>
  </si>
  <si>
    <t>IDU 1</t>
  </si>
  <si>
    <t>PORTS 1</t>
  </si>
  <si>
    <t>IDU 2</t>
  </si>
  <si>
    <t>PORTS 2</t>
  </si>
  <si>
    <t>IDU 3</t>
  </si>
  <si>
    <t>PORTS 3</t>
  </si>
  <si>
    <t>IDU 4</t>
  </si>
  <si>
    <t>PORTS 4</t>
  </si>
  <si>
    <t>IDU 5</t>
  </si>
  <si>
    <t>PORTS 5</t>
  </si>
  <si>
    <t>IDU 6</t>
  </si>
  <si>
    <t>PORTS 6</t>
  </si>
  <si>
    <t>IDU 7</t>
  </si>
  <si>
    <t>PORTS 7</t>
  </si>
  <si>
    <t>IDU 8</t>
  </si>
  <si>
    <t>PORTS 8</t>
  </si>
  <si>
    <t>IP MW Gestion / Port</t>
  </si>
  <si>
    <t>IP Gateway / Mask</t>
  </si>
  <si>
    <t>PE RAN</t>
  </si>
  <si>
    <t>PE RAN PORT</t>
  </si>
  <si>
    <t>NOMBRE DEL SITE</t>
  </si>
  <si>
    <t>NOMBRE DEL PE ( agregador )</t>
  </si>
  <si>
    <t>LIM_AERO_PAG_1</t>
  </si>
  <si>
    <t>Gi0/4/0</t>
  </si>
  <si>
    <t>17-EG6-4 / 17-EG6-3</t>
  </si>
  <si>
    <t>17-EG6-3 / 17-EG6-4</t>
  </si>
  <si>
    <t>Gi0/4/2</t>
  </si>
  <si>
    <t>2-ML1-1 / 17-EG6-3</t>
  </si>
  <si>
    <t>17-EG6-3 / 17-EG6-2</t>
  </si>
  <si>
    <t>17-EG6-4 / 17-EG6-1</t>
  </si>
  <si>
    <t>33-ETMC-1 / 17-EG16-4</t>
  </si>
  <si>
    <t>17-EG16-4 / 7-MP1-Port1VC12-55</t>
  </si>
  <si>
    <t>Gi0/4/6</t>
  </si>
  <si>
    <t>17-EG6-1 / IF4-6</t>
  </si>
  <si>
    <t>IF4-6 / 17-EG6-2</t>
  </si>
  <si>
    <t>LIM_EAL_PAG_1</t>
  </si>
  <si>
    <t>Gi0/0/5</t>
  </si>
  <si>
    <t>17-EG6-2 / 17-EG6-1</t>
  </si>
  <si>
    <t>17-EG6-3 / IF4-6</t>
  </si>
  <si>
    <t>2-CXPB-1 / 2-CXPB-17</t>
  </si>
  <si>
    <t>17-EG6-2 / IF4-6</t>
  </si>
  <si>
    <t>IF4-6 / 17-EG6-4</t>
  </si>
  <si>
    <t>31-ETMC-2 / 19-D12-30</t>
  </si>
  <si>
    <t>Gi0/2/4</t>
  </si>
  <si>
    <t>17-EG6-2 / IF1-2</t>
  </si>
  <si>
    <t>IF3-5 / IF4-6</t>
  </si>
  <si>
    <t>IF1-2 / 17-EG6-1</t>
  </si>
  <si>
    <t>Gi0/2/2</t>
  </si>
  <si>
    <t>17-EG6-3 / IF1-2</t>
  </si>
  <si>
    <t>2-MD1-1 / 17-EG6-2</t>
  </si>
  <si>
    <t>17-EG6-1 / IF1-2</t>
  </si>
  <si>
    <t>IF1-2 / 17-EG6-3</t>
  </si>
  <si>
    <t>31-ETMC-2 / 23-D12-22</t>
  </si>
  <si>
    <t>17-EG6-6 / IF1-2</t>
  </si>
  <si>
    <t>IF3-5 / 17-EG6-6</t>
  </si>
  <si>
    <t>LIM_EALZ_AGG_1</t>
  </si>
  <si>
    <t>Gi1/1/3</t>
  </si>
  <si>
    <t>17-EG6-5 / IF4-6</t>
  </si>
  <si>
    <t>LIM_SJM_RAN_1</t>
  </si>
  <si>
    <t>Gi0/3/0/4</t>
  </si>
  <si>
    <t>2-ML1-2 / 17-EG6-1</t>
  </si>
  <si>
    <t>31-ETMC-2 / 17-EG16-4</t>
  </si>
  <si>
    <t>17-EG16-4 / 25-D12-29</t>
  </si>
  <si>
    <t>2-ML1-1 / 17-EG6-1</t>
  </si>
  <si>
    <t>17-EG16-4 / 25-D12-27</t>
  </si>
  <si>
    <t>2-EG4-4 / 2-EG4-1</t>
  </si>
  <si>
    <t>1-EG4-1 / IF3-5</t>
  </si>
  <si>
    <t>IF3-5 / 17-EG6-2</t>
  </si>
  <si>
    <t>17-EG6-5 / 2-EG4-2</t>
  </si>
  <si>
    <t>2-EG4-1 / IF3-5</t>
  </si>
  <si>
    <t>17-EG6-6 / 2-EG4-2</t>
  </si>
  <si>
    <t>17-EG6-2 / 2-EG4-2</t>
  </si>
  <si>
    <t>17-EG6-1 / 2-EG4-2</t>
  </si>
  <si>
    <t>1-EG4-1 / 2-EG4-2</t>
  </si>
  <si>
    <t>17-EG6-3 / 2-EG4-2</t>
  </si>
  <si>
    <t>2-CXPB-1 / 2-CXPB-20</t>
  </si>
  <si>
    <t>17-EG6-4 / 2-EG4-2</t>
  </si>
  <si>
    <t>IF3-5 / 17-EG6-4</t>
  </si>
  <si>
    <t>17-EG16-4 / 5-MP1-Port1VC12-35</t>
  </si>
  <si>
    <t>17-EG6-5 / IF3-5</t>
  </si>
  <si>
    <t>Gi0/1/5</t>
  </si>
  <si>
    <t>17-EG6-4 / IF3-5</t>
  </si>
  <si>
    <t>17-EG6-1 / IF3-5</t>
  </si>
  <si>
    <t>2-ML1-1 / IF3-5</t>
  </si>
  <si>
    <t>31-ETMC-2 / 24-D12-17</t>
  </si>
  <si>
    <t>Gi0/1/7</t>
  </si>
  <si>
    <t>IF4-6 / 17-EG6-1</t>
  </si>
  <si>
    <t>Gi0/3/0/3</t>
  </si>
  <si>
    <t>17-EG6-6 / IF3-5</t>
  </si>
  <si>
    <t>LIM_SJMI_AGG_1</t>
  </si>
  <si>
    <t>Gi2/1/1</t>
  </si>
  <si>
    <t>Gi0/5/1</t>
  </si>
  <si>
    <t>17-EG6-4 / 17-EG6-6</t>
  </si>
  <si>
    <t>Gi0/3/4</t>
  </si>
  <si>
    <t>17-EG6-1 / 17-EG6-6</t>
  </si>
  <si>
    <t>2-ML1-1 / 17-EG6-5</t>
  </si>
  <si>
    <t>17-EG6-5 / 17-EG6-1</t>
  </si>
  <si>
    <t>33-ETMC-1 / 24-D12-16</t>
  </si>
  <si>
    <t>Gi0/0/7</t>
  </si>
  <si>
    <t>17-EG6-1 / 17-EG6-4</t>
  </si>
  <si>
    <t>31-ETMC-2 / 24-D12-24</t>
  </si>
  <si>
    <t>IF3-5 / 17-EG6-1</t>
  </si>
  <si>
    <t>17-EG6-1 / 17-EG6-2</t>
  </si>
  <si>
    <t>2-CXPB-20 / 2-CXPB-19</t>
  </si>
  <si>
    <t>17-EG6-4 / 17-EG6-2</t>
  </si>
  <si>
    <t>2-CXPB-1 / 2-CXPB-19</t>
  </si>
  <si>
    <t>IF3-5 / 17-EG6-3</t>
  </si>
  <si>
    <t>31-ETMC-2 / 19-D12-19</t>
  </si>
  <si>
    <t>2-CXPB-2 / 2-CXPB-19</t>
  </si>
  <si>
    <t>31-ETMC-2 / 19-D12-18</t>
  </si>
  <si>
    <t>IF1-2 / IF4-6</t>
  </si>
  <si>
    <t>IF1-2 / 17-EG6-2</t>
  </si>
  <si>
    <t>Gi0/0/4</t>
  </si>
  <si>
    <t>2-CXPB-1 / 2-CXPB-18</t>
  </si>
  <si>
    <t>17-EG6-2 / IF3-5</t>
  </si>
  <si>
    <t>17-EG16-4 / 24-D12-31</t>
  </si>
  <si>
    <t>Gi0/2/0/12</t>
  </si>
  <si>
    <t>Gi0/1/3</t>
  </si>
  <si>
    <t>17-EG6-4 / IF1-2</t>
  </si>
  <si>
    <t>2-CXPB-18 / 2-CXPB-19</t>
  </si>
  <si>
    <t>17-EG16-4 / 6-MP1-Port1VC12-29</t>
  </si>
  <si>
    <t>10.80.6.18/ NMS COM</t>
  </si>
  <si>
    <t>10.80.6.16 Mask 28 / LIM_AERO_PAG_1 GE0/4/7</t>
  </si>
  <si>
    <t>Gi0/4/4</t>
  </si>
  <si>
    <t>2-ML1-1 / 17-EG6-2</t>
  </si>
  <si>
    <t>33-ETMC-1 / 5-MP-1Port1VC12-36</t>
  </si>
  <si>
    <t>17-EG6-4 / IF4-6</t>
  </si>
  <si>
    <t>2-ML1-1 / IF4-6</t>
  </si>
  <si>
    <t>17-EG16-4 / 5-MP1-Port2VC12-25</t>
  </si>
  <si>
    <t>10.0.11.32/24</t>
  </si>
  <si>
    <t>LIM_EALZ_AGG_1_</t>
  </si>
  <si>
    <t>Gi1/1/7</t>
  </si>
  <si>
    <t>IF4-6 / IF3-5</t>
  </si>
  <si>
    <t>Gi0/2/0/7</t>
  </si>
  <si>
    <t>Gi0/3/0/6</t>
  </si>
  <si>
    <t>17-EG6-3 / IF3-5</t>
  </si>
  <si>
    <t>33-ETMC-1 / 26-D12-15</t>
  </si>
  <si>
    <t>17-EG6-5 / IF1-2</t>
  </si>
  <si>
    <t>Gi0/2/0/10</t>
  </si>
  <si>
    <t>Gi0/2/0/2</t>
  </si>
  <si>
    <t>17-EG6-6 / 17-EG6-4</t>
  </si>
  <si>
    <t>Gi5/1/5</t>
  </si>
  <si>
    <t>17-EG6-3 / 17-EG6-6</t>
  </si>
  <si>
    <t>Gi0/2/0</t>
  </si>
  <si>
    <t>Gi0/1/6</t>
  </si>
  <si>
    <t>31-ETMC-2 / 24-D12-19</t>
  </si>
  <si>
    <t>1-EM6TA-4 / IF3-5</t>
  </si>
  <si>
    <t>IF3-5 / 1-EM6TA-2</t>
  </si>
  <si>
    <t>LIM_SJMI_AGG_1_</t>
  </si>
  <si>
    <t>Gi5/1/15</t>
  </si>
  <si>
    <t>10.80.3.244 / NMS COM</t>
  </si>
  <si>
    <t>IF3-5 / IF1-2</t>
  </si>
  <si>
    <t>IF4-6 / 17-EG6-3</t>
  </si>
  <si>
    <t>Gi0/0/6</t>
  </si>
  <si>
    <t>1-EM6TA-3 / IF3-5</t>
  </si>
  <si>
    <t>LM_SJM_RAN_1</t>
  </si>
  <si>
    <t>GI0/3/0/9</t>
  </si>
  <si>
    <t>Gi1/1/9</t>
  </si>
  <si>
    <t>IP Gestion: 10.80.6.24</t>
  </si>
  <si>
    <t>10.80.6.17 /28</t>
  </si>
  <si>
    <t>Gi0/4/3</t>
  </si>
  <si>
    <t>IP MW: 10.62.1.53/10.62.1.54 IP ETH: 10.62.1.57/10.62.1.58</t>
  </si>
  <si>
    <t>IF1-2 / IF3-5</t>
  </si>
  <si>
    <t>17-EG6-2 / 17-EG6-4</t>
  </si>
  <si>
    <t>IF1-2 / 17-EG6-4</t>
  </si>
  <si>
    <t>Gi1/1/12</t>
  </si>
  <si>
    <t>Gi5/1/7</t>
  </si>
  <si>
    <t>Gi0/0/2</t>
  </si>
  <si>
    <t>Gi0/2/3</t>
  </si>
  <si>
    <t>Gi0/3/0</t>
  </si>
  <si>
    <t>2-EG4-2 / IF3-5</t>
  </si>
  <si>
    <t>2-EG4-3 / IF3-5</t>
  </si>
  <si>
    <t>2-EG4-4 / IF3-5</t>
  </si>
  <si>
    <t>10.80.3.247/ NMS COM</t>
  </si>
  <si>
    <t>Gi0/3/1</t>
  </si>
  <si>
    <t>10.80.3.246 / NMS COM</t>
  </si>
  <si>
    <t>Gi0/2/0/8</t>
  </si>
  <si>
    <t>Gi1/1/16</t>
  </si>
  <si>
    <t>IF4-6 / 17-EG6-6</t>
  </si>
  <si>
    <t>Gi1/1/1</t>
  </si>
  <si>
    <t>Gi0/4/1</t>
  </si>
  <si>
    <t>10.80.6.19 / NMS COM</t>
  </si>
  <si>
    <t>Ext NMS COM 0100004_LM_Aeropuerto to Coldex</t>
  </si>
  <si>
    <t>Gi0/3/3</t>
  </si>
  <si>
    <t>10.80.6.22 / NMS COM</t>
  </si>
  <si>
    <t>Ext NMS COM 0100004_LM_Aeropuerto to Oquendo</t>
  </si>
  <si>
    <t>IF4-6 / IF1-2</t>
  </si>
  <si>
    <t>Gi0/3/0/14</t>
  </si>
  <si>
    <t>Gi1/1/13</t>
  </si>
  <si>
    <t>Gi1/1/14</t>
  </si>
  <si>
    <t>Gi0/0/3</t>
  </si>
  <si>
    <t>10.80.3.242 / NMS COM</t>
  </si>
  <si>
    <t>10.80.3.243 / NMS COM</t>
  </si>
  <si>
    <t>LIM_LTO_RAN_1</t>
  </si>
  <si>
    <t>17-EG6-4 / 17-EG6-5</t>
  </si>
  <si>
    <t>17-EG6-1 / 17-EG6-5</t>
  </si>
  <si>
    <t>17-EG16-4 / 24-D12-21</t>
  </si>
  <si>
    <t>2-CXPB-20 / 2-CXPB-17</t>
  </si>
  <si>
    <t>35-ETMC-2 / 17-EG16-1</t>
  </si>
  <si>
    <t>15-EG16-2 / 15-EG16-3</t>
  </si>
  <si>
    <t>Gi0/4/5</t>
  </si>
  <si>
    <t>17-EG6-5 / 17-EG6-6</t>
  </si>
  <si>
    <t>17-EG16-4 / 7-MP1-Port1VC12-44</t>
  </si>
  <si>
    <t>17-EG6-1 / IF3</t>
  </si>
  <si>
    <t>IF1 / 17-EG6-4</t>
  </si>
  <si>
    <t>Gi0/1/4</t>
  </si>
  <si>
    <t>IF2 / 17-EG6-4</t>
  </si>
  <si>
    <t>id servicio</t>
  </si>
  <si>
    <t>id idu</t>
  </si>
  <si>
    <t>id idu2</t>
  </si>
  <si>
    <t>id idu3</t>
  </si>
  <si>
    <t>id idu4</t>
  </si>
  <si>
    <t>id idu5</t>
  </si>
  <si>
    <t>id idu6</t>
  </si>
  <si>
    <t>id idu7</t>
  </si>
  <si>
    <t>id idu8</t>
  </si>
  <si>
    <t>suma</t>
  </si>
  <si>
    <t xml:space="preserve">INSERT INTO tb_tipo_servicio (id, nombre) VALUES </t>
  </si>
  <si>
    <t xml:space="preserve">INSERT INTO tb_servicio (id, nombre, tipo_servicio) VALUES </t>
  </si>
  <si>
    <t>id_agregador</t>
  </si>
  <si>
    <t xml:space="preserve">INSERT INTO tb_datafill (id,servicio,idu,idu_port_in,idu_port_out,salto_datafill,pe_ran,pe_ran_port,ip_mw_gestion_port,ip_gateway_mask,agregador,sitio)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</si>
</sst>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rgb="FF75757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EE2E6"/>
      </right>
      <top/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4" borderId="4" xfId="0" applyFill="1" applyBorder="1"/>
    <xf numFmtId="0" fontId="1" fillId="5" borderId="2" xfId="0" applyFont="1" applyFill="1" applyBorder="1" applyAlignment="1">
      <alignment horizontal="center"/>
    </xf>
    <xf numFmtId="0" fontId="0" fillId="0" borderId="0" xfId="0" applyFill="1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38"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outline="0">
        <left style="medium">
          <color rgb="FFDEE2E6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FD1C8-A8F1-46F7-9636-B928F2DFC687}" name="Tabla1" displayName="Tabla1" ref="A1:AI226" totalsRowShown="0" headerRowDxfId="37" dataDxfId="36" tableBorderDxfId="35">
  <autoFilter ref="A1:AI226" xr:uid="{5FF9B436-7E40-408F-A10F-63FA464242C4}"/>
  <tableColumns count="35">
    <tableColumn id="1" xr3:uid="{32EBEC31-DE24-43ED-8958-BB286979DDE8}" name="TIPO" dataDxfId="34"/>
    <tableColumn id="2" xr3:uid="{6B25C323-875C-4AD5-815B-33F981BC08CE}" name="NOMBRE DE SERVICIO" dataDxfId="33"/>
    <tableColumn id="26" xr3:uid="{8B080048-020F-4758-9840-61288E826EA5}" name="id servicio" dataDxfId="32">
      <calculatedColumnFormula>VLOOKUP(Tabla1[[#This Row],[NOMBRE DE SERVICIO]],tb_servicio!D:E,2,FALSE)</calculatedColumnFormula>
    </tableColumn>
    <tableColumn id="3" xr3:uid="{A17E70A9-2742-44EE-B183-8C1FF9BE75E8}" name="IDU 1" dataDxfId="31"/>
    <tableColumn id="27" xr3:uid="{A82680CC-1B8F-4F34-A033-8499223BBFA6}" name="id idu" dataDxfId="30">
      <calculatedColumnFormula>IF(Tabla1[[#This Row],[IDU 1]]&lt;&gt;"",VLOOKUP(Tabla1[[#This Row],[IDU 1]],tb_idu!$B:$E,4,FALSE),"")</calculatedColumnFormula>
    </tableColumn>
    <tableColumn id="4" xr3:uid="{4743958A-8016-4DDA-A426-0D1D039A7FB3}" name="PORTS 1" dataDxfId="29"/>
    <tableColumn id="5" xr3:uid="{386F8829-022B-4E07-BE54-D3F3E3FF6039}" name="IDU 2" dataDxfId="28"/>
    <tableColumn id="28" xr3:uid="{C2B75C35-AE89-439F-A88B-6B1D64C37846}" name="id idu2" dataDxfId="27">
      <calculatedColumnFormula>IF(Tabla1[[#This Row],[IDU 2]]&lt;&gt;"",VLOOKUP(Tabla1[[#This Row],[IDU 2]],tb_idu!$B:$E,4,FALSE),"")</calculatedColumnFormula>
    </tableColumn>
    <tableColumn id="6" xr3:uid="{6C069CB4-4B95-4474-80DD-65D95F5F7A1D}" name="PORTS 2" dataDxfId="26"/>
    <tableColumn id="7" xr3:uid="{45E4D7CA-9183-4225-B123-3A1DD4790528}" name="IDU 3" dataDxfId="25"/>
    <tableColumn id="34" xr3:uid="{DD67A1D9-2D16-4C7A-8F99-4377B315FF6B}" name="id idu3" dataDxfId="24">
      <calculatedColumnFormula>IF(Tabla1[[#This Row],[IDU 3]]&lt;&gt;"",VLOOKUP(Tabla1[[#This Row],[IDU 3]],tb_idu!$B:$E,4,FALSE),"")</calculatedColumnFormula>
    </tableColumn>
    <tableColumn id="8" xr3:uid="{F7900A2E-AEAA-4DA6-A390-0DBD1A59013E}" name="PORTS 3" dataDxfId="23"/>
    <tableColumn id="9" xr3:uid="{2D9822FD-EF92-4B46-912A-43366D92EC20}" name="IDU 4" dataDxfId="22"/>
    <tableColumn id="33" xr3:uid="{27E7828E-15ED-4EED-9B00-F13C4D74A675}" name="id idu4" dataDxfId="21">
      <calculatedColumnFormula>IF(Tabla1[[#This Row],[IDU 4]]&lt;&gt;"",VLOOKUP(Tabla1[[#This Row],[IDU 4]],tb_idu!$B:$E,4,FALSE),"")</calculatedColumnFormula>
    </tableColumn>
    <tableColumn id="10" xr3:uid="{EB674DC2-235D-40C3-99B6-2B210D2221C3}" name="PORTS 4" dataDxfId="20"/>
    <tableColumn id="11" xr3:uid="{C0901395-AF60-4771-85EF-C3C4B3F6E557}" name="IDU 5" dataDxfId="19"/>
    <tableColumn id="32" xr3:uid="{AD48D08E-8B29-4688-BFEE-6F56B911462B}" name="id idu5" dataDxfId="18">
      <calculatedColumnFormula>IF(Tabla1[[#This Row],[IDU 5]]&lt;&gt;"",VLOOKUP(Tabla1[[#This Row],[IDU 5]],tb_idu!$B:$E,4,FALSE),"")</calculatedColumnFormula>
    </tableColumn>
    <tableColumn id="12" xr3:uid="{9E66AC4B-68C6-4BEA-BA55-E5E18C1E6EE6}" name="PORTS 5" dataDxfId="17"/>
    <tableColumn id="13" xr3:uid="{B557F340-1BB3-4862-8774-5578B98AE115}" name="IDU 6" dataDxfId="16"/>
    <tableColumn id="31" xr3:uid="{2BBCBAA4-52A2-4D3D-9FE6-4D8DA29EDE68}" name="id idu6" dataDxfId="15">
      <calculatedColumnFormula>IF(Tabla1[[#This Row],[IDU 6]]&lt;&gt;"",VLOOKUP(Tabla1[[#This Row],[IDU 6]],tb_idu!$B:$E,4,FALSE),"")</calculatedColumnFormula>
    </tableColumn>
    <tableColumn id="14" xr3:uid="{E142C85A-58AA-4C60-B564-528BEE1D5D2C}" name="PORTS 6" dataDxfId="14"/>
    <tableColumn id="15" xr3:uid="{A81D1F0E-22DE-40BF-85A7-7D4877DD547D}" name="IDU 7" dataDxfId="13"/>
    <tableColumn id="30" xr3:uid="{14AB0B0B-6C55-44C3-BCC5-D162D2C2774F}" name="id idu7" dataDxfId="12">
      <calculatedColumnFormula>IF(Tabla1[[#This Row],[IDU 7]]&lt;&gt;"",VLOOKUP(Tabla1[[#This Row],[IDU 7]],tb_idu!$B:$E,4,FALSE),"")</calculatedColumnFormula>
    </tableColumn>
    <tableColumn id="16" xr3:uid="{97C2C317-4497-4BCD-B4A9-0F4AF259E58B}" name="PORTS 7" dataDxfId="11"/>
    <tableColumn id="17" xr3:uid="{C0E9042D-5AD3-49F7-B37B-E659C5F80367}" name="IDU 8" dataDxfId="10"/>
    <tableColumn id="29" xr3:uid="{519CBE93-D327-43BE-8421-7BA16F669F30}" name="id idu8" dataDxfId="9">
      <calculatedColumnFormula>IF(Tabla1[[#This Row],[IDU 8]]&lt;&gt;"",VLOOKUP(Tabla1[[#This Row],[IDU 8]],tb_idu!$B:$E,4,FALSE),"")</calculatedColumnFormula>
    </tableColumn>
    <tableColumn id="18" xr3:uid="{2928BB8B-7247-4712-AB4A-A7BCA38BF4F3}" name="PORTS 8" dataDxfId="8"/>
    <tableColumn id="19" xr3:uid="{30C6AA3A-2EA8-4C21-B973-6742AE21B88C}" name="IP MW Gestion / Port" dataDxfId="7"/>
    <tableColumn id="20" xr3:uid="{738E0DCA-62C4-4795-97E9-9C00A6B3437A}" name="IP Gateway / Mask" dataDxfId="6"/>
    <tableColumn id="21" xr3:uid="{57ED7E5E-1A47-4191-89E1-2705CF3363CC}" name="PE RAN" dataDxfId="5"/>
    <tableColumn id="22" xr3:uid="{CA3735C9-28BB-40B2-84C0-7CC6CD337587}" name="PE RAN PORT" dataDxfId="4"/>
    <tableColumn id="23" xr3:uid="{2708A8AC-4A57-4010-9E45-14AB409F68F0}" name="NOMBRE DEL SITE" dataDxfId="3"/>
    <tableColumn id="35" xr3:uid="{9DCA3906-9035-45BC-BD03-83CDE12B444B}" name="id sitio" dataDxfId="0">
      <calculatedColumnFormula>VLOOKUP(Tabla1[[#This Row],[NOMBRE DEL SITE]],tb_sitio!B:D,3,FALSE)</calculatedColumnFormula>
    </tableColumn>
    <tableColumn id="24" xr3:uid="{1C0F7C29-DC2A-44FD-B11D-9DACF20CCD8F}" name="NOMBRE DEL PE ( agregador )" dataDxfId="2"/>
    <tableColumn id="25" xr3:uid="{9AB81A55-5776-453C-84E9-C46A525D1614}" name="id_agregador" dataDxfId="1">
      <calculatedColumnFormula>VLOOKUP(Tabla1[[#This Row],[NOMBRE DEL PE ( agregador )]],tb_sitio!B:D,3,FALSE)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selection activeCell="K2" sqref="K2:K97"/>
    </sheetView>
  </sheetViews>
  <sheetFormatPr baseColWidth="10" defaultColWidth="9.140625" defaultRowHeight="15" x14ac:dyDescent="0.25"/>
  <cols>
    <col min="1" max="1" width="5" bestFit="1" customWidth="1"/>
    <col min="2" max="2" width="33.42578125" bestFit="1" customWidth="1"/>
    <col min="3" max="3" width="12.140625" bestFit="1" customWidth="1"/>
    <col min="4" max="4" width="12.140625" customWidth="1"/>
  </cols>
  <sheetData>
    <row r="1" spans="1:11" x14ac:dyDescent="0.25">
      <c r="A1" t="s">
        <v>97</v>
      </c>
      <c r="B1" t="s">
        <v>0</v>
      </c>
      <c r="C1" t="s">
        <v>98</v>
      </c>
      <c r="D1" t="s">
        <v>97</v>
      </c>
      <c r="G1" t="s">
        <v>99</v>
      </c>
    </row>
    <row r="2" spans="1:11" x14ac:dyDescent="0.25">
      <c r="A2">
        <v>1</v>
      </c>
      <c r="B2" t="s">
        <v>1</v>
      </c>
      <c r="C2">
        <v>1</v>
      </c>
      <c r="D2">
        <v>1</v>
      </c>
      <c r="G2" t="s">
        <v>100</v>
      </c>
      <c r="H2" t="s">
        <v>101</v>
      </c>
      <c r="I2" t="s">
        <v>102</v>
      </c>
      <c r="J2" t="s">
        <v>103</v>
      </c>
      <c r="K2" t="str">
        <f>G2&amp;A2&amp;H2&amp;B2&amp;I2&amp;C2&amp;J2</f>
        <v>(1,"0100004_LM_Aeropuerto",1),</v>
      </c>
    </row>
    <row r="3" spans="1:11" x14ac:dyDescent="0.25">
      <c r="A3">
        <v>2</v>
      </c>
      <c r="B3" t="s">
        <v>2</v>
      </c>
      <c r="C3">
        <v>0</v>
      </c>
      <c r="D3">
        <v>2</v>
      </c>
      <c r="G3" t="s">
        <v>100</v>
      </c>
      <c r="H3" t="s">
        <v>101</v>
      </c>
      <c r="I3" t="s">
        <v>102</v>
      </c>
      <c r="J3" t="s">
        <v>103</v>
      </c>
      <c r="K3" t="str">
        <f t="shared" ref="K3:K66" si="0">G3&amp;A3&amp;H3&amp;B3&amp;I3&amp;C3&amp;J3</f>
        <v>(2,"0100014_LM_Abtao",0),</v>
      </c>
    </row>
    <row r="4" spans="1:11" x14ac:dyDescent="0.25">
      <c r="A4">
        <v>3</v>
      </c>
      <c r="B4" t="s">
        <v>3</v>
      </c>
      <c r="C4">
        <v>0</v>
      </c>
      <c r="D4">
        <v>3</v>
      </c>
      <c r="G4" t="s">
        <v>100</v>
      </c>
      <c r="H4" t="s">
        <v>101</v>
      </c>
      <c r="I4" t="s">
        <v>102</v>
      </c>
      <c r="J4" t="s">
        <v>103</v>
      </c>
      <c r="K4" t="str">
        <f t="shared" si="0"/>
        <v>(3,"0100019_LM_Jesus_Maria",0),</v>
      </c>
    </row>
    <row r="5" spans="1:11" x14ac:dyDescent="0.25">
      <c r="A5">
        <v>4</v>
      </c>
      <c r="B5" t="s">
        <v>4</v>
      </c>
      <c r="C5">
        <v>0</v>
      </c>
      <c r="D5">
        <v>4</v>
      </c>
      <c r="G5" t="s">
        <v>100</v>
      </c>
      <c r="H5" t="s">
        <v>101</v>
      </c>
      <c r="I5" t="s">
        <v>102</v>
      </c>
      <c r="J5" t="s">
        <v>103</v>
      </c>
      <c r="K5" t="str">
        <f t="shared" si="0"/>
        <v>(4,"0100020_LM_Agatas",0),</v>
      </c>
    </row>
    <row r="6" spans="1:11" x14ac:dyDescent="0.25">
      <c r="A6">
        <v>5</v>
      </c>
      <c r="B6" t="s">
        <v>5</v>
      </c>
      <c r="C6">
        <v>0</v>
      </c>
      <c r="D6">
        <v>5</v>
      </c>
      <c r="G6" t="s">
        <v>100</v>
      </c>
      <c r="H6" t="s">
        <v>101</v>
      </c>
      <c r="I6" t="s">
        <v>102</v>
      </c>
      <c r="J6" t="s">
        <v>103</v>
      </c>
      <c r="K6" t="str">
        <f t="shared" si="0"/>
        <v>(5,"0100032_LM_Jorge_Chavez",0),</v>
      </c>
    </row>
    <row r="7" spans="1:11" x14ac:dyDescent="0.25">
      <c r="A7">
        <v>6</v>
      </c>
      <c r="B7" t="s">
        <v>96</v>
      </c>
      <c r="C7">
        <v>1</v>
      </c>
      <c r="D7">
        <v>6</v>
      </c>
      <c r="G7" t="s">
        <v>100</v>
      </c>
      <c r="H7" t="s">
        <v>101</v>
      </c>
      <c r="I7" t="s">
        <v>102</v>
      </c>
      <c r="J7" t="s">
        <v>103</v>
      </c>
      <c r="K7" t="str">
        <f t="shared" si="0"/>
        <v>(6,"0100033_LM_San_Juan_de_Mirafl",1),</v>
      </c>
    </row>
    <row r="8" spans="1:11" x14ac:dyDescent="0.25">
      <c r="A8">
        <v>7</v>
      </c>
      <c r="B8" t="s">
        <v>6</v>
      </c>
      <c r="C8">
        <v>0</v>
      </c>
      <c r="D8">
        <v>7</v>
      </c>
      <c r="G8" t="s">
        <v>100</v>
      </c>
      <c r="H8" t="s">
        <v>101</v>
      </c>
      <c r="I8" t="s">
        <v>102</v>
      </c>
      <c r="J8" t="s">
        <v>103</v>
      </c>
      <c r="K8" t="str">
        <f t="shared" si="0"/>
        <v>(7,"0100040_LM_Wilson",0),</v>
      </c>
    </row>
    <row r="9" spans="1:11" x14ac:dyDescent="0.25">
      <c r="A9">
        <v>8</v>
      </c>
      <c r="B9" t="s">
        <v>7</v>
      </c>
      <c r="C9">
        <v>0</v>
      </c>
      <c r="D9">
        <v>8</v>
      </c>
      <c r="G9" t="s">
        <v>100</v>
      </c>
      <c r="H9" t="s">
        <v>101</v>
      </c>
      <c r="I9" t="s">
        <v>102</v>
      </c>
      <c r="J9" t="s">
        <v>103</v>
      </c>
      <c r="K9" t="str">
        <f t="shared" si="0"/>
        <v>(8,"0100060_LM_Gamarra",0),</v>
      </c>
    </row>
    <row r="10" spans="1:11" x14ac:dyDescent="0.25">
      <c r="A10">
        <v>9</v>
      </c>
      <c r="B10" t="s">
        <v>8</v>
      </c>
      <c r="C10">
        <v>0</v>
      </c>
      <c r="D10">
        <v>9</v>
      </c>
      <c r="G10" t="s">
        <v>100</v>
      </c>
      <c r="H10" t="s">
        <v>101</v>
      </c>
      <c r="I10" t="s">
        <v>102</v>
      </c>
      <c r="J10" t="s">
        <v>103</v>
      </c>
      <c r="K10" t="str">
        <f t="shared" si="0"/>
        <v>(9,"0100088_LM_Santa_Catalina",0),</v>
      </c>
    </row>
    <row r="11" spans="1:11" x14ac:dyDescent="0.25">
      <c r="A11">
        <v>10</v>
      </c>
      <c r="B11" t="s">
        <v>9</v>
      </c>
      <c r="C11">
        <v>0</v>
      </c>
      <c r="D11">
        <v>10</v>
      </c>
      <c r="G11" t="s">
        <v>100</v>
      </c>
      <c r="H11" t="s">
        <v>101</v>
      </c>
      <c r="I11" t="s">
        <v>102</v>
      </c>
      <c r="J11" t="s">
        <v>103</v>
      </c>
      <c r="K11" t="str">
        <f t="shared" si="0"/>
        <v>(10,"0100097_LM_Pedro_Heraud",0),</v>
      </c>
    </row>
    <row r="12" spans="1:11" x14ac:dyDescent="0.25">
      <c r="A12">
        <v>11</v>
      </c>
      <c r="B12" t="s">
        <v>10</v>
      </c>
      <c r="C12">
        <v>0</v>
      </c>
      <c r="D12">
        <v>11</v>
      </c>
      <c r="G12" t="s">
        <v>100</v>
      </c>
      <c r="H12" t="s">
        <v>101</v>
      </c>
      <c r="I12" t="s">
        <v>102</v>
      </c>
      <c r="J12" t="s">
        <v>103</v>
      </c>
      <c r="K12" t="str">
        <f t="shared" si="0"/>
        <v>(11,"0100108_LM_Puente_Atocongo",0),</v>
      </c>
    </row>
    <row r="13" spans="1:11" x14ac:dyDescent="0.25">
      <c r="A13">
        <v>12</v>
      </c>
      <c r="B13" t="s">
        <v>11</v>
      </c>
      <c r="C13">
        <v>0</v>
      </c>
      <c r="D13">
        <v>12</v>
      </c>
      <c r="G13" t="s">
        <v>100</v>
      </c>
      <c r="H13" t="s">
        <v>101</v>
      </c>
      <c r="I13" t="s">
        <v>102</v>
      </c>
      <c r="J13" t="s">
        <v>103</v>
      </c>
      <c r="K13" t="str">
        <f t="shared" si="0"/>
        <v>(12,"0100109_LM_Dominicos",0),</v>
      </c>
    </row>
    <row r="14" spans="1:11" x14ac:dyDescent="0.25">
      <c r="A14">
        <v>13</v>
      </c>
      <c r="B14" t="s">
        <v>12</v>
      </c>
      <c r="C14">
        <v>1</v>
      </c>
      <c r="D14">
        <v>13</v>
      </c>
      <c r="G14" t="s">
        <v>100</v>
      </c>
      <c r="H14" t="s">
        <v>101</v>
      </c>
      <c r="I14" t="s">
        <v>102</v>
      </c>
      <c r="J14" t="s">
        <v>103</v>
      </c>
      <c r="K14" t="str">
        <f t="shared" si="0"/>
        <v>(13,"0100119_LM_Estadio_Alianza",1),</v>
      </c>
    </row>
    <row r="15" spans="1:11" x14ac:dyDescent="0.25">
      <c r="A15">
        <v>14</v>
      </c>
      <c r="B15" t="s">
        <v>13</v>
      </c>
      <c r="C15">
        <v>0</v>
      </c>
      <c r="D15">
        <v>14</v>
      </c>
      <c r="G15" t="s">
        <v>100</v>
      </c>
      <c r="H15" t="s">
        <v>101</v>
      </c>
      <c r="I15" t="s">
        <v>102</v>
      </c>
      <c r="J15" t="s">
        <v>103</v>
      </c>
      <c r="K15" t="str">
        <f t="shared" si="0"/>
        <v>(14,"0100127_LM_Manco_Capac",0),</v>
      </c>
    </row>
    <row r="16" spans="1:11" x14ac:dyDescent="0.25">
      <c r="A16">
        <v>15</v>
      </c>
      <c r="B16" t="s">
        <v>14</v>
      </c>
      <c r="C16">
        <v>0</v>
      </c>
      <c r="D16">
        <v>15</v>
      </c>
      <c r="G16" t="s">
        <v>100</v>
      </c>
      <c r="H16" t="s">
        <v>101</v>
      </c>
      <c r="I16" t="s">
        <v>102</v>
      </c>
      <c r="J16" t="s">
        <v>103</v>
      </c>
      <c r="K16" t="str">
        <f t="shared" si="0"/>
        <v>(15,"0100128_LM_Garzon",0),</v>
      </c>
    </row>
    <row r="17" spans="1:11" x14ac:dyDescent="0.25">
      <c r="A17">
        <v>16</v>
      </c>
      <c r="B17" t="s">
        <v>15</v>
      </c>
      <c r="C17">
        <v>0</v>
      </c>
      <c r="D17">
        <v>16</v>
      </c>
      <c r="G17" t="s">
        <v>100</v>
      </c>
      <c r="H17" t="s">
        <v>101</v>
      </c>
      <c r="I17" t="s">
        <v>102</v>
      </c>
      <c r="J17" t="s">
        <v>103</v>
      </c>
      <c r="K17" t="str">
        <f t="shared" si="0"/>
        <v>(16,"0100153_LM_Valle_Sharon",0),</v>
      </c>
    </row>
    <row r="18" spans="1:11" x14ac:dyDescent="0.25">
      <c r="A18">
        <v>17</v>
      </c>
      <c r="B18" t="s">
        <v>16</v>
      </c>
      <c r="C18">
        <v>0</v>
      </c>
      <c r="D18">
        <v>17</v>
      </c>
      <c r="G18" t="s">
        <v>100</v>
      </c>
      <c r="H18" t="s">
        <v>101</v>
      </c>
      <c r="I18" t="s">
        <v>102</v>
      </c>
      <c r="J18" t="s">
        <v>103</v>
      </c>
      <c r="K18" t="str">
        <f t="shared" si="0"/>
        <v>(17,"0100168_LM_Campo_de_Marte",0),</v>
      </c>
    </row>
    <row r="19" spans="1:11" x14ac:dyDescent="0.25">
      <c r="A19">
        <v>18</v>
      </c>
      <c r="B19" t="s">
        <v>17</v>
      </c>
      <c r="C19">
        <v>0</v>
      </c>
      <c r="D19">
        <v>18</v>
      </c>
      <c r="G19" t="s">
        <v>100</v>
      </c>
      <c r="H19" t="s">
        <v>101</v>
      </c>
      <c r="I19" t="s">
        <v>102</v>
      </c>
      <c r="J19" t="s">
        <v>103</v>
      </c>
      <c r="K19" t="str">
        <f t="shared" si="0"/>
        <v>(18,"0100178_LM_Coldex",0),</v>
      </c>
    </row>
    <row r="20" spans="1:11" x14ac:dyDescent="0.25">
      <c r="A20">
        <v>19</v>
      </c>
      <c r="B20" t="s">
        <v>18</v>
      </c>
      <c r="C20">
        <v>0</v>
      </c>
      <c r="D20">
        <v>19</v>
      </c>
      <c r="G20" t="s">
        <v>100</v>
      </c>
      <c r="H20" t="s">
        <v>101</v>
      </c>
      <c r="I20" t="s">
        <v>102</v>
      </c>
      <c r="J20" t="s">
        <v>103</v>
      </c>
      <c r="K20" t="str">
        <f t="shared" si="0"/>
        <v>(19,"0100182_LM_Peru",0),</v>
      </c>
    </row>
    <row r="21" spans="1:11" x14ac:dyDescent="0.25">
      <c r="A21">
        <v>20</v>
      </c>
      <c r="B21" t="s">
        <v>19</v>
      </c>
      <c r="C21">
        <v>0</v>
      </c>
      <c r="D21">
        <v>20</v>
      </c>
      <c r="G21" t="s">
        <v>100</v>
      </c>
      <c r="H21" t="s">
        <v>101</v>
      </c>
      <c r="I21" t="s">
        <v>102</v>
      </c>
      <c r="J21" t="s">
        <v>103</v>
      </c>
      <c r="K21" t="str">
        <f t="shared" si="0"/>
        <v>(20,"0100214_LM_Republica_de_Chile",0),</v>
      </c>
    </row>
    <row r="22" spans="1:11" x14ac:dyDescent="0.25">
      <c r="A22">
        <v>21</v>
      </c>
      <c r="B22" t="s">
        <v>20</v>
      </c>
      <c r="C22">
        <v>0</v>
      </c>
      <c r="D22">
        <v>21</v>
      </c>
      <c r="G22" t="s">
        <v>100</v>
      </c>
      <c r="H22" t="s">
        <v>101</v>
      </c>
      <c r="I22" t="s">
        <v>102</v>
      </c>
      <c r="J22" t="s">
        <v>103</v>
      </c>
      <c r="K22" t="str">
        <f t="shared" si="0"/>
        <v>(21,"0100227_LM_La_Concordia",0),</v>
      </c>
    </row>
    <row r="23" spans="1:11" x14ac:dyDescent="0.25">
      <c r="A23">
        <v>22</v>
      </c>
      <c r="B23" t="s">
        <v>21</v>
      </c>
      <c r="C23">
        <v>0</v>
      </c>
      <c r="D23">
        <v>22</v>
      </c>
      <c r="G23" t="s">
        <v>100</v>
      </c>
      <c r="H23" t="s">
        <v>101</v>
      </c>
      <c r="I23" t="s">
        <v>102</v>
      </c>
      <c r="J23" t="s">
        <v>103</v>
      </c>
      <c r="K23" t="str">
        <f t="shared" si="0"/>
        <v>(22,"0100246_LM_Surco_Viejo",0),</v>
      </c>
    </row>
    <row r="24" spans="1:11" x14ac:dyDescent="0.25">
      <c r="A24">
        <v>23</v>
      </c>
      <c r="B24" t="s">
        <v>22</v>
      </c>
      <c r="C24">
        <v>0</v>
      </c>
      <c r="D24">
        <v>23</v>
      </c>
      <c r="G24" t="s">
        <v>100</v>
      </c>
      <c r="H24" t="s">
        <v>101</v>
      </c>
      <c r="I24" t="s">
        <v>102</v>
      </c>
      <c r="J24" t="s">
        <v>103</v>
      </c>
      <c r="K24" t="str">
        <f t="shared" si="0"/>
        <v>(23,"0100253_LM_LAP",0),</v>
      </c>
    </row>
    <row r="25" spans="1:11" x14ac:dyDescent="0.25">
      <c r="A25">
        <v>24</v>
      </c>
      <c r="B25" t="s">
        <v>23</v>
      </c>
      <c r="C25">
        <v>0</v>
      </c>
      <c r="D25">
        <v>24</v>
      </c>
      <c r="G25" t="s">
        <v>100</v>
      </c>
      <c r="H25" t="s">
        <v>101</v>
      </c>
      <c r="I25" t="s">
        <v>102</v>
      </c>
      <c r="J25" t="s">
        <v>103</v>
      </c>
      <c r="K25" t="str">
        <f t="shared" si="0"/>
        <v>(24,"0100264_LM_Los_Parrales",0),</v>
      </c>
    </row>
    <row r="26" spans="1:11" x14ac:dyDescent="0.25">
      <c r="A26">
        <v>25</v>
      </c>
      <c r="B26" t="s">
        <v>24</v>
      </c>
      <c r="C26">
        <v>0</v>
      </c>
      <c r="D26">
        <v>25</v>
      </c>
      <c r="G26" t="s">
        <v>100</v>
      </c>
      <c r="H26" t="s">
        <v>101</v>
      </c>
      <c r="I26" t="s">
        <v>102</v>
      </c>
      <c r="J26" t="s">
        <v>103</v>
      </c>
      <c r="K26" t="str">
        <f t="shared" si="0"/>
        <v>(25,"0100265_LM_Huayna_Capac",0),</v>
      </c>
    </row>
    <row r="27" spans="1:11" x14ac:dyDescent="0.25">
      <c r="A27">
        <v>26</v>
      </c>
      <c r="B27" t="s">
        <v>25</v>
      </c>
      <c r="C27">
        <v>0</v>
      </c>
      <c r="D27">
        <v>26</v>
      </c>
      <c r="G27" t="s">
        <v>100</v>
      </c>
      <c r="H27" t="s">
        <v>101</v>
      </c>
      <c r="I27" t="s">
        <v>102</v>
      </c>
      <c r="J27" t="s">
        <v>103</v>
      </c>
      <c r="K27" t="str">
        <f t="shared" si="0"/>
        <v>(26,"0100269_LM_Isabel_La_Catolica",0),</v>
      </c>
    </row>
    <row r="28" spans="1:11" x14ac:dyDescent="0.25">
      <c r="A28">
        <v>27</v>
      </c>
      <c r="B28" t="s">
        <v>26</v>
      </c>
      <c r="C28">
        <v>0</v>
      </c>
      <c r="D28">
        <v>27</v>
      </c>
      <c r="G28" t="s">
        <v>100</v>
      </c>
      <c r="H28" t="s">
        <v>101</v>
      </c>
      <c r="I28" t="s">
        <v>102</v>
      </c>
      <c r="J28" t="s">
        <v>103</v>
      </c>
      <c r="K28" t="str">
        <f t="shared" si="0"/>
        <v>(27,"0100282_LM_Ovalo_Arriola",0),</v>
      </c>
    </row>
    <row r="29" spans="1:11" x14ac:dyDescent="0.25">
      <c r="A29">
        <v>28</v>
      </c>
      <c r="B29" t="s">
        <v>27</v>
      </c>
      <c r="C29">
        <v>0</v>
      </c>
      <c r="D29">
        <v>28</v>
      </c>
      <c r="G29" t="s">
        <v>100</v>
      </c>
      <c r="H29" t="s">
        <v>101</v>
      </c>
      <c r="I29" t="s">
        <v>102</v>
      </c>
      <c r="J29" t="s">
        <v>103</v>
      </c>
      <c r="K29" t="str">
        <f t="shared" si="0"/>
        <v>(28,"0100310_LM_Pierola",0),</v>
      </c>
    </row>
    <row r="30" spans="1:11" x14ac:dyDescent="0.25">
      <c r="A30">
        <v>29</v>
      </c>
      <c r="B30" t="s">
        <v>28</v>
      </c>
      <c r="C30">
        <v>0</v>
      </c>
      <c r="D30">
        <v>29</v>
      </c>
      <c r="G30" t="s">
        <v>100</v>
      </c>
      <c r="H30" t="s">
        <v>101</v>
      </c>
      <c r="I30" t="s">
        <v>102</v>
      </c>
      <c r="J30" t="s">
        <v>103</v>
      </c>
      <c r="K30" t="str">
        <f t="shared" si="0"/>
        <v>(29,"0100317_LM_Pamplona_Alta",0),</v>
      </c>
    </row>
    <row r="31" spans="1:11" x14ac:dyDescent="0.25">
      <c r="A31">
        <v>30</v>
      </c>
      <c r="B31" t="s">
        <v>29</v>
      </c>
      <c r="C31">
        <v>0</v>
      </c>
      <c r="D31">
        <v>30</v>
      </c>
      <c r="G31" t="s">
        <v>100</v>
      </c>
      <c r="H31" t="s">
        <v>101</v>
      </c>
      <c r="I31" t="s">
        <v>102</v>
      </c>
      <c r="J31" t="s">
        <v>103</v>
      </c>
      <c r="K31" t="str">
        <f t="shared" si="0"/>
        <v>(30,"0100329_LM_Cangallo",0),</v>
      </c>
    </row>
    <row r="32" spans="1:11" x14ac:dyDescent="0.25">
      <c r="A32">
        <v>31</v>
      </c>
      <c r="B32" t="s">
        <v>30</v>
      </c>
      <c r="C32">
        <v>0</v>
      </c>
      <c r="D32">
        <v>31</v>
      </c>
      <c r="G32" t="s">
        <v>100</v>
      </c>
      <c r="H32" t="s">
        <v>101</v>
      </c>
      <c r="I32" t="s">
        <v>102</v>
      </c>
      <c r="J32" t="s">
        <v>103</v>
      </c>
      <c r="K32" t="str">
        <f t="shared" si="0"/>
        <v>(31,"0100361_LM_Unanue",0),</v>
      </c>
    </row>
    <row r="33" spans="1:11" x14ac:dyDescent="0.25">
      <c r="A33">
        <v>32</v>
      </c>
      <c r="B33" t="s">
        <v>31</v>
      </c>
      <c r="C33">
        <v>0</v>
      </c>
      <c r="D33">
        <v>32</v>
      </c>
      <c r="G33" t="s">
        <v>100</v>
      </c>
      <c r="H33" t="s">
        <v>101</v>
      </c>
      <c r="I33" t="s">
        <v>102</v>
      </c>
      <c r="J33" t="s">
        <v>103</v>
      </c>
      <c r="K33" t="str">
        <f t="shared" si="0"/>
        <v>(32,"0100425_LM_Italia",0),</v>
      </c>
    </row>
    <row r="34" spans="1:11" x14ac:dyDescent="0.25">
      <c r="A34">
        <v>33</v>
      </c>
      <c r="B34" t="s">
        <v>32</v>
      </c>
      <c r="C34">
        <v>0</v>
      </c>
      <c r="D34">
        <v>33</v>
      </c>
      <c r="G34" t="s">
        <v>100</v>
      </c>
      <c r="H34" t="s">
        <v>101</v>
      </c>
      <c r="I34" t="s">
        <v>102</v>
      </c>
      <c r="J34" t="s">
        <v>103</v>
      </c>
      <c r="K34" t="str">
        <f t="shared" si="0"/>
        <v>(33,"0100435_LM_San_Eugenio",0),</v>
      </c>
    </row>
    <row r="35" spans="1:11" x14ac:dyDescent="0.25">
      <c r="A35">
        <v>34</v>
      </c>
      <c r="B35" t="s">
        <v>33</v>
      </c>
      <c r="C35">
        <v>0</v>
      </c>
      <c r="D35">
        <v>34</v>
      </c>
      <c r="G35" t="s">
        <v>100</v>
      </c>
      <c r="H35" t="s">
        <v>101</v>
      </c>
      <c r="I35" t="s">
        <v>102</v>
      </c>
      <c r="J35" t="s">
        <v>103</v>
      </c>
      <c r="K35" t="str">
        <f t="shared" si="0"/>
        <v>(34,"0100443_LM_La_Cruceta",0),</v>
      </c>
    </row>
    <row r="36" spans="1:11" x14ac:dyDescent="0.25">
      <c r="A36">
        <v>35</v>
      </c>
      <c r="B36" t="s">
        <v>34</v>
      </c>
      <c r="C36">
        <v>0</v>
      </c>
      <c r="D36">
        <v>35</v>
      </c>
      <c r="G36" t="s">
        <v>100</v>
      </c>
      <c r="H36" t="s">
        <v>101</v>
      </c>
      <c r="I36" t="s">
        <v>102</v>
      </c>
      <c r="J36" t="s">
        <v>103</v>
      </c>
      <c r="K36" t="str">
        <f t="shared" si="0"/>
        <v>(35,"0100467_LM_San_Fernando",0),</v>
      </c>
    </row>
    <row r="37" spans="1:11" x14ac:dyDescent="0.25">
      <c r="A37">
        <v>36</v>
      </c>
      <c r="B37" t="s">
        <v>35</v>
      </c>
      <c r="C37">
        <v>0</v>
      </c>
      <c r="D37">
        <v>36</v>
      </c>
      <c r="G37" t="s">
        <v>100</v>
      </c>
      <c r="H37" t="s">
        <v>101</v>
      </c>
      <c r="I37" t="s">
        <v>102</v>
      </c>
      <c r="J37" t="s">
        <v>103</v>
      </c>
      <c r="K37" t="str">
        <f t="shared" si="0"/>
        <v>(36,"0100484_LM_IB_Estacion_Central",0),</v>
      </c>
    </row>
    <row r="38" spans="1:11" x14ac:dyDescent="0.25">
      <c r="A38">
        <v>37</v>
      </c>
      <c r="B38" t="s">
        <v>36</v>
      </c>
      <c r="C38">
        <v>0</v>
      </c>
      <c r="D38">
        <v>37</v>
      </c>
      <c r="G38" t="s">
        <v>100</v>
      </c>
      <c r="H38" t="s">
        <v>101</v>
      </c>
      <c r="I38" t="s">
        <v>102</v>
      </c>
      <c r="J38" t="s">
        <v>103</v>
      </c>
      <c r="K38" t="str">
        <f t="shared" si="0"/>
        <v>(37,"0100492_LM_Pamplona_Baja",0),</v>
      </c>
    </row>
    <row r="39" spans="1:11" x14ac:dyDescent="0.25">
      <c r="A39">
        <v>38</v>
      </c>
      <c r="B39" t="s">
        <v>37</v>
      </c>
      <c r="C39">
        <v>0</v>
      </c>
      <c r="D39">
        <v>38</v>
      </c>
      <c r="G39" t="s">
        <v>100</v>
      </c>
      <c r="H39" t="s">
        <v>101</v>
      </c>
      <c r="I39" t="s">
        <v>102</v>
      </c>
      <c r="J39" t="s">
        <v>103</v>
      </c>
      <c r="K39" t="str">
        <f t="shared" si="0"/>
        <v>(38,"0100569_LM_Mercado_Unicachi",0),</v>
      </c>
    </row>
    <row r="40" spans="1:11" x14ac:dyDescent="0.25">
      <c r="A40">
        <v>39</v>
      </c>
      <c r="B40" t="s">
        <v>38</v>
      </c>
      <c r="C40">
        <v>0</v>
      </c>
      <c r="D40">
        <v>39</v>
      </c>
      <c r="G40" t="s">
        <v>100</v>
      </c>
      <c r="H40" t="s">
        <v>101</v>
      </c>
      <c r="I40" t="s">
        <v>102</v>
      </c>
      <c r="J40" t="s">
        <v>103</v>
      </c>
      <c r="K40" t="str">
        <f t="shared" si="0"/>
        <v>(39,"0101341_LM_Huaca_Chillon",0),</v>
      </c>
    </row>
    <row r="41" spans="1:11" x14ac:dyDescent="0.25">
      <c r="A41">
        <v>40</v>
      </c>
      <c r="B41" t="s">
        <v>39</v>
      </c>
      <c r="C41">
        <v>0</v>
      </c>
      <c r="D41">
        <v>40</v>
      </c>
      <c r="G41" t="s">
        <v>100</v>
      </c>
      <c r="H41" t="s">
        <v>101</v>
      </c>
      <c r="I41" t="s">
        <v>102</v>
      </c>
      <c r="J41" t="s">
        <v>103</v>
      </c>
      <c r="K41" t="str">
        <f t="shared" si="0"/>
        <v>(40,"0102872_LM_Beltran_R2",0),</v>
      </c>
    </row>
    <row r="42" spans="1:11" x14ac:dyDescent="0.25">
      <c r="A42">
        <v>41</v>
      </c>
      <c r="B42" t="s">
        <v>40</v>
      </c>
      <c r="C42">
        <v>0</v>
      </c>
      <c r="D42">
        <v>41</v>
      </c>
      <c r="G42" t="s">
        <v>100</v>
      </c>
      <c r="H42" t="s">
        <v>101</v>
      </c>
      <c r="I42" t="s">
        <v>102</v>
      </c>
      <c r="J42" t="s">
        <v>103</v>
      </c>
      <c r="K42" t="str">
        <f t="shared" si="0"/>
        <v>(41,"0103692_LM_Italia_R1",0),</v>
      </c>
    </row>
    <row r="43" spans="1:11" x14ac:dyDescent="0.25">
      <c r="A43">
        <v>42</v>
      </c>
      <c r="B43" t="s">
        <v>41</v>
      </c>
      <c r="C43">
        <v>0</v>
      </c>
      <c r="D43">
        <v>42</v>
      </c>
      <c r="G43" t="s">
        <v>100</v>
      </c>
      <c r="H43" t="s">
        <v>101</v>
      </c>
      <c r="I43" t="s">
        <v>102</v>
      </c>
      <c r="J43" t="s">
        <v>103</v>
      </c>
      <c r="K43" t="str">
        <f t="shared" si="0"/>
        <v>(42,"0104589_LM_Sheraton",0),</v>
      </c>
    </row>
    <row r="44" spans="1:11" x14ac:dyDescent="0.25">
      <c r="A44">
        <v>43</v>
      </c>
      <c r="B44" t="s">
        <v>42</v>
      </c>
      <c r="C44">
        <v>0</v>
      </c>
      <c r="D44">
        <v>43</v>
      </c>
      <c r="G44" t="s">
        <v>100</v>
      </c>
      <c r="H44" t="s">
        <v>101</v>
      </c>
      <c r="I44" t="s">
        <v>102</v>
      </c>
      <c r="J44" t="s">
        <v>103</v>
      </c>
      <c r="K44" t="str">
        <f t="shared" si="0"/>
        <v>(43,"0104625_LM_Estadio_Alianza_S3",0),</v>
      </c>
    </row>
    <row r="45" spans="1:11" x14ac:dyDescent="0.25">
      <c r="A45">
        <v>44</v>
      </c>
      <c r="B45" t="s">
        <v>43</v>
      </c>
      <c r="C45">
        <v>0</v>
      </c>
      <c r="D45">
        <v>44</v>
      </c>
      <c r="G45" t="s">
        <v>100</v>
      </c>
      <c r="H45" t="s">
        <v>101</v>
      </c>
      <c r="I45" t="s">
        <v>102</v>
      </c>
      <c r="J45" t="s">
        <v>103</v>
      </c>
      <c r="K45" t="str">
        <f t="shared" si="0"/>
        <v>(44,"0104917_LM_IB_RP_Centro_Civico",0),</v>
      </c>
    </row>
    <row r="46" spans="1:11" x14ac:dyDescent="0.25">
      <c r="A46">
        <v>45</v>
      </c>
      <c r="B46" t="s">
        <v>44</v>
      </c>
      <c r="C46">
        <v>0</v>
      </c>
      <c r="D46">
        <v>45</v>
      </c>
      <c r="G46" t="s">
        <v>100</v>
      </c>
      <c r="H46" t="s">
        <v>101</v>
      </c>
      <c r="I46" t="s">
        <v>102</v>
      </c>
      <c r="J46" t="s">
        <v>103</v>
      </c>
      <c r="K46" t="str">
        <f t="shared" si="0"/>
        <v>(45,"0104989_LM_IB_Estadio_Nacion",0),</v>
      </c>
    </row>
    <row r="47" spans="1:11" x14ac:dyDescent="0.25">
      <c r="A47">
        <v>46</v>
      </c>
      <c r="B47" t="s">
        <v>45</v>
      </c>
      <c r="C47">
        <v>0</v>
      </c>
      <c r="D47">
        <v>46</v>
      </c>
      <c r="G47" t="s">
        <v>100</v>
      </c>
      <c r="H47" t="s">
        <v>101</v>
      </c>
      <c r="I47" t="s">
        <v>102</v>
      </c>
      <c r="J47" t="s">
        <v>103</v>
      </c>
      <c r="K47" t="str">
        <f t="shared" si="0"/>
        <v>(46,"0105066_LM_Heroes_del_Pacifico",0),</v>
      </c>
    </row>
    <row r="48" spans="1:11" x14ac:dyDescent="0.25">
      <c r="A48">
        <v>47</v>
      </c>
      <c r="B48" t="s">
        <v>46</v>
      </c>
      <c r="C48">
        <v>0</v>
      </c>
      <c r="D48">
        <v>47</v>
      </c>
      <c r="G48" t="s">
        <v>100</v>
      </c>
      <c r="H48" t="s">
        <v>101</v>
      </c>
      <c r="I48" t="s">
        <v>102</v>
      </c>
      <c r="J48" t="s">
        <v>103</v>
      </c>
      <c r="K48" t="str">
        <f t="shared" si="0"/>
        <v>(47,"0105124_LM_Pagador",0),</v>
      </c>
    </row>
    <row r="49" spans="1:11" x14ac:dyDescent="0.25">
      <c r="A49">
        <v>48</v>
      </c>
      <c r="B49" t="s">
        <v>47</v>
      </c>
      <c r="C49">
        <v>0</v>
      </c>
      <c r="D49">
        <v>48</v>
      </c>
      <c r="G49" t="s">
        <v>100</v>
      </c>
      <c r="H49" t="s">
        <v>101</v>
      </c>
      <c r="I49" t="s">
        <v>102</v>
      </c>
      <c r="J49" t="s">
        <v>103</v>
      </c>
      <c r="K49" t="str">
        <f t="shared" si="0"/>
        <v>(48,"0105126_LM_Nuevo_Horizonte",0),</v>
      </c>
    </row>
    <row r="50" spans="1:11" x14ac:dyDescent="0.25">
      <c r="A50">
        <v>49</v>
      </c>
      <c r="B50" t="s">
        <v>48</v>
      </c>
      <c r="C50">
        <v>0</v>
      </c>
      <c r="D50">
        <v>49</v>
      </c>
      <c r="G50" t="s">
        <v>100</v>
      </c>
      <c r="H50" t="s">
        <v>101</v>
      </c>
      <c r="I50" t="s">
        <v>102</v>
      </c>
      <c r="J50" t="s">
        <v>103</v>
      </c>
      <c r="K50" t="str">
        <f t="shared" si="0"/>
        <v>(49,"0105129_LM_Alemania_Federal",0),</v>
      </c>
    </row>
    <row r="51" spans="1:11" x14ac:dyDescent="0.25">
      <c r="A51">
        <v>50</v>
      </c>
      <c r="B51" t="s">
        <v>49</v>
      </c>
      <c r="C51">
        <v>0</v>
      </c>
      <c r="D51">
        <v>50</v>
      </c>
      <c r="G51" t="s">
        <v>100</v>
      </c>
      <c r="H51" t="s">
        <v>101</v>
      </c>
      <c r="I51" t="s">
        <v>102</v>
      </c>
      <c r="J51" t="s">
        <v>103</v>
      </c>
      <c r="K51" t="str">
        <f t="shared" si="0"/>
        <v>(50,"0105303_LM_Chicmabamba",0),</v>
      </c>
    </row>
    <row r="52" spans="1:11" x14ac:dyDescent="0.25">
      <c r="A52">
        <v>51</v>
      </c>
      <c r="B52" t="s">
        <v>50</v>
      </c>
      <c r="C52">
        <v>0</v>
      </c>
      <c r="D52">
        <v>51</v>
      </c>
      <c r="G52" t="s">
        <v>100</v>
      </c>
      <c r="H52" t="s">
        <v>101</v>
      </c>
      <c r="I52" t="s">
        <v>102</v>
      </c>
      <c r="J52" t="s">
        <v>103</v>
      </c>
      <c r="K52" t="str">
        <f t="shared" si="0"/>
        <v>(51,"0105351_LM_El_Olivar",0),</v>
      </c>
    </row>
    <row r="53" spans="1:11" x14ac:dyDescent="0.25">
      <c r="A53">
        <v>52</v>
      </c>
      <c r="B53" t="s">
        <v>51</v>
      </c>
      <c r="C53">
        <v>0</v>
      </c>
      <c r="D53">
        <v>52</v>
      </c>
      <c r="G53" t="s">
        <v>100</v>
      </c>
      <c r="H53" t="s">
        <v>101</v>
      </c>
      <c r="I53" t="s">
        <v>102</v>
      </c>
      <c r="J53" t="s">
        <v>103</v>
      </c>
      <c r="K53" t="str">
        <f t="shared" si="0"/>
        <v>(52,"0105358_LM_Santa_Apogonia",0),</v>
      </c>
    </row>
    <row r="54" spans="1:11" x14ac:dyDescent="0.25">
      <c r="A54">
        <v>53</v>
      </c>
      <c r="B54" t="s">
        <v>52</v>
      </c>
      <c r="C54">
        <v>0</v>
      </c>
      <c r="D54">
        <v>53</v>
      </c>
      <c r="G54" t="s">
        <v>100</v>
      </c>
      <c r="H54" t="s">
        <v>101</v>
      </c>
      <c r="I54" t="s">
        <v>102</v>
      </c>
      <c r="J54" t="s">
        <v>103</v>
      </c>
      <c r="K54" t="str">
        <f t="shared" si="0"/>
        <v>(53,"0105359_LM_Paseo_Quilca",0),</v>
      </c>
    </row>
    <row r="55" spans="1:11" x14ac:dyDescent="0.25">
      <c r="A55">
        <v>54</v>
      </c>
      <c r="B55" t="s">
        <v>53</v>
      </c>
      <c r="C55">
        <v>0</v>
      </c>
      <c r="D55">
        <v>54</v>
      </c>
      <c r="G55" t="s">
        <v>100</v>
      </c>
      <c r="H55" t="s">
        <v>101</v>
      </c>
      <c r="I55" t="s">
        <v>102</v>
      </c>
      <c r="J55" t="s">
        <v>103</v>
      </c>
      <c r="K55" t="str">
        <f t="shared" si="0"/>
        <v>(54,"0105461_LM_Amakella",0),</v>
      </c>
    </row>
    <row r="56" spans="1:11" x14ac:dyDescent="0.25">
      <c r="A56">
        <v>55</v>
      </c>
      <c r="B56" t="s">
        <v>54</v>
      </c>
      <c r="C56">
        <v>0</v>
      </c>
      <c r="D56">
        <v>55</v>
      </c>
      <c r="G56" t="s">
        <v>100</v>
      </c>
      <c r="H56" t="s">
        <v>101</v>
      </c>
      <c r="I56" t="s">
        <v>102</v>
      </c>
      <c r="J56" t="s">
        <v>103</v>
      </c>
      <c r="K56" t="str">
        <f t="shared" si="0"/>
        <v>(55,"0105469_LM_Javier_Velazco",0),</v>
      </c>
    </row>
    <row r="57" spans="1:11" x14ac:dyDescent="0.25">
      <c r="A57">
        <v>56</v>
      </c>
      <c r="B57" t="s">
        <v>55</v>
      </c>
      <c r="C57">
        <v>0</v>
      </c>
      <c r="D57">
        <v>56</v>
      </c>
      <c r="G57" t="s">
        <v>100</v>
      </c>
      <c r="H57" t="s">
        <v>101</v>
      </c>
      <c r="I57" t="s">
        <v>102</v>
      </c>
      <c r="J57" t="s">
        <v>103</v>
      </c>
      <c r="K57" t="str">
        <f t="shared" si="0"/>
        <v>(56,"0105475_LM_San_German_Smp",0),</v>
      </c>
    </row>
    <row r="58" spans="1:11" x14ac:dyDescent="0.25">
      <c r="A58">
        <v>57</v>
      </c>
      <c r="B58" t="s">
        <v>56</v>
      </c>
      <c r="C58">
        <v>0</v>
      </c>
      <c r="D58">
        <v>57</v>
      </c>
      <c r="G58" t="s">
        <v>100</v>
      </c>
      <c r="H58" t="s">
        <v>101</v>
      </c>
      <c r="I58" t="s">
        <v>102</v>
      </c>
      <c r="J58" t="s">
        <v>103</v>
      </c>
      <c r="K58" t="str">
        <f t="shared" si="0"/>
        <v>(57,"0105592_LM_Ucayali_America",0),</v>
      </c>
    </row>
    <row r="59" spans="1:11" x14ac:dyDescent="0.25">
      <c r="A59">
        <v>58</v>
      </c>
      <c r="B59" t="s">
        <v>57</v>
      </c>
      <c r="C59">
        <v>0</v>
      </c>
      <c r="D59">
        <v>58</v>
      </c>
      <c r="G59" t="s">
        <v>100</v>
      </c>
      <c r="H59" t="s">
        <v>101</v>
      </c>
      <c r="I59" t="s">
        <v>102</v>
      </c>
      <c r="J59" t="s">
        <v>103</v>
      </c>
      <c r="K59" t="str">
        <f t="shared" si="0"/>
        <v>(58,"0105734_LM_Jardin_Prohibido",0),</v>
      </c>
    </row>
    <row r="60" spans="1:11" x14ac:dyDescent="0.25">
      <c r="A60">
        <v>59</v>
      </c>
      <c r="B60" t="s">
        <v>58</v>
      </c>
      <c r="C60">
        <v>0</v>
      </c>
      <c r="D60">
        <v>59</v>
      </c>
      <c r="G60" t="s">
        <v>100</v>
      </c>
      <c r="H60" t="s">
        <v>101</v>
      </c>
      <c r="I60" t="s">
        <v>102</v>
      </c>
      <c r="J60" t="s">
        <v>103</v>
      </c>
      <c r="K60" t="str">
        <f t="shared" si="0"/>
        <v>(59,"0105769_LM_Los_Ficus",0),</v>
      </c>
    </row>
    <row r="61" spans="1:11" x14ac:dyDescent="0.25">
      <c r="A61">
        <v>60</v>
      </c>
      <c r="B61" t="s">
        <v>59</v>
      </c>
      <c r="C61">
        <v>0</v>
      </c>
      <c r="D61">
        <v>60</v>
      </c>
      <c r="G61" t="s">
        <v>100</v>
      </c>
      <c r="H61" t="s">
        <v>101</v>
      </c>
      <c r="I61" t="s">
        <v>102</v>
      </c>
      <c r="J61" t="s">
        <v>103</v>
      </c>
      <c r="K61" t="str">
        <f t="shared" si="0"/>
        <v>(60,"0105854_LM_Cabezas_Mora",0),</v>
      </c>
    </row>
    <row r="62" spans="1:11" x14ac:dyDescent="0.25">
      <c r="A62">
        <v>61</v>
      </c>
      <c r="B62" t="s">
        <v>60</v>
      </c>
      <c r="C62">
        <v>0</v>
      </c>
      <c r="D62">
        <v>61</v>
      </c>
      <c r="G62" t="s">
        <v>100</v>
      </c>
      <c r="H62" t="s">
        <v>101</v>
      </c>
      <c r="I62" t="s">
        <v>102</v>
      </c>
      <c r="J62" t="s">
        <v>103</v>
      </c>
      <c r="K62" t="str">
        <f t="shared" si="0"/>
        <v>(61,"0105856_LM_Proceres_Surco",0),</v>
      </c>
    </row>
    <row r="63" spans="1:11" x14ac:dyDescent="0.25">
      <c r="A63">
        <v>62</v>
      </c>
      <c r="B63" t="s">
        <v>61</v>
      </c>
      <c r="C63">
        <v>0</v>
      </c>
      <c r="D63">
        <v>62</v>
      </c>
      <c r="G63" t="s">
        <v>100</v>
      </c>
      <c r="H63" t="s">
        <v>101</v>
      </c>
      <c r="I63" t="s">
        <v>102</v>
      </c>
      <c r="J63" t="s">
        <v>103</v>
      </c>
      <c r="K63" t="str">
        <f t="shared" si="0"/>
        <v>(62,"0105913_LM_Nestor_Batanero",0),</v>
      </c>
    </row>
    <row r="64" spans="1:11" x14ac:dyDescent="0.25">
      <c r="A64">
        <v>63</v>
      </c>
      <c r="B64" t="s">
        <v>62</v>
      </c>
      <c r="C64">
        <v>0</v>
      </c>
      <c r="D64">
        <v>63</v>
      </c>
      <c r="G64" t="s">
        <v>100</v>
      </c>
      <c r="H64" t="s">
        <v>101</v>
      </c>
      <c r="I64" t="s">
        <v>102</v>
      </c>
      <c r="J64" t="s">
        <v>103</v>
      </c>
      <c r="K64" t="str">
        <f t="shared" si="0"/>
        <v>(63,"0105941_LM_Soyuz",0),</v>
      </c>
    </row>
    <row r="65" spans="1:11" x14ac:dyDescent="0.25">
      <c r="A65">
        <v>64</v>
      </c>
      <c r="B65" t="s">
        <v>63</v>
      </c>
      <c r="C65">
        <v>0</v>
      </c>
      <c r="D65">
        <v>64</v>
      </c>
      <c r="G65" t="s">
        <v>100</v>
      </c>
      <c r="H65" t="s">
        <v>101</v>
      </c>
      <c r="I65" t="s">
        <v>102</v>
      </c>
      <c r="J65" t="s">
        <v>103</v>
      </c>
      <c r="K65" t="str">
        <f t="shared" si="0"/>
        <v>(64,"0105944_LM_Plaza_Carrion",0),</v>
      </c>
    </row>
    <row r="66" spans="1:11" x14ac:dyDescent="0.25">
      <c r="A66">
        <v>65</v>
      </c>
      <c r="B66" t="s">
        <v>64</v>
      </c>
      <c r="C66">
        <v>0</v>
      </c>
      <c r="D66">
        <v>65</v>
      </c>
      <c r="G66" t="s">
        <v>100</v>
      </c>
      <c r="H66" t="s">
        <v>101</v>
      </c>
      <c r="I66" t="s">
        <v>102</v>
      </c>
      <c r="J66" t="s">
        <v>103</v>
      </c>
      <c r="K66" t="str">
        <f t="shared" si="0"/>
        <v>(65,"0105945_LM_Garcia_Naranjo",0),</v>
      </c>
    </row>
    <row r="67" spans="1:11" x14ac:dyDescent="0.25">
      <c r="A67">
        <v>66</v>
      </c>
      <c r="B67" t="s">
        <v>65</v>
      </c>
      <c r="C67">
        <v>0</v>
      </c>
      <c r="D67">
        <v>66</v>
      </c>
      <c r="G67" t="s">
        <v>100</v>
      </c>
      <c r="H67" t="s">
        <v>101</v>
      </c>
      <c r="I67" t="s">
        <v>102</v>
      </c>
      <c r="J67" t="s">
        <v>103</v>
      </c>
      <c r="K67" t="str">
        <f t="shared" ref="K67:K97" si="1">G67&amp;A67&amp;H67&amp;B67&amp;I67&amp;C67&amp;J67</f>
        <v>(66,"0105946_LM_Sol_Y_Sombra",0),</v>
      </c>
    </row>
    <row r="68" spans="1:11" x14ac:dyDescent="0.25">
      <c r="A68">
        <v>67</v>
      </c>
      <c r="B68" t="s">
        <v>66</v>
      </c>
      <c r="C68">
        <v>0</v>
      </c>
      <c r="D68">
        <v>67</v>
      </c>
      <c r="G68" t="s">
        <v>100</v>
      </c>
      <c r="H68" t="s">
        <v>101</v>
      </c>
      <c r="I68" t="s">
        <v>102</v>
      </c>
      <c r="J68" t="s">
        <v>103</v>
      </c>
      <c r="K68" t="str">
        <f t="shared" si="1"/>
        <v>(67,"0105948_LM_Huamanga",0),</v>
      </c>
    </row>
    <row r="69" spans="1:11" x14ac:dyDescent="0.25">
      <c r="A69">
        <v>68</v>
      </c>
      <c r="B69" t="s">
        <v>67</v>
      </c>
      <c r="C69">
        <v>0</v>
      </c>
      <c r="D69">
        <v>68</v>
      </c>
      <c r="G69" t="s">
        <v>100</v>
      </c>
      <c r="H69" t="s">
        <v>101</v>
      </c>
      <c r="I69" t="s">
        <v>102</v>
      </c>
      <c r="J69" t="s">
        <v>103</v>
      </c>
      <c r="K69" t="str">
        <f t="shared" si="1"/>
        <v>(68,"0105949_LM_El_Mundialito",0),</v>
      </c>
    </row>
    <row r="70" spans="1:11" x14ac:dyDescent="0.25">
      <c r="A70">
        <v>69</v>
      </c>
      <c r="B70" t="s">
        <v>68</v>
      </c>
      <c r="C70">
        <v>0</v>
      </c>
      <c r="D70">
        <v>69</v>
      </c>
      <c r="G70" t="s">
        <v>100</v>
      </c>
      <c r="H70" t="s">
        <v>101</v>
      </c>
      <c r="I70" t="s">
        <v>102</v>
      </c>
      <c r="J70" t="s">
        <v>103</v>
      </c>
      <c r="K70" t="str">
        <f t="shared" si="1"/>
        <v>(69,"0105958_LM_Unidad_Vecinal_Matu",0),</v>
      </c>
    </row>
    <row r="71" spans="1:11" x14ac:dyDescent="0.25">
      <c r="A71">
        <v>70</v>
      </c>
      <c r="B71" t="s">
        <v>69</v>
      </c>
      <c r="C71">
        <v>0</v>
      </c>
      <c r="D71">
        <v>70</v>
      </c>
      <c r="G71" t="s">
        <v>100</v>
      </c>
      <c r="H71" t="s">
        <v>101</v>
      </c>
      <c r="I71" t="s">
        <v>102</v>
      </c>
      <c r="J71" t="s">
        <v>103</v>
      </c>
      <c r="K71" t="str">
        <f t="shared" si="1"/>
        <v>(70,"0105961_LM_Bahia_Continental",0),</v>
      </c>
    </row>
    <row r="72" spans="1:11" x14ac:dyDescent="0.25">
      <c r="A72">
        <v>71</v>
      </c>
      <c r="B72" t="s">
        <v>70</v>
      </c>
      <c r="C72">
        <v>0</v>
      </c>
      <c r="D72">
        <v>71</v>
      </c>
      <c r="G72" t="s">
        <v>100</v>
      </c>
      <c r="H72" t="s">
        <v>101</v>
      </c>
      <c r="I72" t="s">
        <v>102</v>
      </c>
      <c r="J72" t="s">
        <v>103</v>
      </c>
      <c r="K72" t="str">
        <f t="shared" si="1"/>
        <v>(71,"0105966_LM_Lucanas",0),</v>
      </c>
    </row>
    <row r="73" spans="1:11" x14ac:dyDescent="0.25">
      <c r="A73">
        <v>72</v>
      </c>
      <c r="B73" t="s">
        <v>71</v>
      </c>
      <c r="C73">
        <v>0</v>
      </c>
      <c r="D73">
        <v>72</v>
      </c>
      <c r="G73" t="s">
        <v>100</v>
      </c>
      <c r="H73" t="s">
        <v>101</v>
      </c>
      <c r="I73" t="s">
        <v>102</v>
      </c>
      <c r="J73" t="s">
        <v>103</v>
      </c>
      <c r="K73" t="str">
        <f t="shared" si="1"/>
        <v>(72,"0105967_LM_Bateria_Maypu",0),</v>
      </c>
    </row>
    <row r="74" spans="1:11" x14ac:dyDescent="0.25">
      <c r="A74">
        <v>73</v>
      </c>
      <c r="B74" t="s">
        <v>72</v>
      </c>
      <c r="C74">
        <v>0</v>
      </c>
      <c r="D74">
        <v>73</v>
      </c>
      <c r="G74" t="s">
        <v>100</v>
      </c>
      <c r="H74" t="s">
        <v>101</v>
      </c>
      <c r="I74" t="s">
        <v>102</v>
      </c>
      <c r="J74" t="s">
        <v>103</v>
      </c>
      <c r="K74" t="str">
        <f t="shared" si="1"/>
        <v>(73,"0105968_LM_Parque_Gutierrez",0),</v>
      </c>
    </row>
    <row r="75" spans="1:11" x14ac:dyDescent="0.25">
      <c r="A75">
        <v>74</v>
      </c>
      <c r="B75" t="s">
        <v>73</v>
      </c>
      <c r="C75">
        <v>0</v>
      </c>
      <c r="D75">
        <v>74</v>
      </c>
      <c r="G75" t="s">
        <v>100</v>
      </c>
      <c r="H75" t="s">
        <v>101</v>
      </c>
      <c r="I75" t="s">
        <v>102</v>
      </c>
      <c r="J75" t="s">
        <v>103</v>
      </c>
      <c r="K75" t="str">
        <f t="shared" si="1"/>
        <v>(74,"0105969_LM_Monte_Carmelo",0),</v>
      </c>
    </row>
    <row r="76" spans="1:11" x14ac:dyDescent="0.25">
      <c r="A76">
        <v>75</v>
      </c>
      <c r="B76" t="s">
        <v>74</v>
      </c>
      <c r="C76">
        <v>0</v>
      </c>
      <c r="D76">
        <v>75</v>
      </c>
      <c r="G76" t="s">
        <v>100</v>
      </c>
      <c r="H76" t="s">
        <v>101</v>
      </c>
      <c r="I76" t="s">
        <v>102</v>
      </c>
      <c r="J76" t="s">
        <v>103</v>
      </c>
      <c r="K76" t="str">
        <f t="shared" si="1"/>
        <v>(75,"0105981_LM_Parque_Canepa",0),</v>
      </c>
    </row>
    <row r="77" spans="1:11" x14ac:dyDescent="0.25">
      <c r="A77">
        <v>76</v>
      </c>
      <c r="B77" t="s">
        <v>75</v>
      </c>
      <c r="C77">
        <v>0</v>
      </c>
      <c r="D77">
        <v>76</v>
      </c>
      <c r="G77" t="s">
        <v>100</v>
      </c>
      <c r="H77" t="s">
        <v>101</v>
      </c>
      <c r="I77" t="s">
        <v>102</v>
      </c>
      <c r="J77" t="s">
        <v>103</v>
      </c>
      <c r="K77" t="str">
        <f t="shared" si="1"/>
        <v>(76,"0105984_LM_Luna_Pizarro",0),</v>
      </c>
    </row>
    <row r="78" spans="1:11" x14ac:dyDescent="0.25">
      <c r="A78">
        <v>77</v>
      </c>
      <c r="B78" t="s">
        <v>76</v>
      </c>
      <c r="C78">
        <v>0</v>
      </c>
      <c r="D78">
        <v>77</v>
      </c>
      <c r="G78" t="s">
        <v>100</v>
      </c>
      <c r="H78" t="s">
        <v>101</v>
      </c>
      <c r="I78" t="s">
        <v>102</v>
      </c>
      <c r="J78" t="s">
        <v>103</v>
      </c>
      <c r="K78" t="str">
        <f t="shared" si="1"/>
        <v>(77,"0106072_LM_Nepomuceno",0),</v>
      </c>
    </row>
    <row r="79" spans="1:11" x14ac:dyDescent="0.25">
      <c r="A79">
        <v>78</v>
      </c>
      <c r="B79" t="s">
        <v>77</v>
      </c>
      <c r="C79">
        <v>0</v>
      </c>
      <c r="D79">
        <v>78</v>
      </c>
      <c r="G79" t="s">
        <v>100</v>
      </c>
      <c r="H79" t="s">
        <v>101</v>
      </c>
      <c r="I79" t="s">
        <v>102</v>
      </c>
      <c r="J79" t="s">
        <v>103</v>
      </c>
      <c r="K79" t="str">
        <f t="shared" si="1"/>
        <v>(78,"0106076_LM_America_San_Juan",0),</v>
      </c>
    </row>
    <row r="80" spans="1:11" x14ac:dyDescent="0.25">
      <c r="A80">
        <v>79</v>
      </c>
      <c r="B80" t="s">
        <v>78</v>
      </c>
      <c r="C80">
        <v>0</v>
      </c>
      <c r="D80">
        <v>79</v>
      </c>
      <c r="G80" t="s">
        <v>100</v>
      </c>
      <c r="H80" t="s">
        <v>101</v>
      </c>
      <c r="I80" t="s">
        <v>102</v>
      </c>
      <c r="J80" t="s">
        <v>103</v>
      </c>
      <c r="K80" t="str">
        <f t="shared" si="1"/>
        <v>(79,"0106080_LM_Pedro_Laos_Hurtado",0),</v>
      </c>
    </row>
    <row r="81" spans="1:11" x14ac:dyDescent="0.25">
      <c r="A81">
        <v>80</v>
      </c>
      <c r="B81" t="s">
        <v>79</v>
      </c>
      <c r="C81">
        <v>0</v>
      </c>
      <c r="D81">
        <v>80</v>
      </c>
      <c r="G81" t="s">
        <v>100</v>
      </c>
      <c r="H81" t="s">
        <v>101</v>
      </c>
      <c r="I81" t="s">
        <v>102</v>
      </c>
      <c r="J81" t="s">
        <v>103</v>
      </c>
      <c r="K81" t="str">
        <f t="shared" si="1"/>
        <v>(80,"0106199_LM_Mercedes_Cabello",0),</v>
      </c>
    </row>
    <row r="82" spans="1:11" x14ac:dyDescent="0.25">
      <c r="A82">
        <v>81</v>
      </c>
      <c r="B82" t="s">
        <v>80</v>
      </c>
      <c r="C82">
        <v>0</v>
      </c>
      <c r="D82">
        <v>81</v>
      </c>
      <c r="G82" t="s">
        <v>100</v>
      </c>
      <c r="H82" t="s">
        <v>101</v>
      </c>
      <c r="I82" t="s">
        <v>102</v>
      </c>
      <c r="J82" t="s">
        <v>103</v>
      </c>
      <c r="K82" t="str">
        <f t="shared" si="1"/>
        <v>(81,"01062394_LM_SC_Lindley_VES",0),</v>
      </c>
    </row>
    <row r="83" spans="1:11" x14ac:dyDescent="0.25">
      <c r="A83">
        <v>82</v>
      </c>
      <c r="B83" t="s">
        <v>81</v>
      </c>
      <c r="C83">
        <v>0</v>
      </c>
      <c r="D83">
        <v>82</v>
      </c>
      <c r="G83" t="s">
        <v>100</v>
      </c>
      <c r="H83" t="s">
        <v>101</v>
      </c>
      <c r="I83" t="s">
        <v>102</v>
      </c>
      <c r="J83" t="s">
        <v>103</v>
      </c>
      <c r="K83" t="str">
        <f t="shared" si="1"/>
        <v>(82,"01062523_LM_SC_MINSA_Arequipa1",0),</v>
      </c>
    </row>
    <row r="84" spans="1:11" x14ac:dyDescent="0.25">
      <c r="A84">
        <v>83</v>
      </c>
      <c r="B84" t="s">
        <v>82</v>
      </c>
      <c r="C84">
        <v>0</v>
      </c>
      <c r="D84">
        <v>83</v>
      </c>
      <c r="G84" t="s">
        <v>100</v>
      </c>
      <c r="H84" t="s">
        <v>101</v>
      </c>
      <c r="I84" t="s">
        <v>102</v>
      </c>
      <c r="J84" t="s">
        <v>103</v>
      </c>
      <c r="K84" t="str">
        <f t="shared" si="1"/>
        <v>(83,"0106302_LM_By_Pass_Faucett",0),</v>
      </c>
    </row>
    <row r="85" spans="1:11" x14ac:dyDescent="0.25">
      <c r="A85">
        <v>84</v>
      </c>
      <c r="B85" t="s">
        <v>83</v>
      </c>
      <c r="C85">
        <v>0</v>
      </c>
      <c r="D85">
        <v>84</v>
      </c>
      <c r="G85" t="s">
        <v>100</v>
      </c>
      <c r="H85" t="s">
        <v>101</v>
      </c>
      <c r="I85" t="s">
        <v>102</v>
      </c>
      <c r="J85" t="s">
        <v>103</v>
      </c>
      <c r="K85" t="str">
        <f t="shared" si="1"/>
        <v>(84,"0106306_LM_Ministerio_De_Salud",0),</v>
      </c>
    </row>
    <row r="86" spans="1:11" x14ac:dyDescent="0.25">
      <c r="A86">
        <v>85</v>
      </c>
      <c r="B86" t="s">
        <v>84</v>
      </c>
      <c r="C86">
        <v>0</v>
      </c>
      <c r="D86">
        <v>85</v>
      </c>
      <c r="G86" t="s">
        <v>100</v>
      </c>
      <c r="H86" t="s">
        <v>101</v>
      </c>
      <c r="I86" t="s">
        <v>102</v>
      </c>
      <c r="J86" t="s">
        <v>103</v>
      </c>
      <c r="K86" t="str">
        <f t="shared" si="1"/>
        <v>(85,"0106310_LM_Lawn_Tennis",0),</v>
      </c>
    </row>
    <row r="87" spans="1:11" x14ac:dyDescent="0.25">
      <c r="A87">
        <v>86</v>
      </c>
      <c r="B87" t="s">
        <v>85</v>
      </c>
      <c r="C87">
        <v>0</v>
      </c>
      <c r="D87">
        <v>86</v>
      </c>
      <c r="G87" t="s">
        <v>100</v>
      </c>
      <c r="H87" t="s">
        <v>101</v>
      </c>
      <c r="I87" t="s">
        <v>102</v>
      </c>
      <c r="J87" t="s">
        <v>103</v>
      </c>
      <c r="K87" t="str">
        <f t="shared" si="1"/>
        <v>(86,"0106311_LM_Buenavista",0),</v>
      </c>
    </row>
    <row r="88" spans="1:11" x14ac:dyDescent="0.25">
      <c r="A88">
        <v>87</v>
      </c>
      <c r="B88" t="s">
        <v>86</v>
      </c>
      <c r="C88">
        <v>0</v>
      </c>
      <c r="D88">
        <v>87</v>
      </c>
      <c r="G88" t="s">
        <v>100</v>
      </c>
      <c r="H88" t="s">
        <v>101</v>
      </c>
      <c r="I88" t="s">
        <v>102</v>
      </c>
      <c r="J88" t="s">
        <v>103</v>
      </c>
      <c r="K88" t="str">
        <f t="shared" si="1"/>
        <v>(87,"0106314_LM_Mariscal_Miller",0),</v>
      </c>
    </row>
    <row r="89" spans="1:11" x14ac:dyDescent="0.25">
      <c r="A89">
        <v>88</v>
      </c>
      <c r="B89" t="s">
        <v>87</v>
      </c>
      <c r="C89">
        <v>0</v>
      </c>
      <c r="D89">
        <v>88</v>
      </c>
      <c r="G89" t="s">
        <v>100</v>
      </c>
      <c r="H89" t="s">
        <v>101</v>
      </c>
      <c r="I89" t="s">
        <v>102</v>
      </c>
      <c r="J89" t="s">
        <v>103</v>
      </c>
      <c r="K89" t="str">
        <f t="shared" si="1"/>
        <v>(88,"0106316_LM_Conococha",0),</v>
      </c>
    </row>
    <row r="90" spans="1:11" x14ac:dyDescent="0.25">
      <c r="A90">
        <v>89</v>
      </c>
      <c r="B90" t="s">
        <v>88</v>
      </c>
      <c r="C90">
        <v>0</v>
      </c>
      <c r="D90">
        <v>89</v>
      </c>
      <c r="G90" t="s">
        <v>100</v>
      </c>
      <c r="H90" t="s">
        <v>101</v>
      </c>
      <c r="I90" t="s">
        <v>102</v>
      </c>
      <c r="J90" t="s">
        <v>103</v>
      </c>
      <c r="K90" t="str">
        <f t="shared" si="1"/>
        <v>(89,"0106319_LM_Galerias_Brasil",0),</v>
      </c>
    </row>
    <row r="91" spans="1:11" x14ac:dyDescent="0.25">
      <c r="A91">
        <v>90</v>
      </c>
      <c r="B91" t="s">
        <v>89</v>
      </c>
      <c r="C91">
        <v>0</v>
      </c>
      <c r="D91">
        <v>90</v>
      </c>
      <c r="G91" t="s">
        <v>100</v>
      </c>
      <c r="H91" t="s">
        <v>101</v>
      </c>
      <c r="I91" t="s">
        <v>102</v>
      </c>
      <c r="J91" t="s">
        <v>103</v>
      </c>
      <c r="K91" t="str">
        <f t="shared" si="1"/>
        <v>(90,"0106323_LM_Desamparados",0),</v>
      </c>
    </row>
    <row r="92" spans="1:11" x14ac:dyDescent="0.25">
      <c r="A92">
        <v>91</v>
      </c>
      <c r="B92" t="s">
        <v>90</v>
      </c>
      <c r="C92">
        <v>0</v>
      </c>
      <c r="D92">
        <v>91</v>
      </c>
      <c r="G92" t="s">
        <v>100</v>
      </c>
      <c r="H92" t="s">
        <v>101</v>
      </c>
      <c r="I92" t="s">
        <v>102</v>
      </c>
      <c r="J92" t="s">
        <v>103</v>
      </c>
      <c r="K92" t="str">
        <f t="shared" si="1"/>
        <v>(91,"0106328_LM_Cinagraf",0),</v>
      </c>
    </row>
    <row r="93" spans="1:11" x14ac:dyDescent="0.25">
      <c r="A93">
        <v>92</v>
      </c>
      <c r="B93" t="s">
        <v>91</v>
      </c>
      <c r="C93">
        <v>0</v>
      </c>
      <c r="D93">
        <v>92</v>
      </c>
      <c r="G93" t="s">
        <v>100</v>
      </c>
      <c r="H93" t="s">
        <v>101</v>
      </c>
      <c r="I93" t="s">
        <v>102</v>
      </c>
      <c r="J93" t="s">
        <v>103</v>
      </c>
      <c r="K93" t="str">
        <f t="shared" si="1"/>
        <v>(92,"0106341_LM_Air_Plaza",0),</v>
      </c>
    </row>
    <row r="94" spans="1:11" x14ac:dyDescent="0.25">
      <c r="A94">
        <v>93</v>
      </c>
      <c r="B94" t="s">
        <v>92</v>
      </c>
      <c r="C94">
        <v>0</v>
      </c>
      <c r="D94">
        <v>93</v>
      </c>
      <c r="G94" t="s">
        <v>100</v>
      </c>
      <c r="H94" t="s">
        <v>101</v>
      </c>
      <c r="I94" t="s">
        <v>102</v>
      </c>
      <c r="J94" t="s">
        <v>103</v>
      </c>
      <c r="K94" t="str">
        <f t="shared" si="1"/>
        <v>(93,"0106342_LM_Piedraliza",0),</v>
      </c>
    </row>
    <row r="95" spans="1:11" x14ac:dyDescent="0.25">
      <c r="A95">
        <v>94</v>
      </c>
      <c r="B95" t="s">
        <v>93</v>
      </c>
      <c r="C95">
        <v>0</v>
      </c>
      <c r="D95">
        <v>94</v>
      </c>
      <c r="G95" t="s">
        <v>100</v>
      </c>
      <c r="H95" t="s">
        <v>101</v>
      </c>
      <c r="I95" t="s">
        <v>102</v>
      </c>
      <c r="J95" t="s">
        <v>103</v>
      </c>
      <c r="K95" t="str">
        <f t="shared" si="1"/>
        <v>(94,"0106343_LM_Terminal",0),</v>
      </c>
    </row>
    <row r="96" spans="1:11" x14ac:dyDescent="0.25">
      <c r="A96">
        <v>95</v>
      </c>
      <c r="B96" t="s">
        <v>94</v>
      </c>
      <c r="C96">
        <v>0</v>
      </c>
      <c r="D96">
        <v>95</v>
      </c>
      <c r="G96" t="s">
        <v>100</v>
      </c>
      <c r="H96" t="s">
        <v>101</v>
      </c>
      <c r="I96" t="s">
        <v>102</v>
      </c>
      <c r="J96" t="s">
        <v>103</v>
      </c>
      <c r="K96" t="str">
        <f t="shared" si="1"/>
        <v>(95,"82046_LM_TP_Centro_Civico",0),</v>
      </c>
    </row>
    <row r="97" spans="1:11" x14ac:dyDescent="0.25">
      <c r="A97">
        <v>96</v>
      </c>
      <c r="B97" t="s">
        <v>95</v>
      </c>
      <c r="C97">
        <v>0</v>
      </c>
      <c r="D97">
        <v>96</v>
      </c>
      <c r="G97" t="s">
        <v>100</v>
      </c>
      <c r="H97" t="s">
        <v>101</v>
      </c>
      <c r="I97" t="s">
        <v>102</v>
      </c>
      <c r="J97" t="s">
        <v>104</v>
      </c>
      <c r="K97" t="str">
        <f t="shared" si="1"/>
        <v>(96,"82063_LM_Cliente_Everis",0);</v>
      </c>
    </row>
  </sheetData>
  <autoFilter ref="A1:C97" xr:uid="{53E102BB-F899-4C38-80D7-1B7C704CD2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48CA-570A-48A3-9A77-60EA6A15B044}">
  <dimension ref="A1:L198"/>
  <sheetViews>
    <sheetView topLeftCell="A163" workbookViewId="0">
      <selection activeCell="L2" sqref="L2:L198"/>
    </sheetView>
  </sheetViews>
  <sheetFormatPr baseColWidth="10" defaultRowHeight="15" x14ac:dyDescent="0.25"/>
  <cols>
    <col min="2" max="2" width="53.7109375" bestFit="1" customWidth="1"/>
    <col min="3" max="3" width="33.42578125" bestFit="1" customWidth="1"/>
  </cols>
  <sheetData>
    <row r="1" spans="1:12" x14ac:dyDescent="0.25">
      <c r="A1" t="s">
        <v>97</v>
      </c>
      <c r="B1" t="s">
        <v>218</v>
      </c>
      <c r="C1" t="s">
        <v>105</v>
      </c>
      <c r="D1" t="s">
        <v>270</v>
      </c>
      <c r="E1" t="s">
        <v>97</v>
      </c>
      <c r="H1" t="s">
        <v>271</v>
      </c>
    </row>
    <row r="2" spans="1:12" x14ac:dyDescent="0.25">
      <c r="A2">
        <v>1</v>
      </c>
      <c r="B2" t="s">
        <v>261</v>
      </c>
      <c r="E2">
        <v>1</v>
      </c>
      <c r="H2" t="s">
        <v>100</v>
      </c>
      <c r="I2" t="s">
        <v>101</v>
      </c>
      <c r="J2" t="s">
        <v>102</v>
      </c>
      <c r="K2" t="s">
        <v>103</v>
      </c>
      <c r="L2" t="str">
        <f>H2&amp;A2&amp;I2&amp;B2&amp;J2&amp;IF(D2&lt;&gt;"",D2,"NULL")&amp;K2</f>
        <v>(1,"0100001_LM_Oquendo to Aeropuerto",NULL),</v>
      </c>
    </row>
    <row r="3" spans="1:12" x14ac:dyDescent="0.25">
      <c r="A3">
        <v>2</v>
      </c>
      <c r="B3" t="s">
        <v>237</v>
      </c>
      <c r="E3">
        <v>2</v>
      </c>
      <c r="H3" t="s">
        <v>100</v>
      </c>
      <c r="I3" t="s">
        <v>101</v>
      </c>
      <c r="J3" t="s">
        <v>102</v>
      </c>
      <c r="K3" t="s">
        <v>103</v>
      </c>
      <c r="L3" t="str">
        <f t="shared" ref="L3:L66" si="0">H3&amp;A3&amp;I3&amp;B3&amp;J3&amp;IF(D3&lt;&gt;"",D3,"NULL")&amp;K3</f>
        <v>(2,"0100001_LM_Oquendo to Huaca Chillon",NULL),</v>
      </c>
    </row>
    <row r="4" spans="1:12" x14ac:dyDescent="0.25">
      <c r="A4">
        <v>3</v>
      </c>
      <c r="B4" t="s">
        <v>245</v>
      </c>
      <c r="E4">
        <v>3</v>
      </c>
      <c r="H4" t="s">
        <v>100</v>
      </c>
      <c r="I4" t="s">
        <v>101</v>
      </c>
      <c r="J4" t="s">
        <v>102</v>
      </c>
      <c r="K4" t="s">
        <v>103</v>
      </c>
      <c r="L4" t="str">
        <f t="shared" si="0"/>
        <v>(3,"0100004_LM_Aeropuerto to Chicmabamba",NULL),</v>
      </c>
    </row>
    <row r="5" spans="1:12" x14ac:dyDescent="0.25">
      <c r="A5">
        <v>4</v>
      </c>
      <c r="B5" t="s">
        <v>106</v>
      </c>
      <c r="C5" t="s">
        <v>1</v>
      </c>
      <c r="D5">
        <f>VLOOKUP(C5,tb_sitio!B:D,3,FALSE)</f>
        <v>1</v>
      </c>
      <c r="E5">
        <v>4</v>
      </c>
      <c r="H5" t="s">
        <v>100</v>
      </c>
      <c r="I5" t="s">
        <v>101</v>
      </c>
      <c r="J5" t="s">
        <v>102</v>
      </c>
      <c r="K5" t="s">
        <v>103</v>
      </c>
      <c r="L5" t="str">
        <f t="shared" si="0"/>
        <v>(4,"0100004_LM_Aeropuerto to Ciudad Satelite",1),</v>
      </c>
    </row>
    <row r="6" spans="1:12" x14ac:dyDescent="0.25">
      <c r="A6">
        <v>5</v>
      </c>
      <c r="B6" t="s">
        <v>107</v>
      </c>
      <c r="C6" t="s">
        <v>1</v>
      </c>
      <c r="D6">
        <f>VLOOKUP(C6,tb_sitio!B:D,3,FALSE)</f>
        <v>1</v>
      </c>
      <c r="E6">
        <v>5</v>
      </c>
      <c r="H6" t="s">
        <v>100</v>
      </c>
      <c r="I6" t="s">
        <v>101</v>
      </c>
      <c r="J6" t="s">
        <v>102</v>
      </c>
      <c r="K6" t="s">
        <v>103</v>
      </c>
      <c r="L6" t="str">
        <f t="shared" si="0"/>
        <v>(5,"0100004_LM_Aeropuerto to Ciudad_Satelite",1),</v>
      </c>
    </row>
    <row r="7" spans="1:12" x14ac:dyDescent="0.25">
      <c r="A7">
        <v>6</v>
      </c>
      <c r="B7" t="s">
        <v>228</v>
      </c>
      <c r="E7">
        <v>6</v>
      </c>
      <c r="H7" t="s">
        <v>100</v>
      </c>
      <c r="I7" t="s">
        <v>101</v>
      </c>
      <c r="J7" t="s">
        <v>102</v>
      </c>
      <c r="K7" t="s">
        <v>103</v>
      </c>
      <c r="L7" t="str">
        <f t="shared" si="0"/>
        <v>(6,"0100004_LM_Aeropuerto to Coldex",NULL),</v>
      </c>
    </row>
    <row r="8" spans="1:12" x14ac:dyDescent="0.25">
      <c r="A8">
        <v>7</v>
      </c>
      <c r="B8" t="s">
        <v>226</v>
      </c>
      <c r="E8">
        <v>7</v>
      </c>
      <c r="H8" t="s">
        <v>100</v>
      </c>
      <c r="I8" t="s">
        <v>101</v>
      </c>
      <c r="J8" t="s">
        <v>102</v>
      </c>
      <c r="K8" t="s">
        <v>103</v>
      </c>
      <c r="L8" t="str">
        <f t="shared" si="0"/>
        <v>(7,"0100004_LM_Aeropuerto to Oquendo",NULL),</v>
      </c>
    </row>
    <row r="9" spans="1:12" x14ac:dyDescent="0.25">
      <c r="A9">
        <v>8</v>
      </c>
      <c r="B9" t="s">
        <v>246</v>
      </c>
      <c r="E9">
        <v>8</v>
      </c>
      <c r="H9" t="s">
        <v>100</v>
      </c>
      <c r="I9" t="s">
        <v>101</v>
      </c>
      <c r="J9" t="s">
        <v>102</v>
      </c>
      <c r="K9" t="s">
        <v>103</v>
      </c>
      <c r="L9" t="str">
        <f t="shared" si="0"/>
        <v>(8,"0100004_LM_Aeropuerto to Paseo Quilca",NULL),</v>
      </c>
    </row>
    <row r="10" spans="1:12" x14ac:dyDescent="0.25">
      <c r="A10">
        <v>9</v>
      </c>
      <c r="B10" t="s">
        <v>219</v>
      </c>
      <c r="E10">
        <v>9</v>
      </c>
      <c r="H10" t="s">
        <v>100</v>
      </c>
      <c r="I10" t="s">
        <v>101</v>
      </c>
      <c r="J10" t="s">
        <v>102</v>
      </c>
      <c r="K10" t="s">
        <v>103</v>
      </c>
      <c r="L10" t="str">
        <f t="shared" si="0"/>
        <v>(9,"0100004_LM_Aeropuerto to Piedraliza",NULL),</v>
      </c>
    </row>
    <row r="11" spans="1:12" x14ac:dyDescent="0.25">
      <c r="A11">
        <v>10</v>
      </c>
      <c r="B11" t="s">
        <v>254</v>
      </c>
      <c r="E11">
        <v>10</v>
      </c>
      <c r="H11" t="s">
        <v>100</v>
      </c>
      <c r="I11" t="s">
        <v>101</v>
      </c>
      <c r="J11" t="s">
        <v>102</v>
      </c>
      <c r="K11" t="s">
        <v>103</v>
      </c>
      <c r="L11" t="str">
        <f t="shared" si="0"/>
        <v>(10,"0100004_LM_Aeropuerto to Terminal",NULL),</v>
      </c>
    </row>
    <row r="12" spans="1:12" x14ac:dyDescent="0.25">
      <c r="A12">
        <v>11</v>
      </c>
      <c r="B12" t="s">
        <v>110</v>
      </c>
      <c r="C12" t="s">
        <v>2</v>
      </c>
      <c r="D12">
        <f>VLOOKUP(C12,tb_sitio!B:D,3,FALSE)</f>
        <v>2</v>
      </c>
      <c r="E12">
        <v>11</v>
      </c>
      <c r="H12" t="s">
        <v>100</v>
      </c>
      <c r="I12" t="s">
        <v>101</v>
      </c>
      <c r="J12" t="s">
        <v>102</v>
      </c>
      <c r="K12" t="s">
        <v>103</v>
      </c>
      <c r="L12" t="str">
        <f t="shared" si="0"/>
        <v>(11,"0100014_LM_Abtao E1 Tributarios",2),</v>
      </c>
    </row>
    <row r="13" spans="1:12" x14ac:dyDescent="0.25">
      <c r="A13">
        <v>12</v>
      </c>
      <c r="B13" t="s">
        <v>108</v>
      </c>
      <c r="C13" t="s">
        <v>2</v>
      </c>
      <c r="D13">
        <f>VLOOKUP(C13,tb_sitio!B:D,3,FALSE)</f>
        <v>2</v>
      </c>
      <c r="E13">
        <v>12</v>
      </c>
      <c r="H13" t="s">
        <v>100</v>
      </c>
      <c r="I13" t="s">
        <v>101</v>
      </c>
      <c r="J13" t="s">
        <v>102</v>
      </c>
      <c r="K13" t="s">
        <v>103</v>
      </c>
      <c r="L13" t="str">
        <f t="shared" si="0"/>
        <v>(12,"0100014_LM_Abtao to Estadio Alianza",2),</v>
      </c>
    </row>
    <row r="14" spans="1:12" x14ac:dyDescent="0.25">
      <c r="A14">
        <v>13</v>
      </c>
      <c r="B14" t="s">
        <v>108</v>
      </c>
      <c r="E14">
        <v>13</v>
      </c>
      <c r="H14" t="s">
        <v>100</v>
      </c>
      <c r="I14" t="s">
        <v>101</v>
      </c>
      <c r="J14" t="s">
        <v>102</v>
      </c>
      <c r="K14" t="s">
        <v>103</v>
      </c>
      <c r="L14" t="str">
        <f t="shared" si="0"/>
        <v>(13,"0100014_LM_Abtao to Estadio Alianza",NULL),</v>
      </c>
    </row>
    <row r="15" spans="1:12" x14ac:dyDescent="0.25">
      <c r="A15">
        <v>14</v>
      </c>
      <c r="B15" t="s">
        <v>109</v>
      </c>
      <c r="C15" t="s">
        <v>2</v>
      </c>
      <c r="D15">
        <f>VLOOKUP(C15,tb_sitio!B:D,3,FALSE)</f>
        <v>2</v>
      </c>
      <c r="E15">
        <v>14</v>
      </c>
      <c r="H15" t="s">
        <v>100</v>
      </c>
      <c r="I15" t="s">
        <v>101</v>
      </c>
      <c r="J15" t="s">
        <v>102</v>
      </c>
      <c r="K15" t="s">
        <v>103</v>
      </c>
      <c r="L15" t="str">
        <f t="shared" si="0"/>
        <v>(14,"0100014_LM_Abtao to Plaza Carrion",2),</v>
      </c>
    </row>
    <row r="16" spans="1:12" x14ac:dyDescent="0.25">
      <c r="A16">
        <v>15</v>
      </c>
      <c r="B16" t="s">
        <v>109</v>
      </c>
      <c r="E16">
        <v>15</v>
      </c>
      <c r="H16" t="s">
        <v>100</v>
      </c>
      <c r="I16" t="s">
        <v>101</v>
      </c>
      <c r="J16" t="s">
        <v>102</v>
      </c>
      <c r="K16" t="s">
        <v>103</v>
      </c>
      <c r="L16" t="str">
        <f t="shared" si="0"/>
        <v>(15,"0100014_LM_Abtao to Plaza Carrion",NULL),</v>
      </c>
    </row>
    <row r="17" spans="1:12" x14ac:dyDescent="0.25">
      <c r="A17">
        <v>16</v>
      </c>
      <c r="B17" t="s">
        <v>111</v>
      </c>
      <c r="C17" t="s">
        <v>3</v>
      </c>
      <c r="D17">
        <f>VLOOKUP(C17,tb_sitio!B:D,3,FALSE)</f>
        <v>3</v>
      </c>
      <c r="E17">
        <v>16</v>
      </c>
      <c r="H17" t="s">
        <v>100</v>
      </c>
      <c r="I17" t="s">
        <v>101</v>
      </c>
      <c r="J17" t="s">
        <v>102</v>
      </c>
      <c r="K17" t="s">
        <v>103</v>
      </c>
      <c r="L17" t="str">
        <f t="shared" si="0"/>
        <v>(16,"0100019_LM_Jesus_Maria to Buenavista",3),</v>
      </c>
    </row>
    <row r="18" spans="1:12" x14ac:dyDescent="0.25">
      <c r="A18">
        <v>17</v>
      </c>
      <c r="B18" t="s">
        <v>111</v>
      </c>
      <c r="E18">
        <v>17</v>
      </c>
      <c r="H18" t="s">
        <v>100</v>
      </c>
      <c r="I18" t="s">
        <v>101</v>
      </c>
      <c r="J18" t="s">
        <v>102</v>
      </c>
      <c r="K18" t="s">
        <v>103</v>
      </c>
      <c r="L18" t="str">
        <f t="shared" si="0"/>
        <v>(17,"0100019_LM_Jesus_Maria to Buenavista",NULL),</v>
      </c>
    </row>
    <row r="19" spans="1:12" x14ac:dyDescent="0.25">
      <c r="A19">
        <v>18</v>
      </c>
      <c r="B19" t="s">
        <v>112</v>
      </c>
      <c r="C19" t="s">
        <v>3</v>
      </c>
      <c r="D19">
        <f>VLOOKUP(C19,tb_sitio!B:D,3,FALSE)</f>
        <v>3</v>
      </c>
      <c r="E19">
        <v>18</v>
      </c>
      <c r="H19" t="s">
        <v>100</v>
      </c>
      <c r="I19" t="s">
        <v>101</v>
      </c>
      <c r="J19" t="s">
        <v>102</v>
      </c>
      <c r="K19" t="s">
        <v>103</v>
      </c>
      <c r="L19" t="str">
        <f t="shared" si="0"/>
        <v>(18,"0100019_LM_Jesus_Maria to Republica de Chile",3),</v>
      </c>
    </row>
    <row r="20" spans="1:12" x14ac:dyDescent="0.25">
      <c r="A20">
        <v>19</v>
      </c>
      <c r="B20" t="s">
        <v>112</v>
      </c>
      <c r="E20">
        <v>19</v>
      </c>
      <c r="H20" t="s">
        <v>100</v>
      </c>
      <c r="I20" t="s">
        <v>101</v>
      </c>
      <c r="J20" t="s">
        <v>102</v>
      </c>
      <c r="K20" t="s">
        <v>103</v>
      </c>
      <c r="L20" t="str">
        <f t="shared" si="0"/>
        <v>(19,"0100019_LM_Jesus_Maria to Republica de Chile",NULL),</v>
      </c>
    </row>
    <row r="21" spans="1:12" x14ac:dyDescent="0.25">
      <c r="A21">
        <v>20</v>
      </c>
      <c r="B21" t="s">
        <v>113</v>
      </c>
      <c r="C21" t="s">
        <v>4</v>
      </c>
      <c r="D21">
        <f>VLOOKUP(C21,tb_sitio!B:D,3,FALSE)</f>
        <v>4</v>
      </c>
      <c r="E21">
        <v>20</v>
      </c>
      <c r="H21" t="s">
        <v>100</v>
      </c>
      <c r="I21" t="s">
        <v>101</v>
      </c>
      <c r="J21" t="s">
        <v>102</v>
      </c>
      <c r="K21" t="s">
        <v>103</v>
      </c>
      <c r="L21" t="str">
        <f t="shared" si="0"/>
        <v>(20,"0100020_LM_Agatas to San Agustin",4),</v>
      </c>
    </row>
    <row r="22" spans="1:12" x14ac:dyDescent="0.25">
      <c r="A22">
        <v>21</v>
      </c>
      <c r="B22" t="s">
        <v>114</v>
      </c>
      <c r="C22" t="s">
        <v>5</v>
      </c>
      <c r="D22">
        <f>VLOOKUP(C22,tb_sitio!B:D,3,FALSE)</f>
        <v>5</v>
      </c>
      <c r="E22">
        <v>21</v>
      </c>
      <c r="H22" t="s">
        <v>100</v>
      </c>
      <c r="I22" t="s">
        <v>101</v>
      </c>
      <c r="J22" t="s">
        <v>102</v>
      </c>
      <c r="K22" t="s">
        <v>103</v>
      </c>
      <c r="L22" t="str">
        <f t="shared" si="0"/>
        <v>(21,"0100032_LM_Jorge_Chavez to Camilo Carrillo",5),</v>
      </c>
    </row>
    <row r="23" spans="1:12" x14ac:dyDescent="0.25">
      <c r="A23">
        <v>22</v>
      </c>
      <c r="B23" t="s">
        <v>114</v>
      </c>
      <c r="E23">
        <v>22</v>
      </c>
      <c r="H23" t="s">
        <v>100</v>
      </c>
      <c r="I23" t="s">
        <v>101</v>
      </c>
      <c r="J23" t="s">
        <v>102</v>
      </c>
      <c r="K23" t="s">
        <v>103</v>
      </c>
      <c r="L23" t="str">
        <f t="shared" si="0"/>
        <v>(22,"0100032_LM_Jorge_Chavez to Camilo Carrillo",NULL),</v>
      </c>
    </row>
    <row r="24" spans="1:12" x14ac:dyDescent="0.25">
      <c r="A24">
        <v>23</v>
      </c>
      <c r="B24" t="s">
        <v>225</v>
      </c>
      <c r="E24">
        <v>23</v>
      </c>
      <c r="H24" t="s">
        <v>100</v>
      </c>
      <c r="I24" t="s">
        <v>101</v>
      </c>
      <c r="J24" t="s">
        <v>102</v>
      </c>
      <c r="K24" t="s">
        <v>103</v>
      </c>
      <c r="L24" t="str">
        <f t="shared" si="0"/>
        <v>(23,"0100032_LM_Jorge_Chavez to Surco Viejo",NULL),</v>
      </c>
    </row>
    <row r="25" spans="1:12" x14ac:dyDescent="0.25">
      <c r="A25">
        <v>24</v>
      </c>
      <c r="B25" t="s">
        <v>266</v>
      </c>
      <c r="E25">
        <v>24</v>
      </c>
      <c r="H25" t="s">
        <v>100</v>
      </c>
      <c r="I25" t="s">
        <v>101</v>
      </c>
      <c r="J25" t="s">
        <v>102</v>
      </c>
      <c r="K25" t="s">
        <v>103</v>
      </c>
      <c r="L25" t="str">
        <f t="shared" si="0"/>
        <v>(24,"0100033_LM_San_Juan_de_Mirafl to Billingurst",NULL),</v>
      </c>
    </row>
    <row r="26" spans="1:12" x14ac:dyDescent="0.25">
      <c r="A26">
        <v>25</v>
      </c>
      <c r="B26" t="s">
        <v>247</v>
      </c>
      <c r="E26">
        <v>25</v>
      </c>
      <c r="H26" t="s">
        <v>100</v>
      </c>
      <c r="I26" t="s">
        <v>101</v>
      </c>
      <c r="J26" t="s">
        <v>102</v>
      </c>
      <c r="K26" t="s">
        <v>103</v>
      </c>
      <c r="L26" t="str">
        <f t="shared" si="0"/>
        <v>(25,"0100033_LM_San_Juan_de_Mirafl to IB PVea Bolichera",NULL),</v>
      </c>
    </row>
    <row r="27" spans="1:12" x14ac:dyDescent="0.25">
      <c r="A27">
        <v>26</v>
      </c>
      <c r="B27" t="s">
        <v>230</v>
      </c>
      <c r="E27">
        <v>26</v>
      </c>
      <c r="H27" t="s">
        <v>100</v>
      </c>
      <c r="I27" t="s">
        <v>101</v>
      </c>
      <c r="J27" t="s">
        <v>102</v>
      </c>
      <c r="K27" t="s">
        <v>103</v>
      </c>
      <c r="L27" t="str">
        <f t="shared" si="0"/>
        <v>(26,"0100033_LM_San_Juan_de_Mirafl to Los Parrales",NULL),</v>
      </c>
    </row>
    <row r="28" spans="1:12" x14ac:dyDescent="0.25">
      <c r="A28">
        <v>27</v>
      </c>
      <c r="B28" t="s">
        <v>244</v>
      </c>
      <c r="E28">
        <v>27</v>
      </c>
      <c r="H28" t="s">
        <v>100</v>
      </c>
      <c r="I28" t="s">
        <v>101</v>
      </c>
      <c r="J28" t="s">
        <v>102</v>
      </c>
      <c r="K28" t="s">
        <v>103</v>
      </c>
      <c r="L28" t="str">
        <f t="shared" si="0"/>
        <v>(27,"0100033_LM_San_Juan_de_Mirafl to Mariano Puma",NULL),</v>
      </c>
    </row>
    <row r="29" spans="1:12" x14ac:dyDescent="0.25">
      <c r="A29">
        <v>28</v>
      </c>
      <c r="B29" t="s">
        <v>243</v>
      </c>
      <c r="E29">
        <v>28</v>
      </c>
      <c r="H29" t="s">
        <v>100</v>
      </c>
      <c r="I29" t="s">
        <v>101</v>
      </c>
      <c r="J29" t="s">
        <v>102</v>
      </c>
      <c r="K29" t="s">
        <v>103</v>
      </c>
      <c r="L29" t="str">
        <f t="shared" si="0"/>
        <v>(28,"0100033_LM_San_Juan_de_Mirafl to Miota",NULL),</v>
      </c>
    </row>
    <row r="30" spans="1:12" x14ac:dyDescent="0.25">
      <c r="A30">
        <v>29</v>
      </c>
      <c r="B30" t="s">
        <v>242</v>
      </c>
      <c r="E30">
        <v>29</v>
      </c>
      <c r="H30" t="s">
        <v>100</v>
      </c>
      <c r="I30" t="s">
        <v>101</v>
      </c>
      <c r="J30" t="s">
        <v>102</v>
      </c>
      <c r="K30" t="s">
        <v>103</v>
      </c>
      <c r="L30" t="str">
        <f t="shared" si="0"/>
        <v>(29,"0100033_LM_San_Juan_de_Mirafl to Pagador",NULL),</v>
      </c>
    </row>
    <row r="31" spans="1:12" x14ac:dyDescent="0.25">
      <c r="A31">
        <v>30</v>
      </c>
      <c r="B31" t="s">
        <v>222</v>
      </c>
      <c r="E31">
        <v>30</v>
      </c>
      <c r="H31" t="s">
        <v>100</v>
      </c>
      <c r="I31" t="s">
        <v>101</v>
      </c>
      <c r="J31" t="s">
        <v>102</v>
      </c>
      <c r="K31" t="s">
        <v>103</v>
      </c>
      <c r="L31" t="str">
        <f t="shared" si="0"/>
        <v>(30,"0100033_LM_San_Juan_de_Mirafl to Puente Atocongo",NULL),</v>
      </c>
    </row>
    <row r="32" spans="1:12" x14ac:dyDescent="0.25">
      <c r="A32">
        <v>31</v>
      </c>
      <c r="B32" t="s">
        <v>227</v>
      </c>
      <c r="E32">
        <v>31</v>
      </c>
      <c r="H32" t="s">
        <v>100</v>
      </c>
      <c r="I32" t="s">
        <v>101</v>
      </c>
      <c r="J32" t="s">
        <v>102</v>
      </c>
      <c r="K32" t="s">
        <v>103</v>
      </c>
      <c r="L32" t="str">
        <f t="shared" si="0"/>
        <v>(31,"0100033_LM_San_Juan_de_Mirafl to Valle Sharon",NULL),</v>
      </c>
    </row>
    <row r="33" spans="1:12" x14ac:dyDescent="0.25">
      <c r="A33">
        <v>32</v>
      </c>
      <c r="B33" t="s">
        <v>115</v>
      </c>
      <c r="C33" t="s">
        <v>6</v>
      </c>
      <c r="D33">
        <f>VLOOKUP(C33,tb_sitio!B:D,3,FALSE)</f>
        <v>7</v>
      </c>
      <c r="E33">
        <v>32</v>
      </c>
      <c r="H33" t="s">
        <v>100</v>
      </c>
      <c r="I33" t="s">
        <v>101</v>
      </c>
      <c r="J33" t="s">
        <v>102</v>
      </c>
      <c r="K33" t="s">
        <v>103</v>
      </c>
      <c r="L33" t="str">
        <f t="shared" si="0"/>
        <v>(32,"0100040_LM_Wilson to Estadio Alianza",7),</v>
      </c>
    </row>
    <row r="34" spans="1:12" x14ac:dyDescent="0.25">
      <c r="A34">
        <v>33</v>
      </c>
      <c r="B34" t="s">
        <v>115</v>
      </c>
      <c r="E34">
        <v>33</v>
      </c>
      <c r="H34" t="s">
        <v>100</v>
      </c>
      <c r="I34" t="s">
        <v>101</v>
      </c>
      <c r="J34" t="s">
        <v>102</v>
      </c>
      <c r="K34" t="s">
        <v>103</v>
      </c>
      <c r="L34" t="str">
        <f t="shared" si="0"/>
        <v>(33,"0100040_LM_Wilson to Estadio Alianza",NULL),</v>
      </c>
    </row>
    <row r="35" spans="1:12" x14ac:dyDescent="0.25">
      <c r="A35">
        <v>34</v>
      </c>
      <c r="B35" t="s">
        <v>258</v>
      </c>
      <c r="E35">
        <v>34</v>
      </c>
      <c r="H35" t="s">
        <v>100</v>
      </c>
      <c r="I35" t="s">
        <v>101</v>
      </c>
      <c r="J35" t="s">
        <v>102</v>
      </c>
      <c r="K35" t="s">
        <v>103</v>
      </c>
      <c r="L35" t="str">
        <f t="shared" si="0"/>
        <v>(34,"0100040_LM_Wilson to Estadio Alianza Prov",NULL),</v>
      </c>
    </row>
    <row r="36" spans="1:12" x14ac:dyDescent="0.25">
      <c r="A36">
        <v>35</v>
      </c>
      <c r="B36" t="s">
        <v>257</v>
      </c>
      <c r="E36">
        <v>35</v>
      </c>
      <c r="H36" t="s">
        <v>100</v>
      </c>
      <c r="I36" t="s">
        <v>101</v>
      </c>
      <c r="J36" t="s">
        <v>102</v>
      </c>
      <c r="K36" t="s">
        <v>103</v>
      </c>
      <c r="L36" t="str">
        <f t="shared" si="0"/>
        <v>(35,"0100040_LM_Wilson to Garzon",NULL),</v>
      </c>
    </row>
    <row r="37" spans="1:12" x14ac:dyDescent="0.25">
      <c r="A37">
        <v>36</v>
      </c>
      <c r="B37" t="s">
        <v>116</v>
      </c>
      <c r="C37" t="s">
        <v>6</v>
      </c>
      <c r="D37">
        <f>VLOOKUP(C37,tb_sitio!B:D,3,FALSE)</f>
        <v>7</v>
      </c>
      <c r="E37">
        <v>36</v>
      </c>
      <c r="H37" t="s">
        <v>100</v>
      </c>
      <c r="I37" t="s">
        <v>101</v>
      </c>
      <c r="J37" t="s">
        <v>102</v>
      </c>
      <c r="K37" t="s">
        <v>103</v>
      </c>
      <c r="L37" t="str">
        <f t="shared" si="0"/>
        <v>(36,"0100040_LM_Wilson to IB Estacion Central",7),</v>
      </c>
    </row>
    <row r="38" spans="1:12" x14ac:dyDescent="0.25">
      <c r="A38">
        <v>37</v>
      </c>
      <c r="B38" t="s">
        <v>116</v>
      </c>
      <c r="E38">
        <v>37</v>
      </c>
      <c r="H38" t="s">
        <v>100</v>
      </c>
      <c r="I38" t="s">
        <v>101</v>
      </c>
      <c r="J38" t="s">
        <v>102</v>
      </c>
      <c r="K38" t="s">
        <v>103</v>
      </c>
      <c r="L38" t="str">
        <f t="shared" si="0"/>
        <v>(37,"0100040_LM_Wilson to IB Estacion Central",NULL),</v>
      </c>
    </row>
    <row r="39" spans="1:12" x14ac:dyDescent="0.25">
      <c r="A39">
        <v>38</v>
      </c>
      <c r="B39" t="s">
        <v>239</v>
      </c>
      <c r="E39">
        <v>38</v>
      </c>
      <c r="H39" t="s">
        <v>100</v>
      </c>
      <c r="I39" t="s">
        <v>101</v>
      </c>
      <c r="J39" t="s">
        <v>102</v>
      </c>
      <c r="K39" t="s">
        <v>103</v>
      </c>
      <c r="L39" t="str">
        <f t="shared" si="0"/>
        <v>(38,"0100040_LM_Wilson to IB RP Centro Civico",NULL),</v>
      </c>
    </row>
    <row r="40" spans="1:12" x14ac:dyDescent="0.25">
      <c r="A40">
        <v>39</v>
      </c>
      <c r="B40" t="s">
        <v>119</v>
      </c>
      <c r="C40" t="s">
        <v>7</v>
      </c>
      <c r="D40">
        <f>VLOOKUP(C40,tb_sitio!B:D,3,FALSE)</f>
        <v>8</v>
      </c>
      <c r="E40">
        <v>39</v>
      </c>
      <c r="H40" t="s">
        <v>100</v>
      </c>
      <c r="I40" t="s">
        <v>101</v>
      </c>
      <c r="J40" t="s">
        <v>102</v>
      </c>
      <c r="K40" t="s">
        <v>103</v>
      </c>
      <c r="L40" t="str">
        <f t="shared" si="0"/>
        <v>(39,"0100060_LM_Gamarra E1 Tributarios",8),</v>
      </c>
    </row>
    <row r="41" spans="1:12" x14ac:dyDescent="0.25">
      <c r="A41">
        <v>40</v>
      </c>
      <c r="B41" t="s">
        <v>117</v>
      </c>
      <c r="C41" t="s">
        <v>7</v>
      </c>
      <c r="D41">
        <f>VLOOKUP(C41,tb_sitio!B:D,3,FALSE)</f>
        <v>8</v>
      </c>
      <c r="E41">
        <v>40</v>
      </c>
      <c r="H41" t="s">
        <v>100</v>
      </c>
      <c r="I41" t="s">
        <v>101</v>
      </c>
      <c r="J41" t="s">
        <v>102</v>
      </c>
      <c r="K41" t="s">
        <v>103</v>
      </c>
      <c r="L41" t="str">
        <f t="shared" si="0"/>
        <v>(40,"0100060_LM_Gamarra to Parque Canepa",8),</v>
      </c>
    </row>
    <row r="42" spans="1:12" x14ac:dyDescent="0.25">
      <c r="A42">
        <v>41</v>
      </c>
      <c r="B42" t="s">
        <v>117</v>
      </c>
      <c r="E42">
        <v>41</v>
      </c>
      <c r="H42" t="s">
        <v>100</v>
      </c>
      <c r="I42" t="s">
        <v>101</v>
      </c>
      <c r="J42" t="s">
        <v>102</v>
      </c>
      <c r="K42" t="s">
        <v>103</v>
      </c>
      <c r="L42" t="str">
        <f t="shared" si="0"/>
        <v>(41,"0100060_LM_Gamarra to Parque Canepa",NULL),</v>
      </c>
    </row>
    <row r="43" spans="1:12" x14ac:dyDescent="0.25">
      <c r="A43">
        <v>42</v>
      </c>
      <c r="B43" t="s">
        <v>118</v>
      </c>
      <c r="C43" t="s">
        <v>7</v>
      </c>
      <c r="D43">
        <f>VLOOKUP(C43,tb_sitio!B:D,3,FALSE)</f>
        <v>8</v>
      </c>
      <c r="E43">
        <v>42</v>
      </c>
      <c r="H43" t="s">
        <v>100</v>
      </c>
      <c r="I43" t="s">
        <v>101</v>
      </c>
      <c r="J43" t="s">
        <v>102</v>
      </c>
      <c r="K43" t="s">
        <v>103</v>
      </c>
      <c r="L43" t="str">
        <f t="shared" si="0"/>
        <v>(42,"0100060_LM_Gamarra to Rosales Agustino",8),</v>
      </c>
    </row>
    <row r="44" spans="1:12" x14ac:dyDescent="0.25">
      <c r="A44">
        <v>43</v>
      </c>
      <c r="B44" t="s">
        <v>268</v>
      </c>
      <c r="E44">
        <v>43</v>
      </c>
      <c r="H44" t="s">
        <v>100</v>
      </c>
      <c r="I44" t="s">
        <v>101</v>
      </c>
      <c r="J44" t="s">
        <v>102</v>
      </c>
      <c r="K44" t="s">
        <v>103</v>
      </c>
      <c r="L44" t="str">
        <f t="shared" si="0"/>
        <v>(43,"0100074_LM_Haya_de_la_Torre to Aeropuerto",NULL),</v>
      </c>
    </row>
    <row r="45" spans="1:12" x14ac:dyDescent="0.25">
      <c r="A45">
        <v>44</v>
      </c>
      <c r="B45" t="s">
        <v>238</v>
      </c>
      <c r="E45">
        <v>44</v>
      </c>
      <c r="H45" t="s">
        <v>100</v>
      </c>
      <c r="I45" t="s">
        <v>101</v>
      </c>
      <c r="J45" t="s">
        <v>102</v>
      </c>
      <c r="K45" t="s">
        <v>103</v>
      </c>
      <c r="L45" t="str">
        <f t="shared" si="0"/>
        <v>(44,"0100088_LM_Santa_Catalina to Beltran R2",NULL),</v>
      </c>
    </row>
    <row r="46" spans="1:12" x14ac:dyDescent="0.25">
      <c r="A46">
        <v>45</v>
      </c>
      <c r="B46" t="s">
        <v>120</v>
      </c>
      <c r="C46" t="s">
        <v>8</v>
      </c>
      <c r="D46">
        <f>VLOOKUP(C46,tb_sitio!B:D,3,FALSE)</f>
        <v>9</v>
      </c>
      <c r="E46">
        <v>45</v>
      </c>
      <c r="H46" t="s">
        <v>100</v>
      </c>
      <c r="I46" t="s">
        <v>101</v>
      </c>
      <c r="J46" t="s">
        <v>102</v>
      </c>
      <c r="K46" t="s">
        <v>103</v>
      </c>
      <c r="L46" t="str">
        <f t="shared" si="0"/>
        <v>(45,"0100088_LM_Santa_Catalina to Estadio Alianza",9),</v>
      </c>
    </row>
    <row r="47" spans="1:12" x14ac:dyDescent="0.25">
      <c r="A47">
        <v>46</v>
      </c>
      <c r="B47" t="s">
        <v>120</v>
      </c>
      <c r="E47">
        <v>46</v>
      </c>
      <c r="H47" t="s">
        <v>100</v>
      </c>
      <c r="I47" t="s">
        <v>101</v>
      </c>
      <c r="J47" t="s">
        <v>102</v>
      </c>
      <c r="K47" t="s">
        <v>103</v>
      </c>
      <c r="L47" t="str">
        <f t="shared" si="0"/>
        <v>(46,"0100088_LM_Santa_Catalina to Estadio Alianza",NULL),</v>
      </c>
    </row>
    <row r="48" spans="1:12" x14ac:dyDescent="0.25">
      <c r="A48">
        <v>47</v>
      </c>
      <c r="B48" t="s">
        <v>232</v>
      </c>
      <c r="E48">
        <v>47</v>
      </c>
      <c r="H48" t="s">
        <v>100</v>
      </c>
      <c r="I48" t="s">
        <v>101</v>
      </c>
      <c r="J48" t="s">
        <v>102</v>
      </c>
      <c r="K48" t="s">
        <v>103</v>
      </c>
      <c r="L48" t="str">
        <f t="shared" si="0"/>
        <v>(47,"0100088_LM_Santa_Catalina to Monte Carmelo",NULL),</v>
      </c>
    </row>
    <row r="49" spans="1:12" x14ac:dyDescent="0.25">
      <c r="A49">
        <v>48</v>
      </c>
      <c r="B49" t="s">
        <v>121</v>
      </c>
      <c r="C49" t="s">
        <v>9</v>
      </c>
      <c r="D49">
        <f>VLOOKUP(C49,tb_sitio!B:D,3,FALSE)</f>
        <v>10</v>
      </c>
      <c r="E49">
        <v>48</v>
      </c>
      <c r="H49" t="s">
        <v>100</v>
      </c>
      <c r="I49" t="s">
        <v>101</v>
      </c>
      <c r="J49" t="s">
        <v>102</v>
      </c>
      <c r="K49" t="s">
        <v>103</v>
      </c>
      <c r="L49" t="str">
        <f t="shared" si="0"/>
        <v>(48,"0100097_LM_Pedro_Heraud to Jorge Chavez",10),</v>
      </c>
    </row>
    <row r="50" spans="1:12" x14ac:dyDescent="0.25">
      <c r="A50">
        <v>49</v>
      </c>
      <c r="B50" t="s">
        <v>263</v>
      </c>
      <c r="E50">
        <v>49</v>
      </c>
      <c r="H50" t="s">
        <v>100</v>
      </c>
      <c r="I50" t="s">
        <v>101</v>
      </c>
      <c r="J50" t="s">
        <v>102</v>
      </c>
      <c r="K50" t="s">
        <v>103</v>
      </c>
      <c r="L50" t="str">
        <f t="shared" si="0"/>
        <v>(49,"0100104_LM_Mariategui to Allende",NULL),</v>
      </c>
    </row>
    <row r="51" spans="1:12" x14ac:dyDescent="0.25">
      <c r="A51">
        <v>50</v>
      </c>
      <c r="B51" t="s">
        <v>251</v>
      </c>
      <c r="E51">
        <v>50</v>
      </c>
      <c r="H51" t="s">
        <v>100</v>
      </c>
      <c r="I51" t="s">
        <v>101</v>
      </c>
      <c r="J51" t="s">
        <v>102</v>
      </c>
      <c r="K51" t="s">
        <v>103</v>
      </c>
      <c r="L51" t="str">
        <f t="shared" si="0"/>
        <v>(50,"0100105_LM_Las_Torres to Calle Sarmiento",NULL),</v>
      </c>
    </row>
    <row r="52" spans="1:12" x14ac:dyDescent="0.25">
      <c r="A52">
        <v>51</v>
      </c>
      <c r="B52" t="s">
        <v>122</v>
      </c>
      <c r="C52" t="s">
        <v>10</v>
      </c>
      <c r="D52">
        <f>VLOOKUP(C52,tb_sitio!B:D,3,FALSE)</f>
        <v>11</v>
      </c>
      <c r="E52">
        <v>51</v>
      </c>
      <c r="H52" t="s">
        <v>100</v>
      </c>
      <c r="I52" t="s">
        <v>101</v>
      </c>
      <c r="J52" t="s">
        <v>102</v>
      </c>
      <c r="K52" t="s">
        <v>103</v>
      </c>
      <c r="L52" t="str">
        <f t="shared" si="0"/>
        <v>(51,"0100108_LM_Puente_Atocongo to San Juan de Mirafl",11),</v>
      </c>
    </row>
    <row r="53" spans="1:12" x14ac:dyDescent="0.25">
      <c r="A53">
        <v>52</v>
      </c>
      <c r="B53" t="s">
        <v>123</v>
      </c>
      <c r="C53" t="s">
        <v>11</v>
      </c>
      <c r="D53">
        <f>VLOOKUP(C53,tb_sitio!B:D,3,FALSE)</f>
        <v>12</v>
      </c>
      <c r="E53">
        <v>52</v>
      </c>
      <c r="H53" t="s">
        <v>100</v>
      </c>
      <c r="I53" t="s">
        <v>101</v>
      </c>
      <c r="J53" t="s">
        <v>102</v>
      </c>
      <c r="K53" t="s">
        <v>103</v>
      </c>
      <c r="L53" t="str">
        <f t="shared" si="0"/>
        <v>(52,"0100109_LM_Dominicos to Aeropuerto",12),</v>
      </c>
    </row>
    <row r="54" spans="1:12" x14ac:dyDescent="0.25">
      <c r="A54">
        <v>53</v>
      </c>
      <c r="B54" t="s">
        <v>253</v>
      </c>
      <c r="E54">
        <v>53</v>
      </c>
      <c r="H54" t="s">
        <v>100</v>
      </c>
      <c r="I54" t="s">
        <v>101</v>
      </c>
      <c r="J54" t="s">
        <v>102</v>
      </c>
      <c r="K54" t="s">
        <v>103</v>
      </c>
      <c r="L54" t="str">
        <f t="shared" si="0"/>
        <v>(53,"0100110_LM_Morales_Duarez to By Pass Faucett",NULL),</v>
      </c>
    </row>
    <row r="55" spans="1:12" x14ac:dyDescent="0.25">
      <c r="A55">
        <v>54</v>
      </c>
      <c r="B55" t="s">
        <v>264</v>
      </c>
      <c r="E55">
        <v>54</v>
      </c>
      <c r="H55" t="s">
        <v>100</v>
      </c>
      <c r="I55" t="s">
        <v>101</v>
      </c>
      <c r="J55" t="s">
        <v>102</v>
      </c>
      <c r="K55" t="s">
        <v>103</v>
      </c>
      <c r="L55" t="str">
        <f t="shared" si="0"/>
        <v>(54,"0100110_LM_Morales_Duarez to Peru",NULL),</v>
      </c>
    </row>
    <row r="56" spans="1:12" x14ac:dyDescent="0.25">
      <c r="A56">
        <v>55</v>
      </c>
      <c r="B56" t="s">
        <v>124</v>
      </c>
      <c r="C56" t="s">
        <v>12</v>
      </c>
      <c r="D56">
        <f>VLOOKUP(C56,tb_sitio!B:D,3,FALSE)</f>
        <v>13</v>
      </c>
      <c r="E56">
        <v>55</v>
      </c>
      <c r="H56" t="s">
        <v>100</v>
      </c>
      <c r="I56" t="s">
        <v>101</v>
      </c>
      <c r="J56" t="s">
        <v>102</v>
      </c>
      <c r="K56" t="s">
        <v>103</v>
      </c>
      <c r="L56" t="str">
        <f t="shared" si="0"/>
        <v>(55,"0100119_LM_Estadio_Alianza E1 Tributarios",13),</v>
      </c>
    </row>
    <row r="57" spans="1:12" x14ac:dyDescent="0.25">
      <c r="A57">
        <v>56</v>
      </c>
      <c r="B57" t="s">
        <v>221</v>
      </c>
      <c r="E57">
        <v>56</v>
      </c>
      <c r="H57" t="s">
        <v>100</v>
      </c>
      <c r="I57" t="s">
        <v>101</v>
      </c>
      <c r="J57" t="s">
        <v>102</v>
      </c>
      <c r="K57" t="s">
        <v>103</v>
      </c>
      <c r="L57" t="str">
        <f t="shared" si="0"/>
        <v>(56,"0100119_LM_Estadio_Alianza to Agatas",NULL),</v>
      </c>
    </row>
    <row r="58" spans="1:12" x14ac:dyDescent="0.25">
      <c r="A58">
        <v>57</v>
      </c>
      <c r="B58" t="s">
        <v>240</v>
      </c>
      <c r="E58">
        <v>57</v>
      </c>
      <c r="H58" t="s">
        <v>100</v>
      </c>
      <c r="I58" t="s">
        <v>101</v>
      </c>
      <c r="J58" t="s">
        <v>102</v>
      </c>
      <c r="K58" t="s">
        <v>103</v>
      </c>
      <c r="L58" t="str">
        <f t="shared" si="0"/>
        <v>(57,"0100119_LM_Estadio_Alianza to IB Estadio Nacion",NULL),</v>
      </c>
    </row>
    <row r="59" spans="1:12" x14ac:dyDescent="0.25">
      <c r="A59">
        <v>58</v>
      </c>
      <c r="B59" t="s">
        <v>241</v>
      </c>
      <c r="E59">
        <v>58</v>
      </c>
      <c r="H59" t="s">
        <v>100</v>
      </c>
      <c r="I59" t="s">
        <v>101</v>
      </c>
      <c r="J59" t="s">
        <v>102</v>
      </c>
      <c r="K59" t="s">
        <v>103</v>
      </c>
      <c r="L59" t="str">
        <f t="shared" si="0"/>
        <v>(58,"0100119_LM_Estadio_Alianza to IB Estadio Nacion 2do Link",NULL),</v>
      </c>
    </row>
    <row r="60" spans="1:12" x14ac:dyDescent="0.25">
      <c r="A60">
        <v>59</v>
      </c>
      <c r="B60" t="s">
        <v>224</v>
      </c>
      <c r="E60">
        <v>59</v>
      </c>
      <c r="H60" t="s">
        <v>100</v>
      </c>
      <c r="I60" t="s">
        <v>101</v>
      </c>
      <c r="J60" t="s">
        <v>102</v>
      </c>
      <c r="K60" t="s">
        <v>103</v>
      </c>
      <c r="L60" t="str">
        <f t="shared" si="0"/>
        <v>(59,"0100119_LM_Estadio_Alianza to Manco Capac",NULL),</v>
      </c>
    </row>
    <row r="61" spans="1:12" x14ac:dyDescent="0.25">
      <c r="A61">
        <v>60</v>
      </c>
      <c r="B61" t="s">
        <v>248</v>
      </c>
      <c r="E61">
        <v>60</v>
      </c>
      <c r="H61" t="s">
        <v>100</v>
      </c>
      <c r="I61" t="s">
        <v>101</v>
      </c>
      <c r="J61" t="s">
        <v>102</v>
      </c>
      <c r="K61" t="s">
        <v>103</v>
      </c>
      <c r="L61" t="str">
        <f t="shared" si="0"/>
        <v>(60,"0100119_LM_Estadio_Alianza to Sol Y Sombra",NULL),</v>
      </c>
    </row>
    <row r="62" spans="1:12" x14ac:dyDescent="0.25">
      <c r="A62">
        <v>61</v>
      </c>
      <c r="B62" t="s">
        <v>220</v>
      </c>
      <c r="E62">
        <v>61</v>
      </c>
      <c r="H62" t="s">
        <v>100</v>
      </c>
      <c r="I62" t="s">
        <v>101</v>
      </c>
      <c r="J62" t="s">
        <v>102</v>
      </c>
      <c r="K62" t="s">
        <v>103</v>
      </c>
      <c r="L62" t="str">
        <f t="shared" si="0"/>
        <v>(61,"0100119_LM_Estadio_Alianza to Unanue",NULL),</v>
      </c>
    </row>
    <row r="63" spans="1:12" x14ac:dyDescent="0.25">
      <c r="A63">
        <v>62</v>
      </c>
      <c r="B63" t="s">
        <v>223</v>
      </c>
      <c r="E63">
        <v>62</v>
      </c>
      <c r="H63" t="s">
        <v>100</v>
      </c>
      <c r="I63" t="s">
        <v>101</v>
      </c>
      <c r="J63" t="s">
        <v>102</v>
      </c>
      <c r="K63" t="s">
        <v>103</v>
      </c>
      <c r="L63" t="str">
        <f t="shared" si="0"/>
        <v>(62,"0100119_LM_Estadio_Alianza to Unidad Vecinal Matute",NULL),</v>
      </c>
    </row>
    <row r="64" spans="1:12" x14ac:dyDescent="0.25">
      <c r="A64">
        <v>63</v>
      </c>
      <c r="B64" t="s">
        <v>262</v>
      </c>
      <c r="E64">
        <v>63</v>
      </c>
      <c r="H64" t="s">
        <v>100</v>
      </c>
      <c r="I64" t="s">
        <v>101</v>
      </c>
      <c r="J64" t="s">
        <v>102</v>
      </c>
      <c r="K64" t="s">
        <v>103</v>
      </c>
      <c r="L64" t="str">
        <f t="shared" si="0"/>
        <v>(63,"0100127_LM_Manco Capac to Estadio Alianza",NULL),</v>
      </c>
    </row>
    <row r="65" spans="1:12" x14ac:dyDescent="0.25">
      <c r="A65">
        <v>64</v>
      </c>
      <c r="B65" t="s">
        <v>249</v>
      </c>
      <c r="E65">
        <v>64</v>
      </c>
      <c r="H65" t="s">
        <v>100</v>
      </c>
      <c r="I65" t="s">
        <v>101</v>
      </c>
      <c r="J65" t="s">
        <v>102</v>
      </c>
      <c r="K65" t="s">
        <v>103</v>
      </c>
      <c r="L65" t="str">
        <f t="shared" si="0"/>
        <v>(64,"0100127_LM_Manco Capac to Italia",NULL),</v>
      </c>
    </row>
    <row r="66" spans="1:12" x14ac:dyDescent="0.25">
      <c r="A66">
        <v>65</v>
      </c>
      <c r="B66" t="s">
        <v>127</v>
      </c>
      <c r="C66" t="s">
        <v>13</v>
      </c>
      <c r="D66">
        <f>VLOOKUP(C66,tb_sitio!B:D,3,FALSE)</f>
        <v>14</v>
      </c>
      <c r="E66">
        <v>65</v>
      </c>
      <c r="H66" t="s">
        <v>100</v>
      </c>
      <c r="I66" t="s">
        <v>101</v>
      </c>
      <c r="J66" t="s">
        <v>102</v>
      </c>
      <c r="K66" t="s">
        <v>103</v>
      </c>
      <c r="L66" t="str">
        <f t="shared" si="0"/>
        <v>(65,"0100127_LM_Manco_Capac E1 Tributarios",14),</v>
      </c>
    </row>
    <row r="67" spans="1:12" x14ac:dyDescent="0.25">
      <c r="A67">
        <v>66</v>
      </c>
      <c r="B67" t="s">
        <v>126</v>
      </c>
      <c r="C67" t="s">
        <v>13</v>
      </c>
      <c r="D67">
        <f>VLOOKUP(C67,tb_sitio!B:D,3,FALSE)</f>
        <v>14</v>
      </c>
      <c r="E67">
        <v>66</v>
      </c>
      <c r="H67" t="s">
        <v>100</v>
      </c>
      <c r="I67" t="s">
        <v>101</v>
      </c>
      <c r="J67" t="s">
        <v>102</v>
      </c>
      <c r="K67" t="s">
        <v>103</v>
      </c>
      <c r="L67" t="str">
        <f t="shared" ref="L67:L130" si="1">H67&amp;A67&amp;I67&amp;B67&amp;J67&amp;IF(D67&lt;&gt;"",D67,"NULL")&amp;K67</f>
        <v>(66,"0100127_LM_Manco_Capac to Cangallo",14),</v>
      </c>
    </row>
    <row r="68" spans="1:12" x14ac:dyDescent="0.25">
      <c r="A68">
        <v>67</v>
      </c>
      <c r="B68" t="s">
        <v>126</v>
      </c>
      <c r="E68">
        <v>67</v>
      </c>
      <c r="H68" t="s">
        <v>100</v>
      </c>
      <c r="I68" t="s">
        <v>101</v>
      </c>
      <c r="J68" t="s">
        <v>102</v>
      </c>
      <c r="K68" t="s">
        <v>103</v>
      </c>
      <c r="L68" t="str">
        <f t="shared" si="1"/>
        <v>(67,"0100127_LM_Manco_Capac to Cangallo",NULL),</v>
      </c>
    </row>
    <row r="69" spans="1:12" x14ac:dyDescent="0.25">
      <c r="A69">
        <v>68</v>
      </c>
      <c r="B69" t="s">
        <v>125</v>
      </c>
      <c r="C69" t="s">
        <v>13</v>
      </c>
      <c r="D69">
        <f>VLOOKUP(C69,tb_sitio!B:D,3,FALSE)</f>
        <v>14</v>
      </c>
      <c r="E69">
        <v>68</v>
      </c>
      <c r="H69" t="s">
        <v>100</v>
      </c>
      <c r="I69" t="s">
        <v>101</v>
      </c>
      <c r="J69" t="s">
        <v>102</v>
      </c>
      <c r="K69" t="s">
        <v>103</v>
      </c>
      <c r="L69" t="str">
        <f t="shared" si="1"/>
        <v>(68,"0100127_LM_Manco_Capac to Estadio Alianza",14),</v>
      </c>
    </row>
    <row r="70" spans="1:12" x14ac:dyDescent="0.25">
      <c r="A70">
        <v>69</v>
      </c>
      <c r="B70" t="s">
        <v>125</v>
      </c>
      <c r="E70">
        <v>69</v>
      </c>
      <c r="H70" t="s">
        <v>100</v>
      </c>
      <c r="I70" t="s">
        <v>101</v>
      </c>
      <c r="J70" t="s">
        <v>102</v>
      </c>
      <c r="K70" t="s">
        <v>103</v>
      </c>
      <c r="L70" t="str">
        <f t="shared" si="1"/>
        <v>(69,"0100127_LM_Manco_Capac to Estadio Alianza",NULL),</v>
      </c>
    </row>
    <row r="71" spans="1:12" x14ac:dyDescent="0.25">
      <c r="A71">
        <v>70</v>
      </c>
      <c r="B71" t="s">
        <v>234</v>
      </c>
      <c r="E71">
        <v>70</v>
      </c>
      <c r="H71" t="s">
        <v>100</v>
      </c>
      <c r="I71" t="s">
        <v>101</v>
      </c>
      <c r="J71" t="s">
        <v>102</v>
      </c>
      <c r="K71" t="s">
        <v>103</v>
      </c>
      <c r="L71" t="str">
        <f t="shared" si="1"/>
        <v>(70,"0100127_LM_Manco_Capac to Italia",NULL),</v>
      </c>
    </row>
    <row r="72" spans="1:12" x14ac:dyDescent="0.25">
      <c r="A72">
        <v>71</v>
      </c>
      <c r="B72" t="s">
        <v>129</v>
      </c>
      <c r="C72" t="s">
        <v>14</v>
      </c>
      <c r="D72">
        <f>VLOOKUP(C72,tb_sitio!B:D,3,FALSE)</f>
        <v>15</v>
      </c>
      <c r="E72">
        <v>71</v>
      </c>
      <c r="H72" t="s">
        <v>100</v>
      </c>
      <c r="I72" t="s">
        <v>101</v>
      </c>
      <c r="J72" t="s">
        <v>102</v>
      </c>
      <c r="K72" t="s">
        <v>103</v>
      </c>
      <c r="L72" t="str">
        <f t="shared" si="1"/>
        <v>(71,"0100128_LM_Garzon E1 Tributarios",15),</v>
      </c>
    </row>
    <row r="73" spans="1:12" x14ac:dyDescent="0.25">
      <c r="A73">
        <v>72</v>
      </c>
      <c r="B73" t="s">
        <v>128</v>
      </c>
      <c r="C73" t="s">
        <v>14</v>
      </c>
      <c r="D73">
        <f>VLOOKUP(C73,tb_sitio!B:D,3,FALSE)</f>
        <v>15</v>
      </c>
      <c r="E73">
        <v>72</v>
      </c>
      <c r="H73" t="s">
        <v>100</v>
      </c>
      <c r="I73" t="s">
        <v>101</v>
      </c>
      <c r="J73" t="s">
        <v>102</v>
      </c>
      <c r="K73" t="s">
        <v>103</v>
      </c>
      <c r="L73" t="str">
        <f t="shared" si="1"/>
        <v>(72,"0100128_LM_Garzon to Wilson",15),</v>
      </c>
    </row>
    <row r="74" spans="1:12" x14ac:dyDescent="0.25">
      <c r="A74">
        <v>73</v>
      </c>
      <c r="B74" t="s">
        <v>128</v>
      </c>
      <c r="E74">
        <v>73</v>
      </c>
      <c r="H74" t="s">
        <v>100</v>
      </c>
      <c r="I74" t="s">
        <v>101</v>
      </c>
      <c r="J74" t="s">
        <v>102</v>
      </c>
      <c r="K74" t="s">
        <v>103</v>
      </c>
      <c r="L74" t="str">
        <f t="shared" si="1"/>
        <v>(73,"0100128_LM_Garzon to Wilson",NULL),</v>
      </c>
    </row>
    <row r="75" spans="1:12" x14ac:dyDescent="0.25">
      <c r="A75">
        <v>74</v>
      </c>
      <c r="B75" t="s">
        <v>265</v>
      </c>
      <c r="E75">
        <v>74</v>
      </c>
      <c r="H75" t="s">
        <v>100</v>
      </c>
      <c r="I75" t="s">
        <v>101</v>
      </c>
      <c r="J75" t="s">
        <v>102</v>
      </c>
      <c r="K75" t="s">
        <v>103</v>
      </c>
      <c r="L75" t="str">
        <f t="shared" si="1"/>
        <v>(74,"0100144_LM_Pamplona to Billinghurst",NULL),</v>
      </c>
    </row>
    <row r="76" spans="1:12" x14ac:dyDescent="0.25">
      <c r="A76">
        <v>75</v>
      </c>
      <c r="B76" t="s">
        <v>259</v>
      </c>
      <c r="E76">
        <v>75</v>
      </c>
      <c r="H76" t="s">
        <v>100</v>
      </c>
      <c r="I76" t="s">
        <v>101</v>
      </c>
      <c r="J76" t="s">
        <v>102</v>
      </c>
      <c r="K76" t="s">
        <v>103</v>
      </c>
      <c r="L76" t="str">
        <f t="shared" si="1"/>
        <v>(75,"0100144_LM_Pamplona to Cerro Hermoso",NULL),</v>
      </c>
    </row>
    <row r="77" spans="1:12" x14ac:dyDescent="0.25">
      <c r="A77">
        <v>76</v>
      </c>
      <c r="B77" t="s">
        <v>233</v>
      </c>
      <c r="E77">
        <v>76</v>
      </c>
      <c r="H77" t="s">
        <v>100</v>
      </c>
      <c r="I77" t="s">
        <v>101</v>
      </c>
      <c r="J77" t="s">
        <v>102</v>
      </c>
      <c r="K77" t="s">
        <v>103</v>
      </c>
      <c r="L77" t="str">
        <f t="shared" si="1"/>
        <v>(76,"0100144_LM_Pamplona to Pamplona Alta",NULL),</v>
      </c>
    </row>
    <row r="78" spans="1:12" x14ac:dyDescent="0.25">
      <c r="A78">
        <v>77</v>
      </c>
      <c r="B78" t="s">
        <v>130</v>
      </c>
      <c r="C78" t="s">
        <v>15</v>
      </c>
      <c r="D78">
        <f>VLOOKUP(C78,tb_sitio!B:D,3,FALSE)</f>
        <v>16</v>
      </c>
      <c r="E78">
        <v>77</v>
      </c>
      <c r="H78" t="s">
        <v>100</v>
      </c>
      <c r="I78" t="s">
        <v>101</v>
      </c>
      <c r="J78" t="s">
        <v>102</v>
      </c>
      <c r="K78" t="s">
        <v>103</v>
      </c>
      <c r="L78" t="str">
        <f t="shared" si="1"/>
        <v>(77,"0100153_LM_Valle_Sharon to San Juan de Mirafl",16),</v>
      </c>
    </row>
    <row r="79" spans="1:12" x14ac:dyDescent="0.25">
      <c r="A79">
        <v>78</v>
      </c>
      <c r="B79" t="s">
        <v>132</v>
      </c>
      <c r="C79" t="s">
        <v>16</v>
      </c>
      <c r="D79">
        <f>VLOOKUP(C79,tb_sitio!B:D,3,FALSE)</f>
        <v>17</v>
      </c>
      <c r="E79">
        <v>78</v>
      </c>
      <c r="H79" t="s">
        <v>100</v>
      </c>
      <c r="I79" t="s">
        <v>101</v>
      </c>
      <c r="J79" t="s">
        <v>102</v>
      </c>
      <c r="K79" t="s">
        <v>103</v>
      </c>
      <c r="L79" t="str">
        <f t="shared" si="1"/>
        <v>(78,"0100168_LM_Campo_de_Marte E1 Tributarios",17),</v>
      </c>
    </row>
    <row r="80" spans="1:12" x14ac:dyDescent="0.25">
      <c r="A80">
        <v>79</v>
      </c>
      <c r="B80" t="s">
        <v>131</v>
      </c>
      <c r="C80" t="s">
        <v>16</v>
      </c>
      <c r="D80">
        <f>VLOOKUP(C80,tb_sitio!B:D,3,FALSE)</f>
        <v>17</v>
      </c>
      <c r="E80">
        <v>79</v>
      </c>
      <c r="H80" t="s">
        <v>100</v>
      </c>
      <c r="I80" t="s">
        <v>101</v>
      </c>
      <c r="J80" t="s">
        <v>102</v>
      </c>
      <c r="K80" t="s">
        <v>103</v>
      </c>
      <c r="L80" t="str">
        <f t="shared" si="1"/>
        <v>(79,"0100168_LM_Campo_de_Marte to Cinagraf",17),</v>
      </c>
    </row>
    <row r="81" spans="1:12" x14ac:dyDescent="0.25">
      <c r="A81">
        <v>80</v>
      </c>
      <c r="B81" t="s">
        <v>131</v>
      </c>
      <c r="E81">
        <v>80</v>
      </c>
      <c r="H81" t="s">
        <v>100</v>
      </c>
      <c r="I81" t="s">
        <v>101</v>
      </c>
      <c r="J81" t="s">
        <v>102</v>
      </c>
      <c r="K81" t="s">
        <v>103</v>
      </c>
      <c r="L81" t="str">
        <f t="shared" si="1"/>
        <v>(80,"0100168_LM_Campo_de_Marte to Cinagraf",NULL),</v>
      </c>
    </row>
    <row r="82" spans="1:12" x14ac:dyDescent="0.25">
      <c r="A82">
        <v>81</v>
      </c>
      <c r="B82" t="s">
        <v>133</v>
      </c>
      <c r="C82" t="s">
        <v>17</v>
      </c>
      <c r="D82">
        <f>VLOOKUP(C82,tb_sitio!B:D,3,FALSE)</f>
        <v>18</v>
      </c>
      <c r="E82">
        <v>81</v>
      </c>
      <c r="H82" t="s">
        <v>100</v>
      </c>
      <c r="I82" t="s">
        <v>101</v>
      </c>
      <c r="J82" t="s">
        <v>102</v>
      </c>
      <c r="K82" t="s">
        <v>103</v>
      </c>
      <c r="L82" t="str">
        <f t="shared" si="1"/>
        <v>(81,"0100178_LM_Coldex to Aeropuerto",18),</v>
      </c>
    </row>
    <row r="83" spans="1:12" x14ac:dyDescent="0.25">
      <c r="A83">
        <v>82</v>
      </c>
      <c r="B83" t="s">
        <v>133</v>
      </c>
      <c r="E83">
        <v>82</v>
      </c>
      <c r="H83" t="s">
        <v>100</v>
      </c>
      <c r="I83" t="s">
        <v>101</v>
      </c>
      <c r="J83" t="s">
        <v>102</v>
      </c>
      <c r="K83" t="s">
        <v>103</v>
      </c>
      <c r="L83" t="str">
        <f t="shared" si="1"/>
        <v>(82,"0100178_LM_Coldex to Aeropuerto",NULL),</v>
      </c>
    </row>
    <row r="84" spans="1:12" x14ac:dyDescent="0.25">
      <c r="A84">
        <v>83</v>
      </c>
      <c r="B84" t="s">
        <v>134</v>
      </c>
      <c r="C84" t="s">
        <v>17</v>
      </c>
      <c r="D84">
        <f>VLOOKUP(C84,tb_sitio!B:D,3,FALSE)</f>
        <v>18</v>
      </c>
      <c r="E84">
        <v>83</v>
      </c>
      <c r="H84" t="s">
        <v>100</v>
      </c>
      <c r="I84" t="s">
        <v>101</v>
      </c>
      <c r="J84" t="s">
        <v>102</v>
      </c>
      <c r="K84" t="s">
        <v>103</v>
      </c>
      <c r="L84" t="str">
        <f t="shared" si="1"/>
        <v>(83,"0100178_LM_Coldex to Javier Velazco",18),</v>
      </c>
    </row>
    <row r="85" spans="1:12" x14ac:dyDescent="0.25">
      <c r="A85">
        <v>84</v>
      </c>
      <c r="B85" t="s">
        <v>134</v>
      </c>
      <c r="E85">
        <v>84</v>
      </c>
      <c r="H85" t="s">
        <v>100</v>
      </c>
      <c r="I85" t="s">
        <v>101</v>
      </c>
      <c r="J85" t="s">
        <v>102</v>
      </c>
      <c r="K85" t="s">
        <v>103</v>
      </c>
      <c r="L85" t="str">
        <f t="shared" si="1"/>
        <v>(84,"0100178_LM_Coldex to Javier Velazco",NULL),</v>
      </c>
    </row>
    <row r="86" spans="1:12" x14ac:dyDescent="0.25">
      <c r="A86">
        <v>85</v>
      </c>
      <c r="B86" t="s">
        <v>135</v>
      </c>
      <c r="C86" t="s">
        <v>18</v>
      </c>
      <c r="D86">
        <f>VLOOKUP(C86,tb_sitio!B:D,3,FALSE)</f>
        <v>19</v>
      </c>
      <c r="E86">
        <v>85</v>
      </c>
      <c r="H86" t="s">
        <v>100</v>
      </c>
      <c r="I86" t="s">
        <v>101</v>
      </c>
      <c r="J86" t="s">
        <v>102</v>
      </c>
      <c r="K86" t="s">
        <v>103</v>
      </c>
      <c r="L86" t="str">
        <f t="shared" si="1"/>
        <v>(85,"0100182_LM_Peru to Morales Duarez",19),</v>
      </c>
    </row>
    <row r="87" spans="1:12" x14ac:dyDescent="0.25">
      <c r="A87">
        <v>86</v>
      </c>
      <c r="B87" t="s">
        <v>135</v>
      </c>
      <c r="E87">
        <v>86</v>
      </c>
      <c r="H87" t="s">
        <v>100</v>
      </c>
      <c r="I87" t="s">
        <v>101</v>
      </c>
      <c r="J87" t="s">
        <v>102</v>
      </c>
      <c r="K87" t="s">
        <v>103</v>
      </c>
      <c r="L87" t="str">
        <f t="shared" si="1"/>
        <v>(86,"0100182_LM_Peru to Morales Duarez",NULL),</v>
      </c>
    </row>
    <row r="88" spans="1:12" x14ac:dyDescent="0.25">
      <c r="A88">
        <v>87</v>
      </c>
      <c r="B88" t="s">
        <v>136</v>
      </c>
      <c r="C88" t="s">
        <v>19</v>
      </c>
      <c r="D88">
        <f>VLOOKUP(C88,tb_sitio!B:D,3,FALSE)</f>
        <v>20</v>
      </c>
      <c r="E88">
        <v>87</v>
      </c>
      <c r="H88" t="s">
        <v>100</v>
      </c>
      <c r="I88" t="s">
        <v>101</v>
      </c>
      <c r="J88" t="s">
        <v>102</v>
      </c>
      <c r="K88" t="s">
        <v>103</v>
      </c>
      <c r="L88" t="str">
        <f t="shared" si="1"/>
        <v>(87,"0100214_LM_Republica_de_Chile to Ministerio De Salud",20),</v>
      </c>
    </row>
    <row r="89" spans="1:12" x14ac:dyDescent="0.25">
      <c r="A89">
        <v>88</v>
      </c>
      <c r="B89" t="s">
        <v>136</v>
      </c>
      <c r="E89">
        <v>88</v>
      </c>
      <c r="H89" t="s">
        <v>100</v>
      </c>
      <c r="I89" t="s">
        <v>101</v>
      </c>
      <c r="J89" t="s">
        <v>102</v>
      </c>
      <c r="K89" t="s">
        <v>103</v>
      </c>
      <c r="L89" t="str">
        <f t="shared" si="1"/>
        <v>(88,"0100214_LM_Republica_de_Chile to Ministerio De Salud",NULL),</v>
      </c>
    </row>
    <row r="90" spans="1:12" x14ac:dyDescent="0.25">
      <c r="A90">
        <v>89</v>
      </c>
      <c r="B90" t="s">
        <v>137</v>
      </c>
      <c r="C90" t="s">
        <v>20</v>
      </c>
      <c r="D90">
        <f>VLOOKUP(C90,tb_sitio!B:D,3,FALSE)</f>
        <v>21</v>
      </c>
      <c r="E90">
        <v>89</v>
      </c>
      <c r="H90" t="s">
        <v>100</v>
      </c>
      <c r="I90" t="s">
        <v>101</v>
      </c>
      <c r="J90" t="s">
        <v>102</v>
      </c>
      <c r="K90" t="s">
        <v>103</v>
      </c>
      <c r="L90" t="str">
        <f t="shared" si="1"/>
        <v>(89,"0100227_LM_La_Concordia to Huayna Capac",21),</v>
      </c>
    </row>
    <row r="91" spans="1:12" x14ac:dyDescent="0.25">
      <c r="A91">
        <v>90</v>
      </c>
      <c r="B91" t="s">
        <v>138</v>
      </c>
      <c r="C91" t="s">
        <v>21</v>
      </c>
      <c r="D91">
        <f>VLOOKUP(C91,tb_sitio!B:D,3,FALSE)</f>
        <v>22</v>
      </c>
      <c r="E91">
        <v>90</v>
      </c>
      <c r="H91" t="s">
        <v>100</v>
      </c>
      <c r="I91" t="s">
        <v>101</v>
      </c>
      <c r="J91" t="s">
        <v>102</v>
      </c>
      <c r="K91" t="s">
        <v>103</v>
      </c>
      <c r="L91" t="str">
        <f t="shared" si="1"/>
        <v>(90,"0100246_LM_Surco_Viejo to Jorge Chavez",22),</v>
      </c>
    </row>
    <row r="92" spans="1:12" x14ac:dyDescent="0.25">
      <c r="A92">
        <v>91</v>
      </c>
      <c r="B92" t="s">
        <v>250</v>
      </c>
      <c r="E92">
        <v>91</v>
      </c>
      <c r="H92" t="s">
        <v>100</v>
      </c>
      <c r="I92" t="s">
        <v>101</v>
      </c>
      <c r="J92" t="s">
        <v>102</v>
      </c>
      <c r="K92" t="s">
        <v>103</v>
      </c>
      <c r="L92" t="str">
        <f t="shared" si="1"/>
        <v>(91,"0100248_LM_Miota to San Juan de Miraflores",NULL),</v>
      </c>
    </row>
    <row r="93" spans="1:12" x14ac:dyDescent="0.25">
      <c r="A93">
        <v>92</v>
      </c>
      <c r="B93" t="s">
        <v>140</v>
      </c>
      <c r="C93" t="s">
        <v>22</v>
      </c>
      <c r="D93">
        <f>VLOOKUP(C93,tb_sitio!B:D,3,FALSE)</f>
        <v>23</v>
      </c>
      <c r="E93">
        <v>92</v>
      </c>
      <c r="H93" t="s">
        <v>100</v>
      </c>
      <c r="I93" t="s">
        <v>101</v>
      </c>
      <c r="J93" t="s">
        <v>102</v>
      </c>
      <c r="K93" t="s">
        <v>103</v>
      </c>
      <c r="L93" t="str">
        <f t="shared" si="1"/>
        <v>(92,"0100253_LM_LAP IDEN",23),</v>
      </c>
    </row>
    <row r="94" spans="1:12" x14ac:dyDescent="0.25">
      <c r="A94">
        <v>93</v>
      </c>
      <c r="B94" t="s">
        <v>139</v>
      </c>
      <c r="C94" t="s">
        <v>22</v>
      </c>
      <c r="D94">
        <f>VLOOKUP(C94,tb_sitio!B:D,3,FALSE)</f>
        <v>23</v>
      </c>
      <c r="E94">
        <v>93</v>
      </c>
      <c r="H94" t="s">
        <v>100</v>
      </c>
      <c r="I94" t="s">
        <v>101</v>
      </c>
      <c r="J94" t="s">
        <v>102</v>
      </c>
      <c r="K94" t="s">
        <v>103</v>
      </c>
      <c r="L94" t="str">
        <f t="shared" si="1"/>
        <v>(93,"0100253_LM_LAP to Coldex",23),</v>
      </c>
    </row>
    <row r="95" spans="1:12" x14ac:dyDescent="0.25">
      <c r="A95">
        <v>94</v>
      </c>
      <c r="B95" t="s">
        <v>139</v>
      </c>
      <c r="E95">
        <v>94</v>
      </c>
      <c r="H95" t="s">
        <v>100</v>
      </c>
      <c r="I95" t="s">
        <v>101</v>
      </c>
      <c r="J95" t="s">
        <v>102</v>
      </c>
      <c r="K95" t="s">
        <v>103</v>
      </c>
      <c r="L95" t="str">
        <f t="shared" si="1"/>
        <v>(94,"0100253_LM_LAP to Coldex",NULL),</v>
      </c>
    </row>
    <row r="96" spans="1:12" x14ac:dyDescent="0.25">
      <c r="A96">
        <v>95</v>
      </c>
      <c r="B96" t="s">
        <v>141</v>
      </c>
      <c r="C96" t="s">
        <v>23</v>
      </c>
      <c r="D96">
        <f>VLOOKUP(C96,tb_sitio!B:D,3,FALSE)</f>
        <v>24</v>
      </c>
      <c r="E96">
        <v>95</v>
      </c>
      <c r="H96" t="s">
        <v>100</v>
      </c>
      <c r="I96" t="s">
        <v>101</v>
      </c>
      <c r="J96" t="s">
        <v>102</v>
      </c>
      <c r="K96" t="s">
        <v>103</v>
      </c>
      <c r="L96" t="str">
        <f t="shared" si="1"/>
        <v>(95,"0100264_LM_Los_Parrales to Cruceta",24),</v>
      </c>
    </row>
    <row r="97" spans="1:12" x14ac:dyDescent="0.25">
      <c r="A97">
        <v>96</v>
      </c>
      <c r="B97" t="s">
        <v>141</v>
      </c>
      <c r="E97">
        <v>96</v>
      </c>
      <c r="H97" t="s">
        <v>100</v>
      </c>
      <c r="I97" t="s">
        <v>101</v>
      </c>
      <c r="J97" t="s">
        <v>102</v>
      </c>
      <c r="K97" t="s">
        <v>103</v>
      </c>
      <c r="L97" t="str">
        <f t="shared" si="1"/>
        <v>(96,"0100264_LM_Los_Parrales to Cruceta",NULL),</v>
      </c>
    </row>
    <row r="98" spans="1:12" x14ac:dyDescent="0.25">
      <c r="A98">
        <v>97</v>
      </c>
      <c r="B98" t="s">
        <v>142</v>
      </c>
      <c r="C98" t="s">
        <v>24</v>
      </c>
      <c r="D98">
        <f>VLOOKUP(C98,tb_sitio!B:D,3,FALSE)</f>
        <v>25</v>
      </c>
      <c r="E98">
        <v>97</v>
      </c>
      <c r="H98" t="s">
        <v>100</v>
      </c>
      <c r="I98" t="s">
        <v>101</v>
      </c>
      <c r="J98" t="s">
        <v>102</v>
      </c>
      <c r="K98" t="s">
        <v>103</v>
      </c>
      <c r="L98" t="str">
        <f t="shared" si="1"/>
        <v>(97,"0100265_LM_Huayna_Capac to Almacenes",25),</v>
      </c>
    </row>
    <row r="99" spans="1:12" x14ac:dyDescent="0.25">
      <c r="A99">
        <v>98</v>
      </c>
      <c r="B99" t="s">
        <v>142</v>
      </c>
      <c r="E99">
        <v>98</v>
      </c>
      <c r="H99" t="s">
        <v>100</v>
      </c>
      <c r="I99" t="s">
        <v>101</v>
      </c>
      <c r="J99" t="s">
        <v>102</v>
      </c>
      <c r="K99" t="s">
        <v>103</v>
      </c>
      <c r="L99" t="str">
        <f t="shared" si="1"/>
        <v>(98,"0100265_LM_Huayna_Capac to Almacenes",NULL),</v>
      </c>
    </row>
    <row r="100" spans="1:12" x14ac:dyDescent="0.25">
      <c r="A100">
        <v>99</v>
      </c>
      <c r="B100" t="s">
        <v>229</v>
      </c>
      <c r="E100">
        <v>99</v>
      </c>
      <c r="H100" t="s">
        <v>100</v>
      </c>
      <c r="I100" t="s">
        <v>101</v>
      </c>
      <c r="J100" t="s">
        <v>102</v>
      </c>
      <c r="K100" t="s">
        <v>103</v>
      </c>
      <c r="L100" t="str">
        <f t="shared" si="1"/>
        <v>(99,"0100265_LM_Huayna_Capac to El Universo",NULL),</v>
      </c>
    </row>
    <row r="101" spans="1:12" x14ac:dyDescent="0.25">
      <c r="A101">
        <v>100</v>
      </c>
      <c r="B101" t="s">
        <v>236</v>
      </c>
      <c r="E101">
        <v>100</v>
      </c>
      <c r="H101" t="s">
        <v>100</v>
      </c>
      <c r="I101" t="s">
        <v>101</v>
      </c>
      <c r="J101" t="s">
        <v>102</v>
      </c>
      <c r="K101" t="s">
        <v>103</v>
      </c>
      <c r="L101" t="str">
        <f t="shared" si="1"/>
        <v>(100,"0100265_LM_Huayna_Capac to Mercado Unicachi",NULL),</v>
      </c>
    </row>
    <row r="102" spans="1:12" x14ac:dyDescent="0.25">
      <c r="A102">
        <v>101</v>
      </c>
      <c r="B102" t="s">
        <v>267</v>
      </c>
      <c r="E102">
        <v>101</v>
      </c>
      <c r="H102" t="s">
        <v>100</v>
      </c>
      <c r="I102" t="s">
        <v>101</v>
      </c>
      <c r="J102" t="s">
        <v>102</v>
      </c>
      <c r="K102" t="s">
        <v>103</v>
      </c>
      <c r="L102" t="str">
        <f t="shared" si="1"/>
        <v>(101,"0100267_LM_Billinghurst to Mariategui",NULL),</v>
      </c>
    </row>
    <row r="103" spans="1:12" x14ac:dyDescent="0.25">
      <c r="A103">
        <v>102</v>
      </c>
      <c r="B103" t="s">
        <v>260</v>
      </c>
      <c r="E103">
        <v>102</v>
      </c>
      <c r="H103" t="s">
        <v>100</v>
      </c>
      <c r="I103" t="s">
        <v>101</v>
      </c>
      <c r="J103" t="s">
        <v>102</v>
      </c>
      <c r="K103" t="s">
        <v>103</v>
      </c>
      <c r="L103" t="str">
        <f t="shared" si="1"/>
        <v>(102,"0100267_LM_Billinghurst to Pamplona",NULL),</v>
      </c>
    </row>
    <row r="104" spans="1:12" x14ac:dyDescent="0.25">
      <c r="A104">
        <v>103</v>
      </c>
      <c r="B104" t="s">
        <v>235</v>
      </c>
      <c r="E104">
        <v>103</v>
      </c>
      <c r="H104" t="s">
        <v>100</v>
      </c>
      <c r="I104" t="s">
        <v>101</v>
      </c>
      <c r="J104" t="s">
        <v>102</v>
      </c>
      <c r="K104" t="s">
        <v>103</v>
      </c>
      <c r="L104" t="str">
        <f t="shared" si="1"/>
        <v>(103,"0100267_LM_Billinghurst to Pamplona Baja",NULL),</v>
      </c>
    </row>
    <row r="105" spans="1:12" x14ac:dyDescent="0.25">
      <c r="A105">
        <v>104</v>
      </c>
      <c r="B105" t="s">
        <v>143</v>
      </c>
      <c r="C105" t="s">
        <v>25</v>
      </c>
      <c r="D105">
        <f>VLOOKUP(C105,tb_sitio!B:D,3,FALSE)</f>
        <v>26</v>
      </c>
      <c r="E105">
        <v>104</v>
      </c>
      <c r="H105" t="s">
        <v>100</v>
      </c>
      <c r="I105" t="s">
        <v>101</v>
      </c>
      <c r="J105" t="s">
        <v>102</v>
      </c>
      <c r="K105" t="s">
        <v>103</v>
      </c>
      <c r="L105" t="str">
        <f t="shared" si="1"/>
        <v>(104,"0100269_LM_Isabel_La_Catolica to Estadio Alianza",26),</v>
      </c>
    </row>
    <row r="106" spans="1:12" x14ac:dyDescent="0.25">
      <c r="A106">
        <v>105</v>
      </c>
      <c r="B106" t="s">
        <v>144</v>
      </c>
      <c r="C106" t="s">
        <v>25</v>
      </c>
      <c r="D106">
        <f>VLOOKUP(C106,tb_sitio!B:D,3,FALSE)</f>
        <v>26</v>
      </c>
      <c r="E106">
        <v>105</v>
      </c>
      <c r="H106" t="s">
        <v>100</v>
      </c>
      <c r="I106" t="s">
        <v>101</v>
      </c>
      <c r="J106" t="s">
        <v>102</v>
      </c>
      <c r="K106" t="s">
        <v>103</v>
      </c>
      <c r="L106" t="str">
        <f t="shared" si="1"/>
        <v>(105,"0100269_LM_Isabel_La_Catolica to Manco Capac",26),</v>
      </c>
    </row>
    <row r="107" spans="1:12" x14ac:dyDescent="0.25">
      <c r="A107">
        <v>106</v>
      </c>
      <c r="B107" t="s">
        <v>146</v>
      </c>
      <c r="C107" t="s">
        <v>26</v>
      </c>
      <c r="D107">
        <f>VLOOKUP(C107,tb_sitio!B:D,3,FALSE)</f>
        <v>27</v>
      </c>
      <c r="E107">
        <v>106</v>
      </c>
      <c r="H107" t="s">
        <v>100</v>
      </c>
      <c r="I107" t="s">
        <v>101</v>
      </c>
      <c r="J107" t="s">
        <v>102</v>
      </c>
      <c r="K107" t="s">
        <v>103</v>
      </c>
      <c r="L107" t="str">
        <f t="shared" si="1"/>
        <v>(106,"0100282_LM_Ovalo_Arriola E1 Tributarios",27),</v>
      </c>
    </row>
    <row r="108" spans="1:12" x14ac:dyDescent="0.25">
      <c r="A108">
        <v>107</v>
      </c>
      <c r="B108" t="s">
        <v>145</v>
      </c>
      <c r="C108" t="s">
        <v>26</v>
      </c>
      <c r="D108">
        <f>VLOOKUP(C108,tb_sitio!B:D,3,FALSE)</f>
        <v>27</v>
      </c>
      <c r="E108">
        <v>107</v>
      </c>
      <c r="H108" t="s">
        <v>100</v>
      </c>
      <c r="I108" t="s">
        <v>101</v>
      </c>
      <c r="J108" t="s">
        <v>102</v>
      </c>
      <c r="K108" t="s">
        <v>103</v>
      </c>
      <c r="L108" t="str">
        <f t="shared" si="1"/>
        <v>(107,"0100282_LM_Ovalo_Arriola to Santa Catalina",27),</v>
      </c>
    </row>
    <row r="109" spans="1:12" x14ac:dyDescent="0.25">
      <c r="A109">
        <v>108</v>
      </c>
      <c r="B109" t="s">
        <v>145</v>
      </c>
      <c r="E109">
        <v>108</v>
      </c>
      <c r="H109" t="s">
        <v>100</v>
      </c>
      <c r="I109" t="s">
        <v>101</v>
      </c>
      <c r="J109" t="s">
        <v>102</v>
      </c>
      <c r="K109" t="s">
        <v>103</v>
      </c>
      <c r="L109" t="str">
        <f t="shared" si="1"/>
        <v>(108,"0100282_LM_Ovalo_Arriola to Santa Catalina",NULL),</v>
      </c>
    </row>
    <row r="110" spans="1:12" x14ac:dyDescent="0.25">
      <c r="A110">
        <v>109</v>
      </c>
      <c r="B110" t="s">
        <v>147</v>
      </c>
      <c r="C110" t="s">
        <v>27</v>
      </c>
      <c r="D110">
        <f>VLOOKUP(C110,tb_sitio!B:D,3,FALSE)</f>
        <v>28</v>
      </c>
      <c r="E110">
        <v>109</v>
      </c>
      <c r="H110" t="s">
        <v>100</v>
      </c>
      <c r="I110" t="s">
        <v>101</v>
      </c>
      <c r="J110" t="s">
        <v>102</v>
      </c>
      <c r="K110" t="s">
        <v>103</v>
      </c>
      <c r="L110" t="str">
        <f t="shared" si="1"/>
        <v>(109,"0100310_LM_Pierola to Manco Capac",28),</v>
      </c>
    </row>
    <row r="111" spans="1:12" x14ac:dyDescent="0.25">
      <c r="A111">
        <v>110</v>
      </c>
      <c r="B111" t="s">
        <v>148</v>
      </c>
      <c r="C111" t="s">
        <v>28</v>
      </c>
      <c r="D111">
        <f>VLOOKUP(C111,tb_sitio!B:D,3,FALSE)</f>
        <v>29</v>
      </c>
      <c r="E111">
        <v>110</v>
      </c>
      <c r="H111" t="s">
        <v>100</v>
      </c>
      <c r="I111" t="s">
        <v>101</v>
      </c>
      <c r="J111" t="s">
        <v>102</v>
      </c>
      <c r="K111" t="s">
        <v>103</v>
      </c>
      <c r="L111" t="str">
        <f t="shared" si="1"/>
        <v>(110,"0100317_LM_Pamplona_Alta to Pamplona",29),</v>
      </c>
    </row>
    <row r="112" spans="1:12" x14ac:dyDescent="0.25">
      <c r="A112">
        <v>111</v>
      </c>
      <c r="B112" t="s">
        <v>149</v>
      </c>
      <c r="C112" t="s">
        <v>29</v>
      </c>
      <c r="D112">
        <f>VLOOKUP(C112,tb_sitio!B:D,3,FALSE)</f>
        <v>30</v>
      </c>
      <c r="E112">
        <v>111</v>
      </c>
      <c r="H112" t="s">
        <v>100</v>
      </c>
      <c r="I112" t="s">
        <v>101</v>
      </c>
      <c r="J112" t="s">
        <v>102</v>
      </c>
      <c r="K112" t="s">
        <v>103</v>
      </c>
      <c r="L112" t="str">
        <f t="shared" si="1"/>
        <v>(111,"0100329_LM_Cangallo to El Mundialito",30),</v>
      </c>
    </row>
    <row r="113" spans="1:12" x14ac:dyDescent="0.25">
      <c r="A113">
        <v>112</v>
      </c>
      <c r="B113" t="s">
        <v>149</v>
      </c>
      <c r="E113">
        <v>112</v>
      </c>
      <c r="H113" t="s">
        <v>100</v>
      </c>
      <c r="I113" t="s">
        <v>101</v>
      </c>
      <c r="J113" t="s">
        <v>102</v>
      </c>
      <c r="K113" t="s">
        <v>103</v>
      </c>
      <c r="L113" t="str">
        <f t="shared" si="1"/>
        <v>(112,"0100329_LM_Cangallo to El Mundialito",NULL),</v>
      </c>
    </row>
    <row r="114" spans="1:12" x14ac:dyDescent="0.25">
      <c r="A114">
        <v>113</v>
      </c>
      <c r="B114" t="s">
        <v>150</v>
      </c>
      <c r="C114" t="s">
        <v>30</v>
      </c>
      <c r="D114">
        <f>VLOOKUP(C114,tb_sitio!B:D,3,FALSE)</f>
        <v>31</v>
      </c>
      <c r="E114">
        <v>113</v>
      </c>
      <c r="H114" t="s">
        <v>100</v>
      </c>
      <c r="I114" t="s">
        <v>101</v>
      </c>
      <c r="J114" t="s">
        <v>102</v>
      </c>
      <c r="K114" t="s">
        <v>103</v>
      </c>
      <c r="L114" t="str">
        <f t="shared" si="1"/>
        <v>(113,"0100361_LM_Unanue to Parque Canepa",31),</v>
      </c>
    </row>
    <row r="115" spans="1:12" x14ac:dyDescent="0.25">
      <c r="A115">
        <v>114</v>
      </c>
      <c r="B115" t="s">
        <v>150</v>
      </c>
      <c r="E115">
        <v>114</v>
      </c>
      <c r="H115" t="s">
        <v>100</v>
      </c>
      <c r="I115" t="s">
        <v>101</v>
      </c>
      <c r="J115" t="s">
        <v>102</v>
      </c>
      <c r="K115" t="s">
        <v>103</v>
      </c>
      <c r="L115" t="str">
        <f t="shared" si="1"/>
        <v>(114,"0100361_LM_Unanue to Parque Canepa",NULL),</v>
      </c>
    </row>
    <row r="116" spans="1:12" x14ac:dyDescent="0.25">
      <c r="A116">
        <v>115</v>
      </c>
      <c r="B116" t="s">
        <v>151</v>
      </c>
      <c r="C116" t="s">
        <v>31</v>
      </c>
      <c r="D116">
        <f>VLOOKUP(C116,tb_sitio!B:D,3,FALSE)</f>
        <v>32</v>
      </c>
      <c r="E116">
        <v>115</v>
      </c>
      <c r="H116" t="s">
        <v>100</v>
      </c>
      <c r="I116" t="s">
        <v>101</v>
      </c>
      <c r="J116" t="s">
        <v>102</v>
      </c>
      <c r="K116" t="s">
        <v>103</v>
      </c>
      <c r="L116" t="str">
        <f t="shared" si="1"/>
        <v>(115,"0100425_LM_Italia to Manco Capac",32),</v>
      </c>
    </row>
    <row r="117" spans="1:12" x14ac:dyDescent="0.25">
      <c r="A117">
        <v>116</v>
      </c>
      <c r="B117" t="s">
        <v>152</v>
      </c>
      <c r="C117" t="s">
        <v>32</v>
      </c>
      <c r="D117">
        <f>VLOOKUP(C117,tb_sitio!B:D,3,FALSE)</f>
        <v>33</v>
      </c>
      <c r="E117">
        <v>116</v>
      </c>
      <c r="H117" t="s">
        <v>100</v>
      </c>
      <c r="I117" t="s">
        <v>101</v>
      </c>
      <c r="J117" t="s">
        <v>102</v>
      </c>
      <c r="K117" t="s">
        <v>103</v>
      </c>
      <c r="L117" t="str">
        <f t="shared" si="1"/>
        <v>(116,"0100435_LM_San_Eugenio to Santa Catalina",33),</v>
      </c>
    </row>
    <row r="118" spans="1:12" x14ac:dyDescent="0.25">
      <c r="A118">
        <v>117</v>
      </c>
      <c r="B118" t="s">
        <v>153</v>
      </c>
      <c r="C118" t="s">
        <v>33</v>
      </c>
      <c r="D118">
        <f>VLOOKUP(C118,tb_sitio!B:D,3,FALSE)</f>
        <v>34</v>
      </c>
      <c r="E118">
        <v>117</v>
      </c>
      <c r="H118" t="s">
        <v>100</v>
      </c>
      <c r="I118" t="s">
        <v>101</v>
      </c>
      <c r="J118" t="s">
        <v>102</v>
      </c>
      <c r="K118" t="s">
        <v>103</v>
      </c>
      <c r="L118" t="str">
        <f t="shared" si="1"/>
        <v>(117,"0100443_LM_La_Cruceta to Pedro Laos Hurtado",34),</v>
      </c>
    </row>
    <row r="119" spans="1:12" x14ac:dyDescent="0.25">
      <c r="A119">
        <v>118</v>
      </c>
      <c r="B119" t="s">
        <v>153</v>
      </c>
      <c r="E119">
        <v>118</v>
      </c>
      <c r="H119" t="s">
        <v>100</v>
      </c>
      <c r="I119" t="s">
        <v>101</v>
      </c>
      <c r="J119" t="s">
        <v>102</v>
      </c>
      <c r="K119" t="s">
        <v>103</v>
      </c>
      <c r="L119" t="str">
        <f t="shared" si="1"/>
        <v>(118,"0100443_LM_La_Cruceta to Pedro Laos Hurtado",NULL),</v>
      </c>
    </row>
    <row r="120" spans="1:12" x14ac:dyDescent="0.25">
      <c r="A120">
        <v>119</v>
      </c>
      <c r="B120" t="s">
        <v>252</v>
      </c>
      <c r="E120">
        <v>119</v>
      </c>
      <c r="H120" t="s">
        <v>100</v>
      </c>
      <c r="I120" t="s">
        <v>101</v>
      </c>
      <c r="J120" t="s">
        <v>102</v>
      </c>
      <c r="K120" t="s">
        <v>103</v>
      </c>
      <c r="L120" t="str">
        <f t="shared" si="1"/>
        <v>(119,"0100448_LM_Almacenes to Huayna Capac",NULL),</v>
      </c>
    </row>
    <row r="121" spans="1:12" x14ac:dyDescent="0.25">
      <c r="A121">
        <v>120</v>
      </c>
      <c r="B121" t="s">
        <v>154</v>
      </c>
      <c r="C121" t="s">
        <v>34</v>
      </c>
      <c r="D121">
        <f>VLOOKUP(C121,tb_sitio!B:D,3,FALSE)</f>
        <v>35</v>
      </c>
      <c r="E121">
        <v>120</v>
      </c>
      <c r="H121" t="s">
        <v>100</v>
      </c>
      <c r="I121" t="s">
        <v>101</v>
      </c>
      <c r="J121" t="s">
        <v>102</v>
      </c>
      <c r="K121" t="s">
        <v>103</v>
      </c>
      <c r="L121" t="str">
        <f t="shared" si="1"/>
        <v>(120,"0100467_LM_San_Fernando to Los Ficus",35),</v>
      </c>
    </row>
    <row r="122" spans="1:12" x14ac:dyDescent="0.25">
      <c r="A122">
        <v>121</v>
      </c>
      <c r="B122" t="s">
        <v>154</v>
      </c>
      <c r="E122">
        <v>121</v>
      </c>
      <c r="H122" t="s">
        <v>100</v>
      </c>
      <c r="I122" t="s">
        <v>101</v>
      </c>
      <c r="J122" t="s">
        <v>102</v>
      </c>
      <c r="K122" t="s">
        <v>103</v>
      </c>
      <c r="L122" t="str">
        <f t="shared" si="1"/>
        <v>(121,"0100467_LM_San_Fernando to Los Ficus",NULL),</v>
      </c>
    </row>
    <row r="123" spans="1:12" x14ac:dyDescent="0.25">
      <c r="A123">
        <v>122</v>
      </c>
      <c r="B123" t="s">
        <v>155</v>
      </c>
      <c r="C123" t="s">
        <v>35</v>
      </c>
      <c r="D123">
        <f>VLOOKUP(C123,tb_sitio!B:D,3,FALSE)</f>
        <v>36</v>
      </c>
      <c r="E123">
        <v>122</v>
      </c>
      <c r="H123" t="s">
        <v>100</v>
      </c>
      <c r="I123" t="s">
        <v>101</v>
      </c>
      <c r="J123" t="s">
        <v>102</v>
      </c>
      <c r="K123" t="s">
        <v>103</v>
      </c>
      <c r="L123" t="str">
        <f t="shared" si="1"/>
        <v>(122,"0100484_LM_IB_Estacion_Central to Wilson",36),</v>
      </c>
    </row>
    <row r="124" spans="1:12" x14ac:dyDescent="0.25">
      <c r="A124">
        <v>123</v>
      </c>
      <c r="B124" t="s">
        <v>156</v>
      </c>
      <c r="C124" t="s">
        <v>36</v>
      </c>
      <c r="D124">
        <f>VLOOKUP(C124,tb_sitio!B:D,3,FALSE)</f>
        <v>37</v>
      </c>
      <c r="E124">
        <v>123</v>
      </c>
      <c r="H124" t="s">
        <v>100</v>
      </c>
      <c r="I124" t="s">
        <v>101</v>
      </c>
      <c r="J124" t="s">
        <v>102</v>
      </c>
      <c r="K124" t="s">
        <v>103</v>
      </c>
      <c r="L124" t="str">
        <f t="shared" si="1"/>
        <v>(123,"0100492_LM_Pamplona_Baja to Billinghurst",37),</v>
      </c>
    </row>
    <row r="125" spans="1:12" x14ac:dyDescent="0.25">
      <c r="A125">
        <v>124</v>
      </c>
      <c r="B125" t="s">
        <v>157</v>
      </c>
      <c r="C125" t="s">
        <v>37</v>
      </c>
      <c r="D125">
        <f>VLOOKUP(C125,tb_sitio!B:D,3,FALSE)</f>
        <v>38</v>
      </c>
      <c r="E125">
        <v>124</v>
      </c>
      <c r="H125" t="s">
        <v>100</v>
      </c>
      <c r="I125" t="s">
        <v>101</v>
      </c>
      <c r="J125" t="s">
        <v>102</v>
      </c>
      <c r="K125" t="s">
        <v>103</v>
      </c>
      <c r="L125" t="str">
        <f t="shared" si="1"/>
        <v>(124,"0100569_LM_Mercado_Unicachi to Huayna Capac",38),</v>
      </c>
    </row>
    <row r="126" spans="1:12" x14ac:dyDescent="0.25">
      <c r="A126">
        <v>125</v>
      </c>
      <c r="B126" t="s">
        <v>158</v>
      </c>
      <c r="C126" t="s">
        <v>38</v>
      </c>
      <c r="D126">
        <f>VLOOKUP(C126,tb_sitio!B:D,3,FALSE)</f>
        <v>39</v>
      </c>
      <c r="E126">
        <v>125</v>
      </c>
      <c r="H126" t="s">
        <v>100</v>
      </c>
      <c r="I126" t="s">
        <v>101</v>
      </c>
      <c r="J126" t="s">
        <v>102</v>
      </c>
      <c r="K126" t="s">
        <v>103</v>
      </c>
      <c r="L126" t="str">
        <f t="shared" si="1"/>
        <v>(125,"0101341_LM_Huaca_Chillon to Oquendo",39),</v>
      </c>
    </row>
    <row r="127" spans="1:12" x14ac:dyDescent="0.25">
      <c r="A127">
        <v>126</v>
      </c>
      <c r="B127" t="s">
        <v>159</v>
      </c>
      <c r="C127" t="s">
        <v>39</v>
      </c>
      <c r="D127">
        <f>VLOOKUP(C127,tb_sitio!B:D,3,FALSE)</f>
        <v>40</v>
      </c>
      <c r="E127">
        <v>126</v>
      </c>
      <c r="H127" t="s">
        <v>100</v>
      </c>
      <c r="I127" t="s">
        <v>101</v>
      </c>
      <c r="J127" t="s">
        <v>102</v>
      </c>
      <c r="K127" t="s">
        <v>103</v>
      </c>
      <c r="L127" t="str">
        <f t="shared" si="1"/>
        <v>(126,"0102872_LM_Beltran_R2 to Santa Catalina",40),</v>
      </c>
    </row>
    <row r="128" spans="1:12" x14ac:dyDescent="0.25">
      <c r="A128">
        <v>127</v>
      </c>
      <c r="B128" t="s">
        <v>160</v>
      </c>
      <c r="C128" t="s">
        <v>40</v>
      </c>
      <c r="D128">
        <f>VLOOKUP(C128,tb_sitio!B:D,3,FALSE)</f>
        <v>41</v>
      </c>
      <c r="E128">
        <v>127</v>
      </c>
      <c r="H128" t="s">
        <v>100</v>
      </c>
      <c r="I128" t="s">
        <v>101</v>
      </c>
      <c r="J128" t="s">
        <v>102</v>
      </c>
      <c r="K128" t="s">
        <v>103</v>
      </c>
      <c r="L128" t="str">
        <f t="shared" si="1"/>
        <v>(127,"0103692_LM_Italia_R1 to Estadio Alianza",41),</v>
      </c>
    </row>
    <row r="129" spans="1:12" x14ac:dyDescent="0.25">
      <c r="A129">
        <v>128</v>
      </c>
      <c r="B129" t="s">
        <v>161</v>
      </c>
      <c r="C129" t="s">
        <v>41</v>
      </c>
      <c r="D129">
        <f>VLOOKUP(C129,tb_sitio!B:D,3,FALSE)</f>
        <v>42</v>
      </c>
      <c r="E129">
        <v>128</v>
      </c>
      <c r="H129" t="s">
        <v>100</v>
      </c>
      <c r="I129" t="s">
        <v>101</v>
      </c>
      <c r="J129" t="s">
        <v>102</v>
      </c>
      <c r="K129" t="s">
        <v>103</v>
      </c>
      <c r="L129" t="str">
        <f t="shared" si="1"/>
        <v>(128,"0104589_LM_Sheraton to Wilson",42),</v>
      </c>
    </row>
    <row r="130" spans="1:12" x14ac:dyDescent="0.25">
      <c r="A130">
        <v>129</v>
      </c>
      <c r="B130" t="s">
        <v>162</v>
      </c>
      <c r="C130" t="s">
        <v>43</v>
      </c>
      <c r="D130">
        <f>VLOOKUP(C130,tb_sitio!B:D,3,FALSE)</f>
        <v>44</v>
      </c>
      <c r="E130">
        <v>129</v>
      </c>
      <c r="H130" t="s">
        <v>100</v>
      </c>
      <c r="I130" t="s">
        <v>101</v>
      </c>
      <c r="J130" t="s">
        <v>102</v>
      </c>
      <c r="K130" t="s">
        <v>103</v>
      </c>
      <c r="L130" t="str">
        <f t="shared" si="1"/>
        <v>(129,"0104917_LM_IB_RP_Centro_Civico to Wilson",44),</v>
      </c>
    </row>
    <row r="131" spans="1:12" x14ac:dyDescent="0.25">
      <c r="A131">
        <v>130</v>
      </c>
      <c r="B131" t="s">
        <v>163</v>
      </c>
      <c r="C131" t="s">
        <v>44</v>
      </c>
      <c r="D131">
        <f>VLOOKUP(C131,tb_sitio!B:D,3,FALSE)</f>
        <v>45</v>
      </c>
      <c r="E131">
        <v>130</v>
      </c>
      <c r="H131" t="s">
        <v>100</v>
      </c>
      <c r="I131" t="s">
        <v>101</v>
      </c>
      <c r="J131" t="s">
        <v>102</v>
      </c>
      <c r="K131" t="s">
        <v>103</v>
      </c>
      <c r="L131" t="str">
        <f t="shared" ref="L131:L194" si="2">H131&amp;A131&amp;I131&amp;B131&amp;J131&amp;IF(D131&lt;&gt;"",D131,"NULL")&amp;K131</f>
        <v>(130,"0104989_LM_IB_Estadio_Nacion to Estadio Alianza",45),</v>
      </c>
    </row>
    <row r="132" spans="1:12" x14ac:dyDescent="0.25">
      <c r="A132">
        <v>131</v>
      </c>
      <c r="B132" t="s">
        <v>231</v>
      </c>
      <c r="E132">
        <v>131</v>
      </c>
      <c r="H132" t="s">
        <v>100</v>
      </c>
      <c r="I132" t="s">
        <v>101</v>
      </c>
      <c r="J132" t="s">
        <v>102</v>
      </c>
      <c r="K132" t="s">
        <v>103</v>
      </c>
      <c r="L132" t="str">
        <f t="shared" si="2"/>
        <v>(131,"0105058_LM_Mariano_Puma to San Juan de Mirafl",NULL),</v>
      </c>
    </row>
    <row r="133" spans="1:12" x14ac:dyDescent="0.25">
      <c r="A133">
        <v>132</v>
      </c>
      <c r="B133" t="s">
        <v>165</v>
      </c>
      <c r="C133" t="s">
        <v>45</v>
      </c>
      <c r="D133">
        <f>VLOOKUP(C133,tb_sitio!B:D,3,FALSE)</f>
        <v>46</v>
      </c>
      <c r="E133">
        <v>132</v>
      </c>
      <c r="H133" t="s">
        <v>100</v>
      </c>
      <c r="I133" t="s">
        <v>101</v>
      </c>
      <c r="J133" t="s">
        <v>102</v>
      </c>
      <c r="K133" t="s">
        <v>103</v>
      </c>
      <c r="L133" t="str">
        <f t="shared" si="2"/>
        <v>(132,"0105066_LM_Heroes_Del_Pacifico to Valle Sharon",46),</v>
      </c>
    </row>
    <row r="134" spans="1:12" x14ac:dyDescent="0.25">
      <c r="A134">
        <v>133</v>
      </c>
      <c r="B134" t="s">
        <v>165</v>
      </c>
      <c r="E134">
        <v>133</v>
      </c>
      <c r="H134" t="s">
        <v>100</v>
      </c>
      <c r="I134" t="s">
        <v>101</v>
      </c>
      <c r="J134" t="s">
        <v>102</v>
      </c>
      <c r="K134" t="s">
        <v>103</v>
      </c>
      <c r="L134" t="str">
        <f t="shared" si="2"/>
        <v>(133,"0105066_LM_Heroes_Del_Pacifico to Valle Sharon",NULL),</v>
      </c>
    </row>
    <row r="135" spans="1:12" x14ac:dyDescent="0.25">
      <c r="A135">
        <v>134</v>
      </c>
      <c r="B135" t="s">
        <v>166</v>
      </c>
      <c r="C135" t="s">
        <v>46</v>
      </c>
      <c r="D135">
        <f>VLOOKUP(C135,tb_sitio!B:D,3,FALSE)</f>
        <v>47</v>
      </c>
      <c r="E135">
        <v>134</v>
      </c>
      <c r="H135" t="s">
        <v>100</v>
      </c>
      <c r="I135" t="s">
        <v>101</v>
      </c>
      <c r="J135" t="s">
        <v>102</v>
      </c>
      <c r="K135" t="s">
        <v>103</v>
      </c>
      <c r="L135" t="str">
        <f t="shared" si="2"/>
        <v>(134,"0105124_LM_Pagador to San Juan de Mirafl",47),</v>
      </c>
    </row>
    <row r="136" spans="1:12" x14ac:dyDescent="0.25">
      <c r="A136">
        <v>135</v>
      </c>
      <c r="B136" t="s">
        <v>167</v>
      </c>
      <c r="C136" t="s">
        <v>47</v>
      </c>
      <c r="D136">
        <f>VLOOKUP(C136,tb_sitio!B:D,3,FALSE)</f>
        <v>48</v>
      </c>
      <c r="E136">
        <v>135</v>
      </c>
      <c r="H136" t="s">
        <v>100</v>
      </c>
      <c r="I136" t="s">
        <v>101</v>
      </c>
      <c r="J136" t="s">
        <v>102</v>
      </c>
      <c r="K136" t="s">
        <v>103</v>
      </c>
      <c r="L136" t="str">
        <f t="shared" si="2"/>
        <v>(135,"0105126_LM_Nuevo_Horizonte to San Juan de Mirafl",48),</v>
      </c>
    </row>
    <row r="137" spans="1:12" x14ac:dyDescent="0.25">
      <c r="A137">
        <v>136</v>
      </c>
      <c r="B137" t="s">
        <v>168</v>
      </c>
      <c r="C137" t="s">
        <v>48</v>
      </c>
      <c r="D137">
        <f>VLOOKUP(C137,tb_sitio!B:D,3,FALSE)</f>
        <v>49</v>
      </c>
      <c r="E137">
        <v>136</v>
      </c>
      <c r="H137" t="s">
        <v>100</v>
      </c>
      <c r="I137" t="s">
        <v>101</v>
      </c>
      <c r="J137" t="s">
        <v>102</v>
      </c>
      <c r="K137" t="s">
        <v>103</v>
      </c>
      <c r="L137" t="str">
        <f t="shared" si="2"/>
        <v>(136,"0105129_LM_Alemania_Federal to San Juan de Mirafl",49),</v>
      </c>
    </row>
    <row r="138" spans="1:12" x14ac:dyDescent="0.25">
      <c r="A138">
        <v>137</v>
      </c>
      <c r="B138" t="s">
        <v>169</v>
      </c>
      <c r="C138" t="s">
        <v>49</v>
      </c>
      <c r="D138">
        <f>VLOOKUP(C138,tb_sitio!B:D,3,FALSE)</f>
        <v>50</v>
      </c>
      <c r="E138">
        <v>137</v>
      </c>
      <c r="H138" t="s">
        <v>100</v>
      </c>
      <c r="I138" t="s">
        <v>101</v>
      </c>
      <c r="J138" t="s">
        <v>102</v>
      </c>
      <c r="K138" t="s">
        <v>103</v>
      </c>
      <c r="L138" t="str">
        <f t="shared" si="2"/>
        <v>(137,"0105303_LM_Chicmabamba to Aeropuerto",50),</v>
      </c>
    </row>
    <row r="139" spans="1:12" x14ac:dyDescent="0.25">
      <c r="A139">
        <v>138</v>
      </c>
      <c r="B139" t="s">
        <v>170</v>
      </c>
      <c r="C139" t="s">
        <v>50</v>
      </c>
      <c r="D139">
        <f>VLOOKUP(C139,tb_sitio!B:D,3,FALSE)</f>
        <v>51</v>
      </c>
      <c r="E139">
        <v>138</v>
      </c>
      <c r="H139" t="s">
        <v>100</v>
      </c>
      <c r="I139" t="s">
        <v>101</v>
      </c>
      <c r="J139" t="s">
        <v>102</v>
      </c>
      <c r="K139" t="s">
        <v>103</v>
      </c>
      <c r="L139" t="str">
        <f t="shared" si="2"/>
        <v>(138,"0105351_LM_El_Olivar to Aeropuerto",51),</v>
      </c>
    </row>
    <row r="140" spans="1:12" x14ac:dyDescent="0.25">
      <c r="A140">
        <v>139</v>
      </c>
      <c r="B140" t="s">
        <v>171</v>
      </c>
      <c r="C140" t="s">
        <v>51</v>
      </c>
      <c r="D140">
        <f>VLOOKUP(C140,tb_sitio!B:D,3,FALSE)</f>
        <v>52</v>
      </c>
      <c r="E140">
        <v>139</v>
      </c>
      <c r="H140" t="s">
        <v>100</v>
      </c>
      <c r="I140" t="s">
        <v>101</v>
      </c>
      <c r="J140" t="s">
        <v>102</v>
      </c>
      <c r="K140" t="s">
        <v>103</v>
      </c>
      <c r="L140" t="str">
        <f t="shared" si="2"/>
        <v>(139,"0105358_LM_Santa_Apogonia to Aeropuerto",52),</v>
      </c>
    </row>
    <row r="141" spans="1:12" x14ac:dyDescent="0.25">
      <c r="A141">
        <v>140</v>
      </c>
      <c r="B141" t="s">
        <v>172</v>
      </c>
      <c r="C141" t="s">
        <v>52</v>
      </c>
      <c r="D141">
        <f>VLOOKUP(C141,tb_sitio!B:D,3,FALSE)</f>
        <v>53</v>
      </c>
      <c r="E141">
        <v>140</v>
      </c>
      <c r="H141" t="s">
        <v>100</v>
      </c>
      <c r="I141" t="s">
        <v>101</v>
      </c>
      <c r="J141" t="s">
        <v>102</v>
      </c>
      <c r="K141" t="s">
        <v>103</v>
      </c>
      <c r="L141" t="str">
        <f t="shared" si="2"/>
        <v>(140,"0105359_LM_Paseo_Quilca to Aeropuerto",53),</v>
      </c>
    </row>
    <row r="142" spans="1:12" x14ac:dyDescent="0.25">
      <c r="A142">
        <v>141</v>
      </c>
      <c r="B142" t="s">
        <v>172</v>
      </c>
      <c r="E142">
        <v>141</v>
      </c>
      <c r="H142" t="s">
        <v>100</v>
      </c>
      <c r="I142" t="s">
        <v>101</v>
      </c>
      <c r="J142" t="s">
        <v>102</v>
      </c>
      <c r="K142" t="s">
        <v>103</v>
      </c>
      <c r="L142" t="str">
        <f t="shared" si="2"/>
        <v>(141,"0105359_LM_Paseo_Quilca to Aeropuerto",NULL),</v>
      </c>
    </row>
    <row r="143" spans="1:12" x14ac:dyDescent="0.25">
      <c r="A143">
        <v>142</v>
      </c>
      <c r="B143" t="s">
        <v>173</v>
      </c>
      <c r="C143" t="s">
        <v>52</v>
      </c>
      <c r="D143">
        <f>VLOOKUP(C143,tb_sitio!B:D,3,FALSE)</f>
        <v>53</v>
      </c>
      <c r="E143">
        <v>142</v>
      </c>
      <c r="H143" t="s">
        <v>100</v>
      </c>
      <c r="I143" t="s">
        <v>101</v>
      </c>
      <c r="J143" t="s">
        <v>102</v>
      </c>
      <c r="K143" t="s">
        <v>103</v>
      </c>
      <c r="L143" t="str">
        <f t="shared" si="2"/>
        <v>(142,"0105359_LM_Paseo_Quilca to El Olivar",53),</v>
      </c>
    </row>
    <row r="144" spans="1:12" x14ac:dyDescent="0.25">
      <c r="A144">
        <v>143</v>
      </c>
      <c r="B144" t="s">
        <v>173</v>
      </c>
      <c r="E144">
        <v>143</v>
      </c>
      <c r="H144" t="s">
        <v>100</v>
      </c>
      <c r="I144" t="s">
        <v>101</v>
      </c>
      <c r="J144" t="s">
        <v>102</v>
      </c>
      <c r="K144" t="s">
        <v>103</v>
      </c>
      <c r="L144" t="str">
        <f t="shared" si="2"/>
        <v>(143,"0105359_LM_Paseo_Quilca to El Olivar",NULL),</v>
      </c>
    </row>
    <row r="145" spans="1:12" x14ac:dyDescent="0.25">
      <c r="A145">
        <v>144</v>
      </c>
      <c r="B145" t="s">
        <v>174</v>
      </c>
      <c r="C145" t="s">
        <v>53</v>
      </c>
      <c r="D145">
        <f>VLOOKUP(C145,tb_sitio!B:D,3,FALSE)</f>
        <v>54</v>
      </c>
      <c r="E145">
        <v>144</v>
      </c>
      <c r="H145" t="s">
        <v>100</v>
      </c>
      <c r="I145" t="s">
        <v>101</v>
      </c>
      <c r="J145" t="s">
        <v>102</v>
      </c>
      <c r="K145" t="s">
        <v>103</v>
      </c>
      <c r="L145" t="str">
        <f t="shared" si="2"/>
        <v>(144,"0105461_LM_Amakella to Paseo Quilca",54),</v>
      </c>
    </row>
    <row r="146" spans="1:12" x14ac:dyDescent="0.25">
      <c r="A146">
        <v>145</v>
      </c>
      <c r="B146" t="s">
        <v>175</v>
      </c>
      <c r="C146" t="s">
        <v>54</v>
      </c>
      <c r="D146">
        <f>VLOOKUP(C146,tb_sitio!B:D,3,FALSE)</f>
        <v>55</v>
      </c>
      <c r="E146">
        <v>145</v>
      </c>
      <c r="H146" t="s">
        <v>100</v>
      </c>
      <c r="I146" t="s">
        <v>101</v>
      </c>
      <c r="J146" t="s">
        <v>102</v>
      </c>
      <c r="K146" t="s">
        <v>103</v>
      </c>
      <c r="L146" t="str">
        <f t="shared" si="2"/>
        <v>(145,"0105469_LM_Javier_Velazco to Coldex",55),</v>
      </c>
    </row>
    <row r="147" spans="1:12" x14ac:dyDescent="0.25">
      <c r="A147">
        <v>146</v>
      </c>
      <c r="B147" t="s">
        <v>176</v>
      </c>
      <c r="C147" t="s">
        <v>55</v>
      </c>
      <c r="D147">
        <f>VLOOKUP(C147,tb_sitio!B:D,3,FALSE)</f>
        <v>56</v>
      </c>
      <c r="E147">
        <v>146</v>
      </c>
      <c r="H147" t="s">
        <v>100</v>
      </c>
      <c r="I147" t="s">
        <v>101</v>
      </c>
      <c r="J147" t="s">
        <v>102</v>
      </c>
      <c r="K147" t="s">
        <v>103</v>
      </c>
      <c r="L147" t="str">
        <f t="shared" si="2"/>
        <v>(146,"0105475_LM_San_German_Smp to Paseo Quilca",56),</v>
      </c>
    </row>
    <row r="148" spans="1:12" x14ac:dyDescent="0.25">
      <c r="A148">
        <v>147</v>
      </c>
      <c r="B148" t="s">
        <v>177</v>
      </c>
      <c r="C148" t="s">
        <v>56</v>
      </c>
      <c r="D148">
        <f>VLOOKUP(C148,tb_sitio!B:D,3,FALSE)</f>
        <v>57</v>
      </c>
      <c r="E148">
        <v>147</v>
      </c>
      <c r="H148" t="s">
        <v>100</v>
      </c>
      <c r="I148" t="s">
        <v>101</v>
      </c>
      <c r="J148" t="s">
        <v>102</v>
      </c>
      <c r="K148" t="s">
        <v>103</v>
      </c>
      <c r="L148" t="str">
        <f t="shared" si="2"/>
        <v>(147,"0105592_LM_Ucayali_America to San Fernando",57),</v>
      </c>
    </row>
    <row r="149" spans="1:12" x14ac:dyDescent="0.25">
      <c r="A149">
        <v>148</v>
      </c>
      <c r="B149" t="s">
        <v>178</v>
      </c>
      <c r="C149" t="s">
        <v>57</v>
      </c>
      <c r="D149">
        <f>VLOOKUP(C149,tb_sitio!B:D,3,FALSE)</f>
        <v>58</v>
      </c>
      <c r="E149">
        <v>148</v>
      </c>
      <c r="H149" t="s">
        <v>100</v>
      </c>
      <c r="I149" t="s">
        <v>101</v>
      </c>
      <c r="J149" t="s">
        <v>102</v>
      </c>
      <c r="K149" t="s">
        <v>103</v>
      </c>
      <c r="L149" t="str">
        <f t="shared" si="2"/>
        <v>(148,"0105734_LM_Jardin_Prohibido to Abtao",58),</v>
      </c>
    </row>
    <row r="150" spans="1:12" x14ac:dyDescent="0.25">
      <c r="A150">
        <v>149</v>
      </c>
      <c r="B150" t="s">
        <v>179</v>
      </c>
      <c r="C150" t="s">
        <v>58</v>
      </c>
      <c r="D150">
        <f>VLOOKUP(C150,tb_sitio!B:D,3,FALSE)</f>
        <v>59</v>
      </c>
      <c r="E150">
        <v>149</v>
      </c>
      <c r="H150" t="s">
        <v>100</v>
      </c>
      <c r="I150" t="s">
        <v>101</v>
      </c>
      <c r="J150" t="s">
        <v>102</v>
      </c>
      <c r="K150" t="s">
        <v>103</v>
      </c>
      <c r="L150" t="str">
        <f t="shared" si="2"/>
        <v>(149,"0105769_LM_Los_Ficus to San Fernando",59),</v>
      </c>
    </row>
    <row r="151" spans="1:12" x14ac:dyDescent="0.25">
      <c r="A151">
        <v>150</v>
      </c>
      <c r="B151" t="s">
        <v>180</v>
      </c>
      <c r="C151" t="s">
        <v>59</v>
      </c>
      <c r="D151">
        <f>VLOOKUP(C151,tb_sitio!B:D,3,FALSE)</f>
        <v>60</v>
      </c>
      <c r="E151">
        <v>150</v>
      </c>
      <c r="H151" t="s">
        <v>100</v>
      </c>
      <c r="I151" t="s">
        <v>101</v>
      </c>
      <c r="J151" t="s">
        <v>102</v>
      </c>
      <c r="K151" t="s">
        <v>103</v>
      </c>
      <c r="L151" t="str">
        <f t="shared" si="2"/>
        <v>(150,"0105854_LM_Cabezas_Mora to Los Parrales",60),</v>
      </c>
    </row>
    <row r="152" spans="1:12" x14ac:dyDescent="0.25">
      <c r="A152">
        <v>151</v>
      </c>
      <c r="B152" t="s">
        <v>181</v>
      </c>
      <c r="C152" t="s">
        <v>60</v>
      </c>
      <c r="D152">
        <f>VLOOKUP(C152,tb_sitio!B:D,3,FALSE)</f>
        <v>61</v>
      </c>
      <c r="E152">
        <v>151</v>
      </c>
      <c r="H152" t="s">
        <v>100</v>
      </c>
      <c r="I152" t="s">
        <v>101</v>
      </c>
      <c r="J152" t="s">
        <v>102</v>
      </c>
      <c r="K152" t="s">
        <v>103</v>
      </c>
      <c r="L152" t="str">
        <f t="shared" si="2"/>
        <v>(151,"0105856_LM_Proceres_Surco to San Juan de Mirafl",61),</v>
      </c>
    </row>
    <row r="153" spans="1:12" x14ac:dyDescent="0.25">
      <c r="A153">
        <v>152</v>
      </c>
      <c r="B153" t="s">
        <v>182</v>
      </c>
      <c r="C153" t="s">
        <v>61</v>
      </c>
      <c r="D153">
        <f>VLOOKUP(C153,tb_sitio!B:D,3,FALSE)</f>
        <v>62</v>
      </c>
      <c r="E153">
        <v>152</v>
      </c>
      <c r="H153" t="s">
        <v>100</v>
      </c>
      <c r="I153" t="s">
        <v>101</v>
      </c>
      <c r="J153" t="s">
        <v>102</v>
      </c>
      <c r="K153" t="s">
        <v>103</v>
      </c>
      <c r="L153" t="str">
        <f t="shared" si="2"/>
        <v>(152,"0105913_LM_Nestor_Batanero to Huayna Capac",62),</v>
      </c>
    </row>
    <row r="154" spans="1:12" x14ac:dyDescent="0.25">
      <c r="A154">
        <v>153</v>
      </c>
      <c r="B154" t="s">
        <v>183</v>
      </c>
      <c r="C154" t="s">
        <v>62</v>
      </c>
      <c r="D154">
        <f>VLOOKUP(C154,tb_sitio!B:D,3,FALSE)</f>
        <v>63</v>
      </c>
      <c r="E154">
        <v>153</v>
      </c>
      <c r="H154" t="s">
        <v>100</v>
      </c>
      <c r="I154" t="s">
        <v>101</v>
      </c>
      <c r="J154" t="s">
        <v>102</v>
      </c>
      <c r="K154" t="s">
        <v>103</v>
      </c>
      <c r="L154" t="str">
        <f t="shared" si="2"/>
        <v>(153,"0105941_LM_Soyuz to Estadio Alianza",63),</v>
      </c>
    </row>
    <row r="155" spans="1:12" x14ac:dyDescent="0.25">
      <c r="A155">
        <v>154</v>
      </c>
      <c r="B155" t="s">
        <v>184</v>
      </c>
      <c r="C155" t="s">
        <v>63</v>
      </c>
      <c r="D155">
        <f>VLOOKUP(C155,tb_sitio!B:D,3,FALSE)</f>
        <v>64</v>
      </c>
      <c r="E155">
        <v>154</v>
      </c>
      <c r="H155" t="s">
        <v>100</v>
      </c>
      <c r="I155" t="s">
        <v>101</v>
      </c>
      <c r="J155" t="s">
        <v>102</v>
      </c>
      <c r="K155" t="s">
        <v>103</v>
      </c>
      <c r="L155" t="str">
        <f t="shared" si="2"/>
        <v>(154,"0105944_LM_Plaza_Carrion to Abtao",64),</v>
      </c>
    </row>
    <row r="156" spans="1:12" x14ac:dyDescent="0.25">
      <c r="A156">
        <v>155</v>
      </c>
      <c r="B156" t="s">
        <v>185</v>
      </c>
      <c r="C156" t="s">
        <v>64</v>
      </c>
      <c r="D156">
        <f>VLOOKUP(C156,tb_sitio!B:D,3,FALSE)</f>
        <v>65</v>
      </c>
      <c r="E156">
        <v>155</v>
      </c>
      <c r="H156" t="s">
        <v>100</v>
      </c>
      <c r="I156" t="s">
        <v>101</v>
      </c>
      <c r="J156" t="s">
        <v>102</v>
      </c>
      <c r="K156" t="s">
        <v>103</v>
      </c>
      <c r="L156" t="str">
        <f t="shared" si="2"/>
        <v>(155,"0105945_LM_Garcia_Naranjo to Abtao",65),</v>
      </c>
    </row>
    <row r="157" spans="1:12" x14ac:dyDescent="0.25">
      <c r="A157">
        <v>156</v>
      </c>
      <c r="B157" t="s">
        <v>186</v>
      </c>
      <c r="C157" t="s">
        <v>65</v>
      </c>
      <c r="D157">
        <f>VLOOKUP(C157,tb_sitio!B:D,3,FALSE)</f>
        <v>66</v>
      </c>
      <c r="E157">
        <v>156</v>
      </c>
      <c r="H157" t="s">
        <v>100</v>
      </c>
      <c r="I157" t="s">
        <v>101</v>
      </c>
      <c r="J157" t="s">
        <v>102</v>
      </c>
      <c r="K157" t="s">
        <v>103</v>
      </c>
      <c r="L157" t="str">
        <f t="shared" si="2"/>
        <v>(156,"0105946_LM_Sol_Y_Sombra to Estadio Alianza",66),</v>
      </c>
    </row>
    <row r="158" spans="1:12" x14ac:dyDescent="0.25">
      <c r="A158">
        <v>157</v>
      </c>
      <c r="B158" t="s">
        <v>187</v>
      </c>
      <c r="C158" t="s">
        <v>66</v>
      </c>
      <c r="D158">
        <f>VLOOKUP(C158,tb_sitio!B:D,3,FALSE)</f>
        <v>67</v>
      </c>
      <c r="E158">
        <v>157</v>
      </c>
      <c r="H158" t="s">
        <v>100</v>
      </c>
      <c r="I158" t="s">
        <v>101</v>
      </c>
      <c r="J158" t="s">
        <v>102</v>
      </c>
      <c r="K158" t="s">
        <v>103</v>
      </c>
      <c r="L158" t="str">
        <f t="shared" si="2"/>
        <v>(157,"0105948_LM_Huamanga to Luna Pizarro",67),</v>
      </c>
    </row>
    <row r="159" spans="1:12" x14ac:dyDescent="0.25">
      <c r="A159">
        <v>158</v>
      </c>
      <c r="B159" t="s">
        <v>187</v>
      </c>
      <c r="E159">
        <v>158</v>
      </c>
      <c r="H159" t="s">
        <v>100</v>
      </c>
      <c r="I159" t="s">
        <v>101</v>
      </c>
      <c r="J159" t="s">
        <v>102</v>
      </c>
      <c r="K159" t="s">
        <v>103</v>
      </c>
      <c r="L159" t="str">
        <f t="shared" si="2"/>
        <v>(158,"0105948_LM_Huamanga to Luna Pizarro",NULL),</v>
      </c>
    </row>
    <row r="160" spans="1:12" x14ac:dyDescent="0.25">
      <c r="A160">
        <v>159</v>
      </c>
      <c r="B160" t="s">
        <v>188</v>
      </c>
      <c r="C160" t="s">
        <v>67</v>
      </c>
      <c r="D160">
        <f>VLOOKUP(C160,tb_sitio!B:D,3,FALSE)</f>
        <v>68</v>
      </c>
      <c r="E160">
        <v>159</v>
      </c>
      <c r="H160" t="s">
        <v>100</v>
      </c>
      <c r="I160" t="s">
        <v>101</v>
      </c>
      <c r="J160" t="s">
        <v>102</v>
      </c>
      <c r="K160" t="s">
        <v>103</v>
      </c>
      <c r="L160" t="str">
        <f t="shared" si="2"/>
        <v>(159,"0105949_LM_El_Mundialito to Cangallo",68),</v>
      </c>
    </row>
    <row r="161" spans="1:12" x14ac:dyDescent="0.25">
      <c r="A161">
        <v>160</v>
      </c>
      <c r="B161" t="s">
        <v>189</v>
      </c>
      <c r="C161" t="s">
        <v>68</v>
      </c>
      <c r="D161">
        <f>VLOOKUP(C161,tb_sitio!B:D,3,FALSE)</f>
        <v>69</v>
      </c>
      <c r="E161">
        <v>160</v>
      </c>
      <c r="H161" t="s">
        <v>100</v>
      </c>
      <c r="I161" t="s">
        <v>101</v>
      </c>
      <c r="J161" t="s">
        <v>102</v>
      </c>
      <c r="K161" t="s">
        <v>103</v>
      </c>
      <c r="L161" t="str">
        <f t="shared" si="2"/>
        <v>(160,"0105958_LM_Unidad_Vecinal_Matu to Estadio Alianza",69),</v>
      </c>
    </row>
    <row r="162" spans="1:12" x14ac:dyDescent="0.25">
      <c r="A162">
        <v>161</v>
      </c>
      <c r="B162" t="s">
        <v>190</v>
      </c>
      <c r="C162" t="s">
        <v>69</v>
      </c>
      <c r="D162">
        <f>VLOOKUP(C162,tb_sitio!B:D,3,FALSE)</f>
        <v>70</v>
      </c>
      <c r="E162">
        <v>161</v>
      </c>
      <c r="H162" t="s">
        <v>100</v>
      </c>
      <c r="I162" t="s">
        <v>101</v>
      </c>
      <c r="J162" t="s">
        <v>102</v>
      </c>
      <c r="K162" t="s">
        <v>103</v>
      </c>
      <c r="L162" t="str">
        <f t="shared" si="2"/>
        <v>(161,"0105961_LM_Bahia_Continental to Manco Capac",70),</v>
      </c>
    </row>
    <row r="163" spans="1:12" x14ac:dyDescent="0.25">
      <c r="A163">
        <v>162</v>
      </c>
      <c r="B163" t="s">
        <v>191</v>
      </c>
      <c r="C163" t="s">
        <v>70</v>
      </c>
      <c r="D163">
        <f>VLOOKUP(C163,tb_sitio!B:D,3,FALSE)</f>
        <v>71</v>
      </c>
      <c r="E163">
        <v>162</v>
      </c>
      <c r="H163" t="s">
        <v>100</v>
      </c>
      <c r="I163" t="s">
        <v>101</v>
      </c>
      <c r="J163" t="s">
        <v>102</v>
      </c>
      <c r="K163" t="s">
        <v>103</v>
      </c>
      <c r="L163" t="str">
        <f t="shared" si="2"/>
        <v>(162,"0105966_LM_Lucanas to Estadio Alianza",71),</v>
      </c>
    </row>
    <row r="164" spans="1:12" x14ac:dyDescent="0.25">
      <c r="A164">
        <v>163</v>
      </c>
      <c r="B164" t="s">
        <v>192</v>
      </c>
      <c r="C164" t="s">
        <v>71</v>
      </c>
      <c r="D164">
        <f>VLOOKUP(C164,tb_sitio!B:D,3,FALSE)</f>
        <v>72</v>
      </c>
      <c r="E164">
        <v>163</v>
      </c>
      <c r="H164" t="s">
        <v>100</v>
      </c>
      <c r="I164" t="s">
        <v>101</v>
      </c>
      <c r="J164" t="s">
        <v>102</v>
      </c>
      <c r="K164" t="s">
        <v>103</v>
      </c>
      <c r="L164" t="str">
        <f t="shared" si="2"/>
        <v>(163,"0105967_LM_Bateria_Maypu to Estadio Alianza",72),</v>
      </c>
    </row>
    <row r="165" spans="1:12" x14ac:dyDescent="0.25">
      <c r="A165">
        <v>164</v>
      </c>
      <c r="B165" t="s">
        <v>193</v>
      </c>
      <c r="C165" t="s">
        <v>72</v>
      </c>
      <c r="D165">
        <f>VLOOKUP(C165,tb_sitio!B:D,3,FALSE)</f>
        <v>73</v>
      </c>
      <c r="E165">
        <v>164</v>
      </c>
      <c r="H165" t="s">
        <v>100</v>
      </c>
      <c r="I165" t="s">
        <v>101</v>
      </c>
      <c r="J165" t="s">
        <v>102</v>
      </c>
      <c r="K165" t="s">
        <v>103</v>
      </c>
      <c r="L165" t="str">
        <f t="shared" si="2"/>
        <v>(164,"0105968_LM_Parque_Gutierrez to Estadio Alianza",73),</v>
      </c>
    </row>
    <row r="166" spans="1:12" x14ac:dyDescent="0.25">
      <c r="A166">
        <v>165</v>
      </c>
      <c r="B166" t="s">
        <v>194</v>
      </c>
      <c r="C166" t="s">
        <v>73</v>
      </c>
      <c r="D166">
        <f>VLOOKUP(C166,tb_sitio!B:D,3,FALSE)</f>
        <v>74</v>
      </c>
      <c r="E166">
        <v>165</v>
      </c>
      <c r="H166" t="s">
        <v>100</v>
      </c>
      <c r="I166" t="s">
        <v>101</v>
      </c>
      <c r="J166" t="s">
        <v>102</v>
      </c>
      <c r="K166" t="s">
        <v>103</v>
      </c>
      <c r="L166" t="str">
        <f t="shared" si="2"/>
        <v>(165,"0105969_LM_Monte_Carmelo to Santa Catalina",74),</v>
      </c>
    </row>
    <row r="167" spans="1:12" x14ac:dyDescent="0.25">
      <c r="A167">
        <v>166</v>
      </c>
      <c r="B167" t="s">
        <v>195</v>
      </c>
      <c r="C167" t="s">
        <v>74</v>
      </c>
      <c r="D167">
        <f>VLOOKUP(C167,tb_sitio!B:D,3,FALSE)</f>
        <v>75</v>
      </c>
      <c r="E167">
        <v>166</v>
      </c>
      <c r="H167" t="s">
        <v>100</v>
      </c>
      <c r="I167" t="s">
        <v>101</v>
      </c>
      <c r="J167" t="s">
        <v>102</v>
      </c>
      <c r="K167" t="s">
        <v>103</v>
      </c>
      <c r="L167" t="str">
        <f t="shared" si="2"/>
        <v>(166,"0105981_LM_Parque_Canepa to Unanue",75),</v>
      </c>
    </row>
    <row r="168" spans="1:12" x14ac:dyDescent="0.25">
      <c r="A168">
        <v>167</v>
      </c>
      <c r="B168" t="s">
        <v>195</v>
      </c>
      <c r="E168">
        <v>167</v>
      </c>
      <c r="H168" t="s">
        <v>100</v>
      </c>
      <c r="I168" t="s">
        <v>101</v>
      </c>
      <c r="J168" t="s">
        <v>102</v>
      </c>
      <c r="K168" t="s">
        <v>103</v>
      </c>
      <c r="L168" t="str">
        <f t="shared" si="2"/>
        <v>(167,"0105981_LM_Parque_Canepa to Unanue",NULL),</v>
      </c>
    </row>
    <row r="169" spans="1:12" x14ac:dyDescent="0.25">
      <c r="A169">
        <v>168</v>
      </c>
      <c r="B169" t="s">
        <v>196</v>
      </c>
      <c r="C169" t="s">
        <v>75</v>
      </c>
      <c r="D169">
        <f>VLOOKUP(C169,tb_sitio!B:D,3,FALSE)</f>
        <v>76</v>
      </c>
      <c r="E169">
        <v>168</v>
      </c>
      <c r="H169" t="s">
        <v>100</v>
      </c>
      <c r="I169" t="s">
        <v>101</v>
      </c>
      <c r="J169" t="s">
        <v>102</v>
      </c>
      <c r="K169" t="s">
        <v>103</v>
      </c>
      <c r="L169" t="str">
        <f t="shared" si="2"/>
        <v>(168,"0105984_LM_Luna_Pizarro to Huamanga",76),</v>
      </c>
    </row>
    <row r="170" spans="1:12" x14ac:dyDescent="0.25">
      <c r="A170">
        <v>169</v>
      </c>
      <c r="B170" t="s">
        <v>197</v>
      </c>
      <c r="C170" t="s">
        <v>76</v>
      </c>
      <c r="D170">
        <f>VLOOKUP(C170,tb_sitio!B:D,3,FALSE)</f>
        <v>77</v>
      </c>
      <c r="E170">
        <v>169</v>
      </c>
      <c r="H170" t="s">
        <v>100</v>
      </c>
      <c r="I170" t="s">
        <v>101</v>
      </c>
      <c r="J170" t="s">
        <v>102</v>
      </c>
      <c r="K170" t="s">
        <v>103</v>
      </c>
      <c r="L170" t="str">
        <f t="shared" si="2"/>
        <v>(169,"0106072_LM_Nepomuceno to Miota",77),</v>
      </c>
    </row>
    <row r="171" spans="1:12" x14ac:dyDescent="0.25">
      <c r="A171">
        <v>170</v>
      </c>
      <c r="B171" t="s">
        <v>198</v>
      </c>
      <c r="C171" t="s">
        <v>77</v>
      </c>
      <c r="D171">
        <f>VLOOKUP(C171,tb_sitio!B:D,3,FALSE)</f>
        <v>78</v>
      </c>
      <c r="E171">
        <v>170</v>
      </c>
      <c r="H171" t="s">
        <v>100</v>
      </c>
      <c r="I171" t="s">
        <v>101</v>
      </c>
      <c r="J171" t="s">
        <v>102</v>
      </c>
      <c r="K171" t="s">
        <v>103</v>
      </c>
      <c r="L171" t="str">
        <f t="shared" si="2"/>
        <v>(170,"0106076_LM_America_San_Juan to Huayna Capac",78),</v>
      </c>
    </row>
    <row r="172" spans="1:12" x14ac:dyDescent="0.25">
      <c r="A172">
        <v>171</v>
      </c>
      <c r="B172" t="s">
        <v>199</v>
      </c>
      <c r="C172" t="s">
        <v>78</v>
      </c>
      <c r="D172">
        <f>VLOOKUP(C172,tb_sitio!B:D,3,FALSE)</f>
        <v>79</v>
      </c>
      <c r="E172">
        <v>171</v>
      </c>
      <c r="H172" t="s">
        <v>100</v>
      </c>
      <c r="I172" t="s">
        <v>101</v>
      </c>
      <c r="J172" t="s">
        <v>102</v>
      </c>
      <c r="K172" t="s">
        <v>103</v>
      </c>
      <c r="L172" t="str">
        <f t="shared" si="2"/>
        <v>(171,"0106080_LM_Pedro_Laos_Hurtado to La Cruceta",79),</v>
      </c>
    </row>
    <row r="173" spans="1:12" x14ac:dyDescent="0.25">
      <c r="A173">
        <v>172</v>
      </c>
      <c r="B173" t="s">
        <v>200</v>
      </c>
      <c r="C173" t="s">
        <v>79</v>
      </c>
      <c r="D173">
        <f>VLOOKUP(C173,tb_sitio!B:D,3,FALSE)</f>
        <v>80</v>
      </c>
      <c r="E173">
        <v>172</v>
      </c>
      <c r="H173" t="s">
        <v>100</v>
      </c>
      <c r="I173" t="s">
        <v>101</v>
      </c>
      <c r="J173" t="s">
        <v>102</v>
      </c>
      <c r="K173" t="s">
        <v>103</v>
      </c>
      <c r="L173" t="str">
        <f t="shared" si="2"/>
        <v>(172,"0106199_LM_Mercedes_Cabello to Las Torres",80),</v>
      </c>
    </row>
    <row r="174" spans="1:12" x14ac:dyDescent="0.25">
      <c r="A174">
        <v>173</v>
      </c>
      <c r="B174" t="s">
        <v>204</v>
      </c>
      <c r="C174" t="s">
        <v>82</v>
      </c>
      <c r="D174">
        <f>VLOOKUP(C174,tb_sitio!B:D,3,FALSE)</f>
        <v>83</v>
      </c>
      <c r="E174">
        <v>173</v>
      </c>
      <c r="H174" t="s">
        <v>100</v>
      </c>
      <c r="I174" t="s">
        <v>101</v>
      </c>
      <c r="J174" t="s">
        <v>102</v>
      </c>
      <c r="K174" t="s">
        <v>103</v>
      </c>
      <c r="L174" t="str">
        <f t="shared" si="2"/>
        <v>(173,"0106302_LM_By_Pass_Faucett to Morales Duarez",83),</v>
      </c>
    </row>
    <row r="175" spans="1:12" x14ac:dyDescent="0.25">
      <c r="A175">
        <v>174</v>
      </c>
      <c r="B175" t="s">
        <v>205</v>
      </c>
      <c r="C175" t="s">
        <v>83</v>
      </c>
      <c r="D175">
        <f>VLOOKUP(C175,tb_sitio!B:D,3,FALSE)</f>
        <v>84</v>
      </c>
      <c r="E175">
        <v>174</v>
      </c>
      <c r="H175" t="s">
        <v>100</v>
      </c>
      <c r="I175" t="s">
        <v>101</v>
      </c>
      <c r="J175" t="s">
        <v>102</v>
      </c>
      <c r="K175" t="s">
        <v>103</v>
      </c>
      <c r="L175" t="str">
        <f t="shared" si="2"/>
        <v>(174,"0106306_LM_Ministerio_De_Salud to Republica de Chile",84),</v>
      </c>
    </row>
    <row r="176" spans="1:12" x14ac:dyDescent="0.25">
      <c r="A176">
        <v>175</v>
      </c>
      <c r="B176" t="s">
        <v>206</v>
      </c>
      <c r="C176" t="s">
        <v>84</v>
      </c>
      <c r="D176">
        <f>VLOOKUP(C176,tb_sitio!B:D,3,FALSE)</f>
        <v>85</v>
      </c>
      <c r="E176">
        <v>175</v>
      </c>
      <c r="H176" t="s">
        <v>100</v>
      </c>
      <c r="I176" t="s">
        <v>101</v>
      </c>
      <c r="J176" t="s">
        <v>102</v>
      </c>
      <c r="K176" t="s">
        <v>103</v>
      </c>
      <c r="L176" t="str">
        <f t="shared" si="2"/>
        <v>(175,"0106310_LM_Lawn_Tennis to Garzon",85),</v>
      </c>
    </row>
    <row r="177" spans="1:12" x14ac:dyDescent="0.25">
      <c r="A177">
        <v>176</v>
      </c>
      <c r="B177" t="s">
        <v>207</v>
      </c>
      <c r="C177" t="s">
        <v>85</v>
      </c>
      <c r="D177">
        <f>VLOOKUP(C177,tb_sitio!B:D,3,FALSE)</f>
        <v>86</v>
      </c>
      <c r="E177">
        <v>176</v>
      </c>
      <c r="H177" t="s">
        <v>100</v>
      </c>
      <c r="I177" t="s">
        <v>101</v>
      </c>
      <c r="J177" t="s">
        <v>102</v>
      </c>
      <c r="K177" t="s">
        <v>103</v>
      </c>
      <c r="L177" t="str">
        <f t="shared" si="2"/>
        <v>(176,"0106311_LM_Buenavista to Conococha",86),</v>
      </c>
    </row>
    <row r="178" spans="1:12" x14ac:dyDescent="0.25">
      <c r="A178">
        <v>177</v>
      </c>
      <c r="B178" t="s">
        <v>207</v>
      </c>
      <c r="E178">
        <v>177</v>
      </c>
      <c r="H178" t="s">
        <v>100</v>
      </c>
      <c r="I178" t="s">
        <v>101</v>
      </c>
      <c r="J178" t="s">
        <v>102</v>
      </c>
      <c r="K178" t="s">
        <v>103</v>
      </c>
      <c r="L178" t="str">
        <f t="shared" si="2"/>
        <v>(177,"0106311_LM_Buenavista to Conococha",NULL),</v>
      </c>
    </row>
    <row r="179" spans="1:12" x14ac:dyDescent="0.25">
      <c r="A179">
        <v>178</v>
      </c>
      <c r="B179" t="s">
        <v>208</v>
      </c>
      <c r="C179" t="s">
        <v>86</v>
      </c>
      <c r="D179">
        <f>VLOOKUP(C179,tb_sitio!B:D,3,FALSE)</f>
        <v>87</v>
      </c>
      <c r="E179">
        <v>178</v>
      </c>
      <c r="H179" t="s">
        <v>100</v>
      </c>
      <c r="I179" t="s">
        <v>101</v>
      </c>
      <c r="J179" t="s">
        <v>102</v>
      </c>
      <c r="K179" t="s">
        <v>103</v>
      </c>
      <c r="L179" t="str">
        <f t="shared" si="2"/>
        <v>(178,"0106314_LM_Mariscal_Miller to Jesus Maria",87),</v>
      </c>
    </row>
    <row r="180" spans="1:12" x14ac:dyDescent="0.25">
      <c r="A180">
        <v>179</v>
      </c>
      <c r="B180" t="s">
        <v>209</v>
      </c>
      <c r="C180" t="s">
        <v>87</v>
      </c>
      <c r="D180">
        <f>VLOOKUP(C180,tb_sitio!B:D,3,FALSE)</f>
        <v>88</v>
      </c>
      <c r="E180">
        <v>179</v>
      </c>
      <c r="H180" t="s">
        <v>100</v>
      </c>
      <c r="I180" t="s">
        <v>101</v>
      </c>
      <c r="J180" t="s">
        <v>102</v>
      </c>
      <c r="K180" t="s">
        <v>103</v>
      </c>
      <c r="L180" t="str">
        <f t="shared" si="2"/>
        <v>(179,"0106316_LM_Conococha to Buenavista",88),</v>
      </c>
    </row>
    <row r="181" spans="1:12" x14ac:dyDescent="0.25">
      <c r="A181">
        <v>180</v>
      </c>
      <c r="B181" t="s">
        <v>210</v>
      </c>
      <c r="C181" t="s">
        <v>88</v>
      </c>
      <c r="D181">
        <f>VLOOKUP(C181,tb_sitio!B:D,3,FALSE)</f>
        <v>89</v>
      </c>
      <c r="E181">
        <v>180</v>
      </c>
      <c r="H181" t="s">
        <v>100</v>
      </c>
      <c r="I181" t="s">
        <v>101</v>
      </c>
      <c r="J181" t="s">
        <v>102</v>
      </c>
      <c r="K181" t="s">
        <v>103</v>
      </c>
      <c r="L181" t="str">
        <f t="shared" si="2"/>
        <v>(180,"0106319_LM_Galerias_Brasil to Jesus Maria",89),</v>
      </c>
    </row>
    <row r="182" spans="1:12" x14ac:dyDescent="0.25">
      <c r="A182">
        <v>181</v>
      </c>
      <c r="B182" t="s">
        <v>211</v>
      </c>
      <c r="C182" t="s">
        <v>89</v>
      </c>
      <c r="D182">
        <f>VLOOKUP(C182,tb_sitio!B:D,3,FALSE)</f>
        <v>90</v>
      </c>
      <c r="E182">
        <v>181</v>
      </c>
      <c r="H182" t="s">
        <v>100</v>
      </c>
      <c r="I182" t="s">
        <v>101</v>
      </c>
      <c r="J182" t="s">
        <v>102</v>
      </c>
      <c r="K182" t="s">
        <v>103</v>
      </c>
      <c r="L182" t="str">
        <f t="shared" si="2"/>
        <v>(181,"0106323_LM_Desamparados to Wilson",90),</v>
      </c>
    </row>
    <row r="183" spans="1:12" x14ac:dyDescent="0.25">
      <c r="A183">
        <v>182</v>
      </c>
      <c r="B183" t="s">
        <v>212</v>
      </c>
      <c r="C183" t="s">
        <v>90</v>
      </c>
      <c r="D183">
        <f>VLOOKUP(C183,tb_sitio!B:D,3,FALSE)</f>
        <v>91</v>
      </c>
      <c r="E183">
        <v>182</v>
      </c>
      <c r="H183" t="s">
        <v>100</v>
      </c>
      <c r="I183" t="s">
        <v>101</v>
      </c>
      <c r="J183" t="s">
        <v>102</v>
      </c>
      <c r="K183" t="s">
        <v>103</v>
      </c>
      <c r="L183" t="str">
        <f t="shared" si="2"/>
        <v>(182,"0106328_LM_Cinagraf to Campo de Marte",91),</v>
      </c>
    </row>
    <row r="184" spans="1:12" x14ac:dyDescent="0.25">
      <c r="A184">
        <v>183</v>
      </c>
      <c r="B184" t="s">
        <v>214</v>
      </c>
      <c r="C184" t="s">
        <v>91</v>
      </c>
      <c r="D184">
        <f>VLOOKUP(C184,tb_sitio!B:D,3,FALSE)</f>
        <v>92</v>
      </c>
      <c r="E184">
        <v>183</v>
      </c>
      <c r="H184" t="s">
        <v>100</v>
      </c>
      <c r="I184" t="s">
        <v>101</v>
      </c>
      <c r="J184" t="s">
        <v>102</v>
      </c>
      <c r="K184" t="s">
        <v>103</v>
      </c>
      <c r="L184" t="str">
        <f t="shared" si="2"/>
        <v>(183,"0106341_LM_Air_Plaza E1 Tributarios",92),</v>
      </c>
    </row>
    <row r="185" spans="1:12" x14ac:dyDescent="0.25">
      <c r="A185">
        <v>184</v>
      </c>
      <c r="B185" t="s">
        <v>213</v>
      </c>
      <c r="C185" t="s">
        <v>91</v>
      </c>
      <c r="D185">
        <f>VLOOKUP(C185,tb_sitio!B:D,3,FALSE)</f>
        <v>92</v>
      </c>
      <c r="E185">
        <v>184</v>
      </c>
      <c r="H185" t="s">
        <v>100</v>
      </c>
      <c r="I185" t="s">
        <v>101</v>
      </c>
      <c r="J185" t="s">
        <v>102</v>
      </c>
      <c r="K185" t="s">
        <v>103</v>
      </c>
      <c r="L185" t="str">
        <f t="shared" si="2"/>
        <v>(184,"0106341_LM_Air_Plaza to Aeropuerto",92),</v>
      </c>
    </row>
    <row r="186" spans="1:12" x14ac:dyDescent="0.25">
      <c r="A186">
        <v>185</v>
      </c>
      <c r="B186" t="s">
        <v>213</v>
      </c>
      <c r="E186">
        <v>185</v>
      </c>
      <c r="H186" t="s">
        <v>100</v>
      </c>
      <c r="I186" t="s">
        <v>101</v>
      </c>
      <c r="J186" t="s">
        <v>102</v>
      </c>
      <c r="K186" t="s">
        <v>103</v>
      </c>
      <c r="L186" t="str">
        <f t="shared" si="2"/>
        <v>(185,"0106341_LM_Air_Plaza to Aeropuerto",NULL),</v>
      </c>
    </row>
    <row r="187" spans="1:12" x14ac:dyDescent="0.25">
      <c r="A187">
        <v>186</v>
      </c>
      <c r="B187" t="s">
        <v>215</v>
      </c>
      <c r="C187" t="s">
        <v>92</v>
      </c>
      <c r="D187">
        <f>VLOOKUP(C187,tb_sitio!B:D,3,FALSE)</f>
        <v>93</v>
      </c>
      <c r="E187">
        <v>186</v>
      </c>
      <c r="H187" t="s">
        <v>100</v>
      </c>
      <c r="I187" t="s">
        <v>101</v>
      </c>
      <c r="J187" t="s">
        <v>102</v>
      </c>
      <c r="K187" t="s">
        <v>103</v>
      </c>
      <c r="L187" t="str">
        <f t="shared" si="2"/>
        <v>(186,"0106342_LM_Piedraliza to Aeropuerto",93),</v>
      </c>
    </row>
    <row r="188" spans="1:12" x14ac:dyDescent="0.25">
      <c r="A188">
        <v>187</v>
      </c>
      <c r="B188" t="s">
        <v>216</v>
      </c>
      <c r="C188" t="s">
        <v>93</v>
      </c>
      <c r="D188">
        <f>VLOOKUP(C188,tb_sitio!B:D,3,FALSE)</f>
        <v>94</v>
      </c>
      <c r="E188">
        <v>187</v>
      </c>
      <c r="H188" t="s">
        <v>100</v>
      </c>
      <c r="I188" t="s">
        <v>101</v>
      </c>
      <c r="J188" t="s">
        <v>102</v>
      </c>
      <c r="K188" t="s">
        <v>103</v>
      </c>
      <c r="L188" t="str">
        <f t="shared" si="2"/>
        <v>(187,"0106343_LM_Terminal to Aeropuerto",94),</v>
      </c>
    </row>
    <row r="189" spans="1:12" x14ac:dyDescent="0.25">
      <c r="A189">
        <v>188</v>
      </c>
      <c r="B189" t="s">
        <v>164</v>
      </c>
      <c r="C189" t="s">
        <v>44</v>
      </c>
      <c r="D189">
        <f>VLOOKUP(C189,tb_sitio!B:D,3,FALSE)</f>
        <v>45</v>
      </c>
      <c r="E189">
        <v>188</v>
      </c>
      <c r="H189" t="s">
        <v>100</v>
      </c>
      <c r="I189" t="s">
        <v>101</v>
      </c>
      <c r="J189" t="s">
        <v>102</v>
      </c>
      <c r="K189" t="s">
        <v>103</v>
      </c>
      <c r="L189" t="str">
        <f t="shared" si="2"/>
        <v>(188,"0124989_LM_IB_Estadio_Nacion to Estadio Alianza 2do Link",45),</v>
      </c>
    </row>
    <row r="190" spans="1:12" x14ac:dyDescent="0.25">
      <c r="A190">
        <v>189</v>
      </c>
      <c r="B190" t="s">
        <v>202</v>
      </c>
      <c r="C190" t="s">
        <v>80</v>
      </c>
      <c r="D190">
        <f>VLOOKUP(C190,tb_sitio!B:D,3,FALSE)</f>
        <v>81</v>
      </c>
      <c r="E190">
        <v>189</v>
      </c>
      <c r="H190" t="s">
        <v>100</v>
      </c>
      <c r="I190" t="s">
        <v>101</v>
      </c>
      <c r="J190" t="s">
        <v>102</v>
      </c>
      <c r="K190" t="s">
        <v>103</v>
      </c>
      <c r="L190" t="str">
        <f t="shared" si="2"/>
        <v>(189,"01362394_LM_SC_Lindley_VES",81),</v>
      </c>
    </row>
    <row r="191" spans="1:12" x14ac:dyDescent="0.25">
      <c r="A191">
        <v>190</v>
      </c>
      <c r="B191" t="s">
        <v>201</v>
      </c>
      <c r="C191" t="s">
        <v>80</v>
      </c>
      <c r="D191">
        <f>VLOOKUP(C191,tb_sitio!B:D,3,FALSE)</f>
        <v>81</v>
      </c>
      <c r="E191">
        <v>190</v>
      </c>
      <c r="H191" t="s">
        <v>100</v>
      </c>
      <c r="I191" t="s">
        <v>101</v>
      </c>
      <c r="J191" t="s">
        <v>102</v>
      </c>
      <c r="K191" t="s">
        <v>103</v>
      </c>
      <c r="L191" t="str">
        <f t="shared" si="2"/>
        <v>(190,"01362394_LM_SC_Lindley_VES to Almacenes",81),</v>
      </c>
    </row>
    <row r="192" spans="1:12" x14ac:dyDescent="0.25">
      <c r="A192">
        <v>191</v>
      </c>
      <c r="B192" t="s">
        <v>201</v>
      </c>
      <c r="E192">
        <v>191</v>
      </c>
      <c r="H192" t="s">
        <v>100</v>
      </c>
      <c r="I192" t="s">
        <v>101</v>
      </c>
      <c r="J192" t="s">
        <v>102</v>
      </c>
      <c r="K192" t="s">
        <v>103</v>
      </c>
      <c r="L192" t="str">
        <f t="shared" si="2"/>
        <v>(191,"01362394_LM_SC_Lindley_VES to Almacenes",NULL),</v>
      </c>
    </row>
    <row r="193" spans="1:12" x14ac:dyDescent="0.25">
      <c r="A193">
        <v>192</v>
      </c>
      <c r="B193" t="s">
        <v>203</v>
      </c>
      <c r="C193" t="s">
        <v>81</v>
      </c>
      <c r="D193">
        <f>VLOOKUP(C193,tb_sitio!B:D,3,FALSE)</f>
        <v>82</v>
      </c>
      <c r="E193">
        <v>192</v>
      </c>
      <c r="H193" t="s">
        <v>100</v>
      </c>
      <c r="I193" t="s">
        <v>101</v>
      </c>
      <c r="J193" t="s">
        <v>102</v>
      </c>
      <c r="K193" t="s">
        <v>103</v>
      </c>
      <c r="L193" t="str">
        <f t="shared" si="2"/>
        <v>(192,"01362523_LM_SC_MINSA_Arequipa1 to Republica de Chile",82),</v>
      </c>
    </row>
    <row r="194" spans="1:12" x14ac:dyDescent="0.25">
      <c r="A194">
        <v>193</v>
      </c>
      <c r="B194" t="s">
        <v>94</v>
      </c>
      <c r="C194" t="s">
        <v>94</v>
      </c>
      <c r="D194">
        <f>VLOOKUP(C194,tb_sitio!B:D,3,FALSE)</f>
        <v>95</v>
      </c>
      <c r="E194">
        <v>193</v>
      </c>
      <c r="H194" t="s">
        <v>100</v>
      </c>
      <c r="I194" t="s">
        <v>101</v>
      </c>
      <c r="J194" t="s">
        <v>102</v>
      </c>
      <c r="K194" t="s">
        <v>103</v>
      </c>
      <c r="L194" t="str">
        <f t="shared" si="2"/>
        <v>(193,"82046_LM_TP_Centro_Civico",95),</v>
      </c>
    </row>
    <row r="195" spans="1:12" x14ac:dyDescent="0.25">
      <c r="A195">
        <v>194</v>
      </c>
      <c r="B195" t="s">
        <v>217</v>
      </c>
      <c r="C195" t="s">
        <v>95</v>
      </c>
      <c r="D195">
        <f>VLOOKUP(C195,tb_sitio!B:D,3,FALSE)</f>
        <v>96</v>
      </c>
      <c r="E195">
        <v>194</v>
      </c>
      <c r="H195" t="s">
        <v>100</v>
      </c>
      <c r="I195" t="s">
        <v>101</v>
      </c>
      <c r="J195" t="s">
        <v>102</v>
      </c>
      <c r="K195" t="s">
        <v>103</v>
      </c>
      <c r="L195" t="str">
        <f t="shared" ref="L195:L198" si="3">H195&amp;A195&amp;I195&amp;B195&amp;J195&amp;IF(D195&lt;&gt;"",D195,"NULL")&amp;K195</f>
        <v>(194,"82063_LM_Cliente_Everis to Estadio Alianza",96),</v>
      </c>
    </row>
    <row r="196" spans="1:12" x14ac:dyDescent="0.25">
      <c r="A196">
        <v>195</v>
      </c>
      <c r="B196" t="s">
        <v>269</v>
      </c>
      <c r="E196">
        <v>195</v>
      </c>
      <c r="H196" t="s">
        <v>100</v>
      </c>
      <c r="I196" t="s">
        <v>101</v>
      </c>
      <c r="J196" t="s">
        <v>102</v>
      </c>
      <c r="K196" t="s">
        <v>103</v>
      </c>
      <c r="L196" t="str">
        <f t="shared" si="3"/>
        <v>(195,"LM_HAYA_LSR01",NULL),</v>
      </c>
    </row>
    <row r="197" spans="1:12" x14ac:dyDescent="0.25">
      <c r="A197">
        <v>196</v>
      </c>
      <c r="B197" t="s">
        <v>256</v>
      </c>
      <c r="E197">
        <v>196</v>
      </c>
      <c r="H197" t="s">
        <v>100</v>
      </c>
      <c r="I197" t="s">
        <v>101</v>
      </c>
      <c r="J197" t="s">
        <v>102</v>
      </c>
      <c r="K197" t="s">
        <v>103</v>
      </c>
      <c r="L197" t="str">
        <f t="shared" si="3"/>
        <v>(196,"LM_MSO1_LSR01",NULL),</v>
      </c>
    </row>
    <row r="198" spans="1:12" x14ac:dyDescent="0.25">
      <c r="A198">
        <v>197</v>
      </c>
      <c r="B198" t="s">
        <v>255</v>
      </c>
      <c r="E198">
        <v>197</v>
      </c>
      <c r="H198" t="s">
        <v>100</v>
      </c>
      <c r="I198" t="s">
        <v>101</v>
      </c>
      <c r="J198" t="s">
        <v>102</v>
      </c>
      <c r="K198" t="s">
        <v>104</v>
      </c>
      <c r="L198" t="str">
        <f t="shared" si="3"/>
        <v>(197,"LM_MSO1_LSR02",NULL);</v>
      </c>
    </row>
  </sheetData>
  <autoFilter ref="A1:D198" xr:uid="{294C426B-A41D-4277-B528-BFBF8274C2A1}">
    <sortState xmlns:xlrd2="http://schemas.microsoft.com/office/spreadsheetml/2017/richdata2" ref="A2:D198">
      <sortCondition ref="B1:B1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2545-21CA-43EE-9D3C-D68489D5FA0F}">
  <dimension ref="A1:L10"/>
  <sheetViews>
    <sheetView workbookViewId="0">
      <selection activeCell="I2" sqref="I2"/>
    </sheetView>
  </sheetViews>
  <sheetFormatPr baseColWidth="10" defaultRowHeight="15" x14ac:dyDescent="0.25"/>
  <sheetData>
    <row r="1" spans="1:12" x14ac:dyDescent="0.25">
      <c r="A1" t="s">
        <v>289</v>
      </c>
      <c r="B1" t="s">
        <v>283</v>
      </c>
      <c r="D1" t="s">
        <v>97</v>
      </c>
      <c r="E1" t="s">
        <v>283</v>
      </c>
      <c r="F1" t="s">
        <v>97</v>
      </c>
      <c r="I1" t="s">
        <v>735</v>
      </c>
    </row>
    <row r="2" spans="1:12" x14ac:dyDescent="0.25">
      <c r="A2" t="s">
        <v>272</v>
      </c>
      <c r="B2" t="s">
        <v>284</v>
      </c>
      <c r="D2">
        <v>1</v>
      </c>
      <c r="E2" t="s">
        <v>284</v>
      </c>
      <c r="F2">
        <v>1</v>
      </c>
      <c r="I2" t="s">
        <v>100</v>
      </c>
      <c r="J2" t="s">
        <v>101</v>
      </c>
      <c r="K2" t="s">
        <v>290</v>
      </c>
      <c r="L2" t="str">
        <f>I2&amp;D2&amp;J2&amp;E2&amp;K2</f>
        <v>(1,"Gul"),</v>
      </c>
    </row>
    <row r="3" spans="1:12" x14ac:dyDescent="0.25">
      <c r="A3" t="s">
        <v>273</v>
      </c>
      <c r="B3" t="s">
        <v>278</v>
      </c>
      <c r="D3">
        <v>2</v>
      </c>
      <c r="E3" t="s">
        <v>278</v>
      </c>
      <c r="F3">
        <v>2</v>
      </c>
      <c r="I3" t="s">
        <v>100</v>
      </c>
      <c r="J3" t="s">
        <v>101</v>
      </c>
      <c r="K3" t="s">
        <v>290</v>
      </c>
      <c r="L3" t="str">
        <f t="shared" ref="L3:L8" si="0">I3&amp;D3&amp;J3&amp;E3&amp;K3</f>
        <v>(2,"Gestión"),</v>
      </c>
    </row>
    <row r="4" spans="1:12" x14ac:dyDescent="0.25">
      <c r="A4" t="s">
        <v>274</v>
      </c>
      <c r="B4" t="s">
        <v>285</v>
      </c>
      <c r="D4">
        <v>3</v>
      </c>
      <c r="E4" t="s">
        <v>285</v>
      </c>
      <c r="F4">
        <v>3</v>
      </c>
      <c r="I4" t="s">
        <v>100</v>
      </c>
      <c r="J4" t="s">
        <v>101</v>
      </c>
      <c r="K4" t="s">
        <v>290</v>
      </c>
      <c r="L4" t="str">
        <f t="shared" si="0"/>
        <v>(3,"Iden"),</v>
      </c>
    </row>
    <row r="5" spans="1:12" x14ac:dyDescent="0.25">
      <c r="A5" t="s">
        <v>275</v>
      </c>
      <c r="B5" t="s">
        <v>288</v>
      </c>
      <c r="D5">
        <v>4</v>
      </c>
      <c r="E5" t="s">
        <v>288</v>
      </c>
      <c r="F5">
        <v>4</v>
      </c>
      <c r="I5" t="s">
        <v>100</v>
      </c>
      <c r="J5" t="s">
        <v>101</v>
      </c>
      <c r="K5" t="s">
        <v>290</v>
      </c>
      <c r="L5" t="str">
        <f t="shared" si="0"/>
        <v>(4,"Uplink MW"),</v>
      </c>
    </row>
    <row r="6" spans="1:12" x14ac:dyDescent="0.25">
      <c r="A6" t="s">
        <v>276</v>
      </c>
      <c r="B6" t="s">
        <v>286</v>
      </c>
      <c r="D6">
        <v>5</v>
      </c>
      <c r="E6" t="s">
        <v>286</v>
      </c>
      <c r="F6">
        <v>5</v>
      </c>
      <c r="I6" t="s">
        <v>100</v>
      </c>
      <c r="J6" t="s">
        <v>101</v>
      </c>
      <c r="K6" t="s">
        <v>290</v>
      </c>
      <c r="L6" t="str">
        <f t="shared" si="0"/>
        <v>(5,"Bafi"),</v>
      </c>
    </row>
    <row r="7" spans="1:12" x14ac:dyDescent="0.25">
      <c r="A7" t="s">
        <v>277</v>
      </c>
      <c r="B7" t="s">
        <v>278</v>
      </c>
      <c r="D7">
        <v>6</v>
      </c>
      <c r="E7" t="s">
        <v>281</v>
      </c>
      <c r="F7">
        <v>6</v>
      </c>
      <c r="I7" t="s">
        <v>100</v>
      </c>
      <c r="J7" t="s">
        <v>101</v>
      </c>
      <c r="K7" t="s">
        <v>290</v>
      </c>
      <c r="L7" t="str">
        <f t="shared" si="0"/>
        <v>(6,"Wimax"),</v>
      </c>
    </row>
    <row r="8" spans="1:12" x14ac:dyDescent="0.25">
      <c r="A8" t="s">
        <v>278</v>
      </c>
      <c r="B8" t="s">
        <v>278</v>
      </c>
      <c r="D8">
        <v>7</v>
      </c>
      <c r="E8" t="s">
        <v>287</v>
      </c>
      <c r="F8">
        <v>7</v>
      </c>
      <c r="I8" t="s">
        <v>100</v>
      </c>
      <c r="J8" t="s">
        <v>101</v>
      </c>
      <c r="K8" t="s">
        <v>291</v>
      </c>
      <c r="L8" t="str">
        <f t="shared" si="0"/>
        <v>(7,"Router");</v>
      </c>
    </row>
    <row r="9" spans="1:12" x14ac:dyDescent="0.25">
      <c r="A9" t="s">
        <v>281</v>
      </c>
      <c r="B9" t="s">
        <v>281</v>
      </c>
    </row>
    <row r="10" spans="1:12" x14ac:dyDescent="0.25">
      <c r="A10" t="s">
        <v>282</v>
      </c>
      <c r="B10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AB1C-2519-409B-8D43-649F67E1ECFD}">
  <dimension ref="A1:L226"/>
  <sheetViews>
    <sheetView workbookViewId="0">
      <selection activeCell="K7" sqref="K7"/>
    </sheetView>
  </sheetViews>
  <sheetFormatPr baseColWidth="10" defaultRowHeight="15" x14ac:dyDescent="0.25"/>
  <cols>
    <col min="3" max="3" width="14.7109375" bestFit="1" customWidth="1"/>
    <col min="4" max="4" width="58.85546875" bestFit="1" customWidth="1"/>
  </cols>
  <sheetData>
    <row r="1" spans="1:12" x14ac:dyDescent="0.25">
      <c r="A1" t="s">
        <v>97</v>
      </c>
      <c r="B1" t="s">
        <v>289</v>
      </c>
      <c r="C1" t="s">
        <v>283</v>
      </c>
      <c r="D1" t="s">
        <v>292</v>
      </c>
      <c r="E1" t="s">
        <v>97</v>
      </c>
      <c r="H1" t="s">
        <v>736</v>
      </c>
    </row>
    <row r="2" spans="1:12" x14ac:dyDescent="0.25">
      <c r="A2">
        <v>1</v>
      </c>
      <c r="B2" t="s">
        <v>276</v>
      </c>
      <c r="C2">
        <f>VLOOKUP(VLOOKUP(B2,tb_tipo_servicio!A:B,2,FALSE),tb_tipo_servicio!E:F,2,FALSE)</f>
        <v>5</v>
      </c>
      <c r="D2" t="s">
        <v>502</v>
      </c>
      <c r="E2">
        <v>1</v>
      </c>
      <c r="H2" t="s">
        <v>100</v>
      </c>
      <c r="I2" t="s">
        <v>101</v>
      </c>
      <c r="J2" t="s">
        <v>102</v>
      </c>
      <c r="K2" t="s">
        <v>103</v>
      </c>
      <c r="L2" t="str">
        <f>H2&amp;A2&amp;I2&amp;D2&amp;J2&amp;C2&amp;K2</f>
        <v>(1,"BAFI_0102726_LM_HB_Galerias_Brasil",5),</v>
      </c>
    </row>
    <row r="3" spans="1:12" x14ac:dyDescent="0.25">
      <c r="A3">
        <v>2</v>
      </c>
      <c r="B3" t="s">
        <v>276</v>
      </c>
      <c r="C3">
        <f>VLOOKUP(VLOOKUP(B3,tb_tipo_servicio!A:B,2,FALSE),tb_tipo_servicio!E:F,2,FALSE)</f>
        <v>5</v>
      </c>
      <c r="D3" t="s">
        <v>435</v>
      </c>
      <c r="E3">
        <v>2</v>
      </c>
      <c r="H3" t="s">
        <v>100</v>
      </c>
      <c r="I3" t="s">
        <v>101</v>
      </c>
      <c r="J3" t="s">
        <v>102</v>
      </c>
      <c r="K3" t="s">
        <v>103</v>
      </c>
      <c r="L3" t="str">
        <f t="shared" ref="L3:L66" si="0">H3&amp;A3&amp;I3&amp;D3&amp;J3&amp;C3&amp;K3</f>
        <v>(2,"BAFI_0102847_LM_HB_Ucayali_America",5),</v>
      </c>
    </row>
    <row r="4" spans="1:12" x14ac:dyDescent="0.25">
      <c r="A4">
        <v>3</v>
      </c>
      <c r="B4" t="s">
        <v>276</v>
      </c>
      <c r="C4">
        <f>VLOOKUP(VLOOKUP(B4,tb_tipo_servicio!A:B,2,FALSE),tb_tipo_servicio!E:F,2,FALSE)</f>
        <v>5</v>
      </c>
      <c r="D4" t="s">
        <v>359</v>
      </c>
      <c r="E4">
        <v>3</v>
      </c>
      <c r="H4" t="s">
        <v>100</v>
      </c>
      <c r="I4" t="s">
        <v>101</v>
      </c>
      <c r="J4" t="s">
        <v>102</v>
      </c>
      <c r="K4" t="s">
        <v>103</v>
      </c>
      <c r="L4" t="str">
        <f t="shared" si="0"/>
        <v>(3,"BAFI_0102917_LM_HB_Los_Parrale",5),</v>
      </c>
    </row>
    <row r="5" spans="1:12" x14ac:dyDescent="0.25">
      <c r="A5">
        <v>4</v>
      </c>
      <c r="B5" t="s">
        <v>276</v>
      </c>
      <c r="C5">
        <f>VLOOKUP(VLOOKUP(B5,tb_tipo_servicio!A:B,2,FALSE),tb_tipo_servicio!E:F,2,FALSE)</f>
        <v>5</v>
      </c>
      <c r="D5" t="s">
        <v>323</v>
      </c>
      <c r="E5">
        <v>4</v>
      </c>
      <c r="H5" t="s">
        <v>100</v>
      </c>
      <c r="I5" t="s">
        <v>101</v>
      </c>
      <c r="J5" t="s">
        <v>102</v>
      </c>
      <c r="K5" t="s">
        <v>103</v>
      </c>
      <c r="L5" t="str">
        <f t="shared" si="0"/>
        <v>(4,"BAFI_0103102_LM_HB_Dominicos",5),</v>
      </c>
    </row>
    <row r="6" spans="1:12" x14ac:dyDescent="0.25">
      <c r="A6">
        <v>5</v>
      </c>
      <c r="B6" t="s">
        <v>276</v>
      </c>
      <c r="C6">
        <f>VLOOKUP(VLOOKUP(B6,tb_tipo_servicio!A:B,2,FALSE),tb_tipo_servicio!E:F,2,FALSE)</f>
        <v>5</v>
      </c>
      <c r="D6" t="s">
        <v>346</v>
      </c>
      <c r="E6">
        <v>5</v>
      </c>
      <c r="H6" t="s">
        <v>100</v>
      </c>
      <c r="I6" t="s">
        <v>101</v>
      </c>
      <c r="J6" t="s">
        <v>102</v>
      </c>
      <c r="K6" t="s">
        <v>103</v>
      </c>
      <c r="L6" t="str">
        <f t="shared" si="0"/>
        <v>(5,"BAFI_0103103_LM_HB_Peru",5),</v>
      </c>
    </row>
    <row r="7" spans="1:12" x14ac:dyDescent="0.25">
      <c r="A7">
        <v>6</v>
      </c>
      <c r="B7" t="s">
        <v>276</v>
      </c>
      <c r="C7">
        <f>VLOOKUP(VLOOKUP(B7,tb_tipo_servicio!A:B,2,FALSE),tb_tipo_servicio!E:F,2,FALSE)</f>
        <v>5</v>
      </c>
      <c r="D7" t="s">
        <v>512</v>
      </c>
      <c r="E7">
        <v>6</v>
      </c>
      <c r="H7" t="s">
        <v>100</v>
      </c>
      <c r="I7" t="s">
        <v>101</v>
      </c>
      <c r="J7" t="s">
        <v>102</v>
      </c>
      <c r="K7" t="s">
        <v>103</v>
      </c>
      <c r="L7" t="str">
        <f t="shared" si="0"/>
        <v>(6,"BAFI_0103127_LM_HB_Terminal",5),</v>
      </c>
    </row>
    <row r="8" spans="1:12" x14ac:dyDescent="0.25">
      <c r="A8">
        <v>7</v>
      </c>
      <c r="B8" t="s">
        <v>276</v>
      </c>
      <c r="C8">
        <f>VLOOKUP(VLOOKUP(B8,tb_tipo_servicio!A:B,2,FALSE),tb_tipo_servicio!E:F,2,FALSE)</f>
        <v>5</v>
      </c>
      <c r="D8" t="s">
        <v>426</v>
      </c>
      <c r="E8">
        <v>7</v>
      </c>
      <c r="H8" t="s">
        <v>100</v>
      </c>
      <c r="I8" t="s">
        <v>101</v>
      </c>
      <c r="J8" t="s">
        <v>102</v>
      </c>
      <c r="K8" t="s">
        <v>103</v>
      </c>
      <c r="L8" t="str">
        <f t="shared" si="0"/>
        <v>(7,"BAFI_0103131_LM_HB_Paseo_Quilca",5),</v>
      </c>
    </row>
    <row r="9" spans="1:12" x14ac:dyDescent="0.25">
      <c r="A9">
        <v>8</v>
      </c>
      <c r="B9" t="s">
        <v>276</v>
      </c>
      <c r="C9">
        <f>VLOOKUP(VLOOKUP(B9,tb_tipo_servicio!A:B,2,FALSE),tb_tipo_servicio!E:F,2,FALSE)</f>
        <v>5</v>
      </c>
      <c r="D9" t="s">
        <v>453</v>
      </c>
      <c r="E9">
        <v>8</v>
      </c>
      <c r="H9" t="s">
        <v>100</v>
      </c>
      <c r="I9" t="s">
        <v>101</v>
      </c>
      <c r="J9" t="s">
        <v>102</v>
      </c>
      <c r="K9" t="s">
        <v>103</v>
      </c>
      <c r="L9" t="str">
        <f t="shared" si="0"/>
        <v>(8,"BAFI_0103296_LM_HB_El_Mundialito",5),</v>
      </c>
    </row>
    <row r="10" spans="1:12" x14ac:dyDescent="0.25">
      <c r="A10">
        <v>9</v>
      </c>
      <c r="B10" t="s">
        <v>276</v>
      </c>
      <c r="C10">
        <f>VLOOKUP(VLOOKUP(B10,tb_tipo_servicio!A:B,2,FALSE),tb_tipo_servicio!E:F,2,FALSE)</f>
        <v>5</v>
      </c>
      <c r="D10" t="s">
        <v>308</v>
      </c>
      <c r="E10">
        <v>9</v>
      </c>
      <c r="H10" t="s">
        <v>100</v>
      </c>
      <c r="I10" t="s">
        <v>101</v>
      </c>
      <c r="J10" t="s">
        <v>102</v>
      </c>
      <c r="K10" t="s">
        <v>103</v>
      </c>
      <c r="L10" t="str">
        <f t="shared" si="0"/>
        <v>(9,"BAFI_0103299_LM_HB_Gamarra2",5),</v>
      </c>
    </row>
    <row r="11" spans="1:12" x14ac:dyDescent="0.25">
      <c r="A11">
        <v>10</v>
      </c>
      <c r="B11" t="s">
        <v>276</v>
      </c>
      <c r="C11">
        <f>VLOOKUP(VLOOKUP(B11,tb_tipo_servicio!A:B,2,FALSE),tb_tipo_servicio!E:F,2,FALSE)</f>
        <v>5</v>
      </c>
      <c r="D11" t="s">
        <v>475</v>
      </c>
      <c r="E11">
        <v>10</v>
      </c>
      <c r="H11" t="s">
        <v>100</v>
      </c>
      <c r="I11" t="s">
        <v>101</v>
      </c>
      <c r="J11" t="s">
        <v>102</v>
      </c>
      <c r="K11" t="s">
        <v>103</v>
      </c>
      <c r="L11" t="str">
        <f t="shared" si="0"/>
        <v>(10,"BAFI_0103301_LM_HB_Luna_Pizarro",5),</v>
      </c>
    </row>
    <row r="12" spans="1:12" x14ac:dyDescent="0.25">
      <c r="A12">
        <v>11</v>
      </c>
      <c r="B12" t="s">
        <v>276</v>
      </c>
      <c r="C12">
        <f>VLOOKUP(VLOOKUP(B12,tb_tipo_servicio!A:B,2,FALSE),tb_tipo_servicio!E:F,2,FALSE)</f>
        <v>5</v>
      </c>
      <c r="D12" t="s">
        <v>459</v>
      </c>
      <c r="E12">
        <v>11</v>
      </c>
      <c r="H12" t="s">
        <v>100</v>
      </c>
      <c r="I12" t="s">
        <v>101</v>
      </c>
      <c r="J12" t="s">
        <v>102</v>
      </c>
      <c r="K12" t="s">
        <v>103</v>
      </c>
      <c r="L12" t="str">
        <f t="shared" si="0"/>
        <v>(11,"BAFI_0103308_LM_HB_Bahia_Continental",5),</v>
      </c>
    </row>
    <row r="13" spans="1:12" x14ac:dyDescent="0.25">
      <c r="A13">
        <v>12</v>
      </c>
      <c r="B13" t="s">
        <v>276</v>
      </c>
      <c r="C13">
        <f>VLOOKUP(VLOOKUP(B13,tb_tipo_servicio!A:B,2,FALSE),tb_tipo_servicio!E:F,2,FALSE)</f>
        <v>5</v>
      </c>
      <c r="D13" t="s">
        <v>329</v>
      </c>
      <c r="E13">
        <v>12</v>
      </c>
      <c r="H13" t="s">
        <v>100</v>
      </c>
      <c r="I13" t="s">
        <v>101</v>
      </c>
      <c r="J13" t="s">
        <v>102</v>
      </c>
      <c r="K13" t="s">
        <v>103</v>
      </c>
      <c r="L13" t="str">
        <f t="shared" si="0"/>
        <v>(12,"BAFI_0103309_LM_HB_Manco_Capac",5),</v>
      </c>
    </row>
    <row r="14" spans="1:12" x14ac:dyDescent="0.25">
      <c r="A14">
        <v>13</v>
      </c>
      <c r="B14" t="s">
        <v>276</v>
      </c>
      <c r="C14">
        <f>VLOOKUP(VLOOKUP(B14,tb_tipo_servicio!A:B,2,FALSE),tb_tipo_servicio!E:F,2,FALSE)</f>
        <v>5</v>
      </c>
      <c r="D14" t="s">
        <v>316</v>
      </c>
      <c r="E14">
        <v>13</v>
      </c>
      <c r="H14" t="s">
        <v>100</v>
      </c>
      <c r="I14" t="s">
        <v>101</v>
      </c>
      <c r="J14" t="s">
        <v>102</v>
      </c>
      <c r="K14" t="s">
        <v>103</v>
      </c>
      <c r="L14" t="str">
        <f t="shared" si="0"/>
        <v>(13,"BAFI_0103319_LM_HB_Santa_Catalina",5),</v>
      </c>
    </row>
    <row r="15" spans="1:12" x14ac:dyDescent="0.25">
      <c r="A15">
        <v>14</v>
      </c>
      <c r="B15" t="s">
        <v>276</v>
      </c>
      <c r="C15">
        <f>VLOOKUP(VLOOKUP(B15,tb_tipo_servicio!A:B,2,FALSE),tb_tipo_servicio!E:F,2,FALSE)</f>
        <v>5</v>
      </c>
      <c r="D15" t="s">
        <v>337</v>
      </c>
      <c r="E15">
        <v>14</v>
      </c>
      <c r="H15" t="s">
        <v>100</v>
      </c>
      <c r="I15" t="s">
        <v>101</v>
      </c>
      <c r="J15" t="s">
        <v>102</v>
      </c>
      <c r="K15" t="s">
        <v>103</v>
      </c>
      <c r="L15" t="str">
        <f t="shared" si="0"/>
        <v>(14,"BAFI_0103475_LM_HB_Valle_Sharon",5),</v>
      </c>
    </row>
    <row r="16" spans="1:12" x14ac:dyDescent="0.25">
      <c r="A16">
        <v>15</v>
      </c>
      <c r="B16" t="s">
        <v>276</v>
      </c>
      <c r="C16">
        <f>VLOOKUP(VLOOKUP(B16,tb_tipo_servicio!A:B,2,FALSE),tb_tipo_servicio!E:F,2,FALSE)</f>
        <v>5</v>
      </c>
      <c r="D16" t="s">
        <v>414</v>
      </c>
      <c r="E16">
        <v>15</v>
      </c>
      <c r="H16" t="s">
        <v>100</v>
      </c>
      <c r="I16" t="s">
        <v>101</v>
      </c>
      <c r="J16" t="s">
        <v>102</v>
      </c>
      <c r="K16" t="s">
        <v>103</v>
      </c>
      <c r="L16" t="str">
        <f t="shared" si="0"/>
        <v>(15,"BAFI_0103479_LM_HB_Nuevo_Horizonte",5),</v>
      </c>
    </row>
    <row r="17" spans="1:12" x14ac:dyDescent="0.25">
      <c r="A17">
        <v>16</v>
      </c>
      <c r="B17" t="s">
        <v>276</v>
      </c>
      <c r="C17">
        <f>VLOOKUP(VLOOKUP(B17,tb_tipo_servicio!A:B,2,FALSE),tb_tipo_servicio!E:F,2,FALSE)</f>
        <v>5</v>
      </c>
      <c r="D17" t="s">
        <v>481</v>
      </c>
      <c r="E17">
        <v>16</v>
      </c>
      <c r="H17" t="s">
        <v>100</v>
      </c>
      <c r="I17" t="s">
        <v>101</v>
      </c>
      <c r="J17" t="s">
        <v>102</v>
      </c>
      <c r="K17" t="s">
        <v>103</v>
      </c>
      <c r="L17" t="str">
        <f t="shared" si="0"/>
        <v>(16,"BAFI_0103481_LM_HB_Pedro_Laos_Hurtado",5),</v>
      </c>
    </row>
    <row r="18" spans="1:12" x14ac:dyDescent="0.25">
      <c r="A18">
        <v>17</v>
      </c>
      <c r="B18" t="s">
        <v>276</v>
      </c>
      <c r="C18">
        <f>VLOOKUP(VLOOKUP(B18,tb_tipo_servicio!A:B,2,FALSE),tb_tipo_servicio!E:F,2,FALSE)</f>
        <v>5</v>
      </c>
      <c r="D18" t="s">
        <v>480</v>
      </c>
      <c r="E18">
        <v>17</v>
      </c>
      <c r="H18" t="s">
        <v>100</v>
      </c>
      <c r="I18" t="s">
        <v>101</v>
      </c>
      <c r="J18" t="s">
        <v>102</v>
      </c>
      <c r="K18" t="s">
        <v>103</v>
      </c>
      <c r="L18" t="str">
        <f t="shared" si="0"/>
        <v>(17,"BAFI_0103482_LM_HB_America_San_Juan",5),</v>
      </c>
    </row>
    <row r="19" spans="1:12" x14ac:dyDescent="0.25">
      <c r="A19">
        <v>18</v>
      </c>
      <c r="B19" t="s">
        <v>276</v>
      </c>
      <c r="C19">
        <f>VLOOKUP(VLOOKUP(B19,tb_tipo_servicio!A:B,2,FALSE),tb_tipo_servicio!E:F,2,FALSE)</f>
        <v>5</v>
      </c>
      <c r="D19" t="s">
        <v>412</v>
      </c>
      <c r="E19">
        <v>18</v>
      </c>
      <c r="H19" t="s">
        <v>100</v>
      </c>
      <c r="I19" t="s">
        <v>101</v>
      </c>
      <c r="J19" t="s">
        <v>102</v>
      </c>
      <c r="K19" t="s">
        <v>103</v>
      </c>
      <c r="L19" t="str">
        <f t="shared" si="0"/>
        <v>(18,"BAFI_0103486_LM_HB_Pagador",5),</v>
      </c>
    </row>
    <row r="20" spans="1:12" x14ac:dyDescent="0.25">
      <c r="A20">
        <v>19</v>
      </c>
      <c r="B20" t="s">
        <v>276</v>
      </c>
      <c r="C20">
        <f>VLOOKUP(VLOOKUP(B20,tb_tipo_servicio!A:B,2,FALSE),tb_tipo_servicio!E:F,2,FALSE)</f>
        <v>5</v>
      </c>
      <c r="D20" t="s">
        <v>411</v>
      </c>
      <c r="E20">
        <v>19</v>
      </c>
      <c r="H20" t="s">
        <v>100</v>
      </c>
      <c r="I20" t="s">
        <v>101</v>
      </c>
      <c r="J20" t="s">
        <v>102</v>
      </c>
      <c r="K20" t="s">
        <v>103</v>
      </c>
      <c r="L20" t="str">
        <f t="shared" si="0"/>
        <v>(19,"BAFI_0103489_LM_HB_Heroes_Pacifico",5),</v>
      </c>
    </row>
    <row r="21" spans="1:12" x14ac:dyDescent="0.25">
      <c r="A21">
        <v>20</v>
      </c>
      <c r="B21" t="s">
        <v>276</v>
      </c>
      <c r="C21">
        <f>VLOOKUP(VLOOKUP(B21,tb_tipo_servicio!A:B,2,FALSE),tb_tipo_servicio!E:F,2,FALSE)</f>
        <v>5</v>
      </c>
      <c r="D21" t="s">
        <v>303</v>
      </c>
      <c r="E21">
        <v>20</v>
      </c>
      <c r="H21" t="s">
        <v>100</v>
      </c>
      <c r="I21" t="s">
        <v>101</v>
      </c>
      <c r="J21" t="s">
        <v>102</v>
      </c>
      <c r="K21" t="s">
        <v>103</v>
      </c>
      <c r="L21" t="str">
        <f t="shared" si="0"/>
        <v>(20,"BAFI_0103579_LM_HB_Jorge_Chavez",5),</v>
      </c>
    </row>
    <row r="22" spans="1:12" x14ac:dyDescent="0.25">
      <c r="A22">
        <v>21</v>
      </c>
      <c r="B22" t="s">
        <v>276</v>
      </c>
      <c r="C22">
        <f>VLOOKUP(VLOOKUP(B22,tb_tipo_servicio!A:B,2,FALSE),tb_tipo_servicio!E:F,2,FALSE)</f>
        <v>5</v>
      </c>
      <c r="D22" t="s">
        <v>355</v>
      </c>
      <c r="E22">
        <v>21</v>
      </c>
      <c r="H22" t="s">
        <v>100</v>
      </c>
      <c r="I22" t="s">
        <v>101</v>
      </c>
      <c r="J22" t="s">
        <v>102</v>
      </c>
      <c r="K22" t="s">
        <v>103</v>
      </c>
      <c r="L22" t="str">
        <f t="shared" si="0"/>
        <v>(21,"BAFI_0103585_LM_HB_Surco_Viejo",5),</v>
      </c>
    </row>
    <row r="23" spans="1:12" x14ac:dyDescent="0.25">
      <c r="A23">
        <v>22</v>
      </c>
      <c r="B23" t="s">
        <v>276</v>
      </c>
      <c r="C23">
        <f>VLOOKUP(VLOOKUP(B23,tb_tipo_servicio!A:B,2,FALSE),tb_tipo_servicio!E:F,2,FALSE)</f>
        <v>5</v>
      </c>
      <c r="D23" t="s">
        <v>377</v>
      </c>
      <c r="E23">
        <v>22</v>
      </c>
      <c r="H23" t="s">
        <v>100</v>
      </c>
      <c r="I23" t="s">
        <v>101</v>
      </c>
      <c r="J23" t="s">
        <v>102</v>
      </c>
      <c r="K23" t="s">
        <v>103</v>
      </c>
      <c r="L23" t="str">
        <f t="shared" si="0"/>
        <v>(22,"BAFI_0103594_LM_HB_La_Cruceta",5),</v>
      </c>
    </row>
    <row r="24" spans="1:12" x14ac:dyDescent="0.25">
      <c r="A24">
        <v>23</v>
      </c>
      <c r="B24" t="s">
        <v>276</v>
      </c>
      <c r="C24">
        <f>VLOOKUP(VLOOKUP(B24,tb_tipo_servicio!A:B,2,FALSE),tb_tipo_servicio!E:F,2,FALSE)</f>
        <v>5</v>
      </c>
      <c r="D24" t="s">
        <v>442</v>
      </c>
      <c r="E24">
        <v>23</v>
      </c>
      <c r="H24" t="s">
        <v>100</v>
      </c>
      <c r="I24" t="s">
        <v>101</v>
      </c>
      <c r="J24" t="s">
        <v>102</v>
      </c>
      <c r="K24" t="s">
        <v>103</v>
      </c>
      <c r="L24" t="str">
        <f t="shared" si="0"/>
        <v>(23,"BAFI_0103597_LM_HB_Cabezas_Mora",5),</v>
      </c>
    </row>
    <row r="25" spans="1:12" x14ac:dyDescent="0.25">
      <c r="A25">
        <v>24</v>
      </c>
      <c r="B25" t="s">
        <v>276</v>
      </c>
      <c r="C25">
        <f>VLOOKUP(VLOOKUP(B25,tb_tipo_servicio!A:B,2,FALSE),tb_tipo_servicio!E:F,2,FALSE)</f>
        <v>5</v>
      </c>
      <c r="D25" t="s">
        <v>360</v>
      </c>
      <c r="E25">
        <v>24</v>
      </c>
      <c r="H25" t="s">
        <v>100</v>
      </c>
      <c r="I25" t="s">
        <v>101</v>
      </c>
      <c r="J25" t="s">
        <v>102</v>
      </c>
      <c r="K25" t="s">
        <v>103</v>
      </c>
      <c r="L25" t="str">
        <f t="shared" si="0"/>
        <v>(24,"BAFI_0103611_LM_HB_Huayna_Capac",5),</v>
      </c>
    </row>
    <row r="26" spans="1:12" x14ac:dyDescent="0.25">
      <c r="A26">
        <v>25</v>
      </c>
      <c r="B26" t="s">
        <v>276</v>
      </c>
      <c r="C26">
        <f>VLOOKUP(VLOOKUP(B26,tb_tipo_servicio!A:B,2,FALSE),tb_tipo_servicio!E:F,2,FALSE)</f>
        <v>5</v>
      </c>
      <c r="D26" t="s">
        <v>482</v>
      </c>
      <c r="E26">
        <v>25</v>
      </c>
      <c r="H26" t="s">
        <v>100</v>
      </c>
      <c r="I26" t="s">
        <v>101</v>
      </c>
      <c r="J26" t="s">
        <v>102</v>
      </c>
      <c r="K26" t="s">
        <v>103</v>
      </c>
      <c r="L26" t="str">
        <f t="shared" si="0"/>
        <v>(25,"BAFI_0103650_LM_HB_Mercedes_Cabello",5),</v>
      </c>
    </row>
    <row r="27" spans="1:12" x14ac:dyDescent="0.25">
      <c r="A27">
        <v>26</v>
      </c>
      <c r="B27" t="s">
        <v>276</v>
      </c>
      <c r="C27">
        <f>VLOOKUP(VLOOKUP(B27,tb_tipo_servicio!A:B,2,FALSE),tb_tipo_servicio!E:F,2,FALSE)</f>
        <v>5</v>
      </c>
      <c r="D27" t="s">
        <v>350</v>
      </c>
      <c r="E27">
        <v>26</v>
      </c>
      <c r="H27" t="s">
        <v>100</v>
      </c>
      <c r="I27" t="s">
        <v>101</v>
      </c>
      <c r="J27" t="s">
        <v>102</v>
      </c>
      <c r="K27" t="s">
        <v>103</v>
      </c>
      <c r="L27" t="str">
        <f t="shared" si="0"/>
        <v>(26,"BAFI_0103876_LM_HB_Republica_de_Chile",5),</v>
      </c>
    </row>
    <row r="28" spans="1:12" x14ac:dyDescent="0.25">
      <c r="A28">
        <v>27</v>
      </c>
      <c r="B28" t="s">
        <v>273</v>
      </c>
      <c r="C28">
        <f>VLOOKUP(VLOOKUP(B28,tb_tipo_servicio!A:B,2,FALSE),tb_tipo_servicio!E:F,2,FALSE)</f>
        <v>2</v>
      </c>
      <c r="D28" t="s">
        <v>370</v>
      </c>
      <c r="E28">
        <v>27</v>
      </c>
      <c r="H28" t="s">
        <v>100</v>
      </c>
      <c r="I28" t="s">
        <v>101</v>
      </c>
      <c r="J28" t="s">
        <v>102</v>
      </c>
      <c r="K28" t="s">
        <v>103</v>
      </c>
      <c r="L28" t="str">
        <f t="shared" si="0"/>
        <v>(27,"Gest_Rect_0100317_LM_Pamplona_Alta",2),</v>
      </c>
    </row>
    <row r="29" spans="1:12" x14ac:dyDescent="0.25">
      <c r="A29">
        <v>28</v>
      </c>
      <c r="B29" t="s">
        <v>273</v>
      </c>
      <c r="C29">
        <f>VLOOKUP(VLOOKUP(B29,tb_tipo_servicio!A:B,2,FALSE),tb_tipo_servicio!E:F,2,FALSE)</f>
        <v>2</v>
      </c>
      <c r="D29" t="s">
        <v>492</v>
      </c>
      <c r="E29">
        <v>28</v>
      </c>
      <c r="H29" t="s">
        <v>100</v>
      </c>
      <c r="I29" t="s">
        <v>101</v>
      </c>
      <c r="J29" t="s">
        <v>102</v>
      </c>
      <c r="K29" t="s">
        <v>103</v>
      </c>
      <c r="L29" t="str">
        <f t="shared" si="0"/>
        <v>(28,"Gest_Rect_0106306_LM_Ministerio_De_Salud",2),</v>
      </c>
    </row>
    <row r="30" spans="1:12" x14ac:dyDescent="0.25">
      <c r="A30">
        <v>29</v>
      </c>
      <c r="B30" t="s">
        <v>273</v>
      </c>
      <c r="C30">
        <f>VLOOKUP(VLOOKUP(B30,tb_tipo_servicio!A:B,2,FALSE),tb_tipo_servicio!E:F,2,FALSE)</f>
        <v>2</v>
      </c>
      <c r="D30" t="s">
        <v>294</v>
      </c>
      <c r="E30">
        <v>29</v>
      </c>
      <c r="H30" t="s">
        <v>100</v>
      </c>
      <c r="I30" t="s">
        <v>101</v>
      </c>
      <c r="J30" t="s">
        <v>102</v>
      </c>
      <c r="K30" t="s">
        <v>103</v>
      </c>
      <c r="L30" t="str">
        <f t="shared" si="0"/>
        <v>(29,"Gest_Rect_OYM_2_0100004_LM_Aeropuerto",2),</v>
      </c>
    </row>
    <row r="31" spans="1:12" x14ac:dyDescent="0.25">
      <c r="A31">
        <v>30</v>
      </c>
      <c r="B31" t="s">
        <v>273</v>
      </c>
      <c r="C31">
        <f>VLOOKUP(VLOOKUP(B31,tb_tipo_servicio!A:B,2,FALSE),tb_tipo_servicio!E:F,2,FALSE)</f>
        <v>2</v>
      </c>
      <c r="D31" t="s">
        <v>297</v>
      </c>
      <c r="E31">
        <v>30</v>
      </c>
      <c r="H31" t="s">
        <v>100</v>
      </c>
      <c r="I31" t="s">
        <v>101</v>
      </c>
      <c r="J31" t="s">
        <v>102</v>
      </c>
      <c r="K31" t="s">
        <v>103</v>
      </c>
      <c r="L31" t="str">
        <f t="shared" si="0"/>
        <v>(30,"Gest_Rect_SMU_0100014_LM_Abtao",2),</v>
      </c>
    </row>
    <row r="32" spans="1:12" x14ac:dyDescent="0.25">
      <c r="A32">
        <v>31</v>
      </c>
      <c r="B32" t="s">
        <v>273</v>
      </c>
      <c r="C32">
        <f>VLOOKUP(VLOOKUP(B32,tb_tipo_servicio!A:B,2,FALSE),tb_tipo_servicio!E:F,2,FALSE)</f>
        <v>2</v>
      </c>
      <c r="D32" t="s">
        <v>299</v>
      </c>
      <c r="E32">
        <v>31</v>
      </c>
      <c r="H32" t="s">
        <v>100</v>
      </c>
      <c r="I32" t="s">
        <v>101</v>
      </c>
      <c r="J32" t="s">
        <v>102</v>
      </c>
      <c r="K32" t="s">
        <v>103</v>
      </c>
      <c r="L32" t="str">
        <f t="shared" si="0"/>
        <v>(31,"Gest_Rect_SMU_0100019_LM_Jesus_Maria",2),</v>
      </c>
    </row>
    <row r="33" spans="1:12" x14ac:dyDescent="0.25">
      <c r="A33">
        <v>32</v>
      </c>
      <c r="B33" t="s">
        <v>273</v>
      </c>
      <c r="C33">
        <f>VLOOKUP(VLOOKUP(B33,tb_tipo_servicio!A:B,2,FALSE),tb_tipo_servicio!E:F,2,FALSE)</f>
        <v>2</v>
      </c>
      <c r="D33" t="s">
        <v>305</v>
      </c>
      <c r="E33">
        <v>32</v>
      </c>
      <c r="H33" t="s">
        <v>100</v>
      </c>
      <c r="I33" t="s">
        <v>101</v>
      </c>
      <c r="J33" t="s">
        <v>102</v>
      </c>
      <c r="K33" t="s">
        <v>103</v>
      </c>
      <c r="L33" t="str">
        <f t="shared" si="0"/>
        <v>(32,"Gest_Rect_SMU_0100040_LM_Wilson",2),</v>
      </c>
    </row>
    <row r="34" spans="1:12" x14ac:dyDescent="0.25">
      <c r="A34">
        <v>33</v>
      </c>
      <c r="B34" t="s">
        <v>273</v>
      </c>
      <c r="C34">
        <f>VLOOKUP(VLOOKUP(B34,tb_tipo_servicio!A:B,2,FALSE),tb_tipo_servicio!E:F,2,FALSE)</f>
        <v>2</v>
      </c>
      <c r="D34" t="s">
        <v>314</v>
      </c>
      <c r="E34">
        <v>33</v>
      </c>
      <c r="H34" t="s">
        <v>100</v>
      </c>
      <c r="I34" t="s">
        <v>101</v>
      </c>
      <c r="J34" t="s">
        <v>102</v>
      </c>
      <c r="K34" t="s">
        <v>103</v>
      </c>
      <c r="L34" t="str">
        <f t="shared" si="0"/>
        <v>(33,"Gest_Rect_SMU_0100060_LM_Gamarra",2),</v>
      </c>
    </row>
    <row r="35" spans="1:12" x14ac:dyDescent="0.25">
      <c r="A35">
        <v>34</v>
      </c>
      <c r="B35" t="s">
        <v>273</v>
      </c>
      <c r="C35">
        <f>VLOOKUP(VLOOKUP(B35,tb_tipo_servicio!A:B,2,FALSE),tb_tipo_servicio!E:F,2,FALSE)</f>
        <v>2</v>
      </c>
      <c r="D35" t="s">
        <v>317</v>
      </c>
      <c r="E35">
        <v>34</v>
      </c>
      <c r="H35" t="s">
        <v>100</v>
      </c>
      <c r="I35" t="s">
        <v>101</v>
      </c>
      <c r="J35" t="s">
        <v>102</v>
      </c>
      <c r="K35" t="s">
        <v>103</v>
      </c>
      <c r="L35" t="str">
        <f t="shared" si="0"/>
        <v>(34,"Gest_Rect_SMU_0100088_LM_Santa_Catalina",2),</v>
      </c>
    </row>
    <row r="36" spans="1:12" x14ac:dyDescent="0.25">
      <c r="A36">
        <v>35</v>
      </c>
      <c r="B36" t="s">
        <v>277</v>
      </c>
      <c r="C36">
        <f>VLOOKUP(VLOOKUP(B36,tb_tipo_servicio!A:B,2,FALSE),tb_tipo_servicio!E:F,2,FALSE)</f>
        <v>2</v>
      </c>
      <c r="D36" t="s">
        <v>320</v>
      </c>
      <c r="E36">
        <v>35</v>
      </c>
      <c r="H36" t="s">
        <v>100</v>
      </c>
      <c r="I36" t="s">
        <v>101</v>
      </c>
      <c r="J36" t="s">
        <v>102</v>
      </c>
      <c r="K36" t="s">
        <v>103</v>
      </c>
      <c r="L36" t="str">
        <f t="shared" si="0"/>
        <v>(35,"Gest_Rect_SMU_0100097_LM_Pedro_Heraud",2),</v>
      </c>
    </row>
    <row r="37" spans="1:12" x14ac:dyDescent="0.25">
      <c r="A37">
        <v>36</v>
      </c>
      <c r="B37" t="s">
        <v>273</v>
      </c>
      <c r="C37">
        <f>VLOOKUP(VLOOKUP(B37,tb_tipo_servicio!A:B,2,FALSE),tb_tipo_servicio!E:F,2,FALSE)</f>
        <v>2</v>
      </c>
      <c r="D37" t="s">
        <v>324</v>
      </c>
      <c r="E37">
        <v>36</v>
      </c>
      <c r="H37" t="s">
        <v>100</v>
      </c>
      <c r="I37" t="s">
        <v>101</v>
      </c>
      <c r="J37" t="s">
        <v>102</v>
      </c>
      <c r="K37" t="s">
        <v>103</v>
      </c>
      <c r="L37" t="str">
        <f t="shared" si="0"/>
        <v>(36,"Gest_Rect_SMU_0100109_LM_Dominicos",2),</v>
      </c>
    </row>
    <row r="38" spans="1:12" x14ac:dyDescent="0.25">
      <c r="A38">
        <v>37</v>
      </c>
      <c r="B38" t="s">
        <v>273</v>
      </c>
      <c r="C38">
        <f>VLOOKUP(VLOOKUP(B38,tb_tipo_servicio!A:B,2,FALSE),tb_tipo_servicio!E:F,2,FALSE)</f>
        <v>2</v>
      </c>
      <c r="D38" t="s">
        <v>331</v>
      </c>
      <c r="E38">
        <v>37</v>
      </c>
      <c r="H38" t="s">
        <v>100</v>
      </c>
      <c r="I38" t="s">
        <v>101</v>
      </c>
      <c r="J38" t="s">
        <v>102</v>
      </c>
      <c r="K38" t="s">
        <v>103</v>
      </c>
      <c r="L38" t="str">
        <f t="shared" si="0"/>
        <v>(37,"Gest_Rect_SMU_0100127_LM_Manco_Capac",2),</v>
      </c>
    </row>
    <row r="39" spans="1:12" x14ac:dyDescent="0.25">
      <c r="A39">
        <v>38</v>
      </c>
      <c r="B39" t="s">
        <v>273</v>
      </c>
      <c r="C39">
        <f>VLOOKUP(VLOOKUP(B39,tb_tipo_servicio!A:B,2,FALSE),tb_tipo_servicio!E:F,2,FALSE)</f>
        <v>2</v>
      </c>
      <c r="D39" t="s">
        <v>334</v>
      </c>
      <c r="E39">
        <v>38</v>
      </c>
      <c r="H39" t="s">
        <v>100</v>
      </c>
      <c r="I39" t="s">
        <v>101</v>
      </c>
      <c r="J39" t="s">
        <v>102</v>
      </c>
      <c r="K39" t="s">
        <v>103</v>
      </c>
      <c r="L39" t="str">
        <f t="shared" si="0"/>
        <v>(38,"Gest_Rect_SMU_0100128_LM_Garzon",2),</v>
      </c>
    </row>
    <row r="40" spans="1:12" x14ac:dyDescent="0.25">
      <c r="A40">
        <v>39</v>
      </c>
      <c r="B40" t="s">
        <v>273</v>
      </c>
      <c r="C40">
        <f>VLOOKUP(VLOOKUP(B40,tb_tipo_servicio!A:B,2,FALSE),tb_tipo_servicio!E:F,2,FALSE)</f>
        <v>2</v>
      </c>
      <c r="D40" t="s">
        <v>341</v>
      </c>
      <c r="E40">
        <v>39</v>
      </c>
      <c r="H40" t="s">
        <v>100</v>
      </c>
      <c r="I40" t="s">
        <v>101</v>
      </c>
      <c r="J40" t="s">
        <v>102</v>
      </c>
      <c r="K40" t="s">
        <v>103</v>
      </c>
      <c r="L40" t="str">
        <f t="shared" si="0"/>
        <v>(39,"Gest_Rect_SMU_0100168_LM_Campo_de_Marte",2),</v>
      </c>
    </row>
    <row r="41" spans="1:12" x14ac:dyDescent="0.25">
      <c r="A41">
        <v>40</v>
      </c>
      <c r="B41" t="s">
        <v>273</v>
      </c>
      <c r="C41">
        <f>VLOOKUP(VLOOKUP(B41,tb_tipo_servicio!A:B,2,FALSE),tb_tipo_servicio!E:F,2,FALSE)</f>
        <v>2</v>
      </c>
      <c r="D41" t="s">
        <v>344</v>
      </c>
      <c r="E41">
        <v>40</v>
      </c>
      <c r="H41" t="s">
        <v>100</v>
      </c>
      <c r="I41" t="s">
        <v>101</v>
      </c>
      <c r="J41" t="s">
        <v>102</v>
      </c>
      <c r="K41" t="s">
        <v>103</v>
      </c>
      <c r="L41" t="str">
        <f t="shared" si="0"/>
        <v>(40,"Gest_Rect_SMU_0100178_LM_Coldex",2),</v>
      </c>
    </row>
    <row r="42" spans="1:12" x14ac:dyDescent="0.25">
      <c r="A42">
        <v>41</v>
      </c>
      <c r="B42" t="s">
        <v>273</v>
      </c>
      <c r="C42">
        <f>VLOOKUP(VLOOKUP(B42,tb_tipo_servicio!A:B,2,FALSE),tb_tipo_servicio!E:F,2,FALSE)</f>
        <v>2</v>
      </c>
      <c r="D42" t="s">
        <v>351</v>
      </c>
      <c r="E42">
        <v>41</v>
      </c>
      <c r="H42" t="s">
        <v>100</v>
      </c>
      <c r="I42" t="s">
        <v>101</v>
      </c>
      <c r="J42" t="s">
        <v>102</v>
      </c>
      <c r="K42" t="s">
        <v>103</v>
      </c>
      <c r="L42" t="str">
        <f t="shared" si="0"/>
        <v>(41,"Gest_Rect_SMU_0100214_LM_Republica_de_Chile",2),</v>
      </c>
    </row>
    <row r="43" spans="1:12" x14ac:dyDescent="0.25">
      <c r="A43">
        <v>42</v>
      </c>
      <c r="B43" t="s">
        <v>273</v>
      </c>
      <c r="C43">
        <f>VLOOKUP(VLOOKUP(B43,tb_tipo_servicio!A:B,2,FALSE),tb_tipo_servicio!E:F,2,FALSE)</f>
        <v>2</v>
      </c>
      <c r="D43" t="s">
        <v>353</v>
      </c>
      <c r="E43">
        <v>42</v>
      </c>
      <c r="H43" t="s">
        <v>100</v>
      </c>
      <c r="I43" t="s">
        <v>101</v>
      </c>
      <c r="J43" t="s">
        <v>102</v>
      </c>
      <c r="K43" t="s">
        <v>103</v>
      </c>
      <c r="L43" t="str">
        <f t="shared" si="0"/>
        <v>(42,"Gest_Rect_SMU_0100227_LM_La_Concordia",2),</v>
      </c>
    </row>
    <row r="44" spans="1:12" x14ac:dyDescent="0.25">
      <c r="A44">
        <v>43</v>
      </c>
      <c r="B44" t="s">
        <v>273</v>
      </c>
      <c r="C44">
        <f>VLOOKUP(VLOOKUP(B44,tb_tipo_servicio!A:B,2,FALSE),tb_tipo_servicio!E:F,2,FALSE)</f>
        <v>2</v>
      </c>
      <c r="D44" t="s">
        <v>361</v>
      </c>
      <c r="E44">
        <v>43</v>
      </c>
      <c r="H44" t="s">
        <v>100</v>
      </c>
      <c r="I44" t="s">
        <v>101</v>
      </c>
      <c r="J44" t="s">
        <v>102</v>
      </c>
      <c r="K44" t="s">
        <v>103</v>
      </c>
      <c r="L44" t="str">
        <f t="shared" si="0"/>
        <v>(43,"Gest_Rect_SMU_0100269_LM_Isabel_La_Catolica",2),</v>
      </c>
    </row>
    <row r="45" spans="1:12" x14ac:dyDescent="0.25">
      <c r="A45">
        <v>44</v>
      </c>
      <c r="B45" t="s">
        <v>273</v>
      </c>
      <c r="C45">
        <f>VLOOKUP(VLOOKUP(B45,tb_tipo_servicio!A:B,2,FALSE),tb_tipo_servicio!E:F,2,FALSE)</f>
        <v>2</v>
      </c>
      <c r="D45" t="s">
        <v>365</v>
      </c>
      <c r="E45">
        <v>44</v>
      </c>
      <c r="H45" t="s">
        <v>100</v>
      </c>
      <c r="I45" t="s">
        <v>101</v>
      </c>
      <c r="J45" t="s">
        <v>102</v>
      </c>
      <c r="K45" t="s">
        <v>103</v>
      </c>
      <c r="L45" t="str">
        <f t="shared" si="0"/>
        <v>(44,"Gest_Rect_SMU_0100282_LM_Ovalo_Arriola",2),</v>
      </c>
    </row>
    <row r="46" spans="1:12" x14ac:dyDescent="0.25">
      <c r="A46">
        <v>45</v>
      </c>
      <c r="B46" t="s">
        <v>273</v>
      </c>
      <c r="C46">
        <f>VLOOKUP(VLOOKUP(B46,tb_tipo_servicio!A:B,2,FALSE),tb_tipo_servicio!E:F,2,FALSE)</f>
        <v>2</v>
      </c>
      <c r="D46" t="s">
        <v>368</v>
      </c>
      <c r="E46">
        <v>45</v>
      </c>
      <c r="H46" t="s">
        <v>100</v>
      </c>
      <c r="I46" t="s">
        <v>101</v>
      </c>
      <c r="J46" t="s">
        <v>102</v>
      </c>
      <c r="K46" t="s">
        <v>103</v>
      </c>
      <c r="L46" t="str">
        <f t="shared" si="0"/>
        <v>(45,"Gest_Rect_SMU_0100310_LM_Pierola",2),</v>
      </c>
    </row>
    <row r="47" spans="1:12" x14ac:dyDescent="0.25">
      <c r="A47">
        <v>46</v>
      </c>
      <c r="B47" t="s">
        <v>273</v>
      </c>
      <c r="C47">
        <f>VLOOKUP(VLOOKUP(B47,tb_tipo_servicio!A:B,2,FALSE),tb_tipo_servicio!E:F,2,FALSE)</f>
        <v>2</v>
      </c>
      <c r="D47" t="s">
        <v>372</v>
      </c>
      <c r="E47">
        <v>46</v>
      </c>
      <c r="H47" t="s">
        <v>100</v>
      </c>
      <c r="I47" t="s">
        <v>101</v>
      </c>
      <c r="J47" t="s">
        <v>102</v>
      </c>
      <c r="K47" t="s">
        <v>103</v>
      </c>
      <c r="L47" t="str">
        <f t="shared" si="0"/>
        <v>(46,"Gest_Rect_SMU_0100361_LM_Unanue",2),</v>
      </c>
    </row>
    <row r="48" spans="1:12" x14ac:dyDescent="0.25">
      <c r="A48">
        <v>47</v>
      </c>
      <c r="B48" t="s">
        <v>278</v>
      </c>
      <c r="C48">
        <f>VLOOKUP(VLOOKUP(B48,tb_tipo_servicio!A:B,2,FALSE),tb_tipo_servicio!E:F,2,FALSE)</f>
        <v>2</v>
      </c>
      <c r="D48" t="s">
        <v>374</v>
      </c>
      <c r="E48">
        <v>47</v>
      </c>
      <c r="H48" t="s">
        <v>100</v>
      </c>
      <c r="I48" t="s">
        <v>101</v>
      </c>
      <c r="J48" t="s">
        <v>102</v>
      </c>
      <c r="K48" t="s">
        <v>103</v>
      </c>
      <c r="L48" t="str">
        <f t="shared" si="0"/>
        <v>(47,"Gest_Rect_SMU_0100425_LM_Italia",2),</v>
      </c>
    </row>
    <row r="49" spans="1:12" x14ac:dyDescent="0.25">
      <c r="A49">
        <v>48</v>
      </c>
      <c r="B49" t="s">
        <v>273</v>
      </c>
      <c r="C49">
        <f>VLOOKUP(VLOOKUP(B49,tb_tipo_servicio!A:B,2,FALSE),tb_tipo_servicio!E:F,2,FALSE)</f>
        <v>2</v>
      </c>
      <c r="D49" t="s">
        <v>381</v>
      </c>
      <c r="E49">
        <v>48</v>
      </c>
      <c r="H49" t="s">
        <v>100</v>
      </c>
      <c r="I49" t="s">
        <v>101</v>
      </c>
      <c r="J49" t="s">
        <v>102</v>
      </c>
      <c r="K49" t="s">
        <v>103</v>
      </c>
      <c r="L49" t="str">
        <f t="shared" si="0"/>
        <v>(48,"Gest_Rect_SMU_0100569_LM_Mercado_Unicachi",2),</v>
      </c>
    </row>
    <row r="50" spans="1:12" x14ac:dyDescent="0.25">
      <c r="A50">
        <v>49</v>
      </c>
      <c r="B50" t="s">
        <v>273</v>
      </c>
      <c r="C50">
        <f>VLOOKUP(VLOOKUP(B50,tb_tipo_servicio!A:B,2,FALSE),tb_tipo_servicio!E:F,2,FALSE)</f>
        <v>2</v>
      </c>
      <c r="D50" t="s">
        <v>382</v>
      </c>
      <c r="E50">
        <v>49</v>
      </c>
      <c r="H50" t="s">
        <v>100</v>
      </c>
      <c r="I50" t="s">
        <v>101</v>
      </c>
      <c r="J50" t="s">
        <v>102</v>
      </c>
      <c r="K50" t="s">
        <v>103</v>
      </c>
      <c r="L50" t="str">
        <f t="shared" si="0"/>
        <v>(49,"Gest_Rect_SMU_0101341_LM_Huaca_Chillon",2),</v>
      </c>
    </row>
    <row r="51" spans="1:12" x14ac:dyDescent="0.25">
      <c r="A51">
        <v>50</v>
      </c>
      <c r="B51" t="s">
        <v>273</v>
      </c>
      <c r="C51">
        <f>VLOOKUP(VLOOKUP(B51,tb_tipo_servicio!A:B,2,FALSE),tb_tipo_servicio!E:F,2,FALSE)</f>
        <v>2</v>
      </c>
      <c r="D51" t="s">
        <v>384</v>
      </c>
      <c r="E51">
        <v>50</v>
      </c>
      <c r="H51" t="s">
        <v>100</v>
      </c>
      <c r="I51" t="s">
        <v>101</v>
      </c>
      <c r="J51" t="s">
        <v>102</v>
      </c>
      <c r="K51" t="s">
        <v>103</v>
      </c>
      <c r="L51" t="str">
        <f t="shared" si="0"/>
        <v>(50,"Gest_Rect_SMU_0102872_LM_Beltran_R2",2),</v>
      </c>
    </row>
    <row r="52" spans="1:12" x14ac:dyDescent="0.25">
      <c r="A52">
        <v>51</v>
      </c>
      <c r="B52" t="s">
        <v>273</v>
      </c>
      <c r="C52">
        <f>VLOOKUP(VLOOKUP(B52,tb_tipo_servicio!A:B,2,FALSE),tb_tipo_servicio!E:F,2,FALSE)</f>
        <v>2</v>
      </c>
      <c r="D52" t="s">
        <v>511</v>
      </c>
      <c r="E52">
        <v>51</v>
      </c>
      <c r="H52" t="s">
        <v>100</v>
      </c>
      <c r="I52" t="s">
        <v>101</v>
      </c>
      <c r="J52" t="s">
        <v>102</v>
      </c>
      <c r="K52" t="s">
        <v>103</v>
      </c>
      <c r="L52" t="str">
        <f t="shared" si="0"/>
        <v>(51,"Gest_Rect_SMU_0103129_LM_HB_Piedraliza",2),</v>
      </c>
    </row>
    <row r="53" spans="1:12" x14ac:dyDescent="0.25">
      <c r="A53">
        <v>52</v>
      </c>
      <c r="B53" t="s">
        <v>273</v>
      </c>
      <c r="C53">
        <f>VLOOKUP(VLOOKUP(B53,tb_tipo_servicio!A:B,2,FALSE),tb_tipo_servicio!E:F,2,FALSE)</f>
        <v>2</v>
      </c>
      <c r="D53" t="s">
        <v>444</v>
      </c>
      <c r="E53">
        <v>52</v>
      </c>
      <c r="H53" t="s">
        <v>100</v>
      </c>
      <c r="I53" t="s">
        <v>101</v>
      </c>
      <c r="J53" t="s">
        <v>102</v>
      </c>
      <c r="K53" t="s">
        <v>103</v>
      </c>
      <c r="L53" t="str">
        <f t="shared" si="0"/>
        <v>(52,"Gest_Rect_SMU_0103172_LM_HB_Nestor_Batanero",2),</v>
      </c>
    </row>
    <row r="54" spans="1:12" x14ac:dyDescent="0.25">
      <c r="A54">
        <v>53</v>
      </c>
      <c r="B54" t="s">
        <v>273</v>
      </c>
      <c r="C54">
        <f>VLOOKUP(VLOOKUP(B54,tb_tipo_servicio!A:B,2,FALSE),tb_tipo_servicio!E:F,2,FALSE)</f>
        <v>2</v>
      </c>
      <c r="D54" t="s">
        <v>417</v>
      </c>
      <c r="E54">
        <v>53</v>
      </c>
      <c r="H54" t="s">
        <v>100</v>
      </c>
      <c r="I54" t="s">
        <v>101</v>
      </c>
      <c r="J54" t="s">
        <v>102</v>
      </c>
      <c r="K54" t="s">
        <v>103</v>
      </c>
      <c r="L54" t="str">
        <f t="shared" si="0"/>
        <v>(53,"Gest_Rect_SMU_0103480_LM_HB_Alemania_Federal",2),</v>
      </c>
    </row>
    <row r="55" spans="1:12" x14ac:dyDescent="0.25">
      <c r="A55">
        <v>54</v>
      </c>
      <c r="B55" t="s">
        <v>273</v>
      </c>
      <c r="C55">
        <f>VLOOKUP(VLOOKUP(B55,tb_tipo_servicio!A:B,2,FALSE),tb_tipo_servicio!E:F,2,FALSE)</f>
        <v>2</v>
      </c>
      <c r="D55" t="s">
        <v>380</v>
      </c>
      <c r="E55">
        <v>54</v>
      </c>
      <c r="H55" t="s">
        <v>100</v>
      </c>
      <c r="I55" t="s">
        <v>101</v>
      </c>
      <c r="J55" t="s">
        <v>102</v>
      </c>
      <c r="K55" t="s">
        <v>103</v>
      </c>
      <c r="L55" t="str">
        <f t="shared" si="0"/>
        <v>(54,"Gest_Rect_SMU_0103483_LM_HB_Pamplona_Baja",2),</v>
      </c>
    </row>
    <row r="56" spans="1:12" x14ac:dyDescent="0.25">
      <c r="A56">
        <v>55</v>
      </c>
      <c r="B56" t="s">
        <v>273</v>
      </c>
      <c r="C56">
        <f>VLOOKUP(VLOOKUP(B56,tb_tipo_servicio!A:B,2,FALSE),tb_tipo_servicio!E:F,2,FALSE)</f>
        <v>2</v>
      </c>
      <c r="D56" t="s">
        <v>413</v>
      </c>
      <c r="E56">
        <v>55</v>
      </c>
      <c r="H56" t="s">
        <v>100</v>
      </c>
      <c r="I56" t="s">
        <v>101</v>
      </c>
      <c r="J56" t="s">
        <v>102</v>
      </c>
      <c r="K56" t="s">
        <v>103</v>
      </c>
      <c r="L56" t="str">
        <f t="shared" si="0"/>
        <v>(55,"Gest_Rect_SMU_0103486_LM_HB_Pagador",2),</v>
      </c>
    </row>
    <row r="57" spans="1:12" x14ac:dyDescent="0.25">
      <c r="A57">
        <v>56</v>
      </c>
      <c r="B57" t="s">
        <v>273</v>
      </c>
      <c r="C57">
        <f>VLOOKUP(VLOOKUP(B57,tb_tipo_servicio!A:B,2,FALSE),tb_tipo_servicio!E:F,2,FALSE)</f>
        <v>2</v>
      </c>
      <c r="D57" t="s">
        <v>388</v>
      </c>
      <c r="E57">
        <v>56</v>
      </c>
      <c r="H57" t="s">
        <v>100</v>
      </c>
      <c r="I57" t="s">
        <v>101</v>
      </c>
      <c r="J57" t="s">
        <v>102</v>
      </c>
      <c r="K57" t="s">
        <v>103</v>
      </c>
      <c r="L57" t="str">
        <f t="shared" si="0"/>
        <v>(56,"Gest_Rect_SMU_0103692_LM_Italia_R1",2),</v>
      </c>
    </row>
    <row r="58" spans="1:12" x14ac:dyDescent="0.25">
      <c r="A58">
        <v>57</v>
      </c>
      <c r="B58" t="s">
        <v>273</v>
      </c>
      <c r="C58">
        <f>VLOOKUP(VLOOKUP(B58,tb_tipo_servicio!A:B,2,FALSE),tb_tipo_servicio!E:F,2,FALSE)</f>
        <v>2</v>
      </c>
      <c r="D58" t="s">
        <v>390</v>
      </c>
      <c r="E58">
        <v>57</v>
      </c>
      <c r="H58" t="s">
        <v>100</v>
      </c>
      <c r="I58" t="s">
        <v>101</v>
      </c>
      <c r="J58" t="s">
        <v>102</v>
      </c>
      <c r="K58" t="s">
        <v>103</v>
      </c>
      <c r="L58" t="str">
        <f t="shared" si="0"/>
        <v>(57,"Gest_Rect_SMU_0104589_LM_Sheraton",2),</v>
      </c>
    </row>
    <row r="59" spans="1:12" x14ac:dyDescent="0.25">
      <c r="A59">
        <v>58</v>
      </c>
      <c r="B59" t="s">
        <v>273</v>
      </c>
      <c r="C59">
        <f>VLOOKUP(VLOOKUP(B59,tb_tipo_servicio!A:B,2,FALSE),tb_tipo_servicio!E:F,2,FALSE)</f>
        <v>2</v>
      </c>
      <c r="D59" t="s">
        <v>415</v>
      </c>
      <c r="E59">
        <v>58</v>
      </c>
      <c r="H59" t="s">
        <v>100</v>
      </c>
      <c r="I59" t="s">
        <v>101</v>
      </c>
      <c r="J59" t="s">
        <v>102</v>
      </c>
      <c r="K59" t="s">
        <v>103</v>
      </c>
      <c r="L59" t="str">
        <f t="shared" si="0"/>
        <v>(58,"Gest_Rect_SMU_0105126_LM_Nuevo_Horizonte",2),</v>
      </c>
    </row>
    <row r="60" spans="1:12" x14ac:dyDescent="0.25">
      <c r="A60">
        <v>59</v>
      </c>
      <c r="B60" t="s">
        <v>273</v>
      </c>
      <c r="C60">
        <f>VLOOKUP(VLOOKUP(B60,tb_tipo_servicio!A:B,2,FALSE),tb_tipo_servicio!E:F,2,FALSE)</f>
        <v>2</v>
      </c>
      <c r="D60" t="s">
        <v>419</v>
      </c>
      <c r="E60">
        <v>59</v>
      </c>
      <c r="H60" t="s">
        <v>100</v>
      </c>
      <c r="I60" t="s">
        <v>101</v>
      </c>
      <c r="J60" t="s">
        <v>102</v>
      </c>
      <c r="K60" t="s">
        <v>103</v>
      </c>
      <c r="L60" t="str">
        <f t="shared" si="0"/>
        <v>(59,"Gest_Rect_SMU_0105303_LM_Chicmabamba",2),</v>
      </c>
    </row>
    <row r="61" spans="1:12" x14ac:dyDescent="0.25">
      <c r="A61">
        <v>60</v>
      </c>
      <c r="B61" t="s">
        <v>273</v>
      </c>
      <c r="C61">
        <f>VLOOKUP(VLOOKUP(B61,tb_tipo_servicio!A:B,2,FALSE),tb_tipo_servicio!E:F,2,FALSE)</f>
        <v>2</v>
      </c>
      <c r="D61" t="s">
        <v>421</v>
      </c>
      <c r="E61">
        <v>60</v>
      </c>
      <c r="H61" t="s">
        <v>100</v>
      </c>
      <c r="I61" t="s">
        <v>101</v>
      </c>
      <c r="J61" t="s">
        <v>102</v>
      </c>
      <c r="K61" t="s">
        <v>103</v>
      </c>
      <c r="L61" t="str">
        <f t="shared" si="0"/>
        <v>(60,"Gest_Rect_SMU_0105351_LM_El_Olivar",2),</v>
      </c>
    </row>
    <row r="62" spans="1:12" x14ac:dyDescent="0.25">
      <c r="A62">
        <v>61</v>
      </c>
      <c r="B62" t="s">
        <v>273</v>
      </c>
      <c r="C62">
        <f>VLOOKUP(VLOOKUP(B62,tb_tipo_servicio!A:B,2,FALSE),tb_tipo_servicio!E:F,2,FALSE)</f>
        <v>2</v>
      </c>
      <c r="D62" t="s">
        <v>424</v>
      </c>
      <c r="E62">
        <v>61</v>
      </c>
      <c r="H62" t="s">
        <v>100</v>
      </c>
      <c r="I62" t="s">
        <v>101</v>
      </c>
      <c r="J62" t="s">
        <v>102</v>
      </c>
      <c r="K62" t="s">
        <v>103</v>
      </c>
      <c r="L62" t="str">
        <f t="shared" si="0"/>
        <v>(61,"Gest_Rect_SMU_0105358_LM_Santa_Apogonia",2),</v>
      </c>
    </row>
    <row r="63" spans="1:12" x14ac:dyDescent="0.25">
      <c r="A63">
        <v>62</v>
      </c>
      <c r="B63" t="s">
        <v>273</v>
      </c>
      <c r="C63">
        <f>VLOOKUP(VLOOKUP(B63,tb_tipo_servicio!A:B,2,FALSE),tb_tipo_servicio!E:F,2,FALSE)</f>
        <v>2</v>
      </c>
      <c r="D63" t="s">
        <v>429</v>
      </c>
      <c r="E63">
        <v>62</v>
      </c>
      <c r="H63" t="s">
        <v>100</v>
      </c>
      <c r="I63" t="s">
        <v>101</v>
      </c>
      <c r="J63" t="s">
        <v>102</v>
      </c>
      <c r="K63" t="s">
        <v>103</v>
      </c>
      <c r="L63" t="str">
        <f t="shared" si="0"/>
        <v>(62,"Gest_Rect_SMU_0105461_LM_Amakella",2),</v>
      </c>
    </row>
    <row r="64" spans="1:12" x14ac:dyDescent="0.25">
      <c r="A64">
        <v>63</v>
      </c>
      <c r="B64" t="s">
        <v>273</v>
      </c>
      <c r="C64">
        <f>VLOOKUP(VLOOKUP(B64,tb_tipo_servicio!A:B,2,FALSE),tb_tipo_servicio!E:F,2,FALSE)</f>
        <v>2</v>
      </c>
      <c r="D64" t="s">
        <v>431</v>
      </c>
      <c r="E64">
        <v>63</v>
      </c>
      <c r="H64" t="s">
        <v>100</v>
      </c>
      <c r="I64" t="s">
        <v>101</v>
      </c>
      <c r="J64" t="s">
        <v>102</v>
      </c>
      <c r="K64" t="s">
        <v>103</v>
      </c>
      <c r="L64" t="str">
        <f t="shared" si="0"/>
        <v>(63,"Gest_Rect_SMU_0105469_LM_Javier_Velazco",2),</v>
      </c>
    </row>
    <row r="65" spans="1:12" x14ac:dyDescent="0.25">
      <c r="A65">
        <v>64</v>
      </c>
      <c r="B65" t="s">
        <v>273</v>
      </c>
      <c r="C65">
        <f>VLOOKUP(VLOOKUP(B65,tb_tipo_servicio!A:B,2,FALSE),tb_tipo_servicio!E:F,2,FALSE)</f>
        <v>2</v>
      </c>
      <c r="D65" t="s">
        <v>433</v>
      </c>
      <c r="E65">
        <v>64</v>
      </c>
      <c r="H65" t="s">
        <v>100</v>
      </c>
      <c r="I65" t="s">
        <v>101</v>
      </c>
      <c r="J65" t="s">
        <v>102</v>
      </c>
      <c r="K65" t="s">
        <v>103</v>
      </c>
      <c r="L65" t="str">
        <f t="shared" si="0"/>
        <v>(64,"Gest_Rect_SMU_0105475_LM_San_German_Smp",2),</v>
      </c>
    </row>
    <row r="66" spans="1:12" x14ac:dyDescent="0.25">
      <c r="A66">
        <v>65</v>
      </c>
      <c r="B66" t="s">
        <v>273</v>
      </c>
      <c r="C66">
        <f>VLOOKUP(VLOOKUP(B66,tb_tipo_servicio!A:B,2,FALSE),tb_tipo_servicio!E:F,2,FALSE)</f>
        <v>2</v>
      </c>
      <c r="D66" t="s">
        <v>436</v>
      </c>
      <c r="E66">
        <v>65</v>
      </c>
      <c r="H66" t="s">
        <v>100</v>
      </c>
      <c r="I66" t="s">
        <v>101</v>
      </c>
      <c r="J66" t="s">
        <v>102</v>
      </c>
      <c r="K66" t="s">
        <v>103</v>
      </c>
      <c r="L66" t="str">
        <f t="shared" si="0"/>
        <v>(65,"Gest_Rect_SMU_0105592_LM_Ucayali_America",2),</v>
      </c>
    </row>
    <row r="67" spans="1:12" x14ac:dyDescent="0.25">
      <c r="A67">
        <v>66</v>
      </c>
      <c r="B67" t="s">
        <v>273</v>
      </c>
      <c r="C67">
        <f>VLOOKUP(VLOOKUP(B67,tb_tipo_servicio!A:B,2,FALSE),tb_tipo_servicio!E:F,2,FALSE)</f>
        <v>2</v>
      </c>
      <c r="D67" t="s">
        <v>438</v>
      </c>
      <c r="E67">
        <v>66</v>
      </c>
      <c r="H67" t="s">
        <v>100</v>
      </c>
      <c r="I67" t="s">
        <v>101</v>
      </c>
      <c r="J67" t="s">
        <v>102</v>
      </c>
      <c r="K67" t="s">
        <v>103</v>
      </c>
      <c r="L67" t="str">
        <f t="shared" ref="L67:L130" si="1">H67&amp;A67&amp;I67&amp;D67&amp;J67&amp;C67&amp;K67</f>
        <v>(66,"Gest_Rect_SMU_0105734_LM_Jardin_Prohibido",2),</v>
      </c>
    </row>
    <row r="68" spans="1:12" x14ac:dyDescent="0.25">
      <c r="A68">
        <v>67</v>
      </c>
      <c r="B68" t="s">
        <v>273</v>
      </c>
      <c r="C68">
        <f>VLOOKUP(VLOOKUP(B68,tb_tipo_servicio!A:B,2,FALSE),tb_tipo_servicio!E:F,2,FALSE)</f>
        <v>2</v>
      </c>
      <c r="D68" t="s">
        <v>440</v>
      </c>
      <c r="E68">
        <v>67</v>
      </c>
      <c r="H68" t="s">
        <v>100</v>
      </c>
      <c r="I68" t="s">
        <v>101</v>
      </c>
      <c r="J68" t="s">
        <v>102</v>
      </c>
      <c r="K68" t="s">
        <v>103</v>
      </c>
      <c r="L68" t="str">
        <f t="shared" si="1"/>
        <v>(67,"Gest_Rect_SMU_0105769_LM_Los_Ficus",2),</v>
      </c>
    </row>
    <row r="69" spans="1:12" x14ac:dyDescent="0.25">
      <c r="A69">
        <v>68</v>
      </c>
      <c r="B69" t="s">
        <v>273</v>
      </c>
      <c r="C69">
        <f>VLOOKUP(VLOOKUP(B69,tb_tipo_servicio!A:B,2,FALSE),tb_tipo_servicio!E:F,2,FALSE)</f>
        <v>2</v>
      </c>
      <c r="D69" t="s">
        <v>443</v>
      </c>
      <c r="E69">
        <v>68</v>
      </c>
      <c r="H69" t="s">
        <v>100</v>
      </c>
      <c r="I69" t="s">
        <v>101</v>
      </c>
      <c r="J69" t="s">
        <v>102</v>
      </c>
      <c r="K69" t="s">
        <v>103</v>
      </c>
      <c r="L69" t="str">
        <f t="shared" si="1"/>
        <v>(68,"Gest_Rect_SMU_0105856_LM_Proceres_Surco",2),</v>
      </c>
    </row>
    <row r="70" spans="1:12" x14ac:dyDescent="0.25">
      <c r="A70">
        <v>69</v>
      </c>
      <c r="B70" t="s">
        <v>273</v>
      </c>
      <c r="C70">
        <f>VLOOKUP(VLOOKUP(B70,tb_tipo_servicio!A:B,2,FALSE),tb_tipo_servicio!E:F,2,FALSE)</f>
        <v>2</v>
      </c>
      <c r="D70" t="s">
        <v>445</v>
      </c>
      <c r="E70">
        <v>69</v>
      </c>
      <c r="H70" t="s">
        <v>100</v>
      </c>
      <c r="I70" t="s">
        <v>101</v>
      </c>
      <c r="J70" t="s">
        <v>102</v>
      </c>
      <c r="K70" t="s">
        <v>103</v>
      </c>
      <c r="L70" t="str">
        <f t="shared" si="1"/>
        <v>(69,"Gest_Rect_SMU_0105941_LM_Soyuz",2),</v>
      </c>
    </row>
    <row r="71" spans="1:12" x14ac:dyDescent="0.25">
      <c r="A71">
        <v>70</v>
      </c>
      <c r="B71" t="s">
        <v>273</v>
      </c>
      <c r="C71">
        <f>VLOOKUP(VLOOKUP(B71,tb_tipo_servicio!A:B,2,FALSE),tb_tipo_servicio!E:F,2,FALSE)</f>
        <v>2</v>
      </c>
      <c r="D71" t="s">
        <v>447</v>
      </c>
      <c r="E71">
        <v>70</v>
      </c>
      <c r="H71" t="s">
        <v>100</v>
      </c>
      <c r="I71" t="s">
        <v>101</v>
      </c>
      <c r="J71" t="s">
        <v>102</v>
      </c>
      <c r="K71" t="s">
        <v>103</v>
      </c>
      <c r="L71" t="str">
        <f t="shared" si="1"/>
        <v>(70,"Gest_Rect_SMU_0105945_LM_Garcia_Naranjo",2),</v>
      </c>
    </row>
    <row r="72" spans="1:12" x14ac:dyDescent="0.25">
      <c r="A72">
        <v>71</v>
      </c>
      <c r="B72" t="s">
        <v>273</v>
      </c>
      <c r="C72">
        <f>VLOOKUP(VLOOKUP(B72,tb_tipo_servicio!A:B,2,FALSE),tb_tipo_servicio!E:F,2,FALSE)</f>
        <v>2</v>
      </c>
      <c r="D72" t="s">
        <v>449</v>
      </c>
      <c r="E72">
        <v>71</v>
      </c>
      <c r="H72" t="s">
        <v>100</v>
      </c>
      <c r="I72" t="s">
        <v>101</v>
      </c>
      <c r="J72" t="s">
        <v>102</v>
      </c>
      <c r="K72" t="s">
        <v>103</v>
      </c>
      <c r="L72" t="str">
        <f t="shared" si="1"/>
        <v>(71,"Gest_Rect_SMU_0105946_LM_Sol_Y_Sombra",2),</v>
      </c>
    </row>
    <row r="73" spans="1:12" x14ac:dyDescent="0.25">
      <c r="A73">
        <v>72</v>
      </c>
      <c r="B73" t="s">
        <v>273</v>
      </c>
      <c r="C73">
        <f>VLOOKUP(VLOOKUP(B73,tb_tipo_servicio!A:B,2,FALSE),tb_tipo_servicio!E:F,2,FALSE)</f>
        <v>2</v>
      </c>
      <c r="D73" t="s">
        <v>451</v>
      </c>
      <c r="E73">
        <v>72</v>
      </c>
      <c r="H73" t="s">
        <v>100</v>
      </c>
      <c r="I73" t="s">
        <v>101</v>
      </c>
      <c r="J73" t="s">
        <v>102</v>
      </c>
      <c r="K73" t="s">
        <v>103</v>
      </c>
      <c r="L73" t="str">
        <f t="shared" si="1"/>
        <v>(72,"Gest_Rect_SMU_0105948_LM_Huamanga",2),</v>
      </c>
    </row>
    <row r="74" spans="1:12" x14ac:dyDescent="0.25">
      <c r="A74">
        <v>73</v>
      </c>
      <c r="B74" t="s">
        <v>273</v>
      </c>
      <c r="C74">
        <f>VLOOKUP(VLOOKUP(B74,tb_tipo_servicio!A:B,2,FALSE),tb_tipo_servicio!E:F,2,FALSE)</f>
        <v>2</v>
      </c>
      <c r="D74" t="s">
        <v>454</v>
      </c>
      <c r="E74">
        <v>73</v>
      </c>
      <c r="H74" t="s">
        <v>100</v>
      </c>
      <c r="I74" t="s">
        <v>101</v>
      </c>
      <c r="J74" t="s">
        <v>102</v>
      </c>
      <c r="K74" t="s">
        <v>103</v>
      </c>
      <c r="L74" t="str">
        <f t="shared" si="1"/>
        <v>(73,"Gest_Rect_SMU_0105949_LM_El_Mundialito",2),</v>
      </c>
    </row>
    <row r="75" spans="1:12" x14ac:dyDescent="0.25">
      <c r="A75">
        <v>74</v>
      </c>
      <c r="B75" t="s">
        <v>273</v>
      </c>
      <c r="C75">
        <f>VLOOKUP(VLOOKUP(B75,tb_tipo_servicio!A:B,2,FALSE),tb_tipo_servicio!E:F,2,FALSE)</f>
        <v>2</v>
      </c>
      <c r="D75" t="s">
        <v>456</v>
      </c>
      <c r="E75">
        <v>74</v>
      </c>
      <c r="H75" t="s">
        <v>100</v>
      </c>
      <c r="I75" t="s">
        <v>101</v>
      </c>
      <c r="J75" t="s">
        <v>102</v>
      </c>
      <c r="K75" t="s">
        <v>103</v>
      </c>
      <c r="L75" t="str">
        <f t="shared" si="1"/>
        <v>(74,"Gest_Rect_SMU_0105958_LM_Unidad_Vecinal_Matu",2),</v>
      </c>
    </row>
    <row r="76" spans="1:12" x14ac:dyDescent="0.25">
      <c r="A76">
        <v>75</v>
      </c>
      <c r="B76" t="s">
        <v>279</v>
      </c>
      <c r="C76">
        <f>VLOOKUP(VLOOKUP(B76,tb_tipo_servicio!A:B,2,FALSE),tb_tipo_servicio!E:F,2,FALSE)</f>
        <v>2</v>
      </c>
      <c r="D76" t="s">
        <v>458</v>
      </c>
      <c r="E76">
        <v>75</v>
      </c>
      <c r="H76" t="s">
        <v>100</v>
      </c>
      <c r="I76" t="s">
        <v>101</v>
      </c>
      <c r="J76" t="s">
        <v>102</v>
      </c>
      <c r="K76" t="s">
        <v>103</v>
      </c>
      <c r="L76" t="str">
        <f t="shared" si="1"/>
        <v>(75,"Gest_Rect_SMU_0105961_LM_Bahia_Continental",2),</v>
      </c>
    </row>
    <row r="77" spans="1:12" x14ac:dyDescent="0.25">
      <c r="A77">
        <v>76</v>
      </c>
      <c r="B77" t="s">
        <v>273</v>
      </c>
      <c r="C77">
        <f>VLOOKUP(VLOOKUP(B77,tb_tipo_servicio!A:B,2,FALSE),tb_tipo_servicio!E:F,2,FALSE)</f>
        <v>2</v>
      </c>
      <c r="D77" t="s">
        <v>463</v>
      </c>
      <c r="E77">
        <v>76</v>
      </c>
      <c r="H77" t="s">
        <v>100</v>
      </c>
      <c r="I77" t="s">
        <v>101</v>
      </c>
      <c r="J77" t="s">
        <v>102</v>
      </c>
      <c r="K77" t="s">
        <v>103</v>
      </c>
      <c r="L77" t="str">
        <f t="shared" si="1"/>
        <v>(76,"Gest_Rect_SMU_0105967_LM_Bateria_Maypu",2),</v>
      </c>
    </row>
    <row r="78" spans="1:12" x14ac:dyDescent="0.25">
      <c r="A78">
        <v>77</v>
      </c>
      <c r="B78" t="s">
        <v>273</v>
      </c>
      <c r="C78">
        <f>VLOOKUP(VLOOKUP(B78,tb_tipo_servicio!A:B,2,FALSE),tb_tipo_servicio!E:F,2,FALSE)</f>
        <v>2</v>
      </c>
      <c r="D78" t="s">
        <v>465</v>
      </c>
      <c r="E78">
        <v>77</v>
      </c>
      <c r="H78" t="s">
        <v>100</v>
      </c>
      <c r="I78" t="s">
        <v>101</v>
      </c>
      <c r="J78" t="s">
        <v>102</v>
      </c>
      <c r="K78" t="s">
        <v>103</v>
      </c>
      <c r="L78" t="str">
        <f t="shared" si="1"/>
        <v>(77,"Gest_Rect_SMU_0105968_LM_Parque_Gutierrez",2),</v>
      </c>
    </row>
    <row r="79" spans="1:12" x14ac:dyDescent="0.25">
      <c r="A79">
        <v>78</v>
      </c>
      <c r="B79" t="s">
        <v>273</v>
      </c>
      <c r="C79">
        <f>VLOOKUP(VLOOKUP(B79,tb_tipo_servicio!A:B,2,FALSE),tb_tipo_servicio!E:F,2,FALSE)</f>
        <v>2</v>
      </c>
      <c r="D79" t="s">
        <v>467</v>
      </c>
      <c r="E79">
        <v>78</v>
      </c>
      <c r="H79" t="s">
        <v>100</v>
      </c>
      <c r="I79" t="s">
        <v>101</v>
      </c>
      <c r="J79" t="s">
        <v>102</v>
      </c>
      <c r="K79" t="s">
        <v>103</v>
      </c>
      <c r="L79" t="str">
        <f t="shared" si="1"/>
        <v>(78,"Gest_Rect_SMU_0105969_LM_Monte_Carmelo",2),</v>
      </c>
    </row>
    <row r="80" spans="1:12" x14ac:dyDescent="0.25">
      <c r="A80">
        <v>79</v>
      </c>
      <c r="B80" t="s">
        <v>273</v>
      </c>
      <c r="C80">
        <f>VLOOKUP(VLOOKUP(B80,tb_tipo_servicio!A:B,2,FALSE),tb_tipo_servicio!E:F,2,FALSE)</f>
        <v>2</v>
      </c>
      <c r="D80" t="s">
        <v>469</v>
      </c>
      <c r="E80">
        <v>79</v>
      </c>
      <c r="H80" t="s">
        <v>100</v>
      </c>
      <c r="I80" t="s">
        <v>101</v>
      </c>
      <c r="J80" t="s">
        <v>102</v>
      </c>
      <c r="K80" t="s">
        <v>103</v>
      </c>
      <c r="L80" t="str">
        <f t="shared" si="1"/>
        <v>(79,"Gest_Rect_SMU_0105981_LM_Parque_Canepa",2),</v>
      </c>
    </row>
    <row r="81" spans="1:12" x14ac:dyDescent="0.25">
      <c r="A81">
        <v>80</v>
      </c>
      <c r="B81" t="s">
        <v>273</v>
      </c>
      <c r="C81">
        <f>VLOOKUP(VLOOKUP(B81,tb_tipo_servicio!A:B,2,FALSE),tb_tipo_servicio!E:F,2,FALSE)</f>
        <v>2</v>
      </c>
      <c r="D81" t="s">
        <v>476</v>
      </c>
      <c r="E81">
        <v>80</v>
      </c>
      <c r="H81" t="s">
        <v>100</v>
      </c>
      <c r="I81" t="s">
        <v>101</v>
      </c>
      <c r="J81" t="s">
        <v>102</v>
      </c>
      <c r="K81" t="s">
        <v>103</v>
      </c>
      <c r="L81" t="str">
        <f t="shared" si="1"/>
        <v>(80,"Gest_Rect_SMU_0105984_LM_Luna_Pizarro",2),</v>
      </c>
    </row>
    <row r="82" spans="1:12" x14ac:dyDescent="0.25">
      <c r="A82">
        <v>81</v>
      </c>
      <c r="B82" t="s">
        <v>273</v>
      </c>
      <c r="C82">
        <f>VLOOKUP(VLOOKUP(B82,tb_tipo_servicio!A:B,2,FALSE),tb_tipo_servicio!E:F,2,FALSE)</f>
        <v>2</v>
      </c>
      <c r="D82" t="s">
        <v>478</v>
      </c>
      <c r="E82">
        <v>81</v>
      </c>
      <c r="H82" t="s">
        <v>100</v>
      </c>
      <c r="I82" t="s">
        <v>101</v>
      </c>
      <c r="J82" t="s">
        <v>102</v>
      </c>
      <c r="K82" t="s">
        <v>103</v>
      </c>
      <c r="L82" t="str">
        <f t="shared" si="1"/>
        <v>(81,"Gest_Rect_SMU_0106072_LM_Nepomuceno",2),</v>
      </c>
    </row>
    <row r="83" spans="1:12" x14ac:dyDescent="0.25">
      <c r="A83">
        <v>82</v>
      </c>
      <c r="B83" t="s">
        <v>273</v>
      </c>
      <c r="C83">
        <f>VLOOKUP(VLOOKUP(B83,tb_tipo_servicio!A:B,2,FALSE),tb_tipo_servicio!E:F,2,FALSE)</f>
        <v>2</v>
      </c>
      <c r="D83" t="s">
        <v>491</v>
      </c>
      <c r="E83">
        <v>82</v>
      </c>
      <c r="H83" t="s">
        <v>100</v>
      </c>
      <c r="I83" t="s">
        <v>101</v>
      </c>
      <c r="J83" t="s">
        <v>102</v>
      </c>
      <c r="K83" t="s">
        <v>103</v>
      </c>
      <c r="L83" t="str">
        <f t="shared" si="1"/>
        <v>(82,"Gest_Rect_SMU_0106302_LM_By_Pass_Faucett",2),</v>
      </c>
    </row>
    <row r="84" spans="1:12" x14ac:dyDescent="0.25">
      <c r="A84">
        <v>83</v>
      </c>
      <c r="B84" t="s">
        <v>273</v>
      </c>
      <c r="C84">
        <f>VLOOKUP(VLOOKUP(B84,tb_tipo_servicio!A:B,2,FALSE),tb_tipo_servicio!E:F,2,FALSE)</f>
        <v>2</v>
      </c>
      <c r="D84" t="s">
        <v>494</v>
      </c>
      <c r="E84">
        <v>83</v>
      </c>
      <c r="H84" t="s">
        <v>100</v>
      </c>
      <c r="I84" t="s">
        <v>101</v>
      </c>
      <c r="J84" t="s">
        <v>102</v>
      </c>
      <c r="K84" t="s">
        <v>103</v>
      </c>
      <c r="L84" t="str">
        <f t="shared" si="1"/>
        <v>(83,"Gest_Rect_SMU_0106310_LM_Lawn_Tennis",2),</v>
      </c>
    </row>
    <row r="85" spans="1:12" x14ac:dyDescent="0.25">
      <c r="A85">
        <v>84</v>
      </c>
      <c r="B85" t="s">
        <v>273</v>
      </c>
      <c r="C85">
        <f>VLOOKUP(VLOOKUP(B85,tb_tipo_servicio!A:B,2,FALSE),tb_tipo_servicio!E:F,2,FALSE)</f>
        <v>2</v>
      </c>
      <c r="D85" t="s">
        <v>496</v>
      </c>
      <c r="E85">
        <v>84</v>
      </c>
      <c r="H85" t="s">
        <v>100</v>
      </c>
      <c r="I85" t="s">
        <v>101</v>
      </c>
      <c r="J85" t="s">
        <v>102</v>
      </c>
      <c r="K85" t="s">
        <v>103</v>
      </c>
      <c r="L85" t="str">
        <f t="shared" si="1"/>
        <v>(84,"Gest_Rect_SMU_0106311_LM_Buenavista",2),</v>
      </c>
    </row>
    <row r="86" spans="1:12" x14ac:dyDescent="0.25">
      <c r="A86">
        <v>85</v>
      </c>
      <c r="B86" t="s">
        <v>273</v>
      </c>
      <c r="C86">
        <f>VLOOKUP(VLOOKUP(B86,tb_tipo_servicio!A:B,2,FALSE),tb_tipo_servicio!E:F,2,FALSE)</f>
        <v>2</v>
      </c>
      <c r="D86" t="s">
        <v>498</v>
      </c>
      <c r="E86">
        <v>85</v>
      </c>
      <c r="H86" t="s">
        <v>100</v>
      </c>
      <c r="I86" t="s">
        <v>101</v>
      </c>
      <c r="J86" t="s">
        <v>102</v>
      </c>
      <c r="K86" t="s">
        <v>103</v>
      </c>
      <c r="L86" t="str">
        <f t="shared" si="1"/>
        <v>(85,"Gest_Rect_SMU_0106314_LM_Mariscal_Miller",2),</v>
      </c>
    </row>
    <row r="87" spans="1:12" x14ac:dyDescent="0.25">
      <c r="A87">
        <v>86</v>
      </c>
      <c r="B87" t="s">
        <v>273</v>
      </c>
      <c r="C87">
        <f>VLOOKUP(VLOOKUP(B87,tb_tipo_servicio!A:B,2,FALSE),tb_tipo_servicio!E:F,2,FALSE)</f>
        <v>2</v>
      </c>
      <c r="D87" t="s">
        <v>500</v>
      </c>
      <c r="E87">
        <v>86</v>
      </c>
      <c r="H87" t="s">
        <v>100</v>
      </c>
      <c r="I87" t="s">
        <v>101</v>
      </c>
      <c r="J87" t="s">
        <v>102</v>
      </c>
      <c r="K87" t="s">
        <v>103</v>
      </c>
      <c r="L87" t="str">
        <f t="shared" si="1"/>
        <v>(86,"Gest_Rect_SMU_0106316_LM_Conococha",2),</v>
      </c>
    </row>
    <row r="88" spans="1:12" x14ac:dyDescent="0.25">
      <c r="A88">
        <v>87</v>
      </c>
      <c r="B88" t="s">
        <v>273</v>
      </c>
      <c r="C88">
        <f>VLOOKUP(VLOOKUP(B88,tb_tipo_servicio!A:B,2,FALSE),tb_tipo_servicio!E:F,2,FALSE)</f>
        <v>2</v>
      </c>
      <c r="D88" t="s">
        <v>504</v>
      </c>
      <c r="E88">
        <v>87</v>
      </c>
      <c r="H88" t="s">
        <v>100</v>
      </c>
      <c r="I88" t="s">
        <v>101</v>
      </c>
      <c r="J88" t="s">
        <v>102</v>
      </c>
      <c r="K88" t="s">
        <v>103</v>
      </c>
      <c r="L88" t="str">
        <f t="shared" si="1"/>
        <v>(87,"Gest_Rect_SMU_0106323_LM_Desamparados",2),</v>
      </c>
    </row>
    <row r="89" spans="1:12" x14ac:dyDescent="0.25">
      <c r="A89">
        <v>88</v>
      </c>
      <c r="B89" t="s">
        <v>279</v>
      </c>
      <c r="C89">
        <f>VLOOKUP(VLOOKUP(B89,tb_tipo_servicio!A:B,2,FALSE),tb_tipo_servicio!E:F,2,FALSE)</f>
        <v>2</v>
      </c>
      <c r="D89" t="s">
        <v>507</v>
      </c>
      <c r="E89">
        <v>88</v>
      </c>
      <c r="H89" t="s">
        <v>100</v>
      </c>
      <c r="I89" t="s">
        <v>101</v>
      </c>
      <c r="J89" t="s">
        <v>102</v>
      </c>
      <c r="K89" t="s">
        <v>103</v>
      </c>
      <c r="L89" t="str">
        <f t="shared" si="1"/>
        <v>(88,"Gest_Rect_SMU_0106341_LM_Air_Plaza",2),</v>
      </c>
    </row>
    <row r="90" spans="1:12" x14ac:dyDescent="0.25">
      <c r="A90">
        <v>89</v>
      </c>
      <c r="B90" t="s">
        <v>273</v>
      </c>
      <c r="C90">
        <f>VLOOKUP(VLOOKUP(B90,tb_tipo_servicio!A:B,2,FALSE),tb_tipo_servicio!E:F,2,FALSE)</f>
        <v>2</v>
      </c>
      <c r="D90" t="s">
        <v>513</v>
      </c>
      <c r="E90">
        <v>89</v>
      </c>
      <c r="H90" t="s">
        <v>100</v>
      </c>
      <c r="I90" t="s">
        <v>101</v>
      </c>
      <c r="J90" t="s">
        <v>102</v>
      </c>
      <c r="K90" t="s">
        <v>103</v>
      </c>
      <c r="L90" t="str">
        <f t="shared" si="1"/>
        <v>(89,"Gest_Rect_SMU_0106343_LM_Terminal",2),</v>
      </c>
    </row>
    <row r="91" spans="1:12" x14ac:dyDescent="0.25">
      <c r="A91">
        <v>90</v>
      </c>
      <c r="B91" t="s">
        <v>273</v>
      </c>
      <c r="C91">
        <f>VLOOKUP(VLOOKUP(B91,tb_tipo_servicio!A:B,2,FALSE),tb_tipo_servicio!E:F,2,FALSE)</f>
        <v>2</v>
      </c>
      <c r="D91" t="s">
        <v>489</v>
      </c>
      <c r="E91">
        <v>90</v>
      </c>
      <c r="H91" t="s">
        <v>100</v>
      </c>
      <c r="I91" t="s">
        <v>101</v>
      </c>
      <c r="J91" t="s">
        <v>102</v>
      </c>
      <c r="K91" t="s">
        <v>103</v>
      </c>
      <c r="L91" t="str">
        <f t="shared" si="1"/>
        <v>(90,"Gest_Rect_SMU_01362523_LM_SC_MINSA_Arequipa1",2),</v>
      </c>
    </row>
    <row r="92" spans="1:12" x14ac:dyDescent="0.25">
      <c r="A92">
        <v>91</v>
      </c>
      <c r="B92" t="s">
        <v>273</v>
      </c>
      <c r="C92">
        <f>VLOOKUP(VLOOKUP(B92,tb_tipo_servicio!A:B,2,FALSE),tb_tipo_servicio!E:F,2,FALSE)</f>
        <v>2</v>
      </c>
      <c r="D92" t="s">
        <v>347</v>
      </c>
      <c r="E92">
        <v>91</v>
      </c>
      <c r="H92" t="s">
        <v>100</v>
      </c>
      <c r="I92" t="s">
        <v>101</v>
      </c>
      <c r="J92" t="s">
        <v>102</v>
      </c>
      <c r="K92" t="s">
        <v>103</v>
      </c>
      <c r="L92" t="str">
        <f t="shared" si="1"/>
        <v>(91,"Gest_Retc_SMU_0100182_LM_Peru",2),</v>
      </c>
    </row>
    <row r="93" spans="1:12" x14ac:dyDescent="0.25">
      <c r="A93">
        <v>92</v>
      </c>
      <c r="B93" t="s">
        <v>273</v>
      </c>
      <c r="C93">
        <f>VLOOKUP(VLOOKUP(B93,tb_tipo_servicio!A:B,2,FALSE),tb_tipo_servicio!E:F,2,FALSE)</f>
        <v>2</v>
      </c>
      <c r="D93" t="s">
        <v>428</v>
      </c>
      <c r="E93">
        <v>92</v>
      </c>
      <c r="H93" t="s">
        <v>100</v>
      </c>
      <c r="I93" t="s">
        <v>101</v>
      </c>
      <c r="J93" t="s">
        <v>102</v>
      </c>
      <c r="K93" t="s">
        <v>103</v>
      </c>
      <c r="L93" t="str">
        <f t="shared" si="1"/>
        <v>(92,"Gestion SMU NetEco Paseo Quilca",2),</v>
      </c>
    </row>
    <row r="94" spans="1:12" x14ac:dyDescent="0.25">
      <c r="A94">
        <v>93</v>
      </c>
      <c r="B94" t="s">
        <v>273</v>
      </c>
      <c r="C94">
        <f>VLOOKUP(VLOOKUP(B94,tb_tipo_servicio!A:B,2,FALSE),tb_tipo_servicio!E:F,2,FALSE)</f>
        <v>2</v>
      </c>
      <c r="D94" t="s">
        <v>422</v>
      </c>
      <c r="E94">
        <v>93</v>
      </c>
      <c r="H94" t="s">
        <v>100</v>
      </c>
      <c r="I94" t="s">
        <v>101</v>
      </c>
      <c r="J94" t="s">
        <v>102</v>
      </c>
      <c r="K94" t="s">
        <v>103</v>
      </c>
      <c r="L94" t="str">
        <f t="shared" si="1"/>
        <v>(93,"Gestion_Radio_RTN_0105351_LM_El_Olivar",2),</v>
      </c>
    </row>
    <row r="95" spans="1:12" x14ac:dyDescent="0.25">
      <c r="A95">
        <v>94</v>
      </c>
      <c r="B95" t="s">
        <v>273</v>
      </c>
      <c r="C95">
        <f>VLOOKUP(VLOOKUP(B95,tb_tipo_servicio!A:B,2,FALSE),tb_tipo_servicio!E:F,2,FALSE)</f>
        <v>2</v>
      </c>
      <c r="D95" t="s">
        <v>460</v>
      </c>
      <c r="E95">
        <v>94</v>
      </c>
      <c r="H95" t="s">
        <v>100</v>
      </c>
      <c r="I95" t="s">
        <v>101</v>
      </c>
      <c r="J95" t="s">
        <v>102</v>
      </c>
      <c r="K95" t="s">
        <v>103</v>
      </c>
      <c r="L95" t="str">
        <f t="shared" si="1"/>
        <v>(94,"Gestion_Rect_SMU_0105961_LM_Bahia_Continental",2),</v>
      </c>
    </row>
    <row r="96" spans="1:12" x14ac:dyDescent="0.25">
      <c r="A96">
        <v>95</v>
      </c>
      <c r="B96" t="s">
        <v>273</v>
      </c>
      <c r="C96">
        <f>VLOOKUP(VLOOKUP(B96,tb_tipo_servicio!A:B,2,FALSE),tb_tipo_servicio!E:F,2,FALSE)</f>
        <v>2</v>
      </c>
      <c r="D96" t="s">
        <v>386</v>
      </c>
      <c r="E96">
        <v>95</v>
      </c>
      <c r="H96" t="s">
        <v>100</v>
      </c>
      <c r="I96" t="s">
        <v>101</v>
      </c>
      <c r="J96" t="s">
        <v>102</v>
      </c>
      <c r="K96" t="s">
        <v>103</v>
      </c>
      <c r="L96" t="str">
        <f t="shared" si="1"/>
        <v>(95,"Gestion_SMU_ 0102872_LM_Beltran_R2",2),</v>
      </c>
    </row>
    <row r="97" spans="1:12" x14ac:dyDescent="0.25">
      <c r="A97">
        <v>96</v>
      </c>
      <c r="B97" t="s">
        <v>272</v>
      </c>
      <c r="C97">
        <f>VLOOKUP(VLOOKUP(B97,tb_tipo_servicio!A:B,2,FALSE),tb_tipo_servicio!E:F,2,FALSE)</f>
        <v>1</v>
      </c>
      <c r="D97" t="s">
        <v>304</v>
      </c>
      <c r="E97">
        <v>96</v>
      </c>
      <c r="H97" t="s">
        <v>100</v>
      </c>
      <c r="I97" t="s">
        <v>101</v>
      </c>
      <c r="J97" t="s">
        <v>102</v>
      </c>
      <c r="K97" t="s">
        <v>103</v>
      </c>
      <c r="L97" t="str">
        <f t="shared" si="1"/>
        <v>(96,"GUL_0100040_LM_Wilson",1),</v>
      </c>
    </row>
    <row r="98" spans="1:12" x14ac:dyDescent="0.25">
      <c r="A98">
        <v>97</v>
      </c>
      <c r="B98" t="s">
        <v>272</v>
      </c>
      <c r="C98">
        <f>VLOOKUP(VLOOKUP(B98,tb_tipo_servicio!A:B,2,FALSE),tb_tipo_servicio!E:F,2,FALSE)</f>
        <v>1</v>
      </c>
      <c r="D98" t="s">
        <v>484</v>
      </c>
      <c r="E98">
        <v>97</v>
      </c>
      <c r="H98" t="s">
        <v>100</v>
      </c>
      <c r="I98" t="s">
        <v>101</v>
      </c>
      <c r="J98" t="s">
        <v>102</v>
      </c>
      <c r="K98" t="s">
        <v>103</v>
      </c>
      <c r="L98" t="str">
        <f t="shared" si="1"/>
        <v>(97,"GUL_01362394_LM_SC_Lindley_VES1",1),</v>
      </c>
    </row>
    <row r="99" spans="1:12" x14ac:dyDescent="0.25">
      <c r="A99">
        <v>98</v>
      </c>
      <c r="B99" t="s">
        <v>280</v>
      </c>
      <c r="C99">
        <f>VLOOKUP(VLOOKUP(B99,tb_tipo_servicio!A:B,2,FALSE),tb_tipo_servicio!E:F,2,FALSE)</f>
        <v>1</v>
      </c>
      <c r="D99" t="s">
        <v>485</v>
      </c>
      <c r="E99">
        <v>98</v>
      </c>
      <c r="H99" t="s">
        <v>100</v>
      </c>
      <c r="I99" t="s">
        <v>101</v>
      </c>
      <c r="J99" t="s">
        <v>102</v>
      </c>
      <c r="K99" t="s">
        <v>103</v>
      </c>
      <c r="L99" t="str">
        <f t="shared" si="1"/>
        <v>(98,"GUL_01362395_LM_SC_Lindley_VES2",1),</v>
      </c>
    </row>
    <row r="100" spans="1:12" x14ac:dyDescent="0.25">
      <c r="A100">
        <v>99</v>
      </c>
      <c r="B100" t="s">
        <v>272</v>
      </c>
      <c r="C100">
        <f>VLOOKUP(VLOOKUP(B100,tb_tipo_servicio!A:B,2,FALSE),tb_tipo_servicio!E:F,2,FALSE)</f>
        <v>1</v>
      </c>
      <c r="D100" t="s">
        <v>483</v>
      </c>
      <c r="E100">
        <v>99</v>
      </c>
      <c r="H100" t="s">
        <v>100</v>
      </c>
      <c r="I100" t="s">
        <v>101</v>
      </c>
      <c r="J100" t="s">
        <v>102</v>
      </c>
      <c r="K100" t="s">
        <v>103</v>
      </c>
      <c r="L100" t="str">
        <f t="shared" si="1"/>
        <v>(99,"GUL_01362397_LM_SC_Lindley_VES3",1),</v>
      </c>
    </row>
    <row r="101" spans="1:12" x14ac:dyDescent="0.25">
      <c r="A101">
        <v>100</v>
      </c>
      <c r="B101" t="s">
        <v>272</v>
      </c>
      <c r="C101">
        <f>VLOOKUP(VLOOKUP(B101,tb_tipo_servicio!A:B,2,FALSE),tb_tipo_servicio!E:F,2,FALSE)</f>
        <v>1</v>
      </c>
      <c r="D101" t="s">
        <v>486</v>
      </c>
      <c r="E101">
        <v>100</v>
      </c>
      <c r="H101" t="s">
        <v>100</v>
      </c>
      <c r="I101" t="s">
        <v>101</v>
      </c>
      <c r="J101" t="s">
        <v>102</v>
      </c>
      <c r="K101" t="s">
        <v>103</v>
      </c>
      <c r="L101" t="str">
        <f t="shared" si="1"/>
        <v>(100,"GUL_01362404_LM_SC_Lindley_VES4",1),</v>
      </c>
    </row>
    <row r="102" spans="1:12" x14ac:dyDescent="0.25">
      <c r="A102">
        <v>101</v>
      </c>
      <c r="B102" t="s">
        <v>272</v>
      </c>
      <c r="C102">
        <f>VLOOKUP(VLOOKUP(B102,tb_tipo_servicio!A:B,2,FALSE),tb_tipo_servicio!E:F,2,FALSE)</f>
        <v>1</v>
      </c>
      <c r="D102" t="s">
        <v>487</v>
      </c>
      <c r="E102">
        <v>101</v>
      </c>
      <c r="H102" t="s">
        <v>100</v>
      </c>
      <c r="I102" t="s">
        <v>101</v>
      </c>
      <c r="J102" t="s">
        <v>102</v>
      </c>
      <c r="K102" t="s">
        <v>103</v>
      </c>
      <c r="L102" t="str">
        <f t="shared" si="1"/>
        <v>(101,"GUL_01362410_LM_SC_Lindley_VES5",1),</v>
      </c>
    </row>
    <row r="103" spans="1:12" x14ac:dyDescent="0.25">
      <c r="A103">
        <v>102</v>
      </c>
      <c r="B103" t="s">
        <v>272</v>
      </c>
      <c r="C103">
        <f>VLOOKUP(VLOOKUP(B103,tb_tipo_servicio!A:B,2,FALSE),tb_tipo_servicio!E:F,2,FALSE)</f>
        <v>1</v>
      </c>
      <c r="D103" t="s">
        <v>488</v>
      </c>
      <c r="E103">
        <v>102</v>
      </c>
      <c r="H103" t="s">
        <v>100</v>
      </c>
      <c r="I103" t="s">
        <v>101</v>
      </c>
      <c r="J103" t="s">
        <v>102</v>
      </c>
      <c r="K103" t="s">
        <v>103</v>
      </c>
      <c r="L103" t="str">
        <f t="shared" si="1"/>
        <v>(102,"GUL_01362412_LM_SC_Lindley_VES6",1),</v>
      </c>
    </row>
    <row r="104" spans="1:12" x14ac:dyDescent="0.25">
      <c r="A104">
        <v>103</v>
      </c>
      <c r="B104" t="s">
        <v>274</v>
      </c>
      <c r="C104">
        <f>VLOOKUP(VLOOKUP(B104,tb_tipo_servicio!A:B,2,FALSE),tb_tipo_servicio!E:F,2,FALSE)</f>
        <v>3</v>
      </c>
      <c r="D104" t="s">
        <v>295</v>
      </c>
      <c r="E104">
        <v>103</v>
      </c>
      <c r="H104" t="s">
        <v>100</v>
      </c>
      <c r="I104" t="s">
        <v>101</v>
      </c>
      <c r="J104" t="s">
        <v>102</v>
      </c>
      <c r="K104" t="s">
        <v>103</v>
      </c>
      <c r="L104" t="str">
        <f t="shared" si="1"/>
        <v>(103,"IDEN_0100004_LM_Aeropuerto",3),</v>
      </c>
    </row>
    <row r="105" spans="1:12" x14ac:dyDescent="0.25">
      <c r="A105">
        <v>104</v>
      </c>
      <c r="B105" t="s">
        <v>274</v>
      </c>
      <c r="C105">
        <f>VLOOKUP(VLOOKUP(B105,tb_tipo_servicio!A:B,2,FALSE),tb_tipo_servicio!E:F,2,FALSE)</f>
        <v>3</v>
      </c>
      <c r="D105" t="s">
        <v>298</v>
      </c>
      <c r="E105">
        <v>104</v>
      </c>
      <c r="H105" t="s">
        <v>100</v>
      </c>
      <c r="I105" t="s">
        <v>101</v>
      </c>
      <c r="J105" t="s">
        <v>102</v>
      </c>
      <c r="K105" t="s">
        <v>103</v>
      </c>
      <c r="L105" t="str">
        <f t="shared" si="1"/>
        <v>(104,"IDEN_0100014_LM_Abtao",3),</v>
      </c>
    </row>
    <row r="106" spans="1:12" x14ac:dyDescent="0.25">
      <c r="A106">
        <v>105</v>
      </c>
      <c r="B106" t="s">
        <v>274</v>
      </c>
      <c r="C106">
        <f>VLOOKUP(VLOOKUP(B106,tb_tipo_servicio!A:B,2,FALSE),tb_tipo_servicio!E:F,2,FALSE)</f>
        <v>3</v>
      </c>
      <c r="D106" t="s">
        <v>301</v>
      </c>
      <c r="E106">
        <v>105</v>
      </c>
      <c r="H106" t="s">
        <v>100</v>
      </c>
      <c r="I106" t="s">
        <v>101</v>
      </c>
      <c r="J106" t="s">
        <v>102</v>
      </c>
      <c r="K106" t="s">
        <v>103</v>
      </c>
      <c r="L106" t="str">
        <f t="shared" si="1"/>
        <v>(105,"IDEN_0100019_LM_Jesus_Maria",3),</v>
      </c>
    </row>
    <row r="107" spans="1:12" x14ac:dyDescent="0.25">
      <c r="A107">
        <v>106</v>
      </c>
      <c r="B107" t="s">
        <v>274</v>
      </c>
      <c r="C107">
        <f>VLOOKUP(VLOOKUP(B107,tb_tipo_servicio!A:B,2,FALSE),tb_tipo_servicio!E:F,2,FALSE)</f>
        <v>3</v>
      </c>
      <c r="D107" t="s">
        <v>306</v>
      </c>
      <c r="E107">
        <v>106</v>
      </c>
      <c r="H107" t="s">
        <v>100</v>
      </c>
      <c r="I107" t="s">
        <v>101</v>
      </c>
      <c r="J107" t="s">
        <v>102</v>
      </c>
      <c r="K107" t="s">
        <v>103</v>
      </c>
      <c r="L107" t="str">
        <f t="shared" si="1"/>
        <v>(106,"IDEN_0100040_LM_Wilson B",3),</v>
      </c>
    </row>
    <row r="108" spans="1:12" x14ac:dyDescent="0.25">
      <c r="A108">
        <v>107</v>
      </c>
      <c r="B108" t="s">
        <v>274</v>
      </c>
      <c r="C108">
        <f>VLOOKUP(VLOOKUP(B108,tb_tipo_servicio!A:B,2,FALSE),tb_tipo_servicio!E:F,2,FALSE)</f>
        <v>3</v>
      </c>
      <c r="D108" t="s">
        <v>307</v>
      </c>
      <c r="E108">
        <v>107</v>
      </c>
      <c r="H108" t="s">
        <v>100</v>
      </c>
      <c r="I108" t="s">
        <v>101</v>
      </c>
      <c r="J108" t="s">
        <v>102</v>
      </c>
      <c r="K108" t="s">
        <v>103</v>
      </c>
      <c r="L108" t="str">
        <f t="shared" si="1"/>
        <v>(107,"IDEN_0100040_LM_Wilson E1",3),</v>
      </c>
    </row>
    <row r="109" spans="1:12" x14ac:dyDescent="0.25">
      <c r="A109">
        <v>108</v>
      </c>
      <c r="B109" t="s">
        <v>274</v>
      </c>
      <c r="C109">
        <f>VLOOKUP(VLOOKUP(B109,tb_tipo_servicio!A:B,2,FALSE),tb_tipo_servicio!E:F,2,FALSE)</f>
        <v>3</v>
      </c>
      <c r="D109" t="s">
        <v>315</v>
      </c>
      <c r="E109">
        <v>108</v>
      </c>
      <c r="H109" t="s">
        <v>100</v>
      </c>
      <c r="I109" t="s">
        <v>101</v>
      </c>
      <c r="J109" t="s">
        <v>102</v>
      </c>
      <c r="K109" t="s">
        <v>103</v>
      </c>
      <c r="L109" t="str">
        <f t="shared" si="1"/>
        <v>(108,"IDEN_0100060_LM_Gamarra",3),</v>
      </c>
    </row>
    <row r="110" spans="1:12" x14ac:dyDescent="0.25">
      <c r="A110">
        <v>109</v>
      </c>
      <c r="B110" t="s">
        <v>274</v>
      </c>
      <c r="C110">
        <f>VLOOKUP(VLOOKUP(B110,tb_tipo_servicio!A:B,2,FALSE),tb_tipo_servicio!E:F,2,FALSE)</f>
        <v>3</v>
      </c>
      <c r="D110" t="s">
        <v>319</v>
      </c>
      <c r="E110">
        <v>109</v>
      </c>
      <c r="H110" t="s">
        <v>100</v>
      </c>
      <c r="I110" t="s">
        <v>101</v>
      </c>
      <c r="J110" t="s">
        <v>102</v>
      </c>
      <c r="K110" t="s">
        <v>103</v>
      </c>
      <c r="L110" t="str">
        <f t="shared" si="1"/>
        <v>(109,"IDEN_0100088_LM_Santa_Catalina",3),</v>
      </c>
    </row>
    <row r="111" spans="1:12" x14ac:dyDescent="0.25">
      <c r="A111">
        <v>110</v>
      </c>
      <c r="B111" t="s">
        <v>274</v>
      </c>
      <c r="C111">
        <f>VLOOKUP(VLOOKUP(B111,tb_tipo_servicio!A:B,2,FALSE),tb_tipo_servicio!E:F,2,FALSE)</f>
        <v>3</v>
      </c>
      <c r="D111" t="s">
        <v>326</v>
      </c>
      <c r="E111">
        <v>110</v>
      </c>
      <c r="H111" t="s">
        <v>100</v>
      </c>
      <c r="I111" t="s">
        <v>101</v>
      </c>
      <c r="J111" t="s">
        <v>102</v>
      </c>
      <c r="K111" t="s">
        <v>103</v>
      </c>
      <c r="L111" t="str">
        <f t="shared" si="1"/>
        <v>(110,"IDEN_0100109_LM_Dominicos",3),</v>
      </c>
    </row>
    <row r="112" spans="1:12" x14ac:dyDescent="0.25">
      <c r="A112">
        <v>111</v>
      </c>
      <c r="B112" t="s">
        <v>274</v>
      </c>
      <c r="C112">
        <f>VLOOKUP(VLOOKUP(B112,tb_tipo_servicio!A:B,2,FALSE),tb_tipo_servicio!E:F,2,FALSE)</f>
        <v>3</v>
      </c>
      <c r="D112" t="s">
        <v>328</v>
      </c>
      <c r="E112">
        <v>111</v>
      </c>
      <c r="H112" t="s">
        <v>100</v>
      </c>
      <c r="I112" t="s">
        <v>101</v>
      </c>
      <c r="J112" t="s">
        <v>102</v>
      </c>
      <c r="K112" t="s">
        <v>103</v>
      </c>
      <c r="L112" t="str">
        <f t="shared" si="1"/>
        <v>(111,"IDEN_0100119_LM_Estadio_Alianza",3),</v>
      </c>
    </row>
    <row r="113" spans="1:12" x14ac:dyDescent="0.25">
      <c r="A113">
        <v>112</v>
      </c>
      <c r="B113" t="s">
        <v>274</v>
      </c>
      <c r="C113">
        <f>VLOOKUP(VLOOKUP(B113,tb_tipo_servicio!A:B,2,FALSE),tb_tipo_servicio!E:F,2,FALSE)</f>
        <v>3</v>
      </c>
      <c r="D113" t="s">
        <v>332</v>
      </c>
      <c r="E113">
        <v>112</v>
      </c>
      <c r="H113" t="s">
        <v>100</v>
      </c>
      <c r="I113" t="s">
        <v>101</v>
      </c>
      <c r="J113" t="s">
        <v>102</v>
      </c>
      <c r="K113" t="s">
        <v>103</v>
      </c>
      <c r="L113" t="str">
        <f t="shared" si="1"/>
        <v>(112,"IDEN_0100127_LM_Manco_Capac",3),</v>
      </c>
    </row>
    <row r="114" spans="1:12" x14ac:dyDescent="0.25">
      <c r="A114">
        <v>113</v>
      </c>
      <c r="B114" t="s">
        <v>274</v>
      </c>
      <c r="C114">
        <f>VLOOKUP(VLOOKUP(B114,tb_tipo_servicio!A:B,2,FALSE),tb_tipo_servicio!E:F,2,FALSE)</f>
        <v>3</v>
      </c>
      <c r="D114" t="s">
        <v>333</v>
      </c>
      <c r="E114">
        <v>113</v>
      </c>
      <c r="H114" t="s">
        <v>100</v>
      </c>
      <c r="I114" t="s">
        <v>101</v>
      </c>
      <c r="J114" t="s">
        <v>102</v>
      </c>
      <c r="K114" t="s">
        <v>103</v>
      </c>
      <c r="L114" t="str">
        <f t="shared" si="1"/>
        <v>(113,"IDEN_0100127_LM_Manco_Capac_B",3),</v>
      </c>
    </row>
    <row r="115" spans="1:12" x14ac:dyDescent="0.25">
      <c r="A115">
        <v>114</v>
      </c>
      <c r="B115" t="s">
        <v>274</v>
      </c>
      <c r="C115">
        <f>VLOOKUP(VLOOKUP(B115,tb_tipo_servicio!A:B,2,FALSE),tb_tipo_servicio!E:F,2,FALSE)</f>
        <v>3</v>
      </c>
      <c r="D115" t="s">
        <v>336</v>
      </c>
      <c r="E115">
        <v>114</v>
      </c>
      <c r="H115" t="s">
        <v>100</v>
      </c>
      <c r="I115" t="s">
        <v>101</v>
      </c>
      <c r="J115" t="s">
        <v>102</v>
      </c>
      <c r="K115" t="s">
        <v>103</v>
      </c>
      <c r="L115" t="str">
        <f t="shared" si="1"/>
        <v>(114,"IDEN_0100128_LM_Garzon",3),</v>
      </c>
    </row>
    <row r="116" spans="1:12" x14ac:dyDescent="0.25">
      <c r="A116">
        <v>115</v>
      </c>
      <c r="B116" t="s">
        <v>274</v>
      </c>
      <c r="C116">
        <f>VLOOKUP(VLOOKUP(B116,tb_tipo_servicio!A:B,2,FALSE),tb_tipo_servicio!E:F,2,FALSE)</f>
        <v>3</v>
      </c>
      <c r="D116" t="s">
        <v>342</v>
      </c>
      <c r="E116">
        <v>115</v>
      </c>
      <c r="H116" t="s">
        <v>100</v>
      </c>
      <c r="I116" t="s">
        <v>101</v>
      </c>
      <c r="J116" t="s">
        <v>102</v>
      </c>
      <c r="K116" t="s">
        <v>103</v>
      </c>
      <c r="L116" t="str">
        <f t="shared" si="1"/>
        <v>(115,"IDEN_0100168_LM_Campo_de_Marte",3),</v>
      </c>
    </row>
    <row r="117" spans="1:12" x14ac:dyDescent="0.25">
      <c r="A117">
        <v>116</v>
      </c>
      <c r="B117" t="s">
        <v>274</v>
      </c>
      <c r="C117">
        <f>VLOOKUP(VLOOKUP(B117,tb_tipo_servicio!A:B,2,FALSE),tb_tipo_servicio!E:F,2,FALSE)</f>
        <v>3</v>
      </c>
      <c r="D117" t="s">
        <v>345</v>
      </c>
      <c r="E117">
        <v>116</v>
      </c>
      <c r="H117" t="s">
        <v>100</v>
      </c>
      <c r="I117" t="s">
        <v>101</v>
      </c>
      <c r="J117" t="s">
        <v>102</v>
      </c>
      <c r="K117" t="s">
        <v>103</v>
      </c>
      <c r="L117" t="str">
        <f t="shared" si="1"/>
        <v>(116,"IDEN_0100178_LM_Coldex",3),</v>
      </c>
    </row>
    <row r="118" spans="1:12" x14ac:dyDescent="0.25">
      <c r="A118">
        <v>117</v>
      </c>
      <c r="B118" t="s">
        <v>274</v>
      </c>
      <c r="C118">
        <f>VLOOKUP(VLOOKUP(B118,tb_tipo_servicio!A:B,2,FALSE),tb_tipo_servicio!E:F,2,FALSE)</f>
        <v>3</v>
      </c>
      <c r="D118" t="s">
        <v>349</v>
      </c>
      <c r="E118">
        <v>117</v>
      </c>
      <c r="H118" t="s">
        <v>100</v>
      </c>
      <c r="I118" t="s">
        <v>101</v>
      </c>
      <c r="J118" t="s">
        <v>102</v>
      </c>
      <c r="K118" t="s">
        <v>103</v>
      </c>
      <c r="L118" t="str">
        <f t="shared" si="1"/>
        <v>(117,"IDEN_0100182_LM_Peru",3),</v>
      </c>
    </row>
    <row r="119" spans="1:12" x14ac:dyDescent="0.25">
      <c r="A119">
        <v>118</v>
      </c>
      <c r="B119" t="s">
        <v>274</v>
      </c>
      <c r="C119">
        <f>VLOOKUP(VLOOKUP(B119,tb_tipo_servicio!A:B,2,FALSE),tb_tipo_servicio!E:F,2,FALSE)</f>
        <v>3</v>
      </c>
      <c r="D119" t="s">
        <v>358</v>
      </c>
      <c r="E119">
        <v>118</v>
      </c>
      <c r="H119" t="s">
        <v>100</v>
      </c>
      <c r="I119" t="s">
        <v>101</v>
      </c>
      <c r="J119" t="s">
        <v>102</v>
      </c>
      <c r="K119" t="s">
        <v>103</v>
      </c>
      <c r="L119" t="str">
        <f t="shared" si="1"/>
        <v>(118,"IDEN_0100253_LM_LAP",3),</v>
      </c>
    </row>
    <row r="120" spans="1:12" x14ac:dyDescent="0.25">
      <c r="A120">
        <v>119</v>
      </c>
      <c r="B120" t="s">
        <v>274</v>
      </c>
      <c r="C120">
        <f>VLOOKUP(VLOOKUP(B120,tb_tipo_servicio!A:B,2,FALSE),tb_tipo_servicio!E:F,2,FALSE)</f>
        <v>3</v>
      </c>
      <c r="D120" t="s">
        <v>367</v>
      </c>
      <c r="E120">
        <v>119</v>
      </c>
      <c r="H120" t="s">
        <v>100</v>
      </c>
      <c r="I120" t="s">
        <v>101</v>
      </c>
      <c r="J120" t="s">
        <v>102</v>
      </c>
      <c r="K120" t="s">
        <v>103</v>
      </c>
      <c r="L120" t="str">
        <f t="shared" si="1"/>
        <v>(119,"IDEN_0100282_LM_Ovalo_Arriola",3),</v>
      </c>
    </row>
    <row r="121" spans="1:12" x14ac:dyDescent="0.25">
      <c r="A121">
        <v>120</v>
      </c>
      <c r="B121" t="s">
        <v>274</v>
      </c>
      <c r="C121">
        <f>VLOOKUP(VLOOKUP(B121,tb_tipo_servicio!A:B,2,FALSE),tb_tipo_servicio!E:F,2,FALSE)</f>
        <v>3</v>
      </c>
      <c r="D121" t="s">
        <v>509</v>
      </c>
      <c r="E121">
        <v>120</v>
      </c>
      <c r="H121" t="s">
        <v>100</v>
      </c>
      <c r="I121" t="s">
        <v>101</v>
      </c>
      <c r="J121" t="s">
        <v>102</v>
      </c>
      <c r="K121" t="s">
        <v>103</v>
      </c>
      <c r="L121" t="str">
        <f t="shared" si="1"/>
        <v>(120,"IDEN_0106341_LM_Air_Plaza",3),</v>
      </c>
    </row>
    <row r="122" spans="1:12" x14ac:dyDescent="0.25">
      <c r="A122">
        <v>121</v>
      </c>
      <c r="B122" t="s">
        <v>274</v>
      </c>
      <c r="C122">
        <f>VLOOKUP(VLOOKUP(B122,tb_tipo_servicio!A:B,2,FALSE),tb_tipo_servicio!E:F,2,FALSE)</f>
        <v>3</v>
      </c>
      <c r="D122" t="s">
        <v>515</v>
      </c>
      <c r="E122">
        <v>121</v>
      </c>
      <c r="H122" t="s">
        <v>100</v>
      </c>
      <c r="I122" t="s">
        <v>101</v>
      </c>
      <c r="J122" t="s">
        <v>102</v>
      </c>
      <c r="K122" t="s">
        <v>103</v>
      </c>
      <c r="L122" t="str">
        <f t="shared" si="1"/>
        <v>(121,"IDEN_0106343_LM_Terminal",3),</v>
      </c>
    </row>
    <row r="123" spans="1:12" x14ac:dyDescent="0.25">
      <c r="A123">
        <v>122</v>
      </c>
      <c r="B123" t="s">
        <v>272</v>
      </c>
      <c r="C123">
        <f>VLOOKUP(VLOOKUP(B123,tb_tipo_servicio!A:B,2,FALSE),tb_tipo_servicio!E:F,2,FALSE)</f>
        <v>1</v>
      </c>
      <c r="D123" t="s">
        <v>387</v>
      </c>
      <c r="E123">
        <v>122</v>
      </c>
      <c r="H123" t="s">
        <v>100</v>
      </c>
      <c r="I123" t="s">
        <v>101</v>
      </c>
      <c r="J123" t="s">
        <v>102</v>
      </c>
      <c r="K123" t="s">
        <v>103</v>
      </c>
      <c r="L123" t="str">
        <f t="shared" si="1"/>
        <v>(122,"Nodo_GUL_ 0102872_LM_Beltran_R2",1),</v>
      </c>
    </row>
    <row r="124" spans="1:12" x14ac:dyDescent="0.25">
      <c r="A124">
        <v>123</v>
      </c>
      <c r="B124" t="s">
        <v>272</v>
      </c>
      <c r="C124">
        <f>VLOOKUP(VLOOKUP(B124,tb_tipo_servicio!A:B,2,FALSE),tb_tipo_servicio!E:F,2,FALSE)</f>
        <v>1</v>
      </c>
      <c r="D124" t="s">
        <v>293</v>
      </c>
      <c r="E124">
        <v>123</v>
      </c>
      <c r="H124" t="s">
        <v>100</v>
      </c>
      <c r="I124" t="s">
        <v>101</v>
      </c>
      <c r="J124" t="s">
        <v>102</v>
      </c>
      <c r="K124" t="s">
        <v>103</v>
      </c>
      <c r="L124" t="str">
        <f t="shared" si="1"/>
        <v>(123,"Nodo_GUL_0100004_LM_Aeropuerto",1),</v>
      </c>
    </row>
    <row r="125" spans="1:12" x14ac:dyDescent="0.25">
      <c r="A125">
        <v>124</v>
      </c>
      <c r="B125" t="s">
        <v>272</v>
      </c>
      <c r="C125">
        <f>VLOOKUP(VLOOKUP(B125,tb_tipo_servicio!A:B,2,FALSE),tb_tipo_servicio!E:F,2,FALSE)</f>
        <v>1</v>
      </c>
      <c r="D125" t="s">
        <v>296</v>
      </c>
      <c r="E125">
        <v>124</v>
      </c>
      <c r="H125" t="s">
        <v>100</v>
      </c>
      <c r="I125" t="s">
        <v>101</v>
      </c>
      <c r="J125" t="s">
        <v>102</v>
      </c>
      <c r="K125" t="s">
        <v>103</v>
      </c>
      <c r="L125" t="str">
        <f t="shared" si="1"/>
        <v>(124,"Nodo_GUL_0100014_LM_Abtao",1),</v>
      </c>
    </row>
    <row r="126" spans="1:12" x14ac:dyDescent="0.25">
      <c r="A126">
        <v>125</v>
      </c>
      <c r="B126" t="s">
        <v>272</v>
      </c>
      <c r="C126">
        <f>VLOOKUP(VLOOKUP(B126,tb_tipo_servicio!A:B,2,FALSE),tb_tipo_servicio!E:F,2,FALSE)</f>
        <v>1</v>
      </c>
      <c r="D126" t="s">
        <v>300</v>
      </c>
      <c r="E126">
        <v>125</v>
      </c>
      <c r="H126" t="s">
        <v>100</v>
      </c>
      <c r="I126" t="s">
        <v>101</v>
      </c>
      <c r="J126" t="s">
        <v>102</v>
      </c>
      <c r="K126" t="s">
        <v>103</v>
      </c>
      <c r="L126" t="str">
        <f t="shared" si="1"/>
        <v>(125,"Nodo_GUL_0100019_LM_Jesus_Maria",1),</v>
      </c>
    </row>
    <row r="127" spans="1:12" x14ac:dyDescent="0.25">
      <c r="A127">
        <v>126</v>
      </c>
      <c r="B127" t="s">
        <v>272</v>
      </c>
      <c r="C127">
        <f>VLOOKUP(VLOOKUP(B127,tb_tipo_servicio!A:B,2,FALSE),tb_tipo_servicio!E:F,2,FALSE)</f>
        <v>1</v>
      </c>
      <c r="D127" t="s">
        <v>312</v>
      </c>
      <c r="E127">
        <v>126</v>
      </c>
      <c r="H127" t="s">
        <v>100</v>
      </c>
      <c r="I127" t="s">
        <v>101</v>
      </c>
      <c r="J127" t="s">
        <v>102</v>
      </c>
      <c r="K127" t="s">
        <v>103</v>
      </c>
      <c r="L127" t="str">
        <f t="shared" si="1"/>
        <v>(126,"Nodo_GUL_0100060_LM_Gamarra",1),</v>
      </c>
    </row>
    <row r="128" spans="1:12" x14ac:dyDescent="0.25">
      <c r="A128">
        <v>127</v>
      </c>
      <c r="B128" t="s">
        <v>272</v>
      </c>
      <c r="C128">
        <f>VLOOKUP(VLOOKUP(B128,tb_tipo_servicio!A:B,2,FALSE),tb_tipo_servicio!E:F,2,FALSE)</f>
        <v>1</v>
      </c>
      <c r="D128" t="s">
        <v>318</v>
      </c>
      <c r="E128">
        <v>127</v>
      </c>
      <c r="H128" t="s">
        <v>100</v>
      </c>
      <c r="I128" t="s">
        <v>101</v>
      </c>
      <c r="J128" t="s">
        <v>102</v>
      </c>
      <c r="K128" t="s">
        <v>103</v>
      </c>
      <c r="L128" t="str">
        <f t="shared" si="1"/>
        <v>(127,"Nodo_GUL_0100088_LM_Santa_Catalina",1),</v>
      </c>
    </row>
    <row r="129" spans="1:12" x14ac:dyDescent="0.25">
      <c r="A129">
        <v>128</v>
      </c>
      <c r="B129" t="s">
        <v>272</v>
      </c>
      <c r="C129">
        <f>VLOOKUP(VLOOKUP(B129,tb_tipo_servicio!A:B,2,FALSE),tb_tipo_servicio!E:F,2,FALSE)</f>
        <v>1</v>
      </c>
      <c r="D129" t="s">
        <v>321</v>
      </c>
      <c r="E129">
        <v>128</v>
      </c>
      <c r="H129" t="s">
        <v>100</v>
      </c>
      <c r="I129" t="s">
        <v>101</v>
      </c>
      <c r="J129" t="s">
        <v>102</v>
      </c>
      <c r="K129" t="s">
        <v>103</v>
      </c>
      <c r="L129" t="str">
        <f t="shared" si="1"/>
        <v>(128,"Nodo_GUL_0100097_LM_Pedro_Heraud",1),</v>
      </c>
    </row>
    <row r="130" spans="1:12" x14ac:dyDescent="0.25">
      <c r="A130">
        <v>129</v>
      </c>
      <c r="B130" t="s">
        <v>272</v>
      </c>
      <c r="C130">
        <f>VLOOKUP(VLOOKUP(B130,tb_tipo_servicio!A:B,2,FALSE),tb_tipo_servicio!E:F,2,FALSE)</f>
        <v>1</v>
      </c>
      <c r="D130" t="s">
        <v>325</v>
      </c>
      <c r="E130">
        <v>129</v>
      </c>
      <c r="H130" t="s">
        <v>100</v>
      </c>
      <c r="I130" t="s">
        <v>101</v>
      </c>
      <c r="J130" t="s">
        <v>102</v>
      </c>
      <c r="K130" t="s">
        <v>103</v>
      </c>
      <c r="L130" t="str">
        <f t="shared" si="1"/>
        <v>(129,"Nodo_GUL_0100109_LM_Dominicos",1),</v>
      </c>
    </row>
    <row r="131" spans="1:12" x14ac:dyDescent="0.25">
      <c r="A131">
        <v>130</v>
      </c>
      <c r="B131" t="s">
        <v>272</v>
      </c>
      <c r="C131">
        <f>VLOOKUP(VLOOKUP(B131,tb_tipo_servicio!A:B,2,FALSE),tb_tipo_servicio!E:F,2,FALSE)</f>
        <v>1</v>
      </c>
      <c r="D131" t="s">
        <v>327</v>
      </c>
      <c r="E131">
        <v>130</v>
      </c>
      <c r="H131" t="s">
        <v>100</v>
      </c>
      <c r="I131" t="s">
        <v>101</v>
      </c>
      <c r="J131" t="s">
        <v>102</v>
      </c>
      <c r="K131" t="s">
        <v>103</v>
      </c>
      <c r="L131" t="str">
        <f t="shared" ref="L131:L194" si="2">H131&amp;A131&amp;I131&amp;D131&amp;J131&amp;C131&amp;K131</f>
        <v>(130,"Nodo_GUL_0100119_LM_Estadio_Alianza",1),</v>
      </c>
    </row>
    <row r="132" spans="1:12" x14ac:dyDescent="0.25">
      <c r="A132">
        <v>131</v>
      </c>
      <c r="B132" t="s">
        <v>272</v>
      </c>
      <c r="C132">
        <f>VLOOKUP(VLOOKUP(B132,tb_tipo_servicio!A:B,2,FALSE),tb_tipo_servicio!E:F,2,FALSE)</f>
        <v>1</v>
      </c>
      <c r="D132" t="s">
        <v>330</v>
      </c>
      <c r="E132">
        <v>131</v>
      </c>
      <c r="H132" t="s">
        <v>100</v>
      </c>
      <c r="I132" t="s">
        <v>101</v>
      </c>
      <c r="J132" t="s">
        <v>102</v>
      </c>
      <c r="K132" t="s">
        <v>103</v>
      </c>
      <c r="L132" t="str">
        <f t="shared" si="2"/>
        <v>(131,"Nodo_GUL_0100127_LM_Manco_Capac",1),</v>
      </c>
    </row>
    <row r="133" spans="1:12" x14ac:dyDescent="0.25">
      <c r="A133">
        <v>132</v>
      </c>
      <c r="B133" t="s">
        <v>272</v>
      </c>
      <c r="C133">
        <f>VLOOKUP(VLOOKUP(B133,tb_tipo_servicio!A:B,2,FALSE),tb_tipo_servicio!E:F,2,FALSE)</f>
        <v>1</v>
      </c>
      <c r="D133" t="s">
        <v>335</v>
      </c>
      <c r="E133">
        <v>132</v>
      </c>
      <c r="H133" t="s">
        <v>100</v>
      </c>
      <c r="I133" t="s">
        <v>101</v>
      </c>
      <c r="J133" t="s">
        <v>102</v>
      </c>
      <c r="K133" t="s">
        <v>103</v>
      </c>
      <c r="L133" t="str">
        <f t="shared" si="2"/>
        <v>(132,"Nodo_GUL_0100128_LM_Garzon",1),</v>
      </c>
    </row>
    <row r="134" spans="1:12" x14ac:dyDescent="0.25">
      <c r="A134">
        <v>133</v>
      </c>
      <c r="B134" t="s">
        <v>272</v>
      </c>
      <c r="C134">
        <f>VLOOKUP(VLOOKUP(B134,tb_tipo_servicio!A:B,2,FALSE),tb_tipo_servicio!E:F,2,FALSE)</f>
        <v>1</v>
      </c>
      <c r="D134" t="s">
        <v>340</v>
      </c>
      <c r="E134">
        <v>133</v>
      </c>
      <c r="H134" t="s">
        <v>100</v>
      </c>
      <c r="I134" t="s">
        <v>101</v>
      </c>
      <c r="J134" t="s">
        <v>102</v>
      </c>
      <c r="K134" t="s">
        <v>103</v>
      </c>
      <c r="L134" t="str">
        <f t="shared" si="2"/>
        <v>(133,"Nodo_GUL_0100168_LM_Campo_de_Marte",1),</v>
      </c>
    </row>
    <row r="135" spans="1:12" x14ac:dyDescent="0.25">
      <c r="A135">
        <v>134</v>
      </c>
      <c r="B135" t="s">
        <v>272</v>
      </c>
      <c r="C135">
        <f>VLOOKUP(VLOOKUP(B135,tb_tipo_servicio!A:B,2,FALSE),tb_tipo_servicio!E:F,2,FALSE)</f>
        <v>1</v>
      </c>
      <c r="D135" t="s">
        <v>343</v>
      </c>
      <c r="E135">
        <v>134</v>
      </c>
      <c r="H135" t="s">
        <v>100</v>
      </c>
      <c r="I135" t="s">
        <v>101</v>
      </c>
      <c r="J135" t="s">
        <v>102</v>
      </c>
      <c r="K135" t="s">
        <v>103</v>
      </c>
      <c r="L135" t="str">
        <f t="shared" si="2"/>
        <v>(134,"Nodo_GUL_0100178_LM_Coldex",1),</v>
      </c>
    </row>
    <row r="136" spans="1:12" x14ac:dyDescent="0.25">
      <c r="A136">
        <v>135</v>
      </c>
      <c r="B136" t="s">
        <v>272</v>
      </c>
      <c r="C136">
        <f>VLOOKUP(VLOOKUP(B136,tb_tipo_servicio!A:B,2,FALSE),tb_tipo_servicio!E:F,2,FALSE)</f>
        <v>1</v>
      </c>
      <c r="D136" t="s">
        <v>348</v>
      </c>
      <c r="E136">
        <v>135</v>
      </c>
      <c r="H136" t="s">
        <v>100</v>
      </c>
      <c r="I136" t="s">
        <v>101</v>
      </c>
      <c r="J136" t="s">
        <v>102</v>
      </c>
      <c r="K136" t="s">
        <v>103</v>
      </c>
      <c r="L136" t="str">
        <f t="shared" si="2"/>
        <v>(135,"Nodo_GUL_0100182_LM_Peru",1),</v>
      </c>
    </row>
    <row r="137" spans="1:12" x14ac:dyDescent="0.25">
      <c r="A137">
        <v>136</v>
      </c>
      <c r="B137" t="s">
        <v>272</v>
      </c>
      <c r="C137">
        <f>VLOOKUP(VLOOKUP(B137,tb_tipo_servicio!A:B,2,FALSE),tb_tipo_servicio!E:F,2,FALSE)</f>
        <v>1</v>
      </c>
      <c r="D137" t="s">
        <v>352</v>
      </c>
      <c r="E137">
        <v>136</v>
      </c>
      <c r="H137" t="s">
        <v>100</v>
      </c>
      <c r="I137" t="s">
        <v>101</v>
      </c>
      <c r="J137" t="s">
        <v>102</v>
      </c>
      <c r="K137" t="s">
        <v>103</v>
      </c>
      <c r="L137" t="str">
        <f t="shared" si="2"/>
        <v>(136,"Nodo_GUL_0100214_LM_Republica_de_Chile",1),</v>
      </c>
    </row>
    <row r="138" spans="1:12" x14ac:dyDescent="0.25">
      <c r="A138">
        <v>137</v>
      </c>
      <c r="B138" t="s">
        <v>272</v>
      </c>
      <c r="C138">
        <f>VLOOKUP(VLOOKUP(B138,tb_tipo_servicio!A:B,2,FALSE),tb_tipo_servicio!E:F,2,FALSE)</f>
        <v>1</v>
      </c>
      <c r="D138" t="s">
        <v>354</v>
      </c>
      <c r="E138">
        <v>137</v>
      </c>
      <c r="H138" t="s">
        <v>100</v>
      </c>
      <c r="I138" t="s">
        <v>101</v>
      </c>
      <c r="J138" t="s">
        <v>102</v>
      </c>
      <c r="K138" t="s">
        <v>103</v>
      </c>
      <c r="L138" t="str">
        <f t="shared" si="2"/>
        <v>(137,"Nodo_GUL_0100227_LM_La_Concordia",1),</v>
      </c>
    </row>
    <row r="139" spans="1:12" x14ac:dyDescent="0.25">
      <c r="A139">
        <v>138</v>
      </c>
      <c r="B139" t="s">
        <v>272</v>
      </c>
      <c r="C139">
        <f>VLOOKUP(VLOOKUP(B139,tb_tipo_servicio!A:B,2,FALSE),tb_tipo_servicio!E:F,2,FALSE)</f>
        <v>1</v>
      </c>
      <c r="D139" t="s">
        <v>356</v>
      </c>
      <c r="E139">
        <v>138</v>
      </c>
      <c r="H139" t="s">
        <v>100</v>
      </c>
      <c r="I139" t="s">
        <v>101</v>
      </c>
      <c r="J139" t="s">
        <v>102</v>
      </c>
      <c r="K139" t="s">
        <v>103</v>
      </c>
      <c r="L139" t="str">
        <f t="shared" si="2"/>
        <v>(138,"Nodo_GUL_0100253_LM_LAP",1),</v>
      </c>
    </row>
    <row r="140" spans="1:12" x14ac:dyDescent="0.25">
      <c r="A140">
        <v>139</v>
      </c>
      <c r="B140" t="s">
        <v>272</v>
      </c>
      <c r="C140">
        <f>VLOOKUP(VLOOKUP(B140,tb_tipo_servicio!A:B,2,FALSE),tb_tipo_servicio!E:F,2,FALSE)</f>
        <v>1</v>
      </c>
      <c r="D140" t="s">
        <v>363</v>
      </c>
      <c r="E140">
        <v>139</v>
      </c>
      <c r="H140" t="s">
        <v>100</v>
      </c>
      <c r="I140" t="s">
        <v>101</v>
      </c>
      <c r="J140" t="s">
        <v>102</v>
      </c>
      <c r="K140" t="s">
        <v>103</v>
      </c>
      <c r="L140" t="str">
        <f t="shared" si="2"/>
        <v>(139,"Nodo_GUL_0100269_LM_Isabel_La_Catolica",1),</v>
      </c>
    </row>
    <row r="141" spans="1:12" x14ac:dyDescent="0.25">
      <c r="A141">
        <v>140</v>
      </c>
      <c r="B141" t="s">
        <v>272</v>
      </c>
      <c r="C141">
        <f>VLOOKUP(VLOOKUP(B141,tb_tipo_servicio!A:B,2,FALSE),tb_tipo_servicio!E:F,2,FALSE)</f>
        <v>1</v>
      </c>
      <c r="D141" t="s">
        <v>362</v>
      </c>
      <c r="E141">
        <v>140</v>
      </c>
      <c r="H141" t="s">
        <v>100</v>
      </c>
      <c r="I141" t="s">
        <v>101</v>
      </c>
      <c r="J141" t="s">
        <v>102</v>
      </c>
      <c r="K141" t="s">
        <v>103</v>
      </c>
      <c r="L141" t="str">
        <f t="shared" si="2"/>
        <v>(140,"Nodo_GUL_0100269_LM_Isabel_La_Catolica_S1",1),</v>
      </c>
    </row>
    <row r="142" spans="1:12" x14ac:dyDescent="0.25">
      <c r="A142">
        <v>141</v>
      </c>
      <c r="B142" t="s">
        <v>272</v>
      </c>
      <c r="C142">
        <f>VLOOKUP(VLOOKUP(B142,tb_tipo_servicio!A:B,2,FALSE),tb_tipo_servicio!E:F,2,FALSE)</f>
        <v>1</v>
      </c>
      <c r="D142" t="s">
        <v>366</v>
      </c>
      <c r="E142">
        <v>141</v>
      </c>
      <c r="H142" t="s">
        <v>100</v>
      </c>
      <c r="I142" t="s">
        <v>101</v>
      </c>
      <c r="J142" t="s">
        <v>102</v>
      </c>
      <c r="K142" t="s">
        <v>103</v>
      </c>
      <c r="L142" t="str">
        <f t="shared" si="2"/>
        <v>(141,"Nodo_GUL_0100282_LM_Ovalo_Arriola",1),</v>
      </c>
    </row>
    <row r="143" spans="1:12" x14ac:dyDescent="0.25">
      <c r="A143">
        <v>142</v>
      </c>
      <c r="B143" t="s">
        <v>272</v>
      </c>
      <c r="C143">
        <f>VLOOKUP(VLOOKUP(B143,tb_tipo_servicio!A:B,2,FALSE),tb_tipo_servicio!E:F,2,FALSE)</f>
        <v>1</v>
      </c>
      <c r="D143" t="s">
        <v>369</v>
      </c>
      <c r="E143">
        <v>142</v>
      </c>
      <c r="H143" t="s">
        <v>100</v>
      </c>
      <c r="I143" t="s">
        <v>101</v>
      </c>
      <c r="J143" t="s">
        <v>102</v>
      </c>
      <c r="K143" t="s">
        <v>103</v>
      </c>
      <c r="L143" t="str">
        <f t="shared" si="2"/>
        <v>(142,"Nodo_GUL_0100310_LM_Pierola",1),</v>
      </c>
    </row>
    <row r="144" spans="1:12" x14ac:dyDescent="0.25">
      <c r="A144">
        <v>143</v>
      </c>
      <c r="B144" t="s">
        <v>272</v>
      </c>
      <c r="C144">
        <f>VLOOKUP(VLOOKUP(B144,tb_tipo_servicio!A:B,2,FALSE),tb_tipo_servicio!E:F,2,FALSE)</f>
        <v>1</v>
      </c>
      <c r="D144" t="s">
        <v>371</v>
      </c>
      <c r="E144">
        <v>143</v>
      </c>
      <c r="H144" t="s">
        <v>100</v>
      </c>
      <c r="I144" t="s">
        <v>101</v>
      </c>
      <c r="J144" t="s">
        <v>102</v>
      </c>
      <c r="K144" t="s">
        <v>103</v>
      </c>
      <c r="L144" t="str">
        <f t="shared" si="2"/>
        <v>(143,"Nodo_GUL_0100329_LM_Cangallo",1),</v>
      </c>
    </row>
    <row r="145" spans="1:12" x14ac:dyDescent="0.25">
      <c r="A145">
        <v>144</v>
      </c>
      <c r="B145" t="s">
        <v>272</v>
      </c>
      <c r="C145">
        <f>VLOOKUP(VLOOKUP(B145,tb_tipo_servicio!A:B,2,FALSE),tb_tipo_servicio!E:F,2,FALSE)</f>
        <v>1</v>
      </c>
      <c r="D145" t="s">
        <v>373</v>
      </c>
      <c r="E145">
        <v>144</v>
      </c>
      <c r="H145" t="s">
        <v>100</v>
      </c>
      <c r="I145" t="s">
        <v>101</v>
      </c>
      <c r="J145" t="s">
        <v>102</v>
      </c>
      <c r="K145" t="s">
        <v>103</v>
      </c>
      <c r="L145" t="str">
        <f t="shared" si="2"/>
        <v>(144,"Nodo_GUL_0100361_LM_Unanue",1),</v>
      </c>
    </row>
    <row r="146" spans="1:12" x14ac:dyDescent="0.25">
      <c r="A146">
        <v>145</v>
      </c>
      <c r="B146" t="s">
        <v>272</v>
      </c>
      <c r="C146">
        <f>VLOOKUP(VLOOKUP(B146,tb_tipo_servicio!A:B,2,FALSE),tb_tipo_servicio!E:F,2,FALSE)</f>
        <v>1</v>
      </c>
      <c r="D146" t="s">
        <v>472</v>
      </c>
      <c r="E146">
        <v>145</v>
      </c>
      <c r="H146" t="s">
        <v>100</v>
      </c>
      <c r="I146" t="s">
        <v>101</v>
      </c>
      <c r="J146" t="s">
        <v>102</v>
      </c>
      <c r="K146" t="s">
        <v>103</v>
      </c>
      <c r="L146" t="str">
        <f t="shared" si="2"/>
        <v>(145,"Nodo_GUL_0100421_LM_MC_Gamarra_Plaza",1),</v>
      </c>
    </row>
    <row r="147" spans="1:12" x14ac:dyDescent="0.25">
      <c r="A147">
        <v>146</v>
      </c>
      <c r="B147" t="s">
        <v>272</v>
      </c>
      <c r="C147">
        <f>VLOOKUP(VLOOKUP(B147,tb_tipo_servicio!A:B,2,FALSE),tb_tipo_servicio!E:F,2,FALSE)</f>
        <v>1</v>
      </c>
      <c r="D147" t="s">
        <v>375</v>
      </c>
      <c r="E147">
        <v>146</v>
      </c>
      <c r="H147" t="s">
        <v>100</v>
      </c>
      <c r="I147" t="s">
        <v>101</v>
      </c>
      <c r="J147" t="s">
        <v>102</v>
      </c>
      <c r="K147" t="s">
        <v>103</v>
      </c>
      <c r="L147" t="str">
        <f t="shared" si="2"/>
        <v>(146,"Nodo_GUL_0100425_LM_Italia",1),</v>
      </c>
    </row>
    <row r="148" spans="1:12" x14ac:dyDescent="0.25">
      <c r="A148">
        <v>147</v>
      </c>
      <c r="B148" t="s">
        <v>272</v>
      </c>
      <c r="C148">
        <f>VLOOKUP(VLOOKUP(B148,tb_tipo_servicio!A:B,2,FALSE),tb_tipo_servicio!E:F,2,FALSE)</f>
        <v>1</v>
      </c>
      <c r="D148" t="s">
        <v>376</v>
      </c>
      <c r="E148">
        <v>147</v>
      </c>
      <c r="H148" t="s">
        <v>100</v>
      </c>
      <c r="I148" t="s">
        <v>101</v>
      </c>
      <c r="J148" t="s">
        <v>102</v>
      </c>
      <c r="K148" t="s">
        <v>103</v>
      </c>
      <c r="L148" t="str">
        <f t="shared" si="2"/>
        <v>(147,"Nodo_GUL_0100435_LM_San_Eugenio",1),</v>
      </c>
    </row>
    <row r="149" spans="1:12" x14ac:dyDescent="0.25">
      <c r="A149">
        <v>148</v>
      </c>
      <c r="B149" t="s">
        <v>272</v>
      </c>
      <c r="C149">
        <f>VLOOKUP(VLOOKUP(B149,tb_tipo_servicio!A:B,2,FALSE),tb_tipo_servicio!E:F,2,FALSE)</f>
        <v>1</v>
      </c>
      <c r="D149" t="s">
        <v>378</v>
      </c>
      <c r="E149">
        <v>148</v>
      </c>
      <c r="H149" t="s">
        <v>100</v>
      </c>
      <c r="I149" t="s">
        <v>101</v>
      </c>
      <c r="J149" t="s">
        <v>102</v>
      </c>
      <c r="K149" t="s">
        <v>103</v>
      </c>
      <c r="L149" t="str">
        <f t="shared" si="2"/>
        <v>(148,"Nodo_GUL_0100467_LM_San_Fernando",1),</v>
      </c>
    </row>
    <row r="150" spans="1:12" x14ac:dyDescent="0.25">
      <c r="A150">
        <v>149</v>
      </c>
      <c r="B150" t="s">
        <v>272</v>
      </c>
      <c r="C150">
        <f>VLOOKUP(VLOOKUP(B150,tb_tipo_servicio!A:B,2,FALSE),tb_tipo_servicio!E:F,2,FALSE)</f>
        <v>1</v>
      </c>
      <c r="D150" t="s">
        <v>379</v>
      </c>
      <c r="E150">
        <v>149</v>
      </c>
      <c r="H150" t="s">
        <v>100</v>
      </c>
      <c r="I150" t="s">
        <v>101</v>
      </c>
      <c r="J150" t="s">
        <v>102</v>
      </c>
      <c r="K150" t="s">
        <v>103</v>
      </c>
      <c r="L150" t="str">
        <f t="shared" si="2"/>
        <v>(149,"Nodo_GUL_0100484_LM_IB_Estacion_Central",1),</v>
      </c>
    </row>
    <row r="151" spans="1:12" x14ac:dyDescent="0.25">
      <c r="A151">
        <v>150</v>
      </c>
      <c r="B151" t="s">
        <v>272</v>
      </c>
      <c r="C151">
        <f>VLOOKUP(VLOOKUP(B151,tb_tipo_servicio!A:B,2,FALSE),tb_tipo_servicio!E:F,2,FALSE)</f>
        <v>1</v>
      </c>
      <c r="D151" t="s">
        <v>311</v>
      </c>
      <c r="E151">
        <v>150</v>
      </c>
      <c r="H151" t="s">
        <v>100</v>
      </c>
      <c r="I151" t="s">
        <v>101</v>
      </c>
      <c r="J151" t="s">
        <v>102</v>
      </c>
      <c r="K151" t="s">
        <v>103</v>
      </c>
      <c r="L151" t="str">
        <f t="shared" si="2"/>
        <v>(150,"Nodo_GUL_0100591_LM_Gamarra2",1),</v>
      </c>
    </row>
    <row r="152" spans="1:12" x14ac:dyDescent="0.25">
      <c r="A152">
        <v>151</v>
      </c>
      <c r="B152" t="s">
        <v>272</v>
      </c>
      <c r="C152">
        <f>VLOOKUP(VLOOKUP(B152,tb_tipo_servicio!A:B,2,FALSE),tb_tipo_servicio!E:F,2,FALSE)</f>
        <v>1</v>
      </c>
      <c r="D152" t="s">
        <v>364</v>
      </c>
      <c r="E152">
        <v>151</v>
      </c>
      <c r="H152" t="s">
        <v>100</v>
      </c>
      <c r="I152" t="s">
        <v>101</v>
      </c>
      <c r="J152" t="s">
        <v>102</v>
      </c>
      <c r="K152" t="s">
        <v>103</v>
      </c>
      <c r="L152" t="str">
        <f t="shared" si="2"/>
        <v>(151,"Nodo_GUL_0101109_LM_Isabel_Catolica_S1",1),</v>
      </c>
    </row>
    <row r="153" spans="1:12" x14ac:dyDescent="0.25">
      <c r="A153">
        <v>152</v>
      </c>
      <c r="B153" t="s">
        <v>272</v>
      </c>
      <c r="C153">
        <f>VLOOKUP(VLOOKUP(B153,tb_tipo_servicio!A:B,2,FALSE),tb_tipo_servicio!E:F,2,FALSE)</f>
        <v>1</v>
      </c>
      <c r="D153" t="s">
        <v>383</v>
      </c>
      <c r="E153">
        <v>152</v>
      </c>
      <c r="H153" t="s">
        <v>100</v>
      </c>
      <c r="I153" t="s">
        <v>101</v>
      </c>
      <c r="J153" t="s">
        <v>102</v>
      </c>
      <c r="K153" t="s">
        <v>103</v>
      </c>
      <c r="L153" t="str">
        <f t="shared" si="2"/>
        <v>(152,"Nodo_GUL_0101341_LM_Huaca_Chillon",1),</v>
      </c>
    </row>
    <row r="154" spans="1:12" x14ac:dyDescent="0.25">
      <c r="A154">
        <v>153</v>
      </c>
      <c r="B154" t="s">
        <v>272</v>
      </c>
      <c r="C154">
        <f>VLOOKUP(VLOOKUP(B154,tb_tipo_servicio!A:B,2,FALSE),tb_tipo_servicio!E:F,2,FALSE)</f>
        <v>1</v>
      </c>
      <c r="D154" t="s">
        <v>471</v>
      </c>
      <c r="E154">
        <v>153</v>
      </c>
      <c r="H154" t="s">
        <v>100</v>
      </c>
      <c r="I154" t="s">
        <v>101</v>
      </c>
      <c r="J154" t="s">
        <v>102</v>
      </c>
      <c r="K154" t="s">
        <v>103</v>
      </c>
      <c r="L154" t="str">
        <f t="shared" si="2"/>
        <v>(153,"Nodo_GUL_0101915_LM_MC_Gamarra_Victoria",1),</v>
      </c>
    </row>
    <row r="155" spans="1:12" x14ac:dyDescent="0.25">
      <c r="A155">
        <v>154</v>
      </c>
      <c r="B155" t="s">
        <v>272</v>
      </c>
      <c r="C155">
        <f>VLOOKUP(VLOOKUP(B155,tb_tipo_servicio!A:B,2,FALSE),tb_tipo_servicio!E:F,2,FALSE)</f>
        <v>1</v>
      </c>
      <c r="D155" t="s">
        <v>470</v>
      </c>
      <c r="E155">
        <v>154</v>
      </c>
      <c r="H155" t="s">
        <v>100</v>
      </c>
      <c r="I155" t="s">
        <v>101</v>
      </c>
      <c r="J155" t="s">
        <v>102</v>
      </c>
      <c r="K155" t="s">
        <v>103</v>
      </c>
      <c r="L155" t="str">
        <f t="shared" si="2"/>
        <v>(154,"Nodo_GUL_0101918_LM_MC_Gamarra_Humbolt",1),</v>
      </c>
    </row>
    <row r="156" spans="1:12" x14ac:dyDescent="0.25">
      <c r="A156">
        <v>155</v>
      </c>
      <c r="B156" t="s">
        <v>272</v>
      </c>
      <c r="C156">
        <f>VLOOKUP(VLOOKUP(B156,tb_tipo_servicio!A:B,2,FALSE),tb_tipo_servicio!E:F,2,FALSE)</f>
        <v>1</v>
      </c>
      <c r="D156" t="s">
        <v>313</v>
      </c>
      <c r="E156">
        <v>155</v>
      </c>
      <c r="H156" t="s">
        <v>100</v>
      </c>
      <c r="I156" t="s">
        <v>101</v>
      </c>
      <c r="J156" t="s">
        <v>102</v>
      </c>
      <c r="K156" t="s">
        <v>103</v>
      </c>
      <c r="L156" t="str">
        <f t="shared" si="2"/>
        <v>(155,"Nodo_GUL_0101921_LM_MC_Gamarra_La_Reyna",1),</v>
      </c>
    </row>
    <row r="157" spans="1:12" x14ac:dyDescent="0.25">
      <c r="A157">
        <v>156</v>
      </c>
      <c r="B157" t="s">
        <v>272</v>
      </c>
      <c r="C157">
        <f>VLOOKUP(VLOOKUP(B157,tb_tipo_servicio!A:B,2,FALSE),tb_tipo_servicio!E:F,2,FALSE)</f>
        <v>1</v>
      </c>
      <c r="D157" t="s">
        <v>310</v>
      </c>
      <c r="E157">
        <v>156</v>
      </c>
      <c r="H157" t="s">
        <v>100</v>
      </c>
      <c r="I157" t="s">
        <v>101</v>
      </c>
      <c r="J157" t="s">
        <v>102</v>
      </c>
      <c r="K157" t="s">
        <v>103</v>
      </c>
      <c r="L157" t="str">
        <f t="shared" si="2"/>
        <v>(156,"Nodo_GUL_0101925_LM_MC_Gamarra_Paraiso",1),</v>
      </c>
    </row>
    <row r="158" spans="1:12" x14ac:dyDescent="0.25">
      <c r="A158">
        <v>157</v>
      </c>
      <c r="B158" t="s">
        <v>272</v>
      </c>
      <c r="C158">
        <f>VLOOKUP(VLOOKUP(B158,tb_tipo_servicio!A:B,2,FALSE),tb_tipo_servicio!E:F,2,FALSE)</f>
        <v>1</v>
      </c>
      <c r="D158" t="s">
        <v>309</v>
      </c>
      <c r="E158">
        <v>157</v>
      </c>
      <c r="H158" t="s">
        <v>100</v>
      </c>
      <c r="I158" t="s">
        <v>101</v>
      </c>
      <c r="J158" t="s">
        <v>102</v>
      </c>
      <c r="K158" t="s">
        <v>103</v>
      </c>
      <c r="L158" t="str">
        <f t="shared" si="2"/>
        <v>(157,"Nodo_GUL_0101926_LM_MC_Gamarra_Marques",1),</v>
      </c>
    </row>
    <row r="159" spans="1:12" x14ac:dyDescent="0.25">
      <c r="A159">
        <v>158</v>
      </c>
      <c r="B159" t="s">
        <v>272</v>
      </c>
      <c r="C159">
        <f>VLOOKUP(VLOOKUP(B159,tb_tipo_servicio!A:B,2,FALSE),tb_tipo_servicio!E:F,2,FALSE)</f>
        <v>1</v>
      </c>
      <c r="D159" t="s">
        <v>473</v>
      </c>
      <c r="E159">
        <v>158</v>
      </c>
      <c r="H159" t="s">
        <v>100</v>
      </c>
      <c r="I159" t="s">
        <v>101</v>
      </c>
      <c r="J159" t="s">
        <v>102</v>
      </c>
      <c r="K159" t="s">
        <v>103</v>
      </c>
      <c r="L159" t="str">
        <f t="shared" si="2"/>
        <v>(158,"Nodo_GUL_0101927_LM_MC_Gamarra_Sta_Rosa",1),</v>
      </c>
    </row>
    <row r="160" spans="1:12" x14ac:dyDescent="0.25">
      <c r="A160">
        <v>159</v>
      </c>
      <c r="B160" t="s">
        <v>272</v>
      </c>
      <c r="C160">
        <f>VLOOKUP(VLOOKUP(B160,tb_tipo_servicio!A:B,2,FALSE),tb_tipo_servicio!E:F,2,FALSE)</f>
        <v>1</v>
      </c>
      <c r="D160" t="s">
        <v>385</v>
      </c>
      <c r="E160">
        <v>159</v>
      </c>
      <c r="H160" t="s">
        <v>100</v>
      </c>
      <c r="I160" t="s">
        <v>101</v>
      </c>
      <c r="J160" t="s">
        <v>102</v>
      </c>
      <c r="K160" t="s">
        <v>103</v>
      </c>
      <c r="L160" t="str">
        <f t="shared" si="2"/>
        <v>(159,"Nodo_GUL_0102872_LM_Beltran_R2",1),</v>
      </c>
    </row>
    <row r="161" spans="1:12" x14ac:dyDescent="0.25">
      <c r="A161">
        <v>160</v>
      </c>
      <c r="B161" t="s">
        <v>272</v>
      </c>
      <c r="C161">
        <f>VLOOKUP(VLOOKUP(B161,tb_tipo_servicio!A:B,2,FALSE),tb_tipo_servicio!E:F,2,FALSE)</f>
        <v>1</v>
      </c>
      <c r="D161" t="s">
        <v>389</v>
      </c>
      <c r="E161">
        <v>160</v>
      </c>
      <c r="H161" t="s">
        <v>100</v>
      </c>
      <c r="I161" t="s">
        <v>101</v>
      </c>
      <c r="J161" t="s">
        <v>102</v>
      </c>
      <c r="K161" t="s">
        <v>103</v>
      </c>
      <c r="L161" t="str">
        <f t="shared" si="2"/>
        <v>(160,"Nodo_GUL_0103692_LM_Italia_R1",1),</v>
      </c>
    </row>
    <row r="162" spans="1:12" x14ac:dyDescent="0.25">
      <c r="A162">
        <v>161</v>
      </c>
      <c r="B162" t="s">
        <v>272</v>
      </c>
      <c r="C162">
        <f>VLOOKUP(VLOOKUP(B162,tb_tipo_servicio!A:B,2,FALSE),tb_tipo_servicio!E:F,2,FALSE)</f>
        <v>1</v>
      </c>
      <c r="D162" t="s">
        <v>391</v>
      </c>
      <c r="E162">
        <v>161</v>
      </c>
      <c r="H162" t="s">
        <v>100</v>
      </c>
      <c r="I162" t="s">
        <v>101</v>
      </c>
      <c r="J162" t="s">
        <v>102</v>
      </c>
      <c r="K162" t="s">
        <v>103</v>
      </c>
      <c r="L162" t="str">
        <f t="shared" si="2"/>
        <v>(161,"Nodo_GUL_0104589_LM_Sheraton",1),</v>
      </c>
    </row>
    <row r="163" spans="1:12" x14ac:dyDescent="0.25">
      <c r="A163">
        <v>162</v>
      </c>
      <c r="B163" t="s">
        <v>272</v>
      </c>
      <c r="C163">
        <f>VLOOKUP(VLOOKUP(B163,tb_tipo_servicio!A:B,2,FALSE),tb_tipo_servicio!E:F,2,FALSE)</f>
        <v>1</v>
      </c>
      <c r="D163" t="s">
        <v>392</v>
      </c>
      <c r="E163">
        <v>162</v>
      </c>
      <c r="H163" t="s">
        <v>100</v>
      </c>
      <c r="I163" t="s">
        <v>101</v>
      </c>
      <c r="J163" t="s">
        <v>102</v>
      </c>
      <c r="K163" t="s">
        <v>103</v>
      </c>
      <c r="L163" t="str">
        <f t="shared" si="2"/>
        <v>(162,"Nodo_GUL_0104625_LM_Estadio_Alianza_S3_U",1),</v>
      </c>
    </row>
    <row r="164" spans="1:12" x14ac:dyDescent="0.25">
      <c r="A164">
        <v>163</v>
      </c>
      <c r="B164" t="s">
        <v>272</v>
      </c>
      <c r="C164">
        <f>VLOOKUP(VLOOKUP(B164,tb_tipo_servicio!A:B,2,FALSE),tb_tipo_servicio!E:F,2,FALSE)</f>
        <v>1</v>
      </c>
      <c r="D164" t="s">
        <v>357</v>
      </c>
      <c r="E164">
        <v>163</v>
      </c>
      <c r="H164" t="s">
        <v>100</v>
      </c>
      <c r="I164" t="s">
        <v>101</v>
      </c>
      <c r="J164" t="s">
        <v>102</v>
      </c>
      <c r="K164" t="s">
        <v>103</v>
      </c>
      <c r="L164" t="str">
        <f t="shared" si="2"/>
        <v>(163,"Nodo_GUL_0104646_LM_LAP_B",1),</v>
      </c>
    </row>
    <row r="165" spans="1:12" x14ac:dyDescent="0.25">
      <c r="A165">
        <v>164</v>
      </c>
      <c r="B165" t="s">
        <v>272</v>
      </c>
      <c r="C165">
        <f>VLOOKUP(VLOOKUP(B165,tb_tipo_servicio!A:B,2,FALSE),tb_tipo_servicio!E:F,2,FALSE)</f>
        <v>1</v>
      </c>
      <c r="D165" t="s">
        <v>394</v>
      </c>
      <c r="E165">
        <v>164</v>
      </c>
      <c r="H165" t="s">
        <v>100</v>
      </c>
      <c r="I165" t="s">
        <v>101</v>
      </c>
      <c r="J165" t="s">
        <v>102</v>
      </c>
      <c r="K165" t="s">
        <v>103</v>
      </c>
      <c r="L165" t="str">
        <f t="shared" si="2"/>
        <v>(164,"Nodo_GUL_0104917_LM_IB_RP_Centro_Civico",1),</v>
      </c>
    </row>
    <row r="166" spans="1:12" x14ac:dyDescent="0.25">
      <c r="A166">
        <v>165</v>
      </c>
      <c r="B166" t="s">
        <v>272</v>
      </c>
      <c r="C166">
        <f>VLOOKUP(VLOOKUP(B166,tb_tipo_servicio!A:B,2,FALSE),tb_tipo_servicio!E:F,2,FALSE)</f>
        <v>1</v>
      </c>
      <c r="D166" t="s">
        <v>416</v>
      </c>
      <c r="E166">
        <v>165</v>
      </c>
      <c r="H166" t="s">
        <v>100</v>
      </c>
      <c r="I166" t="s">
        <v>101</v>
      </c>
      <c r="J166" t="s">
        <v>102</v>
      </c>
      <c r="K166" t="s">
        <v>103</v>
      </c>
      <c r="L166" t="str">
        <f t="shared" si="2"/>
        <v>(165,"Nodo_GUL_0105126_LM_Nuevo_Horizonte",1),</v>
      </c>
    </row>
    <row r="167" spans="1:12" x14ac:dyDescent="0.25">
      <c r="A167">
        <v>166</v>
      </c>
      <c r="B167" t="s">
        <v>272</v>
      </c>
      <c r="C167">
        <f>VLOOKUP(VLOOKUP(B167,tb_tipo_servicio!A:B,2,FALSE),tb_tipo_servicio!E:F,2,FALSE)</f>
        <v>1</v>
      </c>
      <c r="D167" t="s">
        <v>420</v>
      </c>
      <c r="E167">
        <v>166</v>
      </c>
      <c r="H167" t="s">
        <v>100</v>
      </c>
      <c r="I167" t="s">
        <v>101</v>
      </c>
      <c r="J167" t="s">
        <v>102</v>
      </c>
      <c r="K167" t="s">
        <v>103</v>
      </c>
      <c r="L167" t="str">
        <f t="shared" si="2"/>
        <v>(166,"Nodo_GUL_0105303_LM_Chicmabamba",1),</v>
      </c>
    </row>
    <row r="168" spans="1:12" x14ac:dyDescent="0.25">
      <c r="A168">
        <v>167</v>
      </c>
      <c r="B168" t="s">
        <v>272</v>
      </c>
      <c r="C168">
        <f>VLOOKUP(VLOOKUP(B168,tb_tipo_servicio!A:B,2,FALSE),tb_tipo_servicio!E:F,2,FALSE)</f>
        <v>1</v>
      </c>
      <c r="D168" t="s">
        <v>423</v>
      </c>
      <c r="E168">
        <v>167</v>
      </c>
      <c r="H168" t="s">
        <v>100</v>
      </c>
      <c r="I168" t="s">
        <v>101</v>
      </c>
      <c r="J168" t="s">
        <v>102</v>
      </c>
      <c r="K168" t="s">
        <v>103</v>
      </c>
      <c r="L168" t="str">
        <f t="shared" si="2"/>
        <v>(167,"Nodo_GUL_0105351_LM_El_Olivar",1),</v>
      </c>
    </row>
    <row r="169" spans="1:12" x14ac:dyDescent="0.25">
      <c r="A169">
        <v>168</v>
      </c>
      <c r="B169" t="s">
        <v>272</v>
      </c>
      <c r="C169">
        <f>VLOOKUP(VLOOKUP(B169,tb_tipo_servicio!A:B,2,FALSE),tb_tipo_servicio!E:F,2,FALSE)</f>
        <v>1</v>
      </c>
      <c r="D169" t="s">
        <v>425</v>
      </c>
      <c r="E169">
        <v>168</v>
      </c>
      <c r="H169" t="s">
        <v>100</v>
      </c>
      <c r="I169" t="s">
        <v>101</v>
      </c>
      <c r="J169" t="s">
        <v>102</v>
      </c>
      <c r="K169" t="s">
        <v>103</v>
      </c>
      <c r="L169" t="str">
        <f t="shared" si="2"/>
        <v>(168,"Nodo_GUL_0105358_LM_Santa_Apogonia",1),</v>
      </c>
    </row>
    <row r="170" spans="1:12" x14ac:dyDescent="0.25">
      <c r="A170">
        <v>169</v>
      </c>
      <c r="B170" t="s">
        <v>272</v>
      </c>
      <c r="C170">
        <f>VLOOKUP(VLOOKUP(B170,tb_tipo_servicio!A:B,2,FALSE),tb_tipo_servicio!E:F,2,FALSE)</f>
        <v>1</v>
      </c>
      <c r="D170" t="s">
        <v>427</v>
      </c>
      <c r="E170">
        <v>169</v>
      </c>
      <c r="H170" t="s">
        <v>100</v>
      </c>
      <c r="I170" t="s">
        <v>101</v>
      </c>
      <c r="J170" t="s">
        <v>102</v>
      </c>
      <c r="K170" t="s">
        <v>103</v>
      </c>
      <c r="L170" t="str">
        <f t="shared" si="2"/>
        <v>(169,"Nodo_GUL_0105359_LM_Paseo_Quilca",1),</v>
      </c>
    </row>
    <row r="171" spans="1:12" x14ac:dyDescent="0.25">
      <c r="A171">
        <v>170</v>
      </c>
      <c r="B171" t="s">
        <v>272</v>
      </c>
      <c r="C171">
        <f>VLOOKUP(VLOOKUP(B171,tb_tipo_servicio!A:B,2,FALSE),tb_tipo_servicio!E:F,2,FALSE)</f>
        <v>1</v>
      </c>
      <c r="D171" t="s">
        <v>430</v>
      </c>
      <c r="E171">
        <v>170</v>
      </c>
      <c r="H171" t="s">
        <v>100</v>
      </c>
      <c r="I171" t="s">
        <v>101</v>
      </c>
      <c r="J171" t="s">
        <v>102</v>
      </c>
      <c r="K171" t="s">
        <v>103</v>
      </c>
      <c r="L171" t="str">
        <f t="shared" si="2"/>
        <v>(170,"Nodo_GUL_0105461_LM_Amakella",1),</v>
      </c>
    </row>
    <row r="172" spans="1:12" x14ac:dyDescent="0.25">
      <c r="A172">
        <v>171</v>
      </c>
      <c r="B172" t="s">
        <v>272</v>
      </c>
      <c r="C172">
        <f>VLOOKUP(VLOOKUP(B172,tb_tipo_servicio!A:B,2,FALSE),tb_tipo_servicio!E:F,2,FALSE)</f>
        <v>1</v>
      </c>
      <c r="D172" t="s">
        <v>432</v>
      </c>
      <c r="E172">
        <v>171</v>
      </c>
      <c r="H172" t="s">
        <v>100</v>
      </c>
      <c r="I172" t="s">
        <v>101</v>
      </c>
      <c r="J172" t="s">
        <v>102</v>
      </c>
      <c r="K172" t="s">
        <v>103</v>
      </c>
      <c r="L172" t="str">
        <f t="shared" si="2"/>
        <v>(171,"Nodo_GUL_0105469_LM_Javier_Velazco",1),</v>
      </c>
    </row>
    <row r="173" spans="1:12" x14ac:dyDescent="0.25">
      <c r="A173">
        <v>172</v>
      </c>
      <c r="B173" t="s">
        <v>272</v>
      </c>
      <c r="C173">
        <f>VLOOKUP(VLOOKUP(B173,tb_tipo_servicio!A:B,2,FALSE),tb_tipo_servicio!E:F,2,FALSE)</f>
        <v>1</v>
      </c>
      <c r="D173" t="s">
        <v>434</v>
      </c>
      <c r="E173">
        <v>172</v>
      </c>
      <c r="H173" t="s">
        <v>100</v>
      </c>
      <c r="I173" t="s">
        <v>101</v>
      </c>
      <c r="J173" t="s">
        <v>102</v>
      </c>
      <c r="K173" t="s">
        <v>103</v>
      </c>
      <c r="L173" t="str">
        <f t="shared" si="2"/>
        <v>(172,"Nodo_GUL_0105475_LM_San_German_Smp",1),</v>
      </c>
    </row>
    <row r="174" spans="1:12" x14ac:dyDescent="0.25">
      <c r="A174">
        <v>173</v>
      </c>
      <c r="B174" t="s">
        <v>272</v>
      </c>
      <c r="C174">
        <f>VLOOKUP(VLOOKUP(B174,tb_tipo_servicio!A:B,2,FALSE),tb_tipo_servicio!E:F,2,FALSE)</f>
        <v>1</v>
      </c>
      <c r="D174" t="s">
        <v>437</v>
      </c>
      <c r="E174">
        <v>173</v>
      </c>
      <c r="H174" t="s">
        <v>100</v>
      </c>
      <c r="I174" t="s">
        <v>101</v>
      </c>
      <c r="J174" t="s">
        <v>102</v>
      </c>
      <c r="K174" t="s">
        <v>103</v>
      </c>
      <c r="L174" t="str">
        <f t="shared" si="2"/>
        <v>(173,"Nodo_GUL_0105592_LM_Ucayali_America",1),</v>
      </c>
    </row>
    <row r="175" spans="1:12" x14ac:dyDescent="0.25">
      <c r="A175">
        <v>174</v>
      </c>
      <c r="B175" t="s">
        <v>272</v>
      </c>
      <c r="C175">
        <f>VLOOKUP(VLOOKUP(B175,tb_tipo_servicio!A:B,2,FALSE),tb_tipo_servicio!E:F,2,FALSE)</f>
        <v>1</v>
      </c>
      <c r="D175" t="s">
        <v>439</v>
      </c>
      <c r="E175">
        <v>174</v>
      </c>
      <c r="H175" t="s">
        <v>100</v>
      </c>
      <c r="I175" t="s">
        <v>101</v>
      </c>
      <c r="J175" t="s">
        <v>102</v>
      </c>
      <c r="K175" t="s">
        <v>103</v>
      </c>
      <c r="L175" t="str">
        <f t="shared" si="2"/>
        <v>(174,"Nodo_GUL_0105734_LM_Jardin_Prohibido",1),</v>
      </c>
    </row>
    <row r="176" spans="1:12" x14ac:dyDescent="0.25">
      <c r="A176">
        <v>175</v>
      </c>
      <c r="B176" t="s">
        <v>272</v>
      </c>
      <c r="C176">
        <f>VLOOKUP(VLOOKUP(B176,tb_tipo_servicio!A:B,2,FALSE),tb_tipo_servicio!E:F,2,FALSE)</f>
        <v>1</v>
      </c>
      <c r="D176" t="s">
        <v>441</v>
      </c>
      <c r="E176">
        <v>175</v>
      </c>
      <c r="H176" t="s">
        <v>100</v>
      </c>
      <c r="I176" t="s">
        <v>101</v>
      </c>
      <c r="J176" t="s">
        <v>102</v>
      </c>
      <c r="K176" t="s">
        <v>103</v>
      </c>
      <c r="L176" t="str">
        <f t="shared" si="2"/>
        <v>(175,"Nodo_GUL_0105769_LM_Los_Ficus",1),</v>
      </c>
    </row>
    <row r="177" spans="1:12" x14ac:dyDescent="0.25">
      <c r="A177">
        <v>176</v>
      </c>
      <c r="B177" t="s">
        <v>272</v>
      </c>
      <c r="C177">
        <f>VLOOKUP(VLOOKUP(B177,tb_tipo_servicio!A:B,2,FALSE),tb_tipo_servicio!E:F,2,FALSE)</f>
        <v>1</v>
      </c>
      <c r="D177" t="s">
        <v>446</v>
      </c>
      <c r="E177">
        <v>176</v>
      </c>
      <c r="H177" t="s">
        <v>100</v>
      </c>
      <c r="I177" t="s">
        <v>101</v>
      </c>
      <c r="J177" t="s">
        <v>102</v>
      </c>
      <c r="K177" t="s">
        <v>103</v>
      </c>
      <c r="L177" t="str">
        <f t="shared" si="2"/>
        <v>(176,"Nodo_GUL_0105944_LM_Plaza_Carrion",1),</v>
      </c>
    </row>
    <row r="178" spans="1:12" x14ac:dyDescent="0.25">
      <c r="A178">
        <v>177</v>
      </c>
      <c r="B178" t="s">
        <v>272</v>
      </c>
      <c r="C178">
        <f>VLOOKUP(VLOOKUP(B178,tb_tipo_servicio!A:B,2,FALSE),tb_tipo_servicio!E:F,2,FALSE)</f>
        <v>1</v>
      </c>
      <c r="D178" t="s">
        <v>448</v>
      </c>
      <c r="E178">
        <v>177</v>
      </c>
      <c r="H178" t="s">
        <v>100</v>
      </c>
      <c r="I178" t="s">
        <v>101</v>
      </c>
      <c r="J178" t="s">
        <v>102</v>
      </c>
      <c r="K178" t="s">
        <v>103</v>
      </c>
      <c r="L178" t="str">
        <f t="shared" si="2"/>
        <v>(177,"Nodo_GUL_0105945_LM_Garcia_Naranjo",1),</v>
      </c>
    </row>
    <row r="179" spans="1:12" x14ac:dyDescent="0.25">
      <c r="A179">
        <v>178</v>
      </c>
      <c r="B179" t="s">
        <v>272</v>
      </c>
      <c r="C179">
        <f>VLOOKUP(VLOOKUP(B179,tb_tipo_servicio!A:B,2,FALSE),tb_tipo_servicio!E:F,2,FALSE)</f>
        <v>1</v>
      </c>
      <c r="D179" t="s">
        <v>450</v>
      </c>
      <c r="E179">
        <v>178</v>
      </c>
      <c r="H179" t="s">
        <v>100</v>
      </c>
      <c r="I179" t="s">
        <v>101</v>
      </c>
      <c r="J179" t="s">
        <v>102</v>
      </c>
      <c r="K179" t="s">
        <v>103</v>
      </c>
      <c r="L179" t="str">
        <f t="shared" si="2"/>
        <v>(178,"Nodo_GUL_0105946_LM_Sol_Y_Sombra",1),</v>
      </c>
    </row>
    <row r="180" spans="1:12" x14ac:dyDescent="0.25">
      <c r="A180">
        <v>179</v>
      </c>
      <c r="B180" t="s">
        <v>272</v>
      </c>
      <c r="C180">
        <f>VLOOKUP(VLOOKUP(B180,tb_tipo_servicio!A:B,2,FALSE),tb_tipo_servicio!E:F,2,FALSE)</f>
        <v>1</v>
      </c>
      <c r="D180" t="s">
        <v>452</v>
      </c>
      <c r="E180">
        <v>179</v>
      </c>
      <c r="H180" t="s">
        <v>100</v>
      </c>
      <c r="I180" t="s">
        <v>101</v>
      </c>
      <c r="J180" t="s">
        <v>102</v>
      </c>
      <c r="K180" t="s">
        <v>103</v>
      </c>
      <c r="L180" t="str">
        <f t="shared" si="2"/>
        <v>(179,"Nodo_GUL_0105948_LM_Huamanga",1),</v>
      </c>
    </row>
    <row r="181" spans="1:12" x14ac:dyDescent="0.25">
      <c r="A181">
        <v>180</v>
      </c>
      <c r="B181" t="s">
        <v>272</v>
      </c>
      <c r="C181">
        <f>VLOOKUP(VLOOKUP(B181,tb_tipo_servicio!A:B,2,FALSE),tb_tipo_servicio!E:F,2,FALSE)</f>
        <v>1</v>
      </c>
      <c r="D181" t="s">
        <v>455</v>
      </c>
      <c r="E181">
        <v>180</v>
      </c>
      <c r="H181" t="s">
        <v>100</v>
      </c>
      <c r="I181" t="s">
        <v>101</v>
      </c>
      <c r="J181" t="s">
        <v>102</v>
      </c>
      <c r="K181" t="s">
        <v>103</v>
      </c>
      <c r="L181" t="str">
        <f t="shared" si="2"/>
        <v>(180,"Nodo_GUL_0105949_LM_El_Mundialito",1),</v>
      </c>
    </row>
    <row r="182" spans="1:12" x14ac:dyDescent="0.25">
      <c r="A182">
        <v>181</v>
      </c>
      <c r="B182" t="s">
        <v>272</v>
      </c>
      <c r="C182">
        <f>VLOOKUP(VLOOKUP(B182,tb_tipo_servicio!A:B,2,FALSE),tb_tipo_servicio!E:F,2,FALSE)</f>
        <v>1</v>
      </c>
      <c r="D182" t="s">
        <v>457</v>
      </c>
      <c r="E182">
        <v>181</v>
      </c>
      <c r="H182" t="s">
        <v>100</v>
      </c>
      <c r="I182" t="s">
        <v>101</v>
      </c>
      <c r="J182" t="s">
        <v>102</v>
      </c>
      <c r="K182" t="s">
        <v>103</v>
      </c>
      <c r="L182" t="str">
        <f t="shared" si="2"/>
        <v>(181,"Nodo_GUL_0105958_LM_Unidad_Vecinal_Matu",1),</v>
      </c>
    </row>
    <row r="183" spans="1:12" x14ac:dyDescent="0.25">
      <c r="A183">
        <v>182</v>
      </c>
      <c r="B183" t="s">
        <v>272</v>
      </c>
      <c r="C183">
        <f>VLOOKUP(VLOOKUP(B183,tb_tipo_servicio!A:B,2,FALSE),tb_tipo_servicio!E:F,2,FALSE)</f>
        <v>1</v>
      </c>
      <c r="D183" t="s">
        <v>461</v>
      </c>
      <c r="E183">
        <v>182</v>
      </c>
      <c r="H183" t="s">
        <v>100</v>
      </c>
      <c r="I183" t="s">
        <v>101</v>
      </c>
      <c r="J183" t="s">
        <v>102</v>
      </c>
      <c r="K183" t="s">
        <v>103</v>
      </c>
      <c r="L183" t="str">
        <f t="shared" si="2"/>
        <v>(182,"Nodo_GUL_0105961_LM_Bahia_Continental",1),</v>
      </c>
    </row>
    <row r="184" spans="1:12" x14ac:dyDescent="0.25">
      <c r="A184">
        <v>183</v>
      </c>
      <c r="B184" t="s">
        <v>272</v>
      </c>
      <c r="C184">
        <f>VLOOKUP(VLOOKUP(B184,tb_tipo_servicio!A:B,2,FALSE),tb_tipo_servicio!E:F,2,FALSE)</f>
        <v>1</v>
      </c>
      <c r="D184" t="s">
        <v>462</v>
      </c>
      <c r="E184">
        <v>183</v>
      </c>
      <c r="H184" t="s">
        <v>100</v>
      </c>
      <c r="I184" t="s">
        <v>101</v>
      </c>
      <c r="J184" t="s">
        <v>102</v>
      </c>
      <c r="K184" t="s">
        <v>103</v>
      </c>
      <c r="L184" t="str">
        <f t="shared" si="2"/>
        <v>(183,"Nodo_GUL_0105966_LM_Lucanas",1),</v>
      </c>
    </row>
    <row r="185" spans="1:12" x14ac:dyDescent="0.25">
      <c r="A185">
        <v>184</v>
      </c>
      <c r="B185" t="s">
        <v>272</v>
      </c>
      <c r="C185">
        <f>VLOOKUP(VLOOKUP(B185,tb_tipo_servicio!A:B,2,FALSE),tb_tipo_servicio!E:F,2,FALSE)</f>
        <v>1</v>
      </c>
      <c r="D185" t="s">
        <v>464</v>
      </c>
      <c r="E185">
        <v>184</v>
      </c>
      <c r="H185" t="s">
        <v>100</v>
      </c>
      <c r="I185" t="s">
        <v>101</v>
      </c>
      <c r="J185" t="s">
        <v>102</v>
      </c>
      <c r="K185" t="s">
        <v>103</v>
      </c>
      <c r="L185" t="str">
        <f t="shared" si="2"/>
        <v>(184,"Nodo_GUL_0105967_LM_Bateria_Maypu",1),</v>
      </c>
    </row>
    <row r="186" spans="1:12" x14ac:dyDescent="0.25">
      <c r="A186">
        <v>185</v>
      </c>
      <c r="B186" t="s">
        <v>272</v>
      </c>
      <c r="C186">
        <f>VLOOKUP(VLOOKUP(B186,tb_tipo_servicio!A:B,2,FALSE),tb_tipo_servicio!E:F,2,FALSE)</f>
        <v>1</v>
      </c>
      <c r="D186" t="s">
        <v>466</v>
      </c>
      <c r="E186">
        <v>185</v>
      </c>
      <c r="H186" t="s">
        <v>100</v>
      </c>
      <c r="I186" t="s">
        <v>101</v>
      </c>
      <c r="J186" t="s">
        <v>102</v>
      </c>
      <c r="K186" t="s">
        <v>103</v>
      </c>
      <c r="L186" t="str">
        <f t="shared" si="2"/>
        <v>(185,"Nodo_GUL_0105968_LM_Parque_Gutierrez",1),</v>
      </c>
    </row>
    <row r="187" spans="1:12" x14ac:dyDescent="0.25">
      <c r="A187">
        <v>186</v>
      </c>
      <c r="B187" t="s">
        <v>272</v>
      </c>
      <c r="C187">
        <f>VLOOKUP(VLOOKUP(B187,tb_tipo_servicio!A:B,2,FALSE),tb_tipo_servicio!E:F,2,FALSE)</f>
        <v>1</v>
      </c>
      <c r="D187" t="s">
        <v>468</v>
      </c>
      <c r="E187">
        <v>186</v>
      </c>
      <c r="H187" t="s">
        <v>100</v>
      </c>
      <c r="I187" t="s">
        <v>101</v>
      </c>
      <c r="J187" t="s">
        <v>102</v>
      </c>
      <c r="K187" t="s">
        <v>103</v>
      </c>
      <c r="L187" t="str">
        <f t="shared" si="2"/>
        <v>(186,"Nodo_GUL_0105969_LM_Monte_Carmelo",1),</v>
      </c>
    </row>
    <row r="188" spans="1:12" x14ac:dyDescent="0.25">
      <c r="A188">
        <v>187</v>
      </c>
      <c r="B188" t="s">
        <v>272</v>
      </c>
      <c r="C188">
        <f>VLOOKUP(VLOOKUP(B188,tb_tipo_servicio!A:B,2,FALSE),tb_tipo_servicio!E:F,2,FALSE)</f>
        <v>1</v>
      </c>
      <c r="D188" t="s">
        <v>474</v>
      </c>
      <c r="E188">
        <v>187</v>
      </c>
      <c r="H188" t="s">
        <v>100</v>
      </c>
      <c r="I188" t="s">
        <v>101</v>
      </c>
      <c r="J188" t="s">
        <v>102</v>
      </c>
      <c r="K188" t="s">
        <v>103</v>
      </c>
      <c r="L188" t="str">
        <f t="shared" si="2"/>
        <v>(187,"Nodo_GUL_0105981_LM_Parque_Canepa",1),</v>
      </c>
    </row>
    <row r="189" spans="1:12" x14ac:dyDescent="0.25">
      <c r="A189">
        <v>188</v>
      </c>
      <c r="B189" t="s">
        <v>272</v>
      </c>
      <c r="C189">
        <f>VLOOKUP(VLOOKUP(B189,tb_tipo_servicio!A:B,2,FALSE),tb_tipo_servicio!E:F,2,FALSE)</f>
        <v>1</v>
      </c>
      <c r="D189" t="s">
        <v>477</v>
      </c>
      <c r="E189">
        <v>188</v>
      </c>
      <c r="H189" t="s">
        <v>100</v>
      </c>
      <c r="I189" t="s">
        <v>101</v>
      </c>
      <c r="J189" t="s">
        <v>102</v>
      </c>
      <c r="K189" t="s">
        <v>103</v>
      </c>
      <c r="L189" t="str">
        <f t="shared" si="2"/>
        <v>(188,"Nodo_GUL_0105984_LM_Luna_Pizarro",1),</v>
      </c>
    </row>
    <row r="190" spans="1:12" x14ac:dyDescent="0.25">
      <c r="A190">
        <v>189</v>
      </c>
      <c r="B190" t="s">
        <v>272</v>
      </c>
      <c r="C190">
        <f>VLOOKUP(VLOOKUP(B190,tb_tipo_servicio!A:B,2,FALSE),tb_tipo_servicio!E:F,2,FALSE)</f>
        <v>1</v>
      </c>
      <c r="D190" t="s">
        <v>479</v>
      </c>
      <c r="E190">
        <v>189</v>
      </c>
      <c r="H190" t="s">
        <v>100</v>
      </c>
      <c r="I190" t="s">
        <v>101</v>
      </c>
      <c r="J190" t="s">
        <v>102</v>
      </c>
      <c r="K190" t="s">
        <v>103</v>
      </c>
      <c r="L190" t="str">
        <f t="shared" si="2"/>
        <v>(189,"Nodo_GUL_0106072_LM_Nepomuceno",1),</v>
      </c>
    </row>
    <row r="191" spans="1:12" x14ac:dyDescent="0.25">
      <c r="A191">
        <v>190</v>
      </c>
      <c r="B191" t="s">
        <v>272</v>
      </c>
      <c r="C191">
        <f>VLOOKUP(VLOOKUP(B191,tb_tipo_servicio!A:B,2,FALSE),tb_tipo_servicio!E:F,2,FALSE)</f>
        <v>1</v>
      </c>
      <c r="D191" t="s">
        <v>493</v>
      </c>
      <c r="E191">
        <v>190</v>
      </c>
      <c r="H191" t="s">
        <v>100</v>
      </c>
      <c r="I191" t="s">
        <v>101</v>
      </c>
      <c r="J191" t="s">
        <v>102</v>
      </c>
      <c r="K191" t="s">
        <v>103</v>
      </c>
      <c r="L191" t="str">
        <f t="shared" si="2"/>
        <v>(190,"Nodo_GUL_0106306_LM_Ministerio_De_Salud",1),</v>
      </c>
    </row>
    <row r="192" spans="1:12" x14ac:dyDescent="0.25">
      <c r="A192">
        <v>191</v>
      </c>
      <c r="B192" t="s">
        <v>272</v>
      </c>
      <c r="C192">
        <f>VLOOKUP(VLOOKUP(B192,tb_tipo_servicio!A:B,2,FALSE),tb_tipo_servicio!E:F,2,FALSE)</f>
        <v>1</v>
      </c>
      <c r="D192" t="s">
        <v>495</v>
      </c>
      <c r="E192">
        <v>191</v>
      </c>
      <c r="H192" t="s">
        <v>100</v>
      </c>
      <c r="I192" t="s">
        <v>101</v>
      </c>
      <c r="J192" t="s">
        <v>102</v>
      </c>
      <c r="K192" t="s">
        <v>103</v>
      </c>
      <c r="L192" t="str">
        <f t="shared" si="2"/>
        <v>(191,"Nodo_GUL_0106310_LM_Lawn_Tennis",1),</v>
      </c>
    </row>
    <row r="193" spans="1:12" x14ac:dyDescent="0.25">
      <c r="A193">
        <v>192</v>
      </c>
      <c r="B193" t="s">
        <v>272</v>
      </c>
      <c r="C193">
        <f>VLOOKUP(VLOOKUP(B193,tb_tipo_servicio!A:B,2,FALSE),tb_tipo_servicio!E:F,2,FALSE)</f>
        <v>1</v>
      </c>
      <c r="D193" t="s">
        <v>497</v>
      </c>
      <c r="E193">
        <v>192</v>
      </c>
      <c r="H193" t="s">
        <v>100</v>
      </c>
      <c r="I193" t="s">
        <v>101</v>
      </c>
      <c r="J193" t="s">
        <v>102</v>
      </c>
      <c r="K193" t="s">
        <v>103</v>
      </c>
      <c r="L193" t="str">
        <f t="shared" si="2"/>
        <v>(192,"Nodo_GUL_0106311_LM_Buenavista",1),</v>
      </c>
    </row>
    <row r="194" spans="1:12" x14ac:dyDescent="0.25">
      <c r="A194">
        <v>193</v>
      </c>
      <c r="B194" t="s">
        <v>272</v>
      </c>
      <c r="C194">
        <f>VLOOKUP(VLOOKUP(B194,tb_tipo_servicio!A:B,2,FALSE),tb_tipo_servicio!E:F,2,FALSE)</f>
        <v>1</v>
      </c>
      <c r="D194" t="s">
        <v>499</v>
      </c>
      <c r="E194">
        <v>193</v>
      </c>
      <c r="H194" t="s">
        <v>100</v>
      </c>
      <c r="I194" t="s">
        <v>101</v>
      </c>
      <c r="J194" t="s">
        <v>102</v>
      </c>
      <c r="K194" t="s">
        <v>103</v>
      </c>
      <c r="L194" t="str">
        <f t="shared" si="2"/>
        <v>(193,"Nodo_GUL_0106314_LM_Mariscal_Miller",1),</v>
      </c>
    </row>
    <row r="195" spans="1:12" x14ac:dyDescent="0.25">
      <c r="A195">
        <v>194</v>
      </c>
      <c r="B195" t="s">
        <v>272</v>
      </c>
      <c r="C195">
        <f>VLOOKUP(VLOOKUP(B195,tb_tipo_servicio!A:B,2,FALSE),tb_tipo_servicio!E:F,2,FALSE)</f>
        <v>1</v>
      </c>
      <c r="D195" t="s">
        <v>501</v>
      </c>
      <c r="E195">
        <v>194</v>
      </c>
      <c r="H195" t="s">
        <v>100</v>
      </c>
      <c r="I195" t="s">
        <v>101</v>
      </c>
      <c r="J195" t="s">
        <v>102</v>
      </c>
      <c r="K195" t="s">
        <v>103</v>
      </c>
      <c r="L195" t="str">
        <f t="shared" ref="L195:L226" si="3">H195&amp;A195&amp;I195&amp;D195&amp;J195&amp;C195&amp;K195</f>
        <v>(194,"Nodo_GUL_0106316_LM_Conococha",1),</v>
      </c>
    </row>
    <row r="196" spans="1:12" x14ac:dyDescent="0.25">
      <c r="A196">
        <v>195</v>
      </c>
      <c r="B196" t="s">
        <v>272</v>
      </c>
      <c r="C196">
        <f>VLOOKUP(VLOOKUP(B196,tb_tipo_servicio!A:B,2,FALSE),tb_tipo_servicio!E:F,2,FALSE)</f>
        <v>1</v>
      </c>
      <c r="D196" t="s">
        <v>503</v>
      </c>
      <c r="E196">
        <v>195</v>
      </c>
      <c r="H196" t="s">
        <v>100</v>
      </c>
      <c r="I196" t="s">
        <v>101</v>
      </c>
      <c r="J196" t="s">
        <v>102</v>
      </c>
      <c r="K196" t="s">
        <v>103</v>
      </c>
      <c r="L196" t="str">
        <f t="shared" si="3"/>
        <v>(195,"Nodo_GUL_0106319_LM_Galerias_Brasil",1),</v>
      </c>
    </row>
    <row r="197" spans="1:12" x14ac:dyDescent="0.25">
      <c r="A197">
        <v>196</v>
      </c>
      <c r="B197" t="s">
        <v>272</v>
      </c>
      <c r="C197">
        <f>VLOOKUP(VLOOKUP(B197,tb_tipo_servicio!A:B,2,FALSE),tb_tipo_servicio!E:F,2,FALSE)</f>
        <v>1</v>
      </c>
      <c r="D197" t="s">
        <v>505</v>
      </c>
      <c r="E197">
        <v>196</v>
      </c>
      <c r="H197" t="s">
        <v>100</v>
      </c>
      <c r="I197" t="s">
        <v>101</v>
      </c>
      <c r="J197" t="s">
        <v>102</v>
      </c>
      <c r="K197" t="s">
        <v>103</v>
      </c>
      <c r="L197" t="str">
        <f t="shared" si="3"/>
        <v>(196,"Nodo_GUL_0106323_LM_Desamparados",1),</v>
      </c>
    </row>
    <row r="198" spans="1:12" x14ac:dyDescent="0.25">
      <c r="A198">
        <v>197</v>
      </c>
      <c r="B198" t="s">
        <v>272</v>
      </c>
      <c r="C198">
        <f>VLOOKUP(VLOOKUP(B198,tb_tipo_servicio!A:B,2,FALSE),tb_tipo_servicio!E:F,2,FALSE)</f>
        <v>1</v>
      </c>
      <c r="D198" t="s">
        <v>506</v>
      </c>
      <c r="E198">
        <v>197</v>
      </c>
      <c r="H198" t="s">
        <v>100</v>
      </c>
      <c r="I198" t="s">
        <v>101</v>
      </c>
      <c r="J198" t="s">
        <v>102</v>
      </c>
      <c r="K198" t="s">
        <v>103</v>
      </c>
      <c r="L198" t="str">
        <f t="shared" si="3"/>
        <v>(197,"Nodo_GUL_0106328_LM_Cinagraf",1),</v>
      </c>
    </row>
    <row r="199" spans="1:12" x14ac:dyDescent="0.25">
      <c r="A199">
        <v>198</v>
      </c>
      <c r="B199" t="s">
        <v>272</v>
      </c>
      <c r="C199">
        <f>VLOOKUP(VLOOKUP(B199,tb_tipo_servicio!A:B,2,FALSE),tb_tipo_servicio!E:F,2,FALSE)</f>
        <v>1</v>
      </c>
      <c r="D199" t="s">
        <v>508</v>
      </c>
      <c r="E199">
        <v>198</v>
      </c>
      <c r="H199" t="s">
        <v>100</v>
      </c>
      <c r="I199" t="s">
        <v>101</v>
      </c>
      <c r="J199" t="s">
        <v>102</v>
      </c>
      <c r="K199" t="s">
        <v>103</v>
      </c>
      <c r="L199" t="str">
        <f t="shared" si="3"/>
        <v>(198,"Nodo_GUL_0106341_LM_Air_Plaza",1),</v>
      </c>
    </row>
    <row r="200" spans="1:12" x14ac:dyDescent="0.25">
      <c r="A200">
        <v>199</v>
      </c>
      <c r="B200" t="s">
        <v>272</v>
      </c>
      <c r="C200">
        <f>VLOOKUP(VLOOKUP(B200,tb_tipo_servicio!A:B,2,FALSE),tb_tipo_servicio!E:F,2,FALSE)</f>
        <v>1</v>
      </c>
      <c r="D200" t="s">
        <v>514</v>
      </c>
      <c r="E200">
        <v>199</v>
      </c>
      <c r="H200" t="s">
        <v>100</v>
      </c>
      <c r="I200" t="s">
        <v>101</v>
      </c>
      <c r="J200" t="s">
        <v>102</v>
      </c>
      <c r="K200" t="s">
        <v>103</v>
      </c>
      <c r="L200" t="str">
        <f t="shared" si="3"/>
        <v>(199,"Nodo_GUL_0106343_LM_Terminal",1),</v>
      </c>
    </row>
    <row r="201" spans="1:12" x14ac:dyDescent="0.25">
      <c r="A201">
        <v>200</v>
      </c>
      <c r="B201" t="s">
        <v>272</v>
      </c>
      <c r="C201">
        <f>VLOOKUP(VLOOKUP(B201,tb_tipo_servicio!A:B,2,FALSE),tb_tipo_servicio!E:F,2,FALSE)</f>
        <v>1</v>
      </c>
      <c r="D201" t="s">
        <v>401</v>
      </c>
      <c r="E201">
        <v>200</v>
      </c>
      <c r="H201" t="s">
        <v>100</v>
      </c>
      <c r="I201" t="s">
        <v>101</v>
      </c>
      <c r="J201" t="s">
        <v>102</v>
      </c>
      <c r="K201" t="s">
        <v>103</v>
      </c>
      <c r="L201" t="str">
        <f t="shared" si="3"/>
        <v>(200,"Nodo_GUL_0124941_LM_IB_Estadio_Nacion4_G",1),</v>
      </c>
    </row>
    <row r="202" spans="1:12" x14ac:dyDescent="0.25">
      <c r="A202">
        <v>201</v>
      </c>
      <c r="B202" t="s">
        <v>272</v>
      </c>
      <c r="C202">
        <f>VLOOKUP(VLOOKUP(B202,tb_tipo_servicio!A:B,2,FALSE),tb_tipo_servicio!E:F,2,FALSE)</f>
        <v>1</v>
      </c>
      <c r="D202" t="s">
        <v>404</v>
      </c>
      <c r="E202">
        <v>201</v>
      </c>
      <c r="H202" t="s">
        <v>100</v>
      </c>
      <c r="I202" t="s">
        <v>101</v>
      </c>
      <c r="J202" t="s">
        <v>102</v>
      </c>
      <c r="K202" t="s">
        <v>103</v>
      </c>
      <c r="L202" t="str">
        <f t="shared" si="3"/>
        <v>(201,"Nodo_GUL_0124965_LM_IB_Estadio_Nacion5_G",1),</v>
      </c>
    </row>
    <row r="203" spans="1:12" x14ac:dyDescent="0.25">
      <c r="A203">
        <v>202</v>
      </c>
      <c r="B203" t="s">
        <v>272</v>
      </c>
      <c r="C203">
        <f>VLOOKUP(VLOOKUP(B203,tb_tipo_servicio!A:B,2,FALSE),tb_tipo_servicio!E:F,2,FALSE)</f>
        <v>1</v>
      </c>
      <c r="D203" t="s">
        <v>409</v>
      </c>
      <c r="E203">
        <v>202</v>
      </c>
      <c r="H203" t="s">
        <v>100</v>
      </c>
      <c r="I203" t="s">
        <v>101</v>
      </c>
      <c r="J203" t="s">
        <v>102</v>
      </c>
      <c r="K203" t="s">
        <v>103</v>
      </c>
      <c r="L203" t="str">
        <f t="shared" si="3"/>
        <v>(202,"Nodo_GUL_0124989_LM_IB_Estadio_Nacion_G",1),</v>
      </c>
    </row>
    <row r="204" spans="1:12" x14ac:dyDescent="0.25">
      <c r="A204">
        <v>203</v>
      </c>
      <c r="B204" t="s">
        <v>272</v>
      </c>
      <c r="C204">
        <f>VLOOKUP(VLOOKUP(B204,tb_tipo_servicio!A:B,2,FALSE),tb_tipo_servicio!E:F,2,FALSE)</f>
        <v>1</v>
      </c>
      <c r="D204" t="s">
        <v>410</v>
      </c>
      <c r="E204">
        <v>203</v>
      </c>
      <c r="H204" t="s">
        <v>100</v>
      </c>
      <c r="I204" t="s">
        <v>101</v>
      </c>
      <c r="J204" t="s">
        <v>102</v>
      </c>
      <c r="K204" t="s">
        <v>103</v>
      </c>
      <c r="L204" t="str">
        <f t="shared" si="3"/>
        <v>(203,"Nodo_GUL_0124991_LM_IB_Estadio_Nacion2_G",1),</v>
      </c>
    </row>
    <row r="205" spans="1:12" x14ac:dyDescent="0.25">
      <c r="A205">
        <v>204</v>
      </c>
      <c r="B205" t="s">
        <v>272</v>
      </c>
      <c r="C205">
        <f>VLOOKUP(VLOOKUP(B205,tb_tipo_servicio!A:B,2,FALSE),tb_tipo_servicio!E:F,2,FALSE)</f>
        <v>1</v>
      </c>
      <c r="D205" t="s">
        <v>338</v>
      </c>
      <c r="E205">
        <v>204</v>
      </c>
      <c r="H205" t="s">
        <v>100</v>
      </c>
      <c r="I205" t="s">
        <v>101</v>
      </c>
      <c r="J205" t="s">
        <v>102</v>
      </c>
      <c r="K205" t="s">
        <v>103</v>
      </c>
      <c r="L205" t="str">
        <f t="shared" si="3"/>
        <v>(204,"Nodo_GUL_0134802_LM_FS_Vivo_Rock_X_U",1),</v>
      </c>
    </row>
    <row r="206" spans="1:12" x14ac:dyDescent="0.25">
      <c r="A206">
        <v>205</v>
      </c>
      <c r="B206" t="s">
        <v>272</v>
      </c>
      <c r="C206">
        <f>VLOOKUP(VLOOKUP(B206,tb_tipo_servicio!A:B,2,FALSE),tb_tipo_servicio!E:F,2,FALSE)</f>
        <v>1</v>
      </c>
      <c r="D206" t="s">
        <v>402</v>
      </c>
      <c r="E206">
        <v>205</v>
      </c>
      <c r="H206" t="s">
        <v>100</v>
      </c>
      <c r="I206" t="s">
        <v>101</v>
      </c>
      <c r="J206" t="s">
        <v>102</v>
      </c>
      <c r="K206" t="s">
        <v>103</v>
      </c>
      <c r="L206" t="str">
        <f t="shared" si="3"/>
        <v>(205,"Nodo_GUL_0134941_LM_IB_Estadio_Nacion4_U",1),</v>
      </c>
    </row>
    <row r="207" spans="1:12" x14ac:dyDescent="0.25">
      <c r="A207">
        <v>206</v>
      </c>
      <c r="B207" t="s">
        <v>272</v>
      </c>
      <c r="C207">
        <f>VLOOKUP(VLOOKUP(B207,tb_tipo_servicio!A:B,2,FALSE),tb_tipo_servicio!E:F,2,FALSE)</f>
        <v>1</v>
      </c>
      <c r="D207" t="s">
        <v>405</v>
      </c>
      <c r="E207">
        <v>206</v>
      </c>
      <c r="H207" t="s">
        <v>100</v>
      </c>
      <c r="I207" t="s">
        <v>101</v>
      </c>
      <c r="J207" t="s">
        <v>102</v>
      </c>
      <c r="K207" t="s">
        <v>103</v>
      </c>
      <c r="L207" t="str">
        <f t="shared" si="3"/>
        <v>(206,"Nodo_GUL_0134965_LM_IB_Estadio_Nacion5_U",1),</v>
      </c>
    </row>
    <row r="208" spans="1:12" x14ac:dyDescent="0.25">
      <c r="A208">
        <v>207</v>
      </c>
      <c r="B208" t="s">
        <v>272</v>
      </c>
      <c r="C208">
        <f>VLOOKUP(VLOOKUP(B208,tb_tipo_servicio!A:B,2,FALSE),tb_tipo_servicio!E:F,2,FALSE)</f>
        <v>1</v>
      </c>
      <c r="D208" t="s">
        <v>407</v>
      </c>
      <c r="E208">
        <v>207</v>
      </c>
      <c r="H208" t="s">
        <v>100</v>
      </c>
      <c r="I208" t="s">
        <v>101</v>
      </c>
      <c r="J208" t="s">
        <v>102</v>
      </c>
      <c r="K208" t="s">
        <v>103</v>
      </c>
      <c r="L208" t="str">
        <f t="shared" si="3"/>
        <v>(207,"Nodo_GUL_0134979_LM_IB_Estadio_Nacion6_U",1),</v>
      </c>
    </row>
    <row r="209" spans="1:12" x14ac:dyDescent="0.25">
      <c r="A209">
        <v>208</v>
      </c>
      <c r="B209" t="s">
        <v>272</v>
      </c>
      <c r="C209">
        <f>VLOOKUP(VLOOKUP(B209,tb_tipo_servicio!A:B,2,FALSE),tb_tipo_servicio!E:F,2,FALSE)</f>
        <v>1</v>
      </c>
      <c r="D209" t="s">
        <v>396</v>
      </c>
      <c r="E209">
        <v>208</v>
      </c>
      <c r="H209" t="s">
        <v>100</v>
      </c>
      <c r="I209" t="s">
        <v>101</v>
      </c>
      <c r="J209" t="s">
        <v>102</v>
      </c>
      <c r="K209" t="s">
        <v>103</v>
      </c>
      <c r="L209" t="str">
        <f t="shared" si="3"/>
        <v>(208,"Nodo_GUL_0134989_LM_IB_Estadio_Nacion_U",1),</v>
      </c>
    </row>
    <row r="210" spans="1:12" x14ac:dyDescent="0.25">
      <c r="A210">
        <v>209</v>
      </c>
      <c r="B210" t="s">
        <v>272</v>
      </c>
      <c r="C210">
        <f>VLOOKUP(VLOOKUP(B210,tb_tipo_servicio!A:B,2,FALSE),tb_tipo_servicio!E:F,2,FALSE)</f>
        <v>1</v>
      </c>
      <c r="D210" t="s">
        <v>397</v>
      </c>
      <c r="E210">
        <v>209</v>
      </c>
      <c r="H210" t="s">
        <v>100</v>
      </c>
      <c r="I210" t="s">
        <v>101</v>
      </c>
      <c r="J210" t="s">
        <v>102</v>
      </c>
      <c r="K210" t="s">
        <v>103</v>
      </c>
      <c r="L210" t="str">
        <f t="shared" si="3"/>
        <v>(209,"Nodo_GUL_0134991_LM_IB_Estadio_Nacion2_U",1),</v>
      </c>
    </row>
    <row r="211" spans="1:12" x14ac:dyDescent="0.25">
      <c r="A211">
        <v>210</v>
      </c>
      <c r="B211" t="s">
        <v>272</v>
      </c>
      <c r="C211">
        <f>VLOOKUP(VLOOKUP(B211,tb_tipo_servicio!A:B,2,FALSE),tb_tipo_servicio!E:F,2,FALSE)</f>
        <v>1</v>
      </c>
      <c r="D211" t="s">
        <v>399</v>
      </c>
      <c r="E211">
        <v>210</v>
      </c>
      <c r="H211" t="s">
        <v>100</v>
      </c>
      <c r="I211" t="s">
        <v>101</v>
      </c>
      <c r="J211" t="s">
        <v>102</v>
      </c>
      <c r="K211" t="s">
        <v>103</v>
      </c>
      <c r="L211" t="str">
        <f t="shared" si="3"/>
        <v>(210,"Nodo_GUL_0134993_LM_IB_Estadio_Nacion3_U",1),</v>
      </c>
    </row>
    <row r="212" spans="1:12" x14ac:dyDescent="0.25">
      <c r="A212">
        <v>211</v>
      </c>
      <c r="B212" t="s">
        <v>272</v>
      </c>
      <c r="C212">
        <f>VLOOKUP(VLOOKUP(B212,tb_tipo_servicio!A:B,2,FALSE),tb_tipo_servicio!E:F,2,FALSE)</f>
        <v>1</v>
      </c>
      <c r="D212" t="s">
        <v>490</v>
      </c>
      <c r="E212">
        <v>211</v>
      </c>
      <c r="H212" t="s">
        <v>100</v>
      </c>
      <c r="I212" t="s">
        <v>101</v>
      </c>
      <c r="J212" t="s">
        <v>102</v>
      </c>
      <c r="K212" t="s">
        <v>103</v>
      </c>
      <c r="L212" t="str">
        <f t="shared" si="3"/>
        <v>(211,"Nodo_GUL_01362523_LM_SC_MINSA_Arequipa1",1),</v>
      </c>
    </row>
    <row r="213" spans="1:12" x14ac:dyDescent="0.25">
      <c r="A213">
        <v>212</v>
      </c>
      <c r="B213" t="s">
        <v>272</v>
      </c>
      <c r="C213">
        <f>VLOOKUP(VLOOKUP(B213,tb_tipo_servicio!A:B,2,FALSE),tb_tipo_servicio!E:F,2,FALSE)</f>
        <v>1</v>
      </c>
      <c r="D213" t="s">
        <v>393</v>
      </c>
      <c r="E213">
        <v>212</v>
      </c>
      <c r="H213" t="s">
        <v>100</v>
      </c>
      <c r="I213" t="s">
        <v>101</v>
      </c>
      <c r="J213" t="s">
        <v>102</v>
      </c>
      <c r="K213" t="s">
        <v>103</v>
      </c>
      <c r="L213" t="str">
        <f t="shared" si="3"/>
        <v>(212,"Nodo_GUL_0144625_LM_Estadio_Alianza_S3_L",1),</v>
      </c>
    </row>
    <row r="214" spans="1:12" x14ac:dyDescent="0.25">
      <c r="A214">
        <v>213</v>
      </c>
      <c r="B214" t="s">
        <v>272</v>
      </c>
      <c r="C214">
        <f>VLOOKUP(VLOOKUP(B214,tb_tipo_servicio!A:B,2,FALSE),tb_tipo_servicio!E:F,2,FALSE)</f>
        <v>1</v>
      </c>
      <c r="D214" t="s">
        <v>339</v>
      </c>
      <c r="E214">
        <v>213</v>
      </c>
      <c r="H214" t="s">
        <v>100</v>
      </c>
      <c r="I214" t="s">
        <v>101</v>
      </c>
      <c r="J214" t="s">
        <v>102</v>
      </c>
      <c r="K214" t="s">
        <v>103</v>
      </c>
      <c r="L214" t="str">
        <f t="shared" si="3"/>
        <v>(213,"Nodo_GUL_0144802_LM_FS_Vivo_Rock_X_L",1),</v>
      </c>
    </row>
    <row r="215" spans="1:12" x14ac:dyDescent="0.25">
      <c r="A215">
        <v>214</v>
      </c>
      <c r="B215" t="s">
        <v>272</v>
      </c>
      <c r="C215">
        <f>VLOOKUP(VLOOKUP(B215,tb_tipo_servicio!A:B,2,FALSE),tb_tipo_servicio!E:F,2,FALSE)</f>
        <v>1</v>
      </c>
      <c r="D215" t="s">
        <v>403</v>
      </c>
      <c r="E215">
        <v>214</v>
      </c>
      <c r="H215" t="s">
        <v>100</v>
      </c>
      <c r="I215" t="s">
        <v>101</v>
      </c>
      <c r="J215" t="s">
        <v>102</v>
      </c>
      <c r="K215" t="s">
        <v>103</v>
      </c>
      <c r="L215" t="str">
        <f t="shared" si="3"/>
        <v>(214,"Nodo_GUL_0144941_LM_IB_Estadio_Nacion4_L",1),</v>
      </c>
    </row>
    <row r="216" spans="1:12" x14ac:dyDescent="0.25">
      <c r="A216">
        <v>215</v>
      </c>
      <c r="B216" t="s">
        <v>272</v>
      </c>
      <c r="C216">
        <f>VLOOKUP(VLOOKUP(B216,tb_tipo_servicio!A:B,2,FALSE),tb_tipo_servicio!E:F,2,FALSE)</f>
        <v>1</v>
      </c>
      <c r="D216" t="s">
        <v>406</v>
      </c>
      <c r="E216">
        <v>215</v>
      </c>
      <c r="H216" t="s">
        <v>100</v>
      </c>
      <c r="I216" t="s">
        <v>101</v>
      </c>
      <c r="J216" t="s">
        <v>102</v>
      </c>
      <c r="K216" t="s">
        <v>103</v>
      </c>
      <c r="L216" t="str">
        <f t="shared" si="3"/>
        <v>(215,"Nodo_GUL_0144965_LM_IB_Estadio_Nacion5_L",1),</v>
      </c>
    </row>
    <row r="217" spans="1:12" x14ac:dyDescent="0.25">
      <c r="A217">
        <v>216</v>
      </c>
      <c r="B217" t="s">
        <v>272</v>
      </c>
      <c r="C217">
        <f>VLOOKUP(VLOOKUP(B217,tb_tipo_servicio!A:B,2,FALSE),tb_tipo_servicio!E:F,2,FALSE)</f>
        <v>1</v>
      </c>
      <c r="D217" t="s">
        <v>408</v>
      </c>
      <c r="E217">
        <v>216</v>
      </c>
      <c r="H217" t="s">
        <v>100</v>
      </c>
      <c r="I217" t="s">
        <v>101</v>
      </c>
      <c r="J217" t="s">
        <v>102</v>
      </c>
      <c r="K217" t="s">
        <v>103</v>
      </c>
      <c r="L217" t="str">
        <f t="shared" si="3"/>
        <v>(216,"Nodo_GUL_0144979_LM_IB_Estadio_Nacion6_L",1),</v>
      </c>
    </row>
    <row r="218" spans="1:12" x14ac:dyDescent="0.25">
      <c r="A218">
        <v>217</v>
      </c>
      <c r="B218" t="s">
        <v>272</v>
      </c>
      <c r="C218">
        <f>VLOOKUP(VLOOKUP(B218,tb_tipo_servicio!A:B,2,FALSE),tb_tipo_servicio!E:F,2,FALSE)</f>
        <v>1</v>
      </c>
      <c r="D218" t="s">
        <v>395</v>
      </c>
      <c r="E218">
        <v>217</v>
      </c>
      <c r="H218" t="s">
        <v>100</v>
      </c>
      <c r="I218" t="s">
        <v>101</v>
      </c>
      <c r="J218" t="s">
        <v>102</v>
      </c>
      <c r="K218" t="s">
        <v>103</v>
      </c>
      <c r="L218" t="str">
        <f t="shared" si="3"/>
        <v>(217,"Nodo_GUL_0144989_LM_IB_Estadio_Nacion_L",1),</v>
      </c>
    </row>
    <row r="219" spans="1:12" x14ac:dyDescent="0.25">
      <c r="A219">
        <v>218</v>
      </c>
      <c r="B219" t="s">
        <v>272</v>
      </c>
      <c r="C219">
        <f>VLOOKUP(VLOOKUP(B219,tb_tipo_servicio!A:B,2,FALSE),tb_tipo_servicio!E:F,2,FALSE)</f>
        <v>1</v>
      </c>
      <c r="D219" t="s">
        <v>398</v>
      </c>
      <c r="E219">
        <v>218</v>
      </c>
      <c r="H219" t="s">
        <v>100</v>
      </c>
      <c r="I219" t="s">
        <v>101</v>
      </c>
      <c r="J219" t="s">
        <v>102</v>
      </c>
      <c r="K219" t="s">
        <v>103</v>
      </c>
      <c r="L219" t="str">
        <f t="shared" si="3"/>
        <v>(218,"Nodo_GUL_0144991_LM_IB_Estadio_Nacion2_L",1),</v>
      </c>
    </row>
    <row r="220" spans="1:12" x14ac:dyDescent="0.25">
      <c r="A220">
        <v>219</v>
      </c>
      <c r="B220" t="s">
        <v>272</v>
      </c>
      <c r="C220">
        <f>VLOOKUP(VLOOKUP(B220,tb_tipo_servicio!A:B,2,FALSE),tb_tipo_servicio!E:F,2,FALSE)</f>
        <v>1</v>
      </c>
      <c r="D220" t="s">
        <v>400</v>
      </c>
      <c r="E220">
        <v>219</v>
      </c>
      <c r="H220" t="s">
        <v>100</v>
      </c>
      <c r="I220" t="s">
        <v>101</v>
      </c>
      <c r="J220" t="s">
        <v>102</v>
      </c>
      <c r="K220" t="s">
        <v>103</v>
      </c>
      <c r="L220" t="str">
        <f t="shared" si="3"/>
        <v>(219,"Nodo_GUL_0144993_LM_IB_Estadio_Nacion3_L",1),</v>
      </c>
    </row>
    <row r="221" spans="1:12" x14ac:dyDescent="0.25">
      <c r="A221">
        <v>220</v>
      </c>
      <c r="B221" t="s">
        <v>282</v>
      </c>
      <c r="C221">
        <f>VLOOKUP(VLOOKUP(B221,tb_tipo_servicio!A:B,2,FALSE),tb_tipo_servicio!E:F,2,FALSE)</f>
        <v>7</v>
      </c>
      <c r="D221" t="s">
        <v>516</v>
      </c>
      <c r="E221">
        <v>220</v>
      </c>
      <c r="H221" t="s">
        <v>100</v>
      </c>
      <c r="I221" t="s">
        <v>101</v>
      </c>
      <c r="J221" t="s">
        <v>102</v>
      </c>
      <c r="K221" t="s">
        <v>103</v>
      </c>
      <c r="L221" t="str">
        <f t="shared" si="3"/>
        <v>(220,"Router_82046_LM_TPF_Centro_Civico",7),</v>
      </c>
    </row>
    <row r="222" spans="1:12" x14ac:dyDescent="0.25">
      <c r="A222">
        <v>221</v>
      </c>
      <c r="B222" t="s">
        <v>282</v>
      </c>
      <c r="C222">
        <f>VLOOKUP(VLOOKUP(B222,tb_tipo_servicio!A:B,2,FALSE),tb_tipo_servicio!E:F,2,FALSE)</f>
        <v>7</v>
      </c>
      <c r="D222" t="s">
        <v>517</v>
      </c>
      <c r="E222">
        <v>221</v>
      </c>
      <c r="H222" t="s">
        <v>100</v>
      </c>
      <c r="I222" t="s">
        <v>101</v>
      </c>
      <c r="J222" t="s">
        <v>102</v>
      </c>
      <c r="K222" t="s">
        <v>103</v>
      </c>
      <c r="L222" t="str">
        <f t="shared" si="3"/>
        <v>(221,"Router_82063_LM_Cliente_Everis",7),</v>
      </c>
    </row>
    <row r="223" spans="1:12" x14ac:dyDescent="0.25">
      <c r="A223">
        <v>222</v>
      </c>
      <c r="B223" t="s">
        <v>275</v>
      </c>
      <c r="C223">
        <f>VLOOKUP(VLOOKUP(B223,tb_tipo_servicio!A:B,2,FALSE),tb_tipo_servicio!E:F,2,FALSE)</f>
        <v>4</v>
      </c>
      <c r="D223" t="s">
        <v>302</v>
      </c>
      <c r="E223">
        <v>222</v>
      </c>
      <c r="H223" t="s">
        <v>100</v>
      </c>
      <c r="I223" t="s">
        <v>101</v>
      </c>
      <c r="J223" t="s">
        <v>102</v>
      </c>
      <c r="K223" t="s">
        <v>103</v>
      </c>
      <c r="L223" t="str">
        <f t="shared" si="3"/>
        <v>(222,"Uplink MW 0100020_LM_Agatas to Estadio_Alianza",4),</v>
      </c>
    </row>
    <row r="224" spans="1:12" x14ac:dyDescent="0.25">
      <c r="A224">
        <v>223</v>
      </c>
      <c r="B224" t="s">
        <v>275</v>
      </c>
      <c r="C224">
        <f>VLOOKUP(VLOOKUP(B224,tb_tipo_servicio!A:B,2,FALSE),tb_tipo_servicio!E:F,2,FALSE)</f>
        <v>4</v>
      </c>
      <c r="D224" t="s">
        <v>322</v>
      </c>
      <c r="E224">
        <v>223</v>
      </c>
      <c r="H224" t="s">
        <v>100</v>
      </c>
      <c r="I224" t="s">
        <v>101</v>
      </c>
      <c r="J224" t="s">
        <v>102</v>
      </c>
      <c r="K224" t="s">
        <v>103</v>
      </c>
      <c r="L224" t="str">
        <f t="shared" si="3"/>
        <v>(223,"Uplink MW 0100108_LM_Puente_Atocongo to San Juan de Mirafl",4),</v>
      </c>
    </row>
    <row r="225" spans="1:12" x14ac:dyDescent="0.25">
      <c r="A225">
        <v>224</v>
      </c>
      <c r="B225" t="s">
        <v>275</v>
      </c>
      <c r="C225">
        <f>VLOOKUP(VLOOKUP(B225,tb_tipo_servicio!A:B,2,FALSE),tb_tipo_servicio!E:F,2,FALSE)</f>
        <v>4</v>
      </c>
      <c r="D225" t="s">
        <v>418</v>
      </c>
      <c r="E225">
        <v>224</v>
      </c>
      <c r="H225" t="s">
        <v>100</v>
      </c>
      <c r="I225" t="s">
        <v>101</v>
      </c>
      <c r="J225" t="s">
        <v>102</v>
      </c>
      <c r="K225" t="s">
        <v>103</v>
      </c>
      <c r="L225" t="str">
        <f t="shared" si="3"/>
        <v>(224,"Uplink MW 0105129_LM_Alemania_Federal to San Juan de Mirafl",4),</v>
      </c>
    </row>
    <row r="226" spans="1:12" x14ac:dyDescent="0.25">
      <c r="A226">
        <v>225</v>
      </c>
      <c r="B226" t="s">
        <v>281</v>
      </c>
      <c r="C226">
        <f>VLOOKUP(VLOOKUP(B226,tb_tipo_servicio!A:B,2,FALSE),tb_tipo_servicio!E:F,2,FALSE)</f>
        <v>6</v>
      </c>
      <c r="D226" t="s">
        <v>510</v>
      </c>
      <c r="E226">
        <v>225</v>
      </c>
      <c r="H226" t="s">
        <v>100</v>
      </c>
      <c r="I226" t="s">
        <v>101</v>
      </c>
      <c r="J226" t="s">
        <v>102</v>
      </c>
      <c r="K226" t="s">
        <v>104</v>
      </c>
      <c r="L226" t="str">
        <f t="shared" si="3"/>
        <v>(225,"WIMAX_0106341_LM_Air_Plaza",6);</v>
      </c>
    </row>
  </sheetData>
  <autoFilter ref="A1:D226" xr:uid="{653ABB26-8E08-4E79-88A9-14AA0F0C34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F558-CADE-4F6A-8509-1501C33DF4C3}">
  <dimension ref="A1:BA226"/>
  <sheetViews>
    <sheetView tabSelected="1" topLeftCell="AI1" zoomScale="80" zoomScaleNormal="80" workbookViewId="0">
      <selection activeCell="AZ18" sqref="AZ18"/>
    </sheetView>
  </sheetViews>
  <sheetFormatPr baseColWidth="10" defaultRowHeight="15" x14ac:dyDescent="0.25"/>
  <cols>
    <col min="1" max="1" width="12.140625" bestFit="1" customWidth="1"/>
    <col min="2" max="2" width="43.28515625" customWidth="1"/>
    <col min="3" max="3" width="17.28515625" bestFit="1" customWidth="1"/>
    <col min="4" max="4" width="60" bestFit="1" customWidth="1"/>
    <col min="5" max="5" width="12.28515625" bestFit="1" customWidth="1"/>
    <col min="6" max="6" width="14.28515625" customWidth="1"/>
    <col min="7" max="7" width="17.140625" customWidth="1"/>
    <col min="8" max="8" width="13.5703125" bestFit="1" customWidth="1"/>
    <col min="9" max="9" width="14.28515625" customWidth="1"/>
    <col min="10" max="10" width="17.140625" customWidth="1"/>
    <col min="11" max="11" width="13.5703125" bestFit="1" customWidth="1"/>
    <col min="12" max="12" width="14.28515625" customWidth="1"/>
    <col min="13" max="13" width="17.140625" customWidth="1"/>
    <col min="14" max="14" width="13.5703125" bestFit="1" customWidth="1"/>
    <col min="15" max="15" width="14.28515625" customWidth="1"/>
    <col min="16" max="16" width="17.140625" customWidth="1"/>
    <col min="17" max="17" width="13.5703125" bestFit="1" customWidth="1"/>
    <col min="18" max="18" width="14.28515625" customWidth="1"/>
    <col min="19" max="19" width="17.140625" customWidth="1"/>
    <col min="20" max="20" width="13.5703125" bestFit="1" customWidth="1"/>
    <col min="21" max="21" width="14.28515625" customWidth="1"/>
    <col min="22" max="22" width="17.140625" customWidth="1"/>
    <col min="23" max="23" width="13.5703125" bestFit="1" customWidth="1"/>
    <col min="24" max="24" width="14.28515625" customWidth="1"/>
    <col min="25" max="25" width="17.140625" customWidth="1"/>
    <col min="26" max="26" width="13.5703125" bestFit="1" customWidth="1"/>
    <col min="27" max="27" width="14.28515625" customWidth="1"/>
    <col min="28" max="29" width="36.7109375" customWidth="1"/>
    <col min="30" max="31" width="16.7109375" customWidth="1"/>
    <col min="32" max="32" width="35.85546875" bestFit="1" customWidth="1"/>
    <col min="33" max="33" width="35.85546875" customWidth="1"/>
    <col min="34" max="34" width="37.7109375" bestFit="1" customWidth="1"/>
    <col min="35" max="35" width="20.5703125" bestFit="1" customWidth="1"/>
  </cols>
  <sheetData>
    <row r="1" spans="1:53" x14ac:dyDescent="0.25">
      <c r="A1" s="1" t="s">
        <v>289</v>
      </c>
      <c r="B1" s="2" t="s">
        <v>292</v>
      </c>
      <c r="C1" s="8" t="s">
        <v>725</v>
      </c>
      <c r="D1" s="3" t="s">
        <v>518</v>
      </c>
      <c r="E1" s="8" t="s">
        <v>726</v>
      </c>
      <c r="F1" s="3" t="s">
        <v>519</v>
      </c>
      <c r="G1" s="3" t="s">
        <v>520</v>
      </c>
      <c r="H1" s="8" t="s">
        <v>727</v>
      </c>
      <c r="I1" s="3" t="s">
        <v>521</v>
      </c>
      <c r="J1" s="3" t="s">
        <v>522</v>
      </c>
      <c r="K1" s="8" t="s">
        <v>728</v>
      </c>
      <c r="L1" s="3" t="s">
        <v>523</v>
      </c>
      <c r="M1" s="3" t="s">
        <v>524</v>
      </c>
      <c r="N1" s="8" t="s">
        <v>729</v>
      </c>
      <c r="O1" s="3" t="s">
        <v>525</v>
      </c>
      <c r="P1" s="3" t="s">
        <v>526</v>
      </c>
      <c r="Q1" s="8" t="s">
        <v>730</v>
      </c>
      <c r="R1" s="3" t="s">
        <v>527</v>
      </c>
      <c r="S1" s="3" t="s">
        <v>528</v>
      </c>
      <c r="T1" s="8" t="s">
        <v>731</v>
      </c>
      <c r="U1" s="3" t="s">
        <v>529</v>
      </c>
      <c r="V1" s="3" t="s">
        <v>530</v>
      </c>
      <c r="W1" s="8" t="s">
        <v>732</v>
      </c>
      <c r="X1" s="3" t="s">
        <v>531</v>
      </c>
      <c r="Y1" s="3" t="s">
        <v>532</v>
      </c>
      <c r="Z1" s="8" t="s">
        <v>733</v>
      </c>
      <c r="AA1" s="3" t="s">
        <v>533</v>
      </c>
      <c r="AB1" s="4" t="s">
        <v>534</v>
      </c>
      <c r="AC1" s="4" t="s">
        <v>535</v>
      </c>
      <c r="AD1" s="4" t="s">
        <v>536</v>
      </c>
      <c r="AE1" s="4" t="s">
        <v>537</v>
      </c>
      <c r="AF1" s="2" t="s">
        <v>538</v>
      </c>
      <c r="AG1" s="13" t="s">
        <v>270</v>
      </c>
      <c r="AH1" s="5" t="s">
        <v>539</v>
      </c>
      <c r="AI1" s="2" t="s">
        <v>737</v>
      </c>
      <c r="AK1">
        <v>8</v>
      </c>
      <c r="AL1">
        <v>7</v>
      </c>
      <c r="AM1">
        <v>6</v>
      </c>
      <c r="AN1">
        <v>5</v>
      </c>
      <c r="AO1">
        <v>4</v>
      </c>
      <c r="AP1">
        <v>3</v>
      </c>
      <c r="AQ1">
        <v>2</v>
      </c>
      <c r="AR1">
        <v>1</v>
      </c>
      <c r="AS1" t="s">
        <v>734</v>
      </c>
      <c r="AT1" t="s">
        <v>738</v>
      </c>
    </row>
    <row r="2" spans="1:53" x14ac:dyDescent="0.25">
      <c r="A2" s="6" t="s">
        <v>272</v>
      </c>
      <c r="B2" s="6" t="s">
        <v>293</v>
      </c>
      <c r="C2" s="6">
        <f>VLOOKUP(Tabla1[[#This Row],[NOMBRE DE SERVICIO]],tb_servicio!D:E,2,FALSE)</f>
        <v>123</v>
      </c>
      <c r="D2" s="6"/>
      <c r="E2" s="6" t="str">
        <f>IF(Tabla1[[#This Row],[IDU 1]]&lt;&gt;"",VLOOKUP(Tabla1[[#This Row],[IDU 1]],tb_idu!$B:$E,4,FALSE),"")</f>
        <v/>
      </c>
      <c r="F2" s="6"/>
      <c r="G2" s="6"/>
      <c r="H2" s="6" t="str">
        <f>IF(Tabla1[[#This Row],[IDU 2]]&lt;&gt;"",VLOOKUP(Tabla1[[#This Row],[IDU 2]],tb_idu!$B:$E,4,FALSE),"")</f>
        <v/>
      </c>
      <c r="I2" s="6"/>
      <c r="J2" s="6"/>
      <c r="K2" s="6" t="str">
        <f>IF(Tabla1[[#This Row],[IDU 3]]&lt;&gt;"",VLOOKUP(Tabla1[[#This Row],[IDU 3]],tb_idu!$B:$E,4,FALSE),"")</f>
        <v/>
      </c>
      <c r="L2" s="6"/>
      <c r="M2" s="6"/>
      <c r="N2" s="6" t="str">
        <f>IF(Tabla1[[#This Row],[IDU 4]]&lt;&gt;"",VLOOKUP(Tabla1[[#This Row],[IDU 4]],tb_idu!$B:$E,4,FALSE),"")</f>
        <v/>
      </c>
      <c r="O2" s="6"/>
      <c r="P2" s="6"/>
      <c r="Q2" s="6" t="str">
        <f>IF(Tabla1[[#This Row],[IDU 5]]&lt;&gt;"",VLOOKUP(Tabla1[[#This Row],[IDU 5]],tb_idu!$B:$E,4,FALSE),"")</f>
        <v/>
      </c>
      <c r="R2" s="6"/>
      <c r="S2" s="6"/>
      <c r="T2" s="6" t="str">
        <f>IF(Tabla1[[#This Row],[IDU 6]]&lt;&gt;"",VLOOKUP(Tabla1[[#This Row],[IDU 6]],tb_idu!$B:$E,4,FALSE),"")</f>
        <v/>
      </c>
      <c r="U2" s="6"/>
      <c r="V2" s="6"/>
      <c r="W2" s="6" t="str">
        <f>IF(Tabla1[[#This Row],[IDU 7]]&lt;&gt;"",VLOOKUP(Tabla1[[#This Row],[IDU 7]],tb_idu!$B:$E,4,FALSE),"")</f>
        <v/>
      </c>
      <c r="X2" s="6"/>
      <c r="Y2" s="6"/>
      <c r="Z2" s="6" t="str">
        <f>IF(Tabla1[[#This Row],[IDU 8]]&lt;&gt;"",VLOOKUP(Tabla1[[#This Row],[IDU 8]],tb_idu!$B:$E,4,FALSE),"")</f>
        <v/>
      </c>
      <c r="AA2" s="6"/>
      <c r="AB2" s="6"/>
      <c r="AC2" s="6"/>
      <c r="AD2" s="6" t="s">
        <v>540</v>
      </c>
      <c r="AE2" s="6" t="s">
        <v>541</v>
      </c>
      <c r="AF2" s="6" t="s">
        <v>1</v>
      </c>
      <c r="AG2" s="6">
        <f>VLOOKUP(Tabla1[[#This Row],[NOMBRE DEL SITE]],tb_sitio!B:D,3,FALSE)</f>
        <v>1</v>
      </c>
      <c r="AH2" s="6" t="s">
        <v>1</v>
      </c>
      <c r="AI2" s="11">
        <f>VLOOKUP(Tabla1[[#This Row],[NOMBRE DEL PE ( agregador )]],tb_sitio!B:D,3,FALSE)</f>
        <v>1</v>
      </c>
      <c r="AK2">
        <f>IF(Tabla1[[#This Row],[id idu8]]&lt;&gt;"",1,0)</f>
        <v>0</v>
      </c>
      <c r="AL2">
        <f>IF(Tabla1[[#This Row],[id idu7]]&lt;&gt;"",1,0)</f>
        <v>0</v>
      </c>
      <c r="AM2">
        <f>IF(Tabla1[[#This Row],[id idu6]]&lt;&gt;"",1,0)</f>
        <v>0</v>
      </c>
      <c r="AN2">
        <f>IF(Tabla1[[#This Row],[id idu5]]&lt;&gt;"",1,0)</f>
        <v>0</v>
      </c>
      <c r="AO2">
        <f>IF(Tabla1[[#This Row],[id idu4]]&lt;&gt;"",1,0)</f>
        <v>0</v>
      </c>
      <c r="AP2">
        <f>IF(Tabla1[[#This Row],[id idu3]]&lt;&gt;"",1,0)</f>
        <v>0</v>
      </c>
      <c r="AQ2">
        <f>IF(Tabla1[[#This Row],[id idu2]]&lt;&gt;"",1,0)</f>
        <v>0</v>
      </c>
      <c r="AR2">
        <f>IF(OR(Tabla1[[#This Row],[id idu]]&lt;&gt;"",Tabla1[[#This Row],[id servicio]]&lt;&gt;""),1,0)</f>
        <v>1</v>
      </c>
      <c r="AS2">
        <f>SUM(AK2:AR2)</f>
        <v>1</v>
      </c>
      <c r="AT2" t="str">
        <f>IF(AR2=1,_xlfn.CONCAT("(",1+SUM($AS$1:AS1),",",Tabla1[[#This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(1,123,NULL,"","",NULL,"LIM_AERO_PAG_1","Gi0/4/0","","",1,1),</v>
      </c>
    </row>
    <row r="3" spans="1:53" x14ac:dyDescent="0.25">
      <c r="A3" s="6" t="s">
        <v>273</v>
      </c>
      <c r="B3" s="6" t="s">
        <v>294</v>
      </c>
      <c r="C3" s="6">
        <f>VLOOKUP(Tabla1[[#This Row],[NOMBRE DE SERVICIO]],tb_servicio!D:E,2,FALSE)</f>
        <v>29</v>
      </c>
      <c r="D3" s="6" t="s">
        <v>106</v>
      </c>
      <c r="E3" s="6">
        <f>IF(Tabla1[[#This Row],[IDU 1]]&lt;&gt;"",VLOOKUP(Tabla1[[#This Row],[IDU 1]],tb_idu!$B:$E,4,FALSE),"")</f>
        <v>4</v>
      </c>
      <c r="F3" s="6" t="s">
        <v>542</v>
      </c>
      <c r="G3" s="6" t="s">
        <v>219</v>
      </c>
      <c r="H3" s="6">
        <f>IF(Tabla1[[#This Row],[IDU 2]]&lt;&gt;"",VLOOKUP(Tabla1[[#This Row],[IDU 2]],tb_idu!$B:$E,4,FALSE),"")</f>
        <v>9</v>
      </c>
      <c r="I3" s="6" t="s">
        <v>543</v>
      </c>
      <c r="J3" s="6"/>
      <c r="K3" s="6" t="str">
        <f>IF(Tabla1[[#This Row],[IDU 3]]&lt;&gt;"",VLOOKUP(Tabla1[[#This Row],[IDU 3]],tb_idu!$B:$E,4,FALSE),"")</f>
        <v/>
      </c>
      <c r="L3" s="6"/>
      <c r="M3" s="6"/>
      <c r="N3" s="6" t="str">
        <f>IF(Tabla1[[#This Row],[IDU 4]]&lt;&gt;"",VLOOKUP(Tabla1[[#This Row],[IDU 4]],tb_idu!$B:$E,4,FALSE),"")</f>
        <v/>
      </c>
      <c r="O3" s="6"/>
      <c r="P3" s="6"/>
      <c r="Q3" s="6" t="str">
        <f>IF(Tabla1[[#This Row],[IDU 5]]&lt;&gt;"",VLOOKUP(Tabla1[[#This Row],[IDU 5]],tb_idu!$B:$E,4,FALSE),"")</f>
        <v/>
      </c>
      <c r="R3" s="6"/>
      <c r="S3" s="6"/>
      <c r="T3" s="6" t="str">
        <f>IF(Tabla1[[#This Row],[IDU 6]]&lt;&gt;"",VLOOKUP(Tabla1[[#This Row],[IDU 6]],tb_idu!$B:$E,4,FALSE),"")</f>
        <v/>
      </c>
      <c r="U3" s="6"/>
      <c r="V3" s="6"/>
      <c r="W3" s="6" t="str">
        <f>IF(Tabla1[[#This Row],[IDU 7]]&lt;&gt;"",VLOOKUP(Tabla1[[#This Row],[IDU 7]],tb_idu!$B:$E,4,FALSE),"")</f>
        <v/>
      </c>
      <c r="X3" s="6"/>
      <c r="Y3" s="6"/>
      <c r="Z3" s="6" t="str">
        <f>IF(Tabla1[[#This Row],[IDU 8]]&lt;&gt;"",VLOOKUP(Tabla1[[#This Row],[IDU 8]],tb_idu!$B:$E,4,FALSE),"")</f>
        <v/>
      </c>
      <c r="AA3" s="6"/>
      <c r="AB3" s="6"/>
      <c r="AC3" s="6"/>
      <c r="AD3" s="6" t="s">
        <v>540</v>
      </c>
      <c r="AE3" s="6" t="s">
        <v>544</v>
      </c>
      <c r="AF3" s="6" t="s">
        <v>1</v>
      </c>
      <c r="AG3" s="6">
        <f>VLOOKUP(Tabla1[[#This Row],[NOMBRE DEL SITE]],tb_sitio!B:D,3,FALSE)</f>
        <v>1</v>
      </c>
      <c r="AH3" s="6" t="s">
        <v>1</v>
      </c>
      <c r="AI3" s="10">
        <f>VLOOKUP(Tabla1[[#This Row],[NOMBRE DEL PE ( agregador )]],tb_sitio!B:D,3,FALSE)</f>
        <v>1</v>
      </c>
      <c r="AK3">
        <f>IF(Tabla1[[#This Row],[id idu8]]&lt;&gt;"",1,0)</f>
        <v>0</v>
      </c>
      <c r="AL3">
        <f>IF(Tabla1[[#This Row],[id idu7]]&lt;&gt;"",1,0)</f>
        <v>0</v>
      </c>
      <c r="AM3">
        <f>IF(Tabla1[[#This Row],[id idu6]]&lt;&gt;"",1,0)</f>
        <v>0</v>
      </c>
      <c r="AN3">
        <f>IF(Tabla1[[#This Row],[id idu5]]&lt;&gt;"",1,0)</f>
        <v>0</v>
      </c>
      <c r="AO3">
        <f>IF(Tabla1[[#This Row],[id idu4]]&lt;&gt;"",1,0)</f>
        <v>0</v>
      </c>
      <c r="AP3">
        <f>IF(Tabla1[[#This Row],[id idu3]]&lt;&gt;"",1,0)</f>
        <v>0</v>
      </c>
      <c r="AQ3">
        <f>IF(Tabla1[[#This Row],[id idu2]]&lt;&gt;"",1,0)</f>
        <v>1</v>
      </c>
      <c r="AR3">
        <f>IF(OR(Tabla1[[#This Row],[id idu]]&lt;&gt;"",Tabla1[[#This Row],[id servicio]]&lt;&gt;""),1,0)</f>
        <v>1</v>
      </c>
      <c r="AS3">
        <f t="shared" ref="AS3:AS66" si="0">SUM(AK3:AR3)</f>
        <v>2</v>
      </c>
      <c r="AT3" t="str">
        <f>IF(AR3=1,_xlfn.CONCAT("(",1+SUM($AS$1:AS2),",",Tabla1[[#This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(2,29,4,"17-EG6-4","17-EG6-3",NULL,"LIM_AERO_PAG_1","Gi0/4/2","","",1,1),</v>
      </c>
      <c r="AU3" t="str">
        <f>IF(AQ3=1,_xlfn.CONCAT("(",2+SUM($AS$1:AS2),",",Tabla1[[#This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2]])+1,20)),""),""",",2+SUM($AS$1:AS2)-1,",""","",""",""","",""",""","",""",""","",""",",Tabla1[[#This Row],[id_agregador]],",",Tabla1[[#This Row],[id sitio]],"),"),"")</f>
        <v>(3,29,9,"17-EG6-3","17-EG6-4",2,"","","","",1,1),</v>
      </c>
    </row>
    <row r="4" spans="1:53" x14ac:dyDescent="0.25">
      <c r="A4" s="6" t="s">
        <v>274</v>
      </c>
      <c r="B4" s="6" t="s">
        <v>295</v>
      </c>
      <c r="C4" s="6">
        <f>VLOOKUP(Tabla1[[#This Row],[NOMBRE DE SERVICIO]],tb_servicio!D:E,2,FALSE)</f>
        <v>103</v>
      </c>
      <c r="D4" s="6" t="s">
        <v>107</v>
      </c>
      <c r="E4" s="6">
        <f>IF(Tabla1[[#This Row],[IDU 1]]&lt;&gt;"",VLOOKUP(Tabla1[[#This Row],[IDU 1]],tb_idu!$B:$E,4,FALSE),"")</f>
        <v>5</v>
      </c>
      <c r="F4" s="6" t="s">
        <v>545</v>
      </c>
      <c r="G4" s="6" t="s">
        <v>219</v>
      </c>
      <c r="H4" s="6">
        <f>IF(Tabla1[[#This Row],[IDU 2]]&lt;&gt;"",VLOOKUP(Tabla1[[#This Row],[IDU 2]],tb_idu!$B:$E,4,FALSE),"")</f>
        <v>9</v>
      </c>
      <c r="I4" s="6" t="s">
        <v>546</v>
      </c>
      <c r="J4" s="6" t="s">
        <v>226</v>
      </c>
      <c r="K4" s="6">
        <f>IF(Tabla1[[#This Row],[IDU 3]]&lt;&gt;"",VLOOKUP(Tabla1[[#This Row],[IDU 3]],tb_idu!$B:$E,4,FALSE),"")</f>
        <v>7</v>
      </c>
      <c r="L4" s="6" t="s">
        <v>547</v>
      </c>
      <c r="M4" s="6" t="s">
        <v>255</v>
      </c>
      <c r="N4" s="6">
        <f>IF(Tabla1[[#This Row],[IDU 4]]&lt;&gt;"",VLOOKUP(Tabla1[[#This Row],[IDU 4]],tb_idu!$B:$E,4,FALSE),"")</f>
        <v>197</v>
      </c>
      <c r="O4" s="6" t="s">
        <v>548</v>
      </c>
      <c r="P4" s="6" t="s">
        <v>256</v>
      </c>
      <c r="Q4" s="6">
        <f>IF(Tabla1[[#This Row],[IDU 5]]&lt;&gt;"",VLOOKUP(Tabla1[[#This Row],[IDU 5]],tb_idu!$B:$E,4,FALSE),"")</f>
        <v>196</v>
      </c>
      <c r="R4" s="6" t="s">
        <v>549</v>
      </c>
      <c r="S4" s="6"/>
      <c r="T4" s="6" t="str">
        <f>IF(Tabla1[[#This Row],[IDU 6]]&lt;&gt;"",VLOOKUP(Tabla1[[#This Row],[IDU 6]],tb_idu!$B:$E,4,FALSE),"")</f>
        <v/>
      </c>
      <c r="U4" s="6"/>
      <c r="V4" s="6"/>
      <c r="W4" s="6" t="str">
        <f>IF(Tabla1[[#This Row],[IDU 7]]&lt;&gt;"",VLOOKUP(Tabla1[[#This Row],[IDU 7]],tb_idu!$B:$E,4,FALSE),"")</f>
        <v/>
      </c>
      <c r="X4" s="6"/>
      <c r="Y4" s="6"/>
      <c r="Z4" s="6" t="str">
        <f>IF(Tabla1[[#This Row],[IDU 8]]&lt;&gt;"",VLOOKUP(Tabla1[[#This Row],[IDU 8]],tb_idu!$B:$E,4,FALSE),"")</f>
        <v/>
      </c>
      <c r="AA4" s="6"/>
      <c r="AB4" s="6"/>
      <c r="AC4" s="6"/>
      <c r="AD4" s="6" t="s">
        <v>540</v>
      </c>
      <c r="AE4" s="6" t="s">
        <v>550</v>
      </c>
      <c r="AF4" s="6" t="s">
        <v>1</v>
      </c>
      <c r="AG4" s="6">
        <f>VLOOKUP(Tabla1[[#This Row],[NOMBRE DEL SITE]],tb_sitio!B:D,3,FALSE)</f>
        <v>1</v>
      </c>
      <c r="AH4" s="6" t="s">
        <v>1</v>
      </c>
      <c r="AI4" s="10">
        <f>VLOOKUP(Tabla1[[#This Row],[NOMBRE DEL PE ( agregador )]],tb_sitio!B:D,3,FALSE)</f>
        <v>1</v>
      </c>
      <c r="AK4">
        <f>IF(Tabla1[[#This Row],[id idu8]]&lt;&gt;"",1,0)</f>
        <v>0</v>
      </c>
      <c r="AL4">
        <f>IF(Tabla1[[#This Row],[id idu7]]&lt;&gt;"",1,0)</f>
        <v>0</v>
      </c>
      <c r="AM4">
        <f>IF(Tabla1[[#This Row],[id idu6]]&lt;&gt;"",1,0)</f>
        <v>0</v>
      </c>
      <c r="AN4">
        <f>IF(Tabla1[[#This Row],[id idu5]]&lt;&gt;"",1,0)</f>
        <v>1</v>
      </c>
      <c r="AO4">
        <f>IF(Tabla1[[#This Row],[id idu4]]&lt;&gt;"",1,0)</f>
        <v>1</v>
      </c>
      <c r="AP4">
        <f>IF(Tabla1[[#This Row],[id idu3]]&lt;&gt;"",1,0)</f>
        <v>1</v>
      </c>
      <c r="AQ4">
        <f>IF(Tabla1[[#This Row],[id idu2]]&lt;&gt;"",1,0)</f>
        <v>1</v>
      </c>
      <c r="AR4">
        <f>IF(OR(Tabla1[[#This Row],[id idu]]&lt;&gt;"",Tabla1[[#This Row],[id servicio]]&lt;&gt;""),1,0)</f>
        <v>1</v>
      </c>
      <c r="AS4">
        <f t="shared" si="0"/>
        <v>5</v>
      </c>
      <c r="AT4" t="str">
        <f>IF(AR4=1,_xlfn.CONCAT("(",1+SUM($AS$1:AS3),",",Tabla1[[#This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(4,103,5,"2-ML1-1","17-EG6-3",NULL,"LIM_AERO_PAG_1","Gi0/4/6","","",1,1),</v>
      </c>
      <c r="AU4" t="str">
        <f>IF(AQ4=1,_xlfn.CONCAT("(",2+SUM($AS$1:AS3),",",Tabla1[[#This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2]])+1,20)),""),""",",2+SUM($AS$1:AS3)-1,",""","",""",""","",""",""","",""",""","",""",",Tabla1[[#This Row],[id_agregador]],",",Tabla1[[#This Row],[id sitio]],"),"),"")</f>
        <v>(5,103,9,"17-EG6-3","17-EG6-2",4,"","","","",1,1),</v>
      </c>
      <c r="AV4" s="9" t="str">
        <f>IF(AP4=1,_xlfn.CONCAT("(",3+SUM($AS$1:AS3),",",Tabla1[[#This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3]])+1,20)),""),""",",3+SUM($AS$1:AS3)-1,",""","",""",""","",""",""","",""",""","",""",",Tabla1[[#This Row],[id_agregador]],",",Tabla1[[#This Row],[id sitio]],"),"),"")</f>
        <v>(6,103,7,"17-EG6-4","17-EG6-1",5,"","","","",1,1),</v>
      </c>
      <c r="AW4" t="str">
        <f>IF(AO4=1,_xlfn.CONCAT("(",4+SUM($AS$1:AS3),",",Tabla1[[#This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4]])+1,20)),""),""",",4+SUM($AS$1:AS3)-1,",""","",""",""","",""",""","",""",""","",""",",Tabla1[[#This Row],[id_agregador]],",",Tabla1[[#This Row],[id sitio]],"),"),"")</f>
        <v>(7,103,197,"33-ETMC-1","17-EG16-4",6,"","","","",1,1),</v>
      </c>
      <c r="AX4" t="str">
        <f>IF(AN4=1,_xlfn.CONCAT("(",5+SUM($AS$1:AS3),",",Tabla1[[#This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5]])+1,20)),""),""",",5+SUM($AS$1:AS3)-1,",""","",""",""","",""",""","",""",""","",""",",Tabla1[[#This Row],[id_agregador]],",",Tabla1[[#This Row],[id sitio]],"),"),"")</f>
        <v>(8,103,196,"17-EG16-4","7-MP1-Port1VC12-55",7,"","","","",1,1),</v>
      </c>
      <c r="AY4" t="str">
        <f>IF(AM4=1,_xlfn.CONCAT("(",6+SUM($AS$1:AS3),",",Tabla1[[#This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6]])+1,20)),""),""",",6+SUM($AS$1:AS3)-1,",""","",""",""","",""",""","",""",""","",""",",Tabla1[[#This Row],[id_agregador]],",",Tabla1[[#This Row],[id sitio]],"),"),"")</f>
        <v/>
      </c>
      <c r="AZ4" t="str">
        <f>IF(AL4=1,_xlfn.CONCAT("(",7+SUM($AS$1:AS3),",",Tabla1[[#This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7]])+1,20)),""),""",",7+SUM($AS$1:AS3)-1,",""","",""",""","",""",""","",""",""","",""",",Tabla1[[#This Row],[id_agregador]],",",Tabla1[[#This Row],[id sitio]],"),"),"")</f>
        <v/>
      </c>
      <c r="BA4" t="str">
        <f>IF(AK4=1,_xlfn.CONCAT("(",8+SUM($AS$1:AS3),",",Tabla1[[#This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8]])+1,20)),""),""",",8+SUM($AS$1:AS3)-1,",""","",""",""","",""",""","",""",""","",""",",Tabla1[[#This Row],[id_agregador]],",",Tabla1[[#This Row],[id sitio]],"),"),"")</f>
        <v/>
      </c>
    </row>
    <row r="5" spans="1:53" x14ac:dyDescent="0.25">
      <c r="A5" s="6" t="s">
        <v>272</v>
      </c>
      <c r="B5" s="6" t="s">
        <v>296</v>
      </c>
      <c r="C5" s="6">
        <f>VLOOKUP(Tabla1[[#This Row],[NOMBRE DE SERVICIO]],tb_servicio!D:E,2,FALSE)</f>
        <v>124</v>
      </c>
      <c r="D5" s="6" t="s">
        <v>108</v>
      </c>
      <c r="E5" s="6">
        <f>IF(Tabla1[[#This Row],[IDU 1]]&lt;&gt;"",VLOOKUP(Tabla1[[#This Row],[IDU 1]],tb_idu!$B:$E,4,FALSE),"")</f>
        <v>12</v>
      </c>
      <c r="F5" s="6" t="s">
        <v>551</v>
      </c>
      <c r="G5" s="6" t="s">
        <v>220</v>
      </c>
      <c r="H5" s="6">
        <f>IF(Tabla1[[#This Row],[IDU 2]]&lt;&gt;"",VLOOKUP(Tabla1[[#This Row],[IDU 2]],tb_idu!$B:$E,4,FALSE),"")</f>
        <v>61</v>
      </c>
      <c r="I5" s="6" t="s">
        <v>552</v>
      </c>
      <c r="J5" s="6"/>
      <c r="K5" s="6" t="str">
        <f>IF(Tabla1[[#This Row],[IDU 3]]&lt;&gt;"",VLOOKUP(Tabla1[[#This Row],[IDU 3]],tb_idu!$B:$E,4,FALSE),"")</f>
        <v/>
      </c>
      <c r="L5" s="6"/>
      <c r="M5" s="6"/>
      <c r="N5" s="6" t="str">
        <f>IF(Tabla1[[#This Row],[IDU 4]]&lt;&gt;"",VLOOKUP(Tabla1[[#This Row],[IDU 4]],tb_idu!$B:$E,4,FALSE),"")</f>
        <v/>
      </c>
      <c r="O5" s="6"/>
      <c r="P5" s="6"/>
      <c r="Q5" s="6" t="str">
        <f>IF(Tabla1[[#This Row],[IDU 5]]&lt;&gt;"",VLOOKUP(Tabla1[[#This Row],[IDU 5]],tb_idu!$B:$E,4,FALSE),"")</f>
        <v/>
      </c>
      <c r="R5" s="6"/>
      <c r="S5" s="6"/>
      <c r="T5" s="6" t="str">
        <f>IF(Tabla1[[#This Row],[IDU 6]]&lt;&gt;"",VLOOKUP(Tabla1[[#This Row],[IDU 6]],tb_idu!$B:$E,4,FALSE),"")</f>
        <v/>
      </c>
      <c r="U5" s="6"/>
      <c r="V5" s="6"/>
      <c r="W5" s="6" t="str">
        <f>IF(Tabla1[[#This Row],[IDU 7]]&lt;&gt;"",VLOOKUP(Tabla1[[#This Row],[IDU 7]],tb_idu!$B:$E,4,FALSE),"")</f>
        <v/>
      </c>
      <c r="X5" s="6"/>
      <c r="Y5" s="6"/>
      <c r="Z5" s="6" t="str">
        <f>IF(Tabla1[[#This Row],[IDU 8]]&lt;&gt;"",VLOOKUP(Tabla1[[#This Row],[IDU 8]],tb_idu!$B:$E,4,FALSE),"")</f>
        <v/>
      </c>
      <c r="AA5" s="6"/>
      <c r="AB5" s="6"/>
      <c r="AC5" s="6"/>
      <c r="AD5" s="6" t="s">
        <v>553</v>
      </c>
      <c r="AE5" s="6" t="s">
        <v>554</v>
      </c>
      <c r="AF5" s="6" t="s">
        <v>2</v>
      </c>
      <c r="AG5" s="6">
        <f>VLOOKUP(Tabla1[[#This Row],[NOMBRE DEL SITE]],tb_sitio!B:D,3,FALSE)</f>
        <v>2</v>
      </c>
      <c r="AH5" s="6" t="s">
        <v>12</v>
      </c>
      <c r="AI5" s="10">
        <f>VLOOKUP(Tabla1[[#This Row],[NOMBRE DEL PE ( agregador )]],tb_sitio!B:D,3,FALSE)</f>
        <v>13</v>
      </c>
      <c r="AK5">
        <f>IF(Tabla1[[#This Row],[id idu8]]&lt;&gt;"",1,0)</f>
        <v>0</v>
      </c>
      <c r="AL5">
        <f>IF(Tabla1[[#This Row],[id idu7]]&lt;&gt;"",1,0)</f>
        <v>0</v>
      </c>
      <c r="AM5">
        <f>IF(Tabla1[[#This Row],[id idu6]]&lt;&gt;"",1,0)</f>
        <v>0</v>
      </c>
      <c r="AN5">
        <f>IF(Tabla1[[#This Row],[id idu5]]&lt;&gt;"",1,0)</f>
        <v>0</v>
      </c>
      <c r="AO5">
        <f>IF(Tabla1[[#This Row],[id idu4]]&lt;&gt;"",1,0)</f>
        <v>0</v>
      </c>
      <c r="AP5">
        <f>IF(Tabla1[[#This Row],[id idu3]]&lt;&gt;"",1,0)</f>
        <v>0</v>
      </c>
      <c r="AQ5">
        <f>IF(Tabla1[[#This Row],[id idu2]]&lt;&gt;"",1,0)</f>
        <v>1</v>
      </c>
      <c r="AR5">
        <f>IF(OR(Tabla1[[#This Row],[id idu]]&lt;&gt;"",Tabla1[[#This Row],[id servicio]]&lt;&gt;""),1,0)</f>
        <v>1</v>
      </c>
      <c r="AS5">
        <f t="shared" si="0"/>
        <v>2</v>
      </c>
      <c r="AT5" t="str">
        <f>IF(AR5=1,_xlfn.CONCAT("(",1+SUM($AS$1:AS4),",",Tabla1[[#This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(9,124,12,"17-EG6-1","IF4-6",NULL,"LIM_EAL_PAG_1","Gi0/0/5","","",13,2),</v>
      </c>
      <c r="AU5" t="str">
        <f>IF(AQ5=1,_xlfn.CONCAT("(",2+SUM($AS$1:AS4),",",Tabla1[[#This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2]])+1,20)),""),""",",2+SUM($AS$1:AS4)-1,",""","",""",""","",""",""","",""",""","",""",",Tabla1[[#This Row],[id_agregador]],",",Tabla1[[#This Row],[id sitio]],"),"),"")</f>
        <v>(10,124,61,"IF4-6","17-EG6-2",9,"","","","",13,2),</v>
      </c>
      <c r="AV5" s="9" t="str">
        <f>IF(AP5=1,_xlfn.CONCAT("(",3+SUM($AS$1:AS4),",",Tabla1[[#This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3]])+1,20)),""),""",",3+SUM($AS$1:AS4)-1,",""","",""",""","",""",""","",""",""","",""",",Tabla1[[#This Row],[id_agregador]],",",Tabla1[[#This Row],[id sitio]],"),"),"")</f>
        <v/>
      </c>
      <c r="AW5" t="str">
        <f>IF(AO5=1,_xlfn.CONCAT("(",4+SUM($AS$1:AS4),",",Tabla1[[#This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4]])+1,20)),""),""",",4+SUM($AS$1:AS4)-1,",""","",""",""","",""",""","",""",""","",""",",Tabla1[[#This Row],[id_agregador]],",",Tabla1[[#This Row],[id sitio]],"),"),"")</f>
        <v/>
      </c>
      <c r="AX5" t="str">
        <f>IF(AN5=1,_xlfn.CONCAT("(",5+SUM($AS$1:AS4),",",Tabla1[[#This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5]])+1,20)),""),""",",5+SUM($AS$1:AS4)-1,",""","",""",""","",""",""","",""",""","",""",",Tabla1[[#This Row],[id_agregador]],",",Tabla1[[#This Row],[id sitio]],"),"),"")</f>
        <v/>
      </c>
      <c r="AY5" t="str">
        <f>IF(AM5=1,_xlfn.CONCAT("(",6+SUM($AS$1:AS4),",",Tabla1[[#This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6]])+1,20)),""),""",",6+SUM($AS$1:AS4)-1,",""","",""",""","",""",""","",""",""","",""",",Tabla1[[#This Row],[id_agregador]],",",Tabla1[[#This Row],[id sitio]],"),"),"")</f>
        <v/>
      </c>
      <c r="AZ5" t="str">
        <f>IF(AL5=1,_xlfn.CONCAT("(",7+SUM($AS$1:AS4),",",Tabla1[[#This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7]])+1,20)),""),""",",7+SUM($AS$1:AS4)-1,",""","",""",""","",""",""","",""",""","",""",",Tabla1[[#This Row],[id_agregador]],",",Tabla1[[#This Row],[id sitio]],"),"),"")</f>
        <v/>
      </c>
      <c r="BA5" t="str">
        <f>IF(AK5=1,_xlfn.CONCAT("(",8+SUM($AS$1:AS4),",",Tabla1[[#This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8]])+1,20)),""),""",",8+SUM($AS$1:AS4)-1,",""","",""",""","",""",""","",""",""","",""",",Tabla1[[#This Row],[id_agregador]],",",Tabla1[[#This Row],[id sitio]],"),"),"")</f>
        <v/>
      </c>
    </row>
    <row r="6" spans="1:53" x14ac:dyDescent="0.25">
      <c r="A6" s="6" t="s">
        <v>273</v>
      </c>
      <c r="B6" s="6" t="s">
        <v>297</v>
      </c>
      <c r="C6" s="6">
        <f>VLOOKUP(Tabla1[[#This Row],[NOMBRE DE SERVICIO]],tb_servicio!D:E,2,FALSE)</f>
        <v>30</v>
      </c>
      <c r="D6" s="6" t="s">
        <v>109</v>
      </c>
      <c r="E6" s="6">
        <f>IF(Tabla1[[#This Row],[IDU 1]]&lt;&gt;"",VLOOKUP(Tabla1[[#This Row],[IDU 1]],tb_idu!$B:$E,4,FALSE),"")</f>
        <v>14</v>
      </c>
      <c r="F6" s="6" t="s">
        <v>555</v>
      </c>
      <c r="G6" s="6" t="s">
        <v>108</v>
      </c>
      <c r="H6" s="6">
        <f>IF(Tabla1[[#This Row],[IDU 2]]&lt;&gt;"",VLOOKUP(Tabla1[[#This Row],[IDU 2]],tb_idu!$B:$E,4,FALSE),"")</f>
        <v>12</v>
      </c>
      <c r="I6" s="6" t="s">
        <v>556</v>
      </c>
      <c r="J6" s="6" t="s">
        <v>220</v>
      </c>
      <c r="K6" s="6">
        <f>IF(Tabla1[[#This Row],[IDU 3]]&lt;&gt;"",VLOOKUP(Tabla1[[#This Row],[IDU 3]],tb_idu!$B:$E,4,FALSE),"")</f>
        <v>61</v>
      </c>
      <c r="L6" s="6" t="s">
        <v>552</v>
      </c>
      <c r="M6" s="6"/>
      <c r="N6" s="6" t="str">
        <f>IF(Tabla1[[#This Row],[IDU 4]]&lt;&gt;"",VLOOKUP(Tabla1[[#This Row],[IDU 4]],tb_idu!$B:$E,4,FALSE),"")</f>
        <v/>
      </c>
      <c r="O6" s="6"/>
      <c r="P6" s="6"/>
      <c r="Q6" s="6" t="str">
        <f>IF(Tabla1[[#This Row],[IDU 5]]&lt;&gt;"",VLOOKUP(Tabla1[[#This Row],[IDU 5]],tb_idu!$B:$E,4,FALSE),"")</f>
        <v/>
      </c>
      <c r="R6" s="6"/>
      <c r="S6" s="6"/>
      <c r="T6" s="6" t="str">
        <f>IF(Tabla1[[#This Row],[IDU 6]]&lt;&gt;"",VLOOKUP(Tabla1[[#This Row],[IDU 6]],tb_idu!$B:$E,4,FALSE),"")</f>
        <v/>
      </c>
      <c r="U6" s="6"/>
      <c r="V6" s="6"/>
      <c r="W6" s="6" t="str">
        <f>IF(Tabla1[[#This Row],[IDU 7]]&lt;&gt;"",VLOOKUP(Tabla1[[#This Row],[IDU 7]],tb_idu!$B:$E,4,FALSE),"")</f>
        <v/>
      </c>
      <c r="X6" s="6"/>
      <c r="Y6" s="6"/>
      <c r="Z6" s="6" t="str">
        <f>IF(Tabla1[[#This Row],[IDU 8]]&lt;&gt;"",VLOOKUP(Tabla1[[#This Row],[IDU 8]],tb_idu!$B:$E,4,FALSE),"")</f>
        <v/>
      </c>
      <c r="AA6" s="6"/>
      <c r="AB6" s="6"/>
      <c r="AC6" s="6"/>
      <c r="AD6" s="6" t="s">
        <v>553</v>
      </c>
      <c r="AE6" s="6" t="s">
        <v>554</v>
      </c>
      <c r="AF6" s="6" t="s">
        <v>2</v>
      </c>
      <c r="AG6" s="6">
        <f>VLOOKUP(Tabla1[[#This Row],[NOMBRE DEL SITE]],tb_sitio!B:D,3,FALSE)</f>
        <v>2</v>
      </c>
      <c r="AH6" s="6" t="s">
        <v>12</v>
      </c>
      <c r="AI6" s="10">
        <f>VLOOKUP(Tabla1[[#This Row],[NOMBRE DEL PE ( agregador )]],tb_sitio!B:D,3,FALSE)</f>
        <v>13</v>
      </c>
      <c r="AK6">
        <f>IF(Tabla1[[#This Row],[id idu8]]&lt;&gt;"",1,0)</f>
        <v>0</v>
      </c>
      <c r="AL6">
        <f>IF(Tabla1[[#This Row],[id idu7]]&lt;&gt;"",1,0)</f>
        <v>0</v>
      </c>
      <c r="AM6">
        <f>IF(Tabla1[[#This Row],[id idu6]]&lt;&gt;"",1,0)</f>
        <v>0</v>
      </c>
      <c r="AN6">
        <f>IF(Tabla1[[#This Row],[id idu5]]&lt;&gt;"",1,0)</f>
        <v>0</v>
      </c>
      <c r="AO6">
        <f>IF(Tabla1[[#This Row],[id idu4]]&lt;&gt;"",1,0)</f>
        <v>0</v>
      </c>
      <c r="AP6">
        <f>IF(Tabla1[[#This Row],[id idu3]]&lt;&gt;"",1,0)</f>
        <v>1</v>
      </c>
      <c r="AQ6">
        <f>IF(Tabla1[[#This Row],[id idu2]]&lt;&gt;"",1,0)</f>
        <v>1</v>
      </c>
      <c r="AR6">
        <f>IF(OR(Tabla1[[#This Row],[id idu]]&lt;&gt;"",Tabla1[[#This Row],[id servicio]]&lt;&gt;""),1,0)</f>
        <v>1</v>
      </c>
      <c r="AS6">
        <f t="shared" si="0"/>
        <v>3</v>
      </c>
      <c r="AT6" t="str">
        <f>IF(AR6=1,_xlfn.CONCAT("(",1+SUM($AS$1:AS5),",",Tabla1[[#This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(11,30,14,"17-EG6-2","17-EG6-1",NULL,"LIM_EAL_PAG_1","Gi0/0/5","","",13,2),</v>
      </c>
      <c r="AU6" t="str">
        <f>IF(AQ6=1,_xlfn.CONCAT("(",2+SUM($AS$1:AS5),",",Tabla1[[#This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2]])+1,20)),""),""",",2+SUM($AS$1:AS5)-1,",""","",""",""","",""",""","",""",""","",""",",Tabla1[[#This Row],[id_agregador]],",",Tabla1[[#This Row],[id sitio]],"),"),"")</f>
        <v>(12,30,12,"17-EG6-3","IF4-6",11,"","","","",13,2),</v>
      </c>
      <c r="AV6" s="9" t="str">
        <f>IF(AP6=1,_xlfn.CONCAT("(",3+SUM($AS$1:AS5),",",Tabla1[[#This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3]])+1,20)),""),""",",3+SUM($AS$1:AS5)-1,",""","",""",""","",""",""","",""",""","",""",",Tabla1[[#This Row],[id_agregador]],",",Tabla1[[#This Row],[id sitio]],"),"),"")</f>
        <v>(13,30,61,"IF4-6","17-EG6-2",12,"","","","",13,2),</v>
      </c>
      <c r="AW6" t="str">
        <f>IF(AO6=1,_xlfn.CONCAT("(",4+SUM($AS$1:AS5),",",Tabla1[[#This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4]])+1,20)),""),""",",4+SUM($AS$1:AS5)-1,",""","",""",""","",""",""","",""",""","",""",",Tabla1[[#This Row],[id_agregador]],",",Tabla1[[#This Row],[id sitio]],"),"),"")</f>
        <v/>
      </c>
      <c r="AX6" t="str">
        <f>IF(AN6=1,_xlfn.CONCAT("(",5+SUM($AS$1:AS5),",",Tabla1[[#This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5]])+1,20)),""),""",",5+SUM($AS$1:AS5)-1,",""","",""",""","",""",""","",""",""","",""",",Tabla1[[#This Row],[id_agregador]],",",Tabla1[[#This Row],[id sitio]],"),"),"")</f>
        <v/>
      </c>
      <c r="AY6" t="str">
        <f>IF(AM6=1,_xlfn.CONCAT("(",6+SUM($AS$1:AS5),",",Tabla1[[#This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6]])+1,20)),""),""",",6+SUM($AS$1:AS5)-1,",""","",""",""","",""",""","",""",""","",""",",Tabla1[[#This Row],[id_agregador]],",",Tabla1[[#This Row],[id sitio]],"),"),"")</f>
        <v/>
      </c>
      <c r="AZ6" t="str">
        <f>IF(AL6=1,_xlfn.CONCAT("(",7+SUM($AS$1:AS5),",",Tabla1[[#This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7]])+1,20)),""),""",",7+SUM($AS$1:AS5)-1,",""","",""",""","",""",""","",""",""","",""",",Tabla1[[#This Row],[id_agregador]],",",Tabla1[[#This Row],[id sitio]],"),"),"")</f>
        <v/>
      </c>
      <c r="BA6" t="str">
        <f>IF(AK6=1,_xlfn.CONCAT("(",8+SUM($AS$1:AS5),",",Tabla1[[#This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8]])+1,20)),""),""",",8+SUM($AS$1:AS5)-1,",""","",""",""","",""",""","",""",""","",""",",Tabla1[[#This Row],[id_agregador]],",",Tabla1[[#This Row],[id sitio]],"),"),"")</f>
        <v/>
      </c>
    </row>
    <row r="7" spans="1:53" x14ac:dyDescent="0.25">
      <c r="A7" s="6" t="s">
        <v>274</v>
      </c>
      <c r="B7" s="6" t="s">
        <v>298</v>
      </c>
      <c r="C7" s="6">
        <f>VLOOKUP(Tabla1[[#This Row],[NOMBRE DE SERVICIO]],tb_servicio!D:E,2,FALSE)</f>
        <v>104</v>
      </c>
      <c r="D7" s="6" t="s">
        <v>110</v>
      </c>
      <c r="E7" s="6">
        <f>IF(Tabla1[[#This Row],[IDU 1]]&lt;&gt;"",VLOOKUP(Tabla1[[#This Row],[IDU 1]],tb_idu!$B:$E,4,FALSE),"")</f>
        <v>11</v>
      </c>
      <c r="F7" s="6" t="s">
        <v>557</v>
      </c>
      <c r="G7" s="6" t="s">
        <v>108</v>
      </c>
      <c r="H7" s="6">
        <f>IF(Tabla1[[#This Row],[IDU 2]]&lt;&gt;"",VLOOKUP(Tabla1[[#This Row],[IDU 2]],tb_idu!$B:$E,4,FALSE),"")</f>
        <v>12</v>
      </c>
      <c r="I7" s="6" t="s">
        <v>558</v>
      </c>
      <c r="J7" s="6" t="s">
        <v>220</v>
      </c>
      <c r="K7" s="6">
        <f>IF(Tabla1[[#This Row],[IDU 3]]&lt;&gt;"",VLOOKUP(Tabla1[[#This Row],[IDU 3]],tb_idu!$B:$E,4,FALSE),"")</f>
        <v>61</v>
      </c>
      <c r="L7" s="6" t="s">
        <v>559</v>
      </c>
      <c r="M7" s="6" t="s">
        <v>223</v>
      </c>
      <c r="N7" s="6">
        <f>IF(Tabla1[[#This Row],[IDU 4]]&lt;&gt;"",VLOOKUP(Tabla1[[#This Row],[IDU 4]],tb_idu!$B:$E,4,FALSE),"")</f>
        <v>62</v>
      </c>
      <c r="O7" s="6" t="s">
        <v>542</v>
      </c>
      <c r="P7" s="6" t="s">
        <v>255</v>
      </c>
      <c r="Q7" s="6">
        <f>IF(Tabla1[[#This Row],[IDU 5]]&lt;&gt;"",VLOOKUP(Tabla1[[#This Row],[IDU 5]],tb_idu!$B:$E,4,FALSE),"")</f>
        <v>197</v>
      </c>
      <c r="R7" s="6" t="s">
        <v>560</v>
      </c>
      <c r="S7" s="6"/>
      <c r="T7" s="6" t="str">
        <f>IF(Tabla1[[#This Row],[IDU 6]]&lt;&gt;"",VLOOKUP(Tabla1[[#This Row],[IDU 6]],tb_idu!$B:$E,4,FALSE),"")</f>
        <v/>
      </c>
      <c r="U7" s="6"/>
      <c r="V7" s="6"/>
      <c r="W7" s="6" t="str">
        <f>IF(Tabla1[[#This Row],[IDU 7]]&lt;&gt;"",VLOOKUP(Tabla1[[#This Row],[IDU 7]],tb_idu!$B:$E,4,FALSE),"")</f>
        <v/>
      </c>
      <c r="X7" s="6"/>
      <c r="Y7" s="6"/>
      <c r="Z7" s="6" t="str">
        <f>IF(Tabla1[[#This Row],[IDU 8]]&lt;&gt;"",VLOOKUP(Tabla1[[#This Row],[IDU 8]],tb_idu!$B:$E,4,FALSE),"")</f>
        <v/>
      </c>
      <c r="AA7" s="6"/>
      <c r="AB7" s="6"/>
      <c r="AC7" s="6"/>
      <c r="AD7" s="6" t="s">
        <v>553</v>
      </c>
      <c r="AE7" s="6" t="s">
        <v>561</v>
      </c>
      <c r="AF7" s="6" t="s">
        <v>2</v>
      </c>
      <c r="AG7" s="6">
        <f>VLOOKUP(Tabla1[[#This Row],[NOMBRE DEL SITE]],tb_sitio!B:D,3,FALSE)</f>
        <v>2</v>
      </c>
      <c r="AH7" s="6" t="s">
        <v>12</v>
      </c>
      <c r="AI7" s="10">
        <f>VLOOKUP(Tabla1[[#This Row],[NOMBRE DEL PE ( agregador )]],tb_sitio!B:D,3,FALSE)</f>
        <v>13</v>
      </c>
      <c r="AK7">
        <f>IF(Tabla1[[#This Row],[id idu8]]&lt;&gt;"",1,0)</f>
        <v>0</v>
      </c>
      <c r="AL7">
        <f>IF(Tabla1[[#This Row],[id idu7]]&lt;&gt;"",1,0)</f>
        <v>0</v>
      </c>
      <c r="AM7">
        <f>IF(Tabla1[[#This Row],[id idu6]]&lt;&gt;"",1,0)</f>
        <v>0</v>
      </c>
      <c r="AN7">
        <f>IF(Tabla1[[#This Row],[id idu5]]&lt;&gt;"",1,0)</f>
        <v>1</v>
      </c>
      <c r="AO7">
        <f>IF(Tabla1[[#This Row],[id idu4]]&lt;&gt;"",1,0)</f>
        <v>1</v>
      </c>
      <c r="AP7">
        <f>IF(Tabla1[[#This Row],[id idu3]]&lt;&gt;"",1,0)</f>
        <v>1</v>
      </c>
      <c r="AQ7">
        <f>IF(Tabla1[[#This Row],[id idu2]]&lt;&gt;"",1,0)</f>
        <v>1</v>
      </c>
      <c r="AR7">
        <f>IF(OR(Tabla1[[#This Row],[id idu]]&lt;&gt;"",Tabla1[[#This Row],[id servicio]]&lt;&gt;""),1,0)</f>
        <v>1</v>
      </c>
      <c r="AS7">
        <f t="shared" si="0"/>
        <v>5</v>
      </c>
      <c r="AT7" t="str">
        <f>IF(AR7=1,_xlfn.CONCAT("(",1+SUM($AS$1:AS6),",",Tabla1[[#This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(14,104,11,"2-CXPB-1","2-CXPB-17",NULL,"LIM_EAL_PAG_1","Gi0/2/4","","",13,2),</v>
      </c>
      <c r="AU7" t="str">
        <f>IF(AQ7=1,_xlfn.CONCAT("(",2+SUM($AS$1:AS6),",",Tabla1[[#This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2]])+1,20)),""),""",",2+SUM($AS$1:AS6)-1,",""","",""",""","",""",""","",""",""","",""",",Tabla1[[#This Row],[id_agregador]],",",Tabla1[[#This Row],[id sitio]],"),"),"")</f>
        <v>(15,104,12,"17-EG6-2","IF4-6",14,"","","","",13,2),</v>
      </c>
      <c r="AV7" s="9" t="str">
        <f>IF(AP7=1,_xlfn.CONCAT("(",3+SUM($AS$1:AS6),",",Tabla1[[#This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3]])+1,20)),""),""",",3+SUM($AS$1:AS6)-1,",""","",""",""","",""",""","",""",""","",""",",Tabla1[[#This Row],[id_agregador]],",",Tabla1[[#This Row],[id sitio]],"),"),"")</f>
        <v>(16,104,61,"IF4-6","17-EG6-4",15,"","","","",13,2),</v>
      </c>
      <c r="AW7" t="str">
        <f>IF(AO7=1,_xlfn.CONCAT("(",4+SUM($AS$1:AS6),",",Tabla1[[#This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4]])+1,20)),""),""",",4+SUM($AS$1:AS6)-1,",""","",""",""","",""",""","",""",""","",""",",Tabla1[[#This Row],[id_agregador]],",",Tabla1[[#This Row],[id sitio]],"),"),"")</f>
        <v>(17,104,62,"17-EG6-4","17-EG6-3",16,"","","","",13,2),</v>
      </c>
      <c r="AX7" t="str">
        <f>IF(AN7=1,_xlfn.CONCAT("(",5+SUM($AS$1:AS6),",",Tabla1[[#This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5]])+1,20)),""),""",",5+SUM($AS$1:AS6)-1,",""","",""",""","",""",""","",""",""","",""",",Tabla1[[#This Row],[id_agregador]],",",Tabla1[[#This Row],[id sitio]],"),"),"")</f>
        <v>(18,104,197,"31-ETMC-2","19-D12-30",17,"","","","",13,2),</v>
      </c>
      <c r="AY7" t="str">
        <f>IF(AM7=1,_xlfn.CONCAT("(",6+SUM($AS$1:AS6),",",Tabla1[[#This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6]])+1,20)),""),""",",6+SUM($AS$1:AS6)-1,",""","",""",""","",""",""","",""",""","",""",",Tabla1[[#This Row],[id_agregador]],",",Tabla1[[#This Row],[id sitio]],"),"),"")</f>
        <v/>
      </c>
      <c r="AZ7" t="str">
        <f>IF(AL7=1,_xlfn.CONCAT("(",7+SUM($AS$1:AS6),",",Tabla1[[#This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7]])+1,20)),""),""",",7+SUM($AS$1:AS6)-1,",""","",""",""","",""",""","",""",""","",""",",Tabla1[[#This Row],[id_agregador]],",",Tabla1[[#This Row],[id sitio]],"),"),"")</f>
        <v/>
      </c>
      <c r="BA7" t="str">
        <f>IF(AK7=1,_xlfn.CONCAT("(",8+SUM($AS$1:AS6),",",Tabla1[[#This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8]])+1,20)),""),""",",8+SUM($AS$1:AS6)-1,",""","",""",""","",""",""","",""",""","",""",",Tabla1[[#This Row],[id_agregador]],",",Tabla1[[#This Row],[id sitio]],"),"),"")</f>
        <v/>
      </c>
    </row>
    <row r="8" spans="1:53" x14ac:dyDescent="0.25">
      <c r="A8" s="6" t="s">
        <v>273</v>
      </c>
      <c r="B8" s="6" t="s">
        <v>299</v>
      </c>
      <c r="C8" s="6">
        <f>VLOOKUP(Tabla1[[#This Row],[NOMBRE DE SERVICIO]],tb_servicio!D:E,2,FALSE)</f>
        <v>31</v>
      </c>
      <c r="D8" s="6" t="s">
        <v>111</v>
      </c>
      <c r="E8" s="6">
        <f>IF(Tabla1[[#This Row],[IDU 1]]&lt;&gt;"",VLOOKUP(Tabla1[[#This Row],[IDU 1]],tb_idu!$B:$E,4,FALSE),"")</f>
        <v>16</v>
      </c>
      <c r="F8" s="6" t="s">
        <v>562</v>
      </c>
      <c r="G8" s="6" t="s">
        <v>115</v>
      </c>
      <c r="H8" s="6">
        <f>IF(Tabla1[[#This Row],[IDU 2]]&lt;&gt;"",VLOOKUP(Tabla1[[#This Row],[IDU 2]],tb_idu!$B:$E,4,FALSE),"")</f>
        <v>32</v>
      </c>
      <c r="I8" s="6" t="s">
        <v>563</v>
      </c>
      <c r="J8" s="6" t="s">
        <v>223</v>
      </c>
      <c r="K8" s="6">
        <f>IF(Tabla1[[#This Row],[IDU 3]]&lt;&gt;"",VLOOKUP(Tabla1[[#This Row],[IDU 3]],tb_idu!$B:$E,4,FALSE),"")</f>
        <v>62</v>
      </c>
      <c r="L8" s="6" t="s">
        <v>564</v>
      </c>
      <c r="M8" s="6"/>
      <c r="N8" s="6" t="str">
        <f>IF(Tabla1[[#This Row],[IDU 4]]&lt;&gt;"",VLOOKUP(Tabla1[[#This Row],[IDU 4]],tb_idu!$B:$E,4,FALSE),"")</f>
        <v/>
      </c>
      <c r="O8" s="6"/>
      <c r="P8" s="6"/>
      <c r="Q8" s="6" t="str">
        <f>IF(Tabla1[[#This Row],[IDU 5]]&lt;&gt;"",VLOOKUP(Tabla1[[#This Row],[IDU 5]],tb_idu!$B:$E,4,FALSE),"")</f>
        <v/>
      </c>
      <c r="R8" s="6"/>
      <c r="S8" s="6"/>
      <c r="T8" s="6" t="str">
        <f>IF(Tabla1[[#This Row],[IDU 6]]&lt;&gt;"",VLOOKUP(Tabla1[[#This Row],[IDU 6]],tb_idu!$B:$E,4,FALSE),"")</f>
        <v/>
      </c>
      <c r="U8" s="6"/>
      <c r="V8" s="6"/>
      <c r="W8" s="6" t="str">
        <f>IF(Tabla1[[#This Row],[IDU 7]]&lt;&gt;"",VLOOKUP(Tabla1[[#This Row],[IDU 7]],tb_idu!$B:$E,4,FALSE),"")</f>
        <v/>
      </c>
      <c r="X8" s="6"/>
      <c r="Y8" s="6"/>
      <c r="Z8" s="6" t="str">
        <f>IF(Tabla1[[#This Row],[IDU 8]]&lt;&gt;"",VLOOKUP(Tabla1[[#This Row],[IDU 8]],tb_idu!$B:$E,4,FALSE),"")</f>
        <v/>
      </c>
      <c r="AA8" s="6"/>
      <c r="AB8" s="6"/>
      <c r="AC8" s="6"/>
      <c r="AD8" s="6" t="s">
        <v>553</v>
      </c>
      <c r="AE8" s="6" t="s">
        <v>565</v>
      </c>
      <c r="AF8" s="6" t="s">
        <v>3</v>
      </c>
      <c r="AG8" s="6">
        <f>VLOOKUP(Tabla1[[#This Row],[NOMBRE DEL SITE]],tb_sitio!B:D,3,FALSE)</f>
        <v>3</v>
      </c>
      <c r="AH8" s="6" t="s">
        <v>12</v>
      </c>
      <c r="AI8" s="10">
        <f>VLOOKUP(Tabla1[[#This Row],[NOMBRE DEL PE ( agregador )]],tb_sitio!B:D,3,FALSE)</f>
        <v>13</v>
      </c>
      <c r="AK8">
        <f>IF(Tabla1[[#This Row],[id idu8]]&lt;&gt;"",1,0)</f>
        <v>0</v>
      </c>
      <c r="AL8">
        <f>IF(Tabla1[[#This Row],[id idu7]]&lt;&gt;"",1,0)</f>
        <v>0</v>
      </c>
      <c r="AM8">
        <f>IF(Tabla1[[#This Row],[id idu6]]&lt;&gt;"",1,0)</f>
        <v>0</v>
      </c>
      <c r="AN8">
        <f>IF(Tabla1[[#This Row],[id idu5]]&lt;&gt;"",1,0)</f>
        <v>0</v>
      </c>
      <c r="AO8">
        <f>IF(Tabla1[[#This Row],[id idu4]]&lt;&gt;"",1,0)</f>
        <v>0</v>
      </c>
      <c r="AP8">
        <f>IF(Tabla1[[#This Row],[id idu3]]&lt;&gt;"",1,0)</f>
        <v>1</v>
      </c>
      <c r="AQ8">
        <f>IF(Tabla1[[#This Row],[id idu2]]&lt;&gt;"",1,0)</f>
        <v>1</v>
      </c>
      <c r="AR8">
        <f>IF(OR(Tabla1[[#This Row],[id idu]]&lt;&gt;"",Tabla1[[#This Row],[id servicio]]&lt;&gt;""),1,0)</f>
        <v>1</v>
      </c>
      <c r="AS8">
        <f t="shared" si="0"/>
        <v>3</v>
      </c>
      <c r="AT8" t="str">
        <f>IF(AR8=1,_xlfn.CONCAT("(",1+SUM($AS$1:AS7),",",Tabla1[[#This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(19,31,16,"17-EG6-2","IF1-2",NULL,"LIM_EAL_PAG_1","Gi0/2/2","","",13,3),</v>
      </c>
      <c r="AU8" t="str">
        <f>IF(AQ8=1,_xlfn.CONCAT("(",2+SUM($AS$1:AS7),",",Tabla1[[#This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2]])+1,20)),""),""",",2+SUM($AS$1:AS7)-1,",""","",""",""","",""",""","",""",""","",""",",Tabla1[[#This Row],[id_agregador]],",",Tabla1[[#This Row],[id sitio]],"),"),"")</f>
        <v>(20,31,32,"IF3-5","IF4-6",19,"","","","",13,3),</v>
      </c>
      <c r="AV8" s="9" t="str">
        <f>IF(AP8=1,_xlfn.CONCAT("(",3+SUM($AS$1:AS7),",",Tabla1[[#This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3]])+1,20)),""),""",",3+SUM($AS$1:AS7)-1,",""","",""",""","",""",""","",""",""","",""",",Tabla1[[#This Row],[id_agregador]],",",Tabla1[[#This Row],[id sitio]],"),"),"")</f>
        <v>(21,31,62,"IF1-2","17-EG6-1",20,"","","","",13,3),</v>
      </c>
      <c r="AW8" t="str">
        <f>IF(AO8=1,_xlfn.CONCAT("(",4+SUM($AS$1:AS7),",",Tabla1[[#This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4]])+1,20)),""),""",",4+SUM($AS$1:AS7)-1,",""","",""",""","",""",""","",""",""","",""",",Tabla1[[#This Row],[id_agregador]],",",Tabla1[[#This Row],[id sitio]],"),"),"")</f>
        <v/>
      </c>
      <c r="AX8" t="str">
        <f>IF(AN8=1,_xlfn.CONCAT("(",5+SUM($AS$1:AS7),",",Tabla1[[#This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5]])+1,20)),""),""",",5+SUM($AS$1:AS7)-1,",""","",""",""","",""",""","",""",""","",""",",Tabla1[[#This Row],[id_agregador]],",",Tabla1[[#This Row],[id sitio]],"),"),"")</f>
        <v/>
      </c>
      <c r="AY8" t="str">
        <f>IF(AM8=1,_xlfn.CONCAT("(",6+SUM($AS$1:AS7),",",Tabla1[[#This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6]])+1,20)),""),""",",6+SUM($AS$1:AS7)-1,",""","",""",""","",""",""","",""",""","",""",",Tabla1[[#This Row],[id_agregador]],",",Tabla1[[#This Row],[id sitio]],"),"),"")</f>
        <v/>
      </c>
      <c r="AZ8" t="str">
        <f>IF(AL8=1,_xlfn.CONCAT("(",7+SUM($AS$1:AS7),",",Tabla1[[#This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7]])+1,20)),""),""",",7+SUM($AS$1:AS7)-1,",""","",""",""","",""",""","",""",""","",""",",Tabla1[[#This Row],[id_agregador]],",",Tabla1[[#This Row],[id sitio]],"),"),"")</f>
        <v/>
      </c>
      <c r="BA8" t="str">
        <f>IF(AK8=1,_xlfn.CONCAT("(",8+SUM($AS$1:AS7),",",Tabla1[[#This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8]])+1,20)),""),""",",8+SUM($AS$1:AS7)-1,",""","",""",""","",""",""","",""",""","",""",",Tabla1[[#This Row],[id_agregador]],",",Tabla1[[#This Row],[id sitio]],"),"),"")</f>
        <v/>
      </c>
    </row>
    <row r="9" spans="1:53" x14ac:dyDescent="0.25">
      <c r="A9" s="6" t="s">
        <v>272</v>
      </c>
      <c r="B9" s="6" t="s">
        <v>300</v>
      </c>
      <c r="C9" s="6">
        <f>VLOOKUP(Tabla1[[#This Row],[NOMBRE DE SERVICIO]],tb_servicio!D:E,2,FALSE)</f>
        <v>125</v>
      </c>
      <c r="D9" s="6" t="s">
        <v>111</v>
      </c>
      <c r="E9" s="6">
        <f>IF(Tabla1[[#This Row],[IDU 1]]&lt;&gt;"",VLOOKUP(Tabla1[[#This Row],[IDU 1]],tb_idu!$B:$E,4,FALSE),"")</f>
        <v>16</v>
      </c>
      <c r="F9" s="6" t="s">
        <v>566</v>
      </c>
      <c r="G9" s="6" t="s">
        <v>115</v>
      </c>
      <c r="H9" s="6">
        <f>IF(Tabla1[[#This Row],[IDU 2]]&lt;&gt;"",VLOOKUP(Tabla1[[#This Row],[IDU 2]],tb_idu!$B:$E,4,FALSE),"")</f>
        <v>32</v>
      </c>
      <c r="I9" s="6" t="s">
        <v>563</v>
      </c>
      <c r="J9" s="6" t="s">
        <v>223</v>
      </c>
      <c r="K9" s="6">
        <f>IF(Tabla1[[#This Row],[IDU 3]]&lt;&gt;"",VLOOKUP(Tabla1[[#This Row],[IDU 3]],tb_idu!$B:$E,4,FALSE),"")</f>
        <v>62</v>
      </c>
      <c r="L9" s="6" t="s">
        <v>564</v>
      </c>
      <c r="M9" s="6"/>
      <c r="N9" s="6" t="str">
        <f>IF(Tabla1[[#This Row],[IDU 4]]&lt;&gt;"",VLOOKUP(Tabla1[[#This Row],[IDU 4]],tb_idu!$B:$E,4,FALSE),"")</f>
        <v/>
      </c>
      <c r="O9" s="6"/>
      <c r="P9" s="6"/>
      <c r="Q9" s="6" t="str">
        <f>IF(Tabla1[[#This Row],[IDU 5]]&lt;&gt;"",VLOOKUP(Tabla1[[#This Row],[IDU 5]],tb_idu!$B:$E,4,FALSE),"")</f>
        <v/>
      </c>
      <c r="R9" s="6"/>
      <c r="S9" s="6"/>
      <c r="T9" s="6" t="str">
        <f>IF(Tabla1[[#This Row],[IDU 6]]&lt;&gt;"",VLOOKUP(Tabla1[[#This Row],[IDU 6]],tb_idu!$B:$E,4,FALSE),"")</f>
        <v/>
      </c>
      <c r="U9" s="6"/>
      <c r="V9" s="6"/>
      <c r="W9" s="6" t="str">
        <f>IF(Tabla1[[#This Row],[IDU 7]]&lt;&gt;"",VLOOKUP(Tabla1[[#This Row],[IDU 7]],tb_idu!$B:$E,4,FALSE),"")</f>
        <v/>
      </c>
      <c r="X9" s="6"/>
      <c r="Y9" s="6"/>
      <c r="Z9" s="6" t="str">
        <f>IF(Tabla1[[#This Row],[IDU 8]]&lt;&gt;"",VLOOKUP(Tabla1[[#This Row],[IDU 8]],tb_idu!$B:$E,4,FALSE),"")</f>
        <v/>
      </c>
      <c r="AA9" s="6"/>
      <c r="AB9" s="6"/>
      <c r="AC9" s="6"/>
      <c r="AD9" s="6" t="s">
        <v>553</v>
      </c>
      <c r="AE9" s="6" t="s">
        <v>565</v>
      </c>
      <c r="AF9" s="6" t="s">
        <v>3</v>
      </c>
      <c r="AG9" s="6">
        <f>VLOOKUP(Tabla1[[#This Row],[NOMBRE DEL SITE]],tb_sitio!B:D,3,FALSE)</f>
        <v>3</v>
      </c>
      <c r="AH9" s="6" t="s">
        <v>12</v>
      </c>
      <c r="AI9" s="10">
        <f>VLOOKUP(Tabla1[[#This Row],[NOMBRE DEL PE ( agregador )]],tb_sitio!B:D,3,FALSE)</f>
        <v>13</v>
      </c>
      <c r="AK9">
        <f>IF(Tabla1[[#This Row],[id idu8]]&lt;&gt;"",1,0)</f>
        <v>0</v>
      </c>
      <c r="AL9">
        <f>IF(Tabla1[[#This Row],[id idu7]]&lt;&gt;"",1,0)</f>
        <v>0</v>
      </c>
      <c r="AM9">
        <f>IF(Tabla1[[#This Row],[id idu6]]&lt;&gt;"",1,0)</f>
        <v>0</v>
      </c>
      <c r="AN9">
        <f>IF(Tabla1[[#This Row],[id idu5]]&lt;&gt;"",1,0)</f>
        <v>0</v>
      </c>
      <c r="AO9">
        <f>IF(Tabla1[[#This Row],[id idu4]]&lt;&gt;"",1,0)</f>
        <v>0</v>
      </c>
      <c r="AP9">
        <f>IF(Tabla1[[#This Row],[id idu3]]&lt;&gt;"",1,0)</f>
        <v>1</v>
      </c>
      <c r="AQ9">
        <f>IF(Tabla1[[#This Row],[id idu2]]&lt;&gt;"",1,0)</f>
        <v>1</v>
      </c>
      <c r="AR9">
        <f>IF(OR(Tabla1[[#This Row],[id idu]]&lt;&gt;"",Tabla1[[#This Row],[id servicio]]&lt;&gt;""),1,0)</f>
        <v>1</v>
      </c>
      <c r="AS9">
        <f t="shared" si="0"/>
        <v>3</v>
      </c>
      <c r="AT9" t="str">
        <f>IF(AR9=1,_xlfn.CONCAT("(",1+SUM($AS$1:AS8),",",Tabla1[[#This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(22,125,16,"17-EG6-3","IF1-2",NULL,"LIM_EAL_PAG_1","Gi0/2/2","","",13,3),</v>
      </c>
      <c r="AU9" t="str">
        <f>IF(AQ9=1,_xlfn.CONCAT("(",2+SUM($AS$1:AS8),",",Tabla1[[#This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2]])+1,20)),""),""",",2+SUM($AS$1:AS8)-1,",""","",""",""","",""",""","",""",""","",""",",Tabla1[[#This Row],[id_agregador]],",",Tabla1[[#This Row],[id sitio]],"),"),"")</f>
        <v>(23,125,32,"IF3-5","IF4-6",22,"","","","",13,3),</v>
      </c>
      <c r="AV9" s="9" t="str">
        <f>IF(AP9=1,_xlfn.CONCAT("(",3+SUM($AS$1:AS8),",",Tabla1[[#This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3]])+1,20)),""),""",",3+SUM($AS$1:AS8)-1,",""","",""",""","",""",""","",""",""","",""",",Tabla1[[#This Row],[id_agregador]],",",Tabla1[[#This Row],[id sitio]],"),"),"")</f>
        <v>(24,125,62,"IF1-2","17-EG6-1",23,"","","","",13,3),</v>
      </c>
      <c r="AW9" t="str">
        <f>IF(AO9=1,_xlfn.CONCAT("(",4+SUM($AS$1:AS8),",",Tabla1[[#This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4]])+1,20)),""),""",",4+SUM($AS$1:AS8)-1,",""","",""",""","",""",""","",""",""","",""",",Tabla1[[#This Row],[id_agregador]],",",Tabla1[[#This Row],[id sitio]],"),"),"")</f>
        <v/>
      </c>
      <c r="AX9" t="str">
        <f>IF(AN9=1,_xlfn.CONCAT("(",5+SUM($AS$1:AS8),",",Tabla1[[#This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5]])+1,20)),""),""",",5+SUM($AS$1:AS8)-1,",""","",""",""","",""",""","",""",""","",""",",Tabla1[[#This Row],[id_agregador]],",",Tabla1[[#This Row],[id sitio]],"),"),"")</f>
        <v/>
      </c>
      <c r="AY9" t="str">
        <f>IF(AM9=1,_xlfn.CONCAT("(",6+SUM($AS$1:AS8),",",Tabla1[[#This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6]])+1,20)),""),""",",6+SUM($AS$1:AS8)-1,",""","",""",""","",""",""","",""",""","",""",",Tabla1[[#This Row],[id_agregador]],",",Tabla1[[#This Row],[id sitio]],"),"),"")</f>
        <v/>
      </c>
      <c r="AZ9" t="str">
        <f>IF(AL9=1,_xlfn.CONCAT("(",7+SUM($AS$1:AS8),",",Tabla1[[#This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7]])+1,20)),""),""",",7+SUM($AS$1:AS8)-1,",""","",""",""","",""",""","",""",""","",""",",Tabla1[[#This Row],[id_agregador]],",",Tabla1[[#This Row],[id sitio]],"),"),"")</f>
        <v/>
      </c>
      <c r="BA9" t="str">
        <f>IF(AK9=1,_xlfn.CONCAT("(",8+SUM($AS$1:AS8),",",Tabla1[[#This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8]])+1,20)),""),""",",8+SUM($AS$1:AS8)-1,",""","",""",""","",""",""","",""",""","",""",",Tabla1[[#This Row],[id_agregador]],",",Tabla1[[#This Row],[id sitio]],"),"),"")</f>
        <v/>
      </c>
    </row>
    <row r="10" spans="1:53" x14ac:dyDescent="0.25">
      <c r="A10" s="6" t="s">
        <v>274</v>
      </c>
      <c r="B10" s="6" t="s">
        <v>301</v>
      </c>
      <c r="C10" s="6">
        <f>VLOOKUP(Tabla1[[#This Row],[NOMBRE DE SERVICIO]],tb_servicio!D:E,2,FALSE)</f>
        <v>105</v>
      </c>
      <c r="D10" s="6" t="s">
        <v>112</v>
      </c>
      <c r="E10" s="6">
        <f>IF(Tabla1[[#This Row],[IDU 1]]&lt;&gt;"",VLOOKUP(Tabla1[[#This Row],[IDU 1]],tb_idu!$B:$E,4,FALSE),"")</f>
        <v>18</v>
      </c>
      <c r="F10" s="6" t="s">
        <v>567</v>
      </c>
      <c r="G10" s="6" t="s">
        <v>111</v>
      </c>
      <c r="H10" s="6">
        <f>IF(Tabla1[[#This Row],[IDU 2]]&lt;&gt;"",VLOOKUP(Tabla1[[#This Row],[IDU 2]],tb_idu!$B:$E,4,FALSE),"")</f>
        <v>16</v>
      </c>
      <c r="I10" s="6" t="s">
        <v>568</v>
      </c>
      <c r="J10" s="6" t="s">
        <v>115</v>
      </c>
      <c r="K10" s="6">
        <f>IF(Tabla1[[#This Row],[IDU 3]]&lt;&gt;"",VLOOKUP(Tabla1[[#This Row],[IDU 3]],tb_idu!$B:$E,4,FALSE),"")</f>
        <v>32</v>
      </c>
      <c r="L10" s="6" t="s">
        <v>563</v>
      </c>
      <c r="M10" s="6" t="s">
        <v>223</v>
      </c>
      <c r="N10" s="6">
        <f>IF(Tabla1[[#This Row],[IDU 4]]&lt;&gt;"",VLOOKUP(Tabla1[[#This Row],[IDU 4]],tb_idu!$B:$E,4,FALSE),"")</f>
        <v>62</v>
      </c>
      <c r="O10" s="6" t="s">
        <v>569</v>
      </c>
      <c r="P10" s="6" t="s">
        <v>255</v>
      </c>
      <c r="Q10" s="6">
        <f>IF(Tabla1[[#This Row],[IDU 5]]&lt;&gt;"",VLOOKUP(Tabla1[[#This Row],[IDU 5]],tb_idu!$B:$E,4,FALSE),"")</f>
        <v>197</v>
      </c>
      <c r="R10" s="6" t="s">
        <v>570</v>
      </c>
      <c r="S10" s="6"/>
      <c r="T10" s="6" t="str">
        <f>IF(Tabla1[[#This Row],[IDU 6]]&lt;&gt;"",VLOOKUP(Tabla1[[#This Row],[IDU 6]],tb_idu!$B:$E,4,FALSE),"")</f>
        <v/>
      </c>
      <c r="U10" s="6"/>
      <c r="V10" s="6"/>
      <c r="W10" s="6" t="str">
        <f>IF(Tabla1[[#This Row],[IDU 7]]&lt;&gt;"",VLOOKUP(Tabla1[[#This Row],[IDU 7]],tb_idu!$B:$E,4,FALSE),"")</f>
        <v/>
      </c>
      <c r="X10" s="6"/>
      <c r="Y10" s="6"/>
      <c r="Z10" s="6" t="str">
        <f>IF(Tabla1[[#This Row],[IDU 8]]&lt;&gt;"",VLOOKUP(Tabla1[[#This Row],[IDU 8]],tb_idu!$B:$E,4,FALSE),"")</f>
        <v/>
      </c>
      <c r="AA10" s="6"/>
      <c r="AB10" s="6"/>
      <c r="AC10" s="6"/>
      <c r="AD10" s="6" t="s">
        <v>553</v>
      </c>
      <c r="AE10" s="6" t="s">
        <v>561</v>
      </c>
      <c r="AF10" s="6" t="s">
        <v>3</v>
      </c>
      <c r="AG10" s="6">
        <f>VLOOKUP(Tabla1[[#This Row],[NOMBRE DEL SITE]],tb_sitio!B:D,3,FALSE)</f>
        <v>3</v>
      </c>
      <c r="AH10" s="6" t="s">
        <v>12</v>
      </c>
      <c r="AI10" s="10">
        <f>VLOOKUP(Tabla1[[#This Row],[NOMBRE DEL PE ( agregador )]],tb_sitio!B:D,3,FALSE)</f>
        <v>13</v>
      </c>
      <c r="AK10">
        <f>IF(Tabla1[[#This Row],[id idu8]]&lt;&gt;"",1,0)</f>
        <v>0</v>
      </c>
      <c r="AL10">
        <f>IF(Tabla1[[#This Row],[id idu7]]&lt;&gt;"",1,0)</f>
        <v>0</v>
      </c>
      <c r="AM10">
        <f>IF(Tabla1[[#This Row],[id idu6]]&lt;&gt;"",1,0)</f>
        <v>0</v>
      </c>
      <c r="AN10">
        <f>IF(Tabla1[[#This Row],[id idu5]]&lt;&gt;"",1,0)</f>
        <v>1</v>
      </c>
      <c r="AO10">
        <f>IF(Tabla1[[#This Row],[id idu4]]&lt;&gt;"",1,0)</f>
        <v>1</v>
      </c>
      <c r="AP10">
        <f>IF(Tabla1[[#This Row],[id idu3]]&lt;&gt;"",1,0)</f>
        <v>1</v>
      </c>
      <c r="AQ10">
        <f>IF(Tabla1[[#This Row],[id idu2]]&lt;&gt;"",1,0)</f>
        <v>1</v>
      </c>
      <c r="AR10">
        <f>IF(OR(Tabla1[[#This Row],[id idu]]&lt;&gt;"",Tabla1[[#This Row],[id servicio]]&lt;&gt;""),1,0)</f>
        <v>1</v>
      </c>
      <c r="AS10">
        <f t="shared" si="0"/>
        <v>5</v>
      </c>
      <c r="AT10" t="str">
        <f>IF(AR10=1,_xlfn.CONCAT("(",1+SUM($AS$1:AS9),",",Tabla1[[#This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(25,105,18,"2-MD1-1","17-EG6-2",NULL,"LIM_EAL_PAG_1","Gi0/2/4","","",13,3),</v>
      </c>
      <c r="AU10" t="str">
        <f>IF(AQ10=1,_xlfn.CONCAT("(",2+SUM($AS$1:AS9),",",Tabla1[[#This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2]])+1,20)),""),""",",2+SUM($AS$1:AS9)-1,",""","",""",""","",""",""","",""",""","",""",",Tabla1[[#This Row],[id_agregador]],",",Tabla1[[#This Row],[id sitio]],"),"),"")</f>
        <v>(26,105,16,"17-EG6-1","IF1-2",25,"","","","",13,3),</v>
      </c>
      <c r="AV10" s="9" t="str">
        <f>IF(AP10=1,_xlfn.CONCAT("(",3+SUM($AS$1:AS9),",",Tabla1[[#This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3]])+1,20)),""),""",",3+SUM($AS$1:AS9)-1,",""","",""",""","",""",""","",""",""","",""",",Tabla1[[#This Row],[id_agregador]],",",Tabla1[[#This Row],[id sitio]],"),"),"")</f>
        <v>(27,105,32,"IF3-5","IF4-6",26,"","","","",13,3),</v>
      </c>
      <c r="AW10" t="str">
        <f>IF(AO10=1,_xlfn.CONCAT("(",4+SUM($AS$1:AS9),",",Tabla1[[#This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4]])+1,20)),""),""",",4+SUM($AS$1:AS9)-1,",""","",""",""","",""",""","",""",""","",""",",Tabla1[[#This Row],[id_agregador]],",",Tabla1[[#This Row],[id sitio]],"),"),"")</f>
        <v>(28,105,62,"IF1-2","17-EG6-3",27,"","","","",13,3),</v>
      </c>
      <c r="AX10" t="str">
        <f>IF(AN10=1,_xlfn.CONCAT("(",5+SUM($AS$1:AS9),",",Tabla1[[#This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5]])+1,20)),""),""",",5+SUM($AS$1:AS9)-1,",""","",""",""","",""",""","",""",""","",""",",Tabla1[[#This Row],[id_agregador]],",",Tabla1[[#This Row],[id sitio]],"),"),"")</f>
        <v>(29,105,197,"31-ETMC-2","23-D12-22",28,"","","","",13,3),</v>
      </c>
      <c r="AY10" t="str">
        <f>IF(AM10=1,_xlfn.CONCAT("(",6+SUM($AS$1:AS9),",",Tabla1[[#This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6]])+1,20)),""),""",",6+SUM($AS$1:AS9)-1,",""","",""",""","",""",""","",""",""","",""",",Tabla1[[#This Row],[id_agregador]],",",Tabla1[[#This Row],[id sitio]],"),"),"")</f>
        <v/>
      </c>
      <c r="AZ10" t="str">
        <f>IF(AL10=1,_xlfn.CONCAT("(",7+SUM($AS$1:AS9),",",Tabla1[[#This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7]])+1,20)),""),""",",7+SUM($AS$1:AS9)-1,",""","",""",""","",""",""","",""",""","",""",",Tabla1[[#This Row],[id_agregador]],",",Tabla1[[#This Row],[id sitio]],"),"),"")</f>
        <v/>
      </c>
      <c r="BA10" t="str">
        <f>IF(AK10=1,_xlfn.CONCAT("(",8+SUM($AS$1:AS9),",",Tabla1[[#This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8]])+1,20)),""),""",",8+SUM($AS$1:AS9)-1,",""","",""",""","",""",""","",""",""","",""",",Tabla1[[#This Row],[id_agregador]],",",Tabla1[[#This Row],[id sitio]],"),"),"")</f>
        <v/>
      </c>
    </row>
    <row r="11" spans="1:53" x14ac:dyDescent="0.25">
      <c r="A11" s="6" t="s">
        <v>275</v>
      </c>
      <c r="B11" s="6" t="s">
        <v>302</v>
      </c>
      <c r="C11" s="6">
        <f>VLOOKUP(Tabla1[[#This Row],[NOMBRE DE SERVICIO]],tb_servicio!D:E,2,FALSE)</f>
        <v>222</v>
      </c>
      <c r="D11" s="6" t="s">
        <v>113</v>
      </c>
      <c r="E11" s="6">
        <f>IF(Tabla1[[#This Row],[IDU 1]]&lt;&gt;"",VLOOKUP(Tabla1[[#This Row],[IDU 1]],tb_idu!$B:$E,4,FALSE),"")</f>
        <v>20</v>
      </c>
      <c r="F11" s="6" t="s">
        <v>571</v>
      </c>
      <c r="G11" s="6" t="s">
        <v>221</v>
      </c>
      <c r="H11" s="6">
        <f>IF(Tabla1[[#This Row],[IDU 2]]&lt;&gt;"",VLOOKUP(Tabla1[[#This Row],[IDU 2]],tb_idu!$B:$E,4,FALSE),"")</f>
        <v>56</v>
      </c>
      <c r="I11" s="6" t="s">
        <v>572</v>
      </c>
      <c r="J11" s="6"/>
      <c r="K11" s="6" t="str">
        <f>IF(Tabla1[[#This Row],[IDU 3]]&lt;&gt;"",VLOOKUP(Tabla1[[#This Row],[IDU 3]],tb_idu!$B:$E,4,FALSE),"")</f>
        <v/>
      </c>
      <c r="L11" s="6"/>
      <c r="M11" s="6"/>
      <c r="N11" s="6" t="str">
        <f>IF(Tabla1[[#This Row],[IDU 4]]&lt;&gt;"",VLOOKUP(Tabla1[[#This Row],[IDU 4]],tb_idu!$B:$E,4,FALSE),"")</f>
        <v/>
      </c>
      <c r="O11" s="6"/>
      <c r="P11" s="6"/>
      <c r="Q11" s="6" t="str">
        <f>IF(Tabla1[[#This Row],[IDU 5]]&lt;&gt;"",VLOOKUP(Tabla1[[#This Row],[IDU 5]],tb_idu!$B:$E,4,FALSE),"")</f>
        <v/>
      </c>
      <c r="R11" s="6"/>
      <c r="S11" s="6"/>
      <c r="T11" s="6" t="str">
        <f>IF(Tabla1[[#This Row],[IDU 6]]&lt;&gt;"",VLOOKUP(Tabla1[[#This Row],[IDU 6]],tb_idu!$B:$E,4,FALSE),"")</f>
        <v/>
      </c>
      <c r="U11" s="6"/>
      <c r="V11" s="6"/>
      <c r="W11" s="6" t="str">
        <f>IF(Tabla1[[#This Row],[IDU 7]]&lt;&gt;"",VLOOKUP(Tabla1[[#This Row],[IDU 7]],tb_idu!$B:$E,4,FALSE),"")</f>
        <v/>
      </c>
      <c r="X11" s="6"/>
      <c r="Y11" s="6"/>
      <c r="Z11" s="6" t="str">
        <f>IF(Tabla1[[#This Row],[IDU 8]]&lt;&gt;"",VLOOKUP(Tabla1[[#This Row],[IDU 8]],tb_idu!$B:$E,4,FALSE),"")</f>
        <v/>
      </c>
      <c r="AA11" s="6"/>
      <c r="AB11" s="6"/>
      <c r="AC11" s="6"/>
      <c r="AD11" s="6" t="s">
        <v>573</v>
      </c>
      <c r="AE11" s="6" t="s">
        <v>574</v>
      </c>
      <c r="AF11" s="6" t="s">
        <v>4</v>
      </c>
      <c r="AG11" s="6">
        <f>VLOOKUP(Tabla1[[#This Row],[NOMBRE DEL SITE]],tb_sitio!B:D,3,FALSE)</f>
        <v>4</v>
      </c>
      <c r="AH11" s="6" t="s">
        <v>12</v>
      </c>
      <c r="AI11" s="10">
        <f>VLOOKUP(Tabla1[[#This Row],[NOMBRE DEL PE ( agregador )]],tb_sitio!B:D,3,FALSE)</f>
        <v>13</v>
      </c>
      <c r="AK11">
        <f>IF(Tabla1[[#This Row],[id idu8]]&lt;&gt;"",1,0)</f>
        <v>0</v>
      </c>
      <c r="AL11">
        <f>IF(Tabla1[[#This Row],[id idu7]]&lt;&gt;"",1,0)</f>
        <v>0</v>
      </c>
      <c r="AM11">
        <f>IF(Tabla1[[#This Row],[id idu6]]&lt;&gt;"",1,0)</f>
        <v>0</v>
      </c>
      <c r="AN11">
        <f>IF(Tabla1[[#This Row],[id idu5]]&lt;&gt;"",1,0)</f>
        <v>0</v>
      </c>
      <c r="AO11">
        <f>IF(Tabla1[[#This Row],[id idu4]]&lt;&gt;"",1,0)</f>
        <v>0</v>
      </c>
      <c r="AP11">
        <f>IF(Tabla1[[#This Row],[id idu3]]&lt;&gt;"",1,0)</f>
        <v>0</v>
      </c>
      <c r="AQ11">
        <f>IF(Tabla1[[#This Row],[id idu2]]&lt;&gt;"",1,0)</f>
        <v>1</v>
      </c>
      <c r="AR11">
        <f>IF(OR(Tabla1[[#This Row],[id idu]]&lt;&gt;"",Tabla1[[#This Row],[id servicio]]&lt;&gt;""),1,0)</f>
        <v>1</v>
      </c>
      <c r="AS11">
        <f t="shared" si="0"/>
        <v>2</v>
      </c>
      <c r="AT11" t="str">
        <f>IF(AR11=1,_xlfn.CONCAT("(",1+SUM($AS$1:AS10),",",Tabla1[[#This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(30,222,20,"17-EG6-6","IF1-2",NULL,"LIM_EALZ_AGG_1","Gi1/1/3","","",13,4),</v>
      </c>
      <c r="AU11" t="str">
        <f>IF(AQ11=1,_xlfn.CONCAT("(",2+SUM($AS$1:AS10),",",Tabla1[[#This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2]])+1,20)),""),""",",2+SUM($AS$1:AS10)-1,",""","",""",""","",""",""","",""",""","",""",",Tabla1[[#This Row],[id_agregador]],",",Tabla1[[#This Row],[id sitio]],"),"),"")</f>
        <v>(31,222,56,"IF3-5","17-EG6-6",30,"","","","",13,4),</v>
      </c>
      <c r="AV11" s="9" t="str">
        <f>IF(AP11=1,_xlfn.CONCAT("(",3+SUM($AS$1:AS10),",",Tabla1[[#This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3]])+1,20)),""),""",",3+SUM($AS$1:AS10)-1,",""","",""",""","",""",""","",""",""","",""",",Tabla1[[#This Row],[id_agregador]],",",Tabla1[[#This Row],[id sitio]],"),"),"")</f>
        <v/>
      </c>
      <c r="AW11" t="str">
        <f>IF(AO11=1,_xlfn.CONCAT("(",4+SUM($AS$1:AS10),",",Tabla1[[#This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4]])+1,20)),""),""",",4+SUM($AS$1:AS10)-1,",""","",""",""","",""",""","",""",""","",""",",Tabla1[[#This Row],[id_agregador]],",",Tabla1[[#This Row],[id sitio]],"),"),"")</f>
        <v/>
      </c>
      <c r="AX11" t="str">
        <f>IF(AN11=1,_xlfn.CONCAT("(",5+SUM($AS$1:AS10),",",Tabla1[[#This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5]])+1,20)),""),""",",5+SUM($AS$1:AS10)-1,",""","",""",""","",""",""","",""",""","",""",",Tabla1[[#This Row],[id_agregador]],",",Tabla1[[#This Row],[id sitio]],"),"),"")</f>
        <v/>
      </c>
      <c r="AY11" t="str">
        <f>IF(AM11=1,_xlfn.CONCAT("(",6+SUM($AS$1:AS10),",",Tabla1[[#This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6]])+1,20)),""),""",",6+SUM($AS$1:AS10)-1,",""","",""",""","",""",""","",""",""","",""",",Tabla1[[#This Row],[id_agregador]],",",Tabla1[[#This Row],[id sitio]],"),"),"")</f>
        <v/>
      </c>
      <c r="AZ11" t="str">
        <f>IF(AL11=1,_xlfn.CONCAT("(",7+SUM($AS$1:AS10),",",Tabla1[[#This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7]])+1,20)),""),""",",7+SUM($AS$1:AS10)-1,",""","",""",""","",""",""","",""",""","",""",",Tabla1[[#This Row],[id_agregador]],",",Tabla1[[#This Row],[id sitio]],"),"),"")</f>
        <v/>
      </c>
      <c r="BA11" t="str">
        <f>IF(AK11=1,_xlfn.CONCAT("(",8+SUM($AS$1:AS10),",",Tabla1[[#This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8]])+1,20)),""),""",",8+SUM($AS$1:AS10)-1,",""","",""",""","",""",""","",""",""","",""",",Tabla1[[#This Row],[id_agregador]],",",Tabla1[[#This Row],[id sitio]],"),"),"")</f>
        <v/>
      </c>
    </row>
    <row r="12" spans="1:53" x14ac:dyDescent="0.25">
      <c r="A12" s="6" t="s">
        <v>276</v>
      </c>
      <c r="B12" s="6" t="s">
        <v>303</v>
      </c>
      <c r="C12" s="6">
        <f>VLOOKUP(Tabla1[[#This Row],[NOMBRE DE SERVICIO]],tb_servicio!D:E,2,FALSE)</f>
        <v>20</v>
      </c>
      <c r="D12" s="6" t="s">
        <v>114</v>
      </c>
      <c r="E12" s="6">
        <f>IF(Tabla1[[#This Row],[IDU 1]]&lt;&gt;"",VLOOKUP(Tabla1[[#This Row],[IDU 1]],tb_idu!$B:$E,4,FALSE),"")</f>
        <v>21</v>
      </c>
      <c r="F12" s="6" t="s">
        <v>575</v>
      </c>
      <c r="G12" s="6" t="s">
        <v>222</v>
      </c>
      <c r="H12" s="6">
        <f>IF(Tabla1[[#This Row],[IDU 2]]&lt;&gt;"",VLOOKUP(Tabla1[[#This Row],[IDU 2]],tb_idu!$B:$E,4,FALSE),"")</f>
        <v>30</v>
      </c>
      <c r="I12" s="6" t="s">
        <v>552</v>
      </c>
      <c r="J12" s="6"/>
      <c r="K12" s="6" t="str">
        <f>IF(Tabla1[[#This Row],[IDU 3]]&lt;&gt;"",VLOOKUP(Tabla1[[#This Row],[IDU 3]],tb_idu!$B:$E,4,FALSE),"")</f>
        <v/>
      </c>
      <c r="L12" s="6"/>
      <c r="M12" s="6"/>
      <c r="N12" s="6" t="str">
        <f>IF(Tabla1[[#This Row],[IDU 4]]&lt;&gt;"",VLOOKUP(Tabla1[[#This Row],[IDU 4]],tb_idu!$B:$E,4,FALSE),"")</f>
        <v/>
      </c>
      <c r="O12" s="6"/>
      <c r="P12" s="6"/>
      <c r="Q12" s="6" t="str">
        <f>IF(Tabla1[[#This Row],[IDU 5]]&lt;&gt;"",VLOOKUP(Tabla1[[#This Row],[IDU 5]],tb_idu!$B:$E,4,FALSE),"")</f>
        <v/>
      </c>
      <c r="R12" s="6"/>
      <c r="S12" s="6"/>
      <c r="T12" s="6" t="str">
        <f>IF(Tabla1[[#This Row],[IDU 6]]&lt;&gt;"",VLOOKUP(Tabla1[[#This Row],[IDU 6]],tb_idu!$B:$E,4,FALSE),"")</f>
        <v/>
      </c>
      <c r="U12" s="6"/>
      <c r="V12" s="6"/>
      <c r="W12" s="6" t="str">
        <f>IF(Tabla1[[#This Row],[IDU 7]]&lt;&gt;"",VLOOKUP(Tabla1[[#This Row],[IDU 7]],tb_idu!$B:$E,4,FALSE),"")</f>
        <v/>
      </c>
      <c r="X12" s="6"/>
      <c r="Y12" s="6"/>
      <c r="Z12" s="6" t="str">
        <f>IF(Tabla1[[#This Row],[IDU 8]]&lt;&gt;"",VLOOKUP(Tabla1[[#This Row],[IDU 8]],tb_idu!$B:$E,4,FALSE),"")</f>
        <v/>
      </c>
      <c r="AA12" s="6"/>
      <c r="AB12" s="6"/>
      <c r="AC12" s="6"/>
      <c r="AD12" s="6" t="s">
        <v>576</v>
      </c>
      <c r="AE12" s="6" t="s">
        <v>577</v>
      </c>
      <c r="AF12" s="6" t="s">
        <v>5</v>
      </c>
      <c r="AG12" s="6">
        <f>VLOOKUP(Tabla1[[#This Row],[NOMBRE DEL SITE]],tb_sitio!B:D,3,FALSE)</f>
        <v>5</v>
      </c>
      <c r="AH12" s="6" t="s">
        <v>96</v>
      </c>
      <c r="AI12" s="10">
        <f>VLOOKUP(Tabla1[[#This Row],[NOMBRE DEL PE ( agregador )]],tb_sitio!B:D,3,FALSE)</f>
        <v>6</v>
      </c>
      <c r="AK12">
        <f>IF(Tabla1[[#This Row],[id idu8]]&lt;&gt;"",1,0)</f>
        <v>0</v>
      </c>
      <c r="AL12">
        <f>IF(Tabla1[[#This Row],[id idu7]]&lt;&gt;"",1,0)</f>
        <v>0</v>
      </c>
      <c r="AM12">
        <f>IF(Tabla1[[#This Row],[id idu6]]&lt;&gt;"",1,0)</f>
        <v>0</v>
      </c>
      <c r="AN12">
        <f>IF(Tabla1[[#This Row],[id idu5]]&lt;&gt;"",1,0)</f>
        <v>0</v>
      </c>
      <c r="AO12">
        <f>IF(Tabla1[[#This Row],[id idu4]]&lt;&gt;"",1,0)</f>
        <v>0</v>
      </c>
      <c r="AP12">
        <f>IF(Tabla1[[#This Row],[id idu3]]&lt;&gt;"",1,0)</f>
        <v>0</v>
      </c>
      <c r="AQ12">
        <f>IF(Tabla1[[#This Row],[id idu2]]&lt;&gt;"",1,0)</f>
        <v>1</v>
      </c>
      <c r="AR12">
        <f>IF(OR(Tabla1[[#This Row],[id idu]]&lt;&gt;"",Tabla1[[#This Row],[id servicio]]&lt;&gt;""),1,0)</f>
        <v>1</v>
      </c>
      <c r="AS12">
        <f t="shared" si="0"/>
        <v>2</v>
      </c>
      <c r="AT12" t="str">
        <f>IF(AR12=1,_xlfn.CONCAT("(",1+SUM($AS$1:AS11),",",Tabla1[[#This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(32,20,21,"17-EG6-5","IF4-6",NULL,"LIM_SJM_RAN_1","Gi0/3/0/4","","",6,5),</v>
      </c>
      <c r="AU12" t="str">
        <f>IF(AQ12=1,_xlfn.CONCAT("(",2+SUM($AS$1:AS11),",",Tabla1[[#This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2]])+1,20)),""),""",",2+SUM($AS$1:AS11)-1,",""","",""",""","",""",""","",""",""","",""",",Tabla1[[#This Row],[id_agregador]],",",Tabla1[[#This Row],[id sitio]],"),"),"")</f>
        <v>(33,20,30,"IF4-6","17-EG6-2",32,"","","","",6,5),</v>
      </c>
      <c r="AV12" s="9" t="str">
        <f>IF(AP12=1,_xlfn.CONCAT("(",3+SUM($AS$1:AS11),",",Tabla1[[#This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3]])+1,20)),""),""",",3+SUM($AS$1:AS11)-1,",""","",""",""","",""",""","",""",""","",""",",Tabla1[[#This Row],[id_agregador]],",",Tabla1[[#This Row],[id sitio]],"),"),"")</f>
        <v/>
      </c>
      <c r="AW12" t="str">
        <f>IF(AO12=1,_xlfn.CONCAT("(",4+SUM($AS$1:AS11),",",Tabla1[[#This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4]])+1,20)),""),""",",4+SUM($AS$1:AS11)-1,",""","",""",""","",""",""","",""",""","",""",",Tabla1[[#This Row],[id_agregador]],",",Tabla1[[#This Row],[id sitio]],"),"),"")</f>
        <v/>
      </c>
      <c r="AX12" t="str">
        <f>IF(AN12=1,_xlfn.CONCAT("(",5+SUM($AS$1:AS11),",",Tabla1[[#This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5]])+1,20)),""),""",",5+SUM($AS$1:AS11)-1,",""","",""",""","",""",""","",""",""","",""",",Tabla1[[#This Row],[id_agregador]],",",Tabla1[[#This Row],[id sitio]],"),"),"")</f>
        <v/>
      </c>
      <c r="AY12" t="str">
        <f>IF(AM12=1,_xlfn.CONCAT("(",6+SUM($AS$1:AS11),",",Tabla1[[#This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6]])+1,20)),""),""",",6+SUM($AS$1:AS11)-1,",""","",""",""","",""",""","",""",""","",""",",Tabla1[[#This Row],[id_agregador]],",",Tabla1[[#This Row],[id sitio]],"),"),"")</f>
        <v/>
      </c>
      <c r="AZ12" t="str">
        <f>IF(AL12=1,_xlfn.CONCAT("(",7+SUM($AS$1:AS11),",",Tabla1[[#This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7]])+1,20)),""),""",",7+SUM($AS$1:AS11)-1,",""","",""",""","",""",""","",""",""","",""",",Tabla1[[#This Row],[id_agregador]],",",Tabla1[[#This Row],[id sitio]],"),"),"")</f>
        <v/>
      </c>
      <c r="BA12" t="str">
        <f>IF(AK12=1,_xlfn.CONCAT("(",8+SUM($AS$1:AS11),",",Tabla1[[#This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8]])+1,20)),""),""",",8+SUM($AS$1:AS11)-1,",""","",""",""","",""",""","",""",""","",""",",Tabla1[[#This Row],[id_agregador]],",",Tabla1[[#This Row],[id sitio]],"),"),"")</f>
        <v/>
      </c>
    </row>
    <row r="13" spans="1:53" x14ac:dyDescent="0.25">
      <c r="A13" s="6" t="s">
        <v>272</v>
      </c>
      <c r="B13" s="6" t="s">
        <v>304</v>
      </c>
      <c r="C13" s="6">
        <f>VLOOKUP(Tabla1[[#This Row],[NOMBRE DE SERVICIO]],tb_servicio!D:E,2,FALSE)</f>
        <v>96</v>
      </c>
      <c r="D13" s="6" t="s">
        <v>115</v>
      </c>
      <c r="E13" s="6">
        <f>IF(Tabla1[[#This Row],[IDU 1]]&lt;&gt;"",VLOOKUP(Tabla1[[#This Row],[IDU 1]],tb_idu!$B:$E,4,FALSE),"")</f>
        <v>32</v>
      </c>
      <c r="F13" s="6" t="s">
        <v>551</v>
      </c>
      <c r="G13" s="6" t="s">
        <v>223</v>
      </c>
      <c r="H13" s="6">
        <f>IF(Tabla1[[#This Row],[IDU 2]]&lt;&gt;"",VLOOKUP(Tabla1[[#This Row],[IDU 2]],tb_idu!$B:$E,4,FALSE),"")</f>
        <v>62</v>
      </c>
      <c r="I13" s="6" t="s">
        <v>564</v>
      </c>
      <c r="J13" s="6"/>
      <c r="K13" s="6" t="str">
        <f>IF(Tabla1[[#This Row],[IDU 3]]&lt;&gt;"",VLOOKUP(Tabla1[[#This Row],[IDU 3]],tb_idu!$B:$E,4,FALSE),"")</f>
        <v/>
      </c>
      <c r="L13" s="6"/>
      <c r="M13" s="6"/>
      <c r="N13" s="6" t="str">
        <f>IF(Tabla1[[#This Row],[IDU 4]]&lt;&gt;"",VLOOKUP(Tabla1[[#This Row],[IDU 4]],tb_idu!$B:$E,4,FALSE),"")</f>
        <v/>
      </c>
      <c r="O13" s="6"/>
      <c r="P13" s="6"/>
      <c r="Q13" s="6" t="str">
        <f>IF(Tabla1[[#This Row],[IDU 5]]&lt;&gt;"",VLOOKUP(Tabla1[[#This Row],[IDU 5]],tb_idu!$B:$E,4,FALSE),"")</f>
        <v/>
      </c>
      <c r="R13" s="6"/>
      <c r="S13" s="6"/>
      <c r="T13" s="6" t="str">
        <f>IF(Tabla1[[#This Row],[IDU 6]]&lt;&gt;"",VLOOKUP(Tabla1[[#This Row],[IDU 6]],tb_idu!$B:$E,4,FALSE),"")</f>
        <v/>
      </c>
      <c r="U13" s="6"/>
      <c r="V13" s="6"/>
      <c r="W13" s="6" t="str">
        <f>IF(Tabla1[[#This Row],[IDU 7]]&lt;&gt;"",VLOOKUP(Tabla1[[#This Row],[IDU 7]],tb_idu!$B:$E,4,FALSE),"")</f>
        <v/>
      </c>
      <c r="X13" s="6"/>
      <c r="Y13" s="6"/>
      <c r="Z13" s="6" t="str">
        <f>IF(Tabla1[[#This Row],[IDU 8]]&lt;&gt;"",VLOOKUP(Tabla1[[#This Row],[IDU 8]],tb_idu!$B:$E,4,FALSE),"")</f>
        <v/>
      </c>
      <c r="AA13" s="6"/>
      <c r="AB13" s="6"/>
      <c r="AC13" s="6"/>
      <c r="AD13" s="6" t="s">
        <v>553</v>
      </c>
      <c r="AE13" s="6" t="s">
        <v>565</v>
      </c>
      <c r="AF13" s="6" t="s">
        <v>6</v>
      </c>
      <c r="AG13" s="6">
        <f>VLOOKUP(Tabla1[[#This Row],[NOMBRE DEL SITE]],tb_sitio!B:D,3,FALSE)</f>
        <v>7</v>
      </c>
      <c r="AH13" s="6" t="s">
        <v>12</v>
      </c>
      <c r="AI13" s="10">
        <f>VLOOKUP(Tabla1[[#This Row],[NOMBRE DEL PE ( agregador )]],tb_sitio!B:D,3,FALSE)</f>
        <v>13</v>
      </c>
      <c r="AK13">
        <f>IF(Tabla1[[#This Row],[id idu8]]&lt;&gt;"",1,0)</f>
        <v>0</v>
      </c>
      <c r="AL13">
        <f>IF(Tabla1[[#This Row],[id idu7]]&lt;&gt;"",1,0)</f>
        <v>0</v>
      </c>
      <c r="AM13">
        <f>IF(Tabla1[[#This Row],[id idu6]]&lt;&gt;"",1,0)</f>
        <v>0</v>
      </c>
      <c r="AN13">
        <f>IF(Tabla1[[#This Row],[id idu5]]&lt;&gt;"",1,0)</f>
        <v>0</v>
      </c>
      <c r="AO13">
        <f>IF(Tabla1[[#This Row],[id idu4]]&lt;&gt;"",1,0)</f>
        <v>0</v>
      </c>
      <c r="AP13">
        <f>IF(Tabla1[[#This Row],[id idu3]]&lt;&gt;"",1,0)</f>
        <v>0</v>
      </c>
      <c r="AQ13">
        <f>IF(Tabla1[[#This Row],[id idu2]]&lt;&gt;"",1,0)</f>
        <v>1</v>
      </c>
      <c r="AR13">
        <f>IF(OR(Tabla1[[#This Row],[id idu]]&lt;&gt;"",Tabla1[[#This Row],[id servicio]]&lt;&gt;""),1,0)</f>
        <v>1</v>
      </c>
      <c r="AS13">
        <f t="shared" si="0"/>
        <v>2</v>
      </c>
      <c r="AT13" t="str">
        <f>IF(AR13=1,_xlfn.CONCAT("(",1+SUM($AS$1:AS12),",",Tabla1[[#This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(34,96,32,"17-EG6-1","IF4-6",NULL,"LIM_EAL_PAG_1","Gi0/2/2","","",13,7),</v>
      </c>
      <c r="AU13" t="str">
        <f>IF(AQ13=1,_xlfn.CONCAT("(",2+SUM($AS$1:AS12),",",Tabla1[[#This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2]])+1,20)),""),""",",2+SUM($AS$1:AS12)-1,",""","",""",""","",""",""","",""",""","",""",",Tabla1[[#This Row],[id_agregador]],",",Tabla1[[#This Row],[id sitio]],"),"),"")</f>
        <v>(35,96,62,"IF1-2","17-EG6-1",34,"","","","",13,7),</v>
      </c>
      <c r="AV13" s="9" t="str">
        <f>IF(AP13=1,_xlfn.CONCAT("(",3+SUM($AS$1:AS12),",",Tabla1[[#This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3]])+1,20)),""),""",",3+SUM($AS$1:AS12)-1,",""","",""",""","",""",""","",""",""","",""",",Tabla1[[#This Row],[id_agregador]],",",Tabla1[[#This Row],[id sitio]],"),"),"")</f>
        <v/>
      </c>
      <c r="AW13" t="str">
        <f>IF(AO13=1,_xlfn.CONCAT("(",4+SUM($AS$1:AS12),",",Tabla1[[#This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4]])+1,20)),""),""",",4+SUM($AS$1:AS12)-1,",""","",""",""","",""",""","",""",""","",""",",Tabla1[[#This Row],[id_agregador]],",",Tabla1[[#This Row],[id sitio]],"),"),"")</f>
        <v/>
      </c>
      <c r="AX13" t="str">
        <f>IF(AN13=1,_xlfn.CONCAT("(",5+SUM($AS$1:AS12),",",Tabla1[[#This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5]])+1,20)),""),""",",5+SUM($AS$1:AS12)-1,",""","",""",""","",""",""","",""",""","",""",",Tabla1[[#This Row],[id_agregador]],",",Tabla1[[#This Row],[id sitio]],"),"),"")</f>
        <v/>
      </c>
      <c r="AY13" t="str">
        <f>IF(AM13=1,_xlfn.CONCAT("(",6+SUM($AS$1:AS12),",",Tabla1[[#This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6]])+1,20)),""),""",",6+SUM($AS$1:AS12)-1,",""","",""",""","",""",""","",""",""","",""",",Tabla1[[#This Row],[id_agregador]],",",Tabla1[[#This Row],[id sitio]],"),"),"")</f>
        <v/>
      </c>
      <c r="AZ13" t="str">
        <f>IF(AL13=1,_xlfn.CONCAT("(",7+SUM($AS$1:AS12),",",Tabla1[[#This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7]])+1,20)),""),""",",7+SUM($AS$1:AS12)-1,",""","",""",""","",""",""","",""",""","",""",",Tabla1[[#This Row],[id_agregador]],",",Tabla1[[#This Row],[id sitio]],"),"),"")</f>
        <v/>
      </c>
      <c r="BA13" t="str">
        <f>IF(AK13=1,_xlfn.CONCAT("(",8+SUM($AS$1:AS12),",",Tabla1[[#This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8]])+1,20)),""),""",",8+SUM($AS$1:AS12)-1,",""","",""",""","",""",""","",""",""","",""",",Tabla1[[#This Row],[id_agregador]],",",Tabla1[[#This Row],[id sitio]],"),"),"")</f>
        <v/>
      </c>
    </row>
    <row r="14" spans="1:53" x14ac:dyDescent="0.25">
      <c r="A14" s="6" t="s">
        <v>273</v>
      </c>
      <c r="B14" s="6" t="s">
        <v>305</v>
      </c>
      <c r="C14" s="6">
        <f>VLOOKUP(Tabla1[[#This Row],[NOMBRE DE SERVICIO]],tb_servicio!D:E,2,FALSE)</f>
        <v>32</v>
      </c>
      <c r="D14" s="6" t="s">
        <v>116</v>
      </c>
      <c r="E14" s="6">
        <f>IF(Tabla1[[#This Row],[IDU 1]]&lt;&gt;"",VLOOKUP(Tabla1[[#This Row],[IDU 1]],tb_idu!$B:$E,4,FALSE),"")</f>
        <v>36</v>
      </c>
      <c r="F14" s="6" t="s">
        <v>547</v>
      </c>
      <c r="G14" s="6" t="s">
        <v>115</v>
      </c>
      <c r="H14" s="6">
        <f>IF(Tabla1[[#This Row],[IDU 2]]&lt;&gt;"",VLOOKUP(Tabla1[[#This Row],[IDU 2]],tb_idu!$B:$E,4,FALSE),"")</f>
        <v>32</v>
      </c>
      <c r="I14" s="6" t="s">
        <v>558</v>
      </c>
      <c r="J14" s="6" t="s">
        <v>223</v>
      </c>
      <c r="K14" s="6">
        <f>IF(Tabla1[[#This Row],[IDU 3]]&lt;&gt;"",VLOOKUP(Tabla1[[#This Row],[IDU 3]],tb_idu!$B:$E,4,FALSE),"")</f>
        <v>62</v>
      </c>
      <c r="L14" s="6" t="s">
        <v>564</v>
      </c>
      <c r="M14" s="6"/>
      <c r="N14" s="6" t="str">
        <f>IF(Tabla1[[#This Row],[IDU 4]]&lt;&gt;"",VLOOKUP(Tabla1[[#This Row],[IDU 4]],tb_idu!$B:$E,4,FALSE),"")</f>
        <v/>
      </c>
      <c r="O14" s="6"/>
      <c r="P14" s="6"/>
      <c r="Q14" s="6" t="str">
        <f>IF(Tabla1[[#This Row],[IDU 5]]&lt;&gt;"",VLOOKUP(Tabla1[[#This Row],[IDU 5]],tb_idu!$B:$E,4,FALSE),"")</f>
        <v/>
      </c>
      <c r="R14" s="6"/>
      <c r="S14" s="6"/>
      <c r="T14" s="6" t="str">
        <f>IF(Tabla1[[#This Row],[IDU 6]]&lt;&gt;"",VLOOKUP(Tabla1[[#This Row],[IDU 6]],tb_idu!$B:$E,4,FALSE),"")</f>
        <v/>
      </c>
      <c r="U14" s="6"/>
      <c r="V14" s="6"/>
      <c r="W14" s="6" t="str">
        <f>IF(Tabla1[[#This Row],[IDU 7]]&lt;&gt;"",VLOOKUP(Tabla1[[#This Row],[IDU 7]],tb_idu!$B:$E,4,FALSE),"")</f>
        <v/>
      </c>
      <c r="X14" s="6"/>
      <c r="Y14" s="6"/>
      <c r="Z14" s="6" t="str">
        <f>IF(Tabla1[[#This Row],[IDU 8]]&lt;&gt;"",VLOOKUP(Tabla1[[#This Row],[IDU 8]],tb_idu!$B:$E,4,FALSE),"")</f>
        <v/>
      </c>
      <c r="AA14" s="6"/>
      <c r="AB14" s="6"/>
      <c r="AC14" s="6"/>
      <c r="AD14" s="6" t="s">
        <v>553</v>
      </c>
      <c r="AE14" s="6" t="s">
        <v>565</v>
      </c>
      <c r="AF14" s="6" t="s">
        <v>6</v>
      </c>
      <c r="AG14" s="6">
        <f>VLOOKUP(Tabla1[[#This Row],[NOMBRE DEL SITE]],tb_sitio!B:D,3,FALSE)</f>
        <v>7</v>
      </c>
      <c r="AH14" s="6" t="s">
        <v>12</v>
      </c>
      <c r="AI14" s="10">
        <f>VLOOKUP(Tabla1[[#This Row],[NOMBRE DEL PE ( agregador )]],tb_sitio!B:D,3,FALSE)</f>
        <v>13</v>
      </c>
      <c r="AK14">
        <f>IF(Tabla1[[#This Row],[id idu8]]&lt;&gt;"",1,0)</f>
        <v>0</v>
      </c>
      <c r="AL14">
        <f>IF(Tabla1[[#This Row],[id idu7]]&lt;&gt;"",1,0)</f>
        <v>0</v>
      </c>
      <c r="AM14">
        <f>IF(Tabla1[[#This Row],[id idu6]]&lt;&gt;"",1,0)</f>
        <v>0</v>
      </c>
      <c r="AN14">
        <f>IF(Tabla1[[#This Row],[id idu5]]&lt;&gt;"",1,0)</f>
        <v>0</v>
      </c>
      <c r="AO14">
        <f>IF(Tabla1[[#This Row],[id idu4]]&lt;&gt;"",1,0)</f>
        <v>0</v>
      </c>
      <c r="AP14">
        <f>IF(Tabla1[[#This Row],[id idu3]]&lt;&gt;"",1,0)</f>
        <v>1</v>
      </c>
      <c r="AQ14">
        <f>IF(Tabla1[[#This Row],[id idu2]]&lt;&gt;"",1,0)</f>
        <v>1</v>
      </c>
      <c r="AR14">
        <f>IF(OR(Tabla1[[#This Row],[id idu]]&lt;&gt;"",Tabla1[[#This Row],[id servicio]]&lt;&gt;""),1,0)</f>
        <v>1</v>
      </c>
      <c r="AS14">
        <f t="shared" si="0"/>
        <v>3</v>
      </c>
      <c r="AT14" t="str">
        <f>IF(AR14=1,_xlfn.CONCAT("(",1+SUM($AS$1:AS13),",",Tabla1[[#This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(36,32,36,"17-EG6-4","17-EG6-1",NULL,"LIM_EAL_PAG_1","Gi0/2/2","","",13,7),</v>
      </c>
      <c r="AU14" t="str">
        <f>IF(AQ14=1,_xlfn.CONCAT("(",2+SUM($AS$1:AS13),",",Tabla1[[#This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2]])+1,20)),""),""",",2+SUM($AS$1:AS13)-1,",""","",""",""","",""",""","",""",""","",""",",Tabla1[[#This Row],[id_agregador]],",",Tabla1[[#This Row],[id sitio]],"),"),"")</f>
        <v>(37,32,32,"17-EG6-2","IF4-6",36,"","","","",13,7),</v>
      </c>
      <c r="AV14" s="9" t="str">
        <f>IF(AP14=1,_xlfn.CONCAT("(",3+SUM($AS$1:AS13),",",Tabla1[[#This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3]])+1,20)),""),""",",3+SUM($AS$1:AS13)-1,",""","",""",""","",""",""","",""",""","",""",",Tabla1[[#This Row],[id_agregador]],",",Tabla1[[#This Row],[id sitio]],"),"),"")</f>
        <v>(38,32,62,"IF1-2","17-EG6-1",37,"","","","",13,7),</v>
      </c>
      <c r="AW14" t="str">
        <f>IF(AO14=1,_xlfn.CONCAT("(",4+SUM($AS$1:AS13),",",Tabla1[[#This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4]])+1,20)),""),""",",4+SUM($AS$1:AS13)-1,",""","",""",""","",""",""","",""",""","",""",",Tabla1[[#This Row],[id_agregador]],",",Tabla1[[#This Row],[id sitio]],"),"),"")</f>
        <v/>
      </c>
      <c r="AX14" t="str">
        <f>IF(AN14=1,_xlfn.CONCAT("(",5+SUM($AS$1:AS13),",",Tabla1[[#This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5]])+1,20)),""),""",",5+SUM($AS$1:AS13)-1,",""","",""",""","",""",""","",""",""","",""",",Tabla1[[#This Row],[id_agregador]],",",Tabla1[[#This Row],[id sitio]],"),"),"")</f>
        <v/>
      </c>
      <c r="AY14" t="str">
        <f>IF(AM14=1,_xlfn.CONCAT("(",6+SUM($AS$1:AS13),",",Tabla1[[#This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6]])+1,20)),""),""",",6+SUM($AS$1:AS13)-1,",""","",""",""","",""",""","",""",""","",""",",Tabla1[[#This Row],[id_agregador]],",",Tabla1[[#This Row],[id sitio]],"),"),"")</f>
        <v/>
      </c>
      <c r="AZ14" t="str">
        <f>IF(AL14=1,_xlfn.CONCAT("(",7+SUM($AS$1:AS13),",",Tabla1[[#This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7]])+1,20)),""),""",",7+SUM($AS$1:AS13)-1,",""","",""",""","",""",""","",""",""","",""",",Tabla1[[#This Row],[id_agregador]],",",Tabla1[[#This Row],[id sitio]],"),"),"")</f>
        <v/>
      </c>
      <c r="BA14" t="str">
        <f>IF(AK14=1,_xlfn.CONCAT("(",8+SUM($AS$1:AS13),",",Tabla1[[#This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8]])+1,20)),""),""",",8+SUM($AS$1:AS13)-1,",""","",""",""","",""",""","",""",""","",""",",Tabla1[[#This Row],[id_agregador]],",",Tabla1[[#This Row],[id sitio]],"),"),"")</f>
        <v/>
      </c>
    </row>
    <row r="15" spans="1:53" x14ac:dyDescent="0.25">
      <c r="A15" s="6" t="s">
        <v>274</v>
      </c>
      <c r="B15" s="6" t="s">
        <v>306</v>
      </c>
      <c r="C15" s="6">
        <f>VLOOKUP(Tabla1[[#This Row],[NOMBRE DE SERVICIO]],tb_servicio!D:E,2,FALSE)</f>
        <v>106</v>
      </c>
      <c r="D15" s="6" t="s">
        <v>116</v>
      </c>
      <c r="E15" s="6">
        <f>IF(Tabla1[[#This Row],[IDU 1]]&lt;&gt;"",VLOOKUP(Tabla1[[#This Row],[IDU 1]],tb_idu!$B:$E,4,FALSE),"")</f>
        <v>36</v>
      </c>
      <c r="F15" s="6" t="s">
        <v>578</v>
      </c>
      <c r="G15" s="6" t="s">
        <v>115</v>
      </c>
      <c r="H15" s="6">
        <f>IF(Tabla1[[#This Row],[IDU 2]]&lt;&gt;"",VLOOKUP(Tabla1[[#This Row],[IDU 2]],tb_idu!$B:$E,4,FALSE),"")</f>
        <v>32</v>
      </c>
      <c r="I15" s="6" t="s">
        <v>558</v>
      </c>
      <c r="J15" s="6" t="s">
        <v>223</v>
      </c>
      <c r="K15" s="6">
        <f>IF(Tabla1[[#This Row],[IDU 3]]&lt;&gt;"",VLOOKUP(Tabla1[[#This Row],[IDU 3]],tb_idu!$B:$E,4,FALSE),"")</f>
        <v>62</v>
      </c>
      <c r="L15" s="6" t="s">
        <v>569</v>
      </c>
      <c r="M15" s="6" t="s">
        <v>255</v>
      </c>
      <c r="N15" s="6">
        <f>IF(Tabla1[[#This Row],[IDU 4]]&lt;&gt;"",VLOOKUP(Tabla1[[#This Row],[IDU 4]],tb_idu!$B:$E,4,FALSE),"")</f>
        <v>197</v>
      </c>
      <c r="O15" s="6" t="s">
        <v>579</v>
      </c>
      <c r="P15" s="6" t="s">
        <v>256</v>
      </c>
      <c r="Q15" s="6">
        <f>IF(Tabla1[[#This Row],[IDU 5]]&lt;&gt;"",VLOOKUP(Tabla1[[#This Row],[IDU 5]],tb_idu!$B:$E,4,FALSE),"")</f>
        <v>196</v>
      </c>
      <c r="R15" s="6" t="s">
        <v>580</v>
      </c>
      <c r="S15" s="6"/>
      <c r="T15" s="6" t="str">
        <f>IF(Tabla1[[#This Row],[IDU 6]]&lt;&gt;"",VLOOKUP(Tabla1[[#This Row],[IDU 6]],tb_idu!$B:$E,4,FALSE),"")</f>
        <v/>
      </c>
      <c r="U15" s="6"/>
      <c r="V15" s="6"/>
      <c r="W15" s="6" t="str">
        <f>IF(Tabla1[[#This Row],[IDU 7]]&lt;&gt;"",VLOOKUP(Tabla1[[#This Row],[IDU 7]],tb_idu!$B:$E,4,FALSE),"")</f>
        <v/>
      </c>
      <c r="X15" s="6"/>
      <c r="Y15" s="6"/>
      <c r="Z15" s="6" t="str">
        <f>IF(Tabla1[[#This Row],[IDU 8]]&lt;&gt;"",VLOOKUP(Tabla1[[#This Row],[IDU 8]],tb_idu!$B:$E,4,FALSE),"")</f>
        <v/>
      </c>
      <c r="AA15" s="6"/>
      <c r="AB15" s="6"/>
      <c r="AC15" s="6"/>
      <c r="AD15" s="6" t="s">
        <v>553</v>
      </c>
      <c r="AE15" s="6" t="s">
        <v>561</v>
      </c>
      <c r="AF15" s="6" t="s">
        <v>6</v>
      </c>
      <c r="AG15" s="6">
        <f>VLOOKUP(Tabla1[[#This Row],[NOMBRE DEL SITE]],tb_sitio!B:D,3,FALSE)</f>
        <v>7</v>
      </c>
      <c r="AH15" s="6" t="s">
        <v>12</v>
      </c>
      <c r="AI15" s="10">
        <f>VLOOKUP(Tabla1[[#This Row],[NOMBRE DEL PE ( agregador )]],tb_sitio!B:D,3,FALSE)</f>
        <v>13</v>
      </c>
      <c r="AK15">
        <f>IF(Tabla1[[#This Row],[id idu8]]&lt;&gt;"",1,0)</f>
        <v>0</v>
      </c>
      <c r="AL15">
        <f>IF(Tabla1[[#This Row],[id idu7]]&lt;&gt;"",1,0)</f>
        <v>0</v>
      </c>
      <c r="AM15">
        <f>IF(Tabla1[[#This Row],[id idu6]]&lt;&gt;"",1,0)</f>
        <v>0</v>
      </c>
      <c r="AN15">
        <f>IF(Tabla1[[#This Row],[id idu5]]&lt;&gt;"",1,0)</f>
        <v>1</v>
      </c>
      <c r="AO15">
        <f>IF(Tabla1[[#This Row],[id idu4]]&lt;&gt;"",1,0)</f>
        <v>1</v>
      </c>
      <c r="AP15">
        <f>IF(Tabla1[[#This Row],[id idu3]]&lt;&gt;"",1,0)</f>
        <v>1</v>
      </c>
      <c r="AQ15">
        <f>IF(Tabla1[[#This Row],[id idu2]]&lt;&gt;"",1,0)</f>
        <v>1</v>
      </c>
      <c r="AR15">
        <f>IF(OR(Tabla1[[#This Row],[id idu]]&lt;&gt;"",Tabla1[[#This Row],[id servicio]]&lt;&gt;""),1,0)</f>
        <v>1</v>
      </c>
      <c r="AS15">
        <f t="shared" si="0"/>
        <v>5</v>
      </c>
      <c r="AT15" t="str">
        <f>IF(AR15=1,_xlfn.CONCAT("(",1+SUM($AS$1:AS14),",",Tabla1[[#This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(39,106,36,"2-ML1-2","17-EG6-1",NULL,"LIM_EAL_PAG_1","Gi0/2/4","","",13,7),</v>
      </c>
      <c r="AU15" t="str">
        <f>IF(AQ15=1,_xlfn.CONCAT("(",2+SUM($AS$1:AS14),",",Tabla1[[#This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2]])+1,20)),""),""",",2+SUM($AS$1:AS14)-1,",""","",""",""","",""",""","",""",""","",""",",Tabla1[[#This Row],[id_agregador]],",",Tabla1[[#This Row],[id sitio]],"),"),"")</f>
        <v>(40,106,32,"17-EG6-2","IF4-6",39,"","","","",13,7),</v>
      </c>
      <c r="AV15" s="9" t="str">
        <f>IF(AP15=1,_xlfn.CONCAT("(",3+SUM($AS$1:AS14),",",Tabla1[[#This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3]])+1,20)),""),""",",3+SUM($AS$1:AS14)-1,",""","",""",""","",""",""","",""",""","",""",",Tabla1[[#This Row],[id_agregador]],",",Tabla1[[#This Row],[id sitio]],"),"),"")</f>
        <v>(41,106,62,"IF1-2","17-EG6-3",40,"","","","",13,7),</v>
      </c>
      <c r="AW15" t="str">
        <f>IF(AO15=1,_xlfn.CONCAT("(",4+SUM($AS$1:AS14),",",Tabla1[[#This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4]])+1,20)),""),""",",4+SUM($AS$1:AS14)-1,",""","",""",""","",""",""","",""",""","",""",",Tabla1[[#This Row],[id_agregador]],",",Tabla1[[#This Row],[id sitio]],"),"),"")</f>
        <v>(42,106,197,"31-ETMC-2","17-EG16-4",41,"","","","",13,7),</v>
      </c>
      <c r="AX15" t="str">
        <f>IF(AN15=1,_xlfn.CONCAT("(",5+SUM($AS$1:AS14),",",Tabla1[[#This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5]])+1,20)),""),""",",5+SUM($AS$1:AS14)-1,",""","",""",""","",""",""","",""",""","",""",",Tabla1[[#This Row],[id_agregador]],",",Tabla1[[#This Row],[id sitio]],"),"),"")</f>
        <v>(43,106,196,"17-EG16-4","25-D12-29",42,"","","","",13,7),</v>
      </c>
      <c r="AY15" t="str">
        <f>IF(AM15=1,_xlfn.CONCAT("(",6+SUM($AS$1:AS14),",",Tabla1[[#This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6]])+1,20)),""),""",",6+SUM($AS$1:AS14)-1,",""","",""",""","",""",""","",""",""","",""",",Tabla1[[#This Row],[id_agregador]],",",Tabla1[[#This Row],[id sitio]],"),"),"")</f>
        <v/>
      </c>
      <c r="AZ15" t="str">
        <f>IF(AL15=1,_xlfn.CONCAT("(",7+SUM($AS$1:AS14),",",Tabla1[[#This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7]])+1,20)),""),""",",7+SUM($AS$1:AS14)-1,",""","",""",""","",""",""","",""",""","",""",",Tabla1[[#This Row],[id_agregador]],",",Tabla1[[#This Row],[id sitio]],"),"),"")</f>
        <v/>
      </c>
      <c r="BA15" t="str">
        <f>IF(AK15=1,_xlfn.CONCAT("(",8+SUM($AS$1:AS14),",",Tabla1[[#This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8]])+1,20)),""),""",",8+SUM($AS$1:AS14)-1,",""","",""",""","",""",""","",""",""","",""",",Tabla1[[#This Row],[id_agregador]],",",Tabla1[[#This Row],[id sitio]],"),"),"")</f>
        <v/>
      </c>
    </row>
    <row r="16" spans="1:53" x14ac:dyDescent="0.25">
      <c r="A16" s="6" t="s">
        <v>274</v>
      </c>
      <c r="B16" s="6" t="s">
        <v>307</v>
      </c>
      <c r="C16" s="6">
        <f>VLOOKUP(Tabla1[[#This Row],[NOMBRE DE SERVICIO]],tb_servicio!D:E,2,FALSE)</f>
        <v>107</v>
      </c>
      <c r="D16" s="6" t="s">
        <v>116</v>
      </c>
      <c r="E16" s="6">
        <f>IF(Tabla1[[#This Row],[IDU 1]]&lt;&gt;"",VLOOKUP(Tabla1[[#This Row],[IDU 1]],tb_idu!$B:$E,4,FALSE),"")</f>
        <v>36</v>
      </c>
      <c r="F16" s="6" t="s">
        <v>581</v>
      </c>
      <c r="G16" s="6" t="s">
        <v>115</v>
      </c>
      <c r="H16" s="6">
        <f>IF(Tabla1[[#This Row],[IDU 2]]&lt;&gt;"",VLOOKUP(Tabla1[[#This Row],[IDU 2]],tb_idu!$B:$E,4,FALSE),"")</f>
        <v>32</v>
      </c>
      <c r="I16" s="6" t="s">
        <v>558</v>
      </c>
      <c r="J16" s="6" t="s">
        <v>223</v>
      </c>
      <c r="K16" s="6">
        <f>IF(Tabla1[[#This Row],[IDU 3]]&lt;&gt;"",VLOOKUP(Tabla1[[#This Row],[IDU 3]],tb_idu!$B:$E,4,FALSE),"")</f>
        <v>62</v>
      </c>
      <c r="L16" s="6" t="s">
        <v>569</v>
      </c>
      <c r="M16" s="6" t="s">
        <v>255</v>
      </c>
      <c r="N16" s="6">
        <f>IF(Tabla1[[#This Row],[IDU 4]]&lt;&gt;"",VLOOKUP(Tabla1[[#This Row],[IDU 4]],tb_idu!$B:$E,4,FALSE),"")</f>
        <v>197</v>
      </c>
      <c r="O16" s="6" t="s">
        <v>579</v>
      </c>
      <c r="P16" s="6" t="s">
        <v>256</v>
      </c>
      <c r="Q16" s="6">
        <f>IF(Tabla1[[#This Row],[IDU 5]]&lt;&gt;"",VLOOKUP(Tabla1[[#This Row],[IDU 5]],tb_idu!$B:$E,4,FALSE),"")</f>
        <v>196</v>
      </c>
      <c r="R16" s="6" t="s">
        <v>582</v>
      </c>
      <c r="S16" s="6"/>
      <c r="T16" s="6" t="str">
        <f>IF(Tabla1[[#This Row],[IDU 6]]&lt;&gt;"",VLOOKUP(Tabla1[[#This Row],[IDU 6]],tb_idu!$B:$E,4,FALSE),"")</f>
        <v/>
      </c>
      <c r="U16" s="6"/>
      <c r="V16" s="6"/>
      <c r="W16" s="6" t="str">
        <f>IF(Tabla1[[#This Row],[IDU 7]]&lt;&gt;"",VLOOKUP(Tabla1[[#This Row],[IDU 7]],tb_idu!$B:$E,4,FALSE),"")</f>
        <v/>
      </c>
      <c r="X16" s="6"/>
      <c r="Y16" s="6"/>
      <c r="Z16" s="6" t="str">
        <f>IF(Tabla1[[#This Row],[IDU 8]]&lt;&gt;"",VLOOKUP(Tabla1[[#This Row],[IDU 8]],tb_idu!$B:$E,4,FALSE),"")</f>
        <v/>
      </c>
      <c r="AA16" s="6"/>
      <c r="AB16" s="6"/>
      <c r="AC16" s="6"/>
      <c r="AD16" s="6" t="s">
        <v>553</v>
      </c>
      <c r="AE16" s="6" t="s">
        <v>561</v>
      </c>
      <c r="AF16" s="6" t="s">
        <v>6</v>
      </c>
      <c r="AG16" s="6">
        <f>VLOOKUP(Tabla1[[#This Row],[NOMBRE DEL SITE]],tb_sitio!B:D,3,FALSE)</f>
        <v>7</v>
      </c>
      <c r="AH16" s="6" t="s">
        <v>12</v>
      </c>
      <c r="AI16" s="10">
        <f>VLOOKUP(Tabla1[[#This Row],[NOMBRE DEL PE ( agregador )]],tb_sitio!B:D,3,FALSE)</f>
        <v>13</v>
      </c>
      <c r="AK16">
        <f>IF(Tabla1[[#This Row],[id idu8]]&lt;&gt;"",1,0)</f>
        <v>0</v>
      </c>
      <c r="AL16">
        <f>IF(Tabla1[[#This Row],[id idu7]]&lt;&gt;"",1,0)</f>
        <v>0</v>
      </c>
      <c r="AM16">
        <f>IF(Tabla1[[#This Row],[id idu6]]&lt;&gt;"",1,0)</f>
        <v>0</v>
      </c>
      <c r="AN16">
        <f>IF(Tabla1[[#This Row],[id idu5]]&lt;&gt;"",1,0)</f>
        <v>1</v>
      </c>
      <c r="AO16">
        <f>IF(Tabla1[[#This Row],[id idu4]]&lt;&gt;"",1,0)</f>
        <v>1</v>
      </c>
      <c r="AP16">
        <f>IF(Tabla1[[#This Row],[id idu3]]&lt;&gt;"",1,0)</f>
        <v>1</v>
      </c>
      <c r="AQ16">
        <f>IF(Tabla1[[#This Row],[id idu2]]&lt;&gt;"",1,0)</f>
        <v>1</v>
      </c>
      <c r="AR16">
        <f>IF(OR(Tabla1[[#This Row],[id idu]]&lt;&gt;"",Tabla1[[#This Row],[id servicio]]&lt;&gt;""),1,0)</f>
        <v>1</v>
      </c>
      <c r="AS16">
        <f t="shared" si="0"/>
        <v>5</v>
      </c>
      <c r="AT16" t="str">
        <f>IF(AR16=1,_xlfn.CONCAT("(",1+SUM($AS$1:AS15),",",Tabla1[[#This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(44,107,36,"2-ML1-1","17-EG6-1",NULL,"LIM_EAL_PAG_1","Gi0/2/4","","",13,7),</v>
      </c>
      <c r="AU16" t="str">
        <f>IF(AQ16=1,_xlfn.CONCAT("(",2+SUM($AS$1:AS15),",",Tabla1[[#This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2]])+1,20)),""),""",",2+SUM($AS$1:AS15)-1,",""","",""",""","",""",""","",""",""","",""",",Tabla1[[#This Row],[id_agregador]],",",Tabla1[[#This Row],[id sitio]],"),"),"")</f>
        <v>(45,107,32,"17-EG6-2","IF4-6",44,"","","","",13,7),</v>
      </c>
      <c r="AV16" s="9" t="str">
        <f>IF(AP16=1,_xlfn.CONCAT("(",3+SUM($AS$1:AS15),",",Tabla1[[#This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3]])+1,20)),""),""",",3+SUM($AS$1:AS15)-1,",""","",""",""","",""",""","",""",""","",""",",Tabla1[[#This Row],[id_agregador]],",",Tabla1[[#This Row],[id sitio]],"),"),"")</f>
        <v>(46,107,62,"IF1-2","17-EG6-3",45,"","","","",13,7),</v>
      </c>
      <c r="AW16" t="str">
        <f>IF(AO16=1,_xlfn.CONCAT("(",4+SUM($AS$1:AS15),",",Tabla1[[#This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4]])+1,20)),""),""",",4+SUM($AS$1:AS15)-1,",""","",""",""","",""",""","",""",""","",""",",Tabla1[[#This Row],[id_agregador]],",",Tabla1[[#This Row],[id sitio]],"),"),"")</f>
        <v>(47,107,197,"31-ETMC-2","17-EG16-4",46,"","","","",13,7),</v>
      </c>
      <c r="AX16" t="str">
        <f>IF(AN16=1,_xlfn.CONCAT("(",5+SUM($AS$1:AS15),",",Tabla1[[#This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5]])+1,20)),""),""",",5+SUM($AS$1:AS15)-1,",""","",""",""","",""",""","",""",""","",""",",Tabla1[[#This Row],[id_agregador]],",",Tabla1[[#This Row],[id sitio]],"),"),"")</f>
        <v>(48,107,196,"17-EG16-4","25-D12-27",47,"","","","",13,7),</v>
      </c>
      <c r="AY16" t="str">
        <f>IF(AM16=1,_xlfn.CONCAT("(",6+SUM($AS$1:AS15),",",Tabla1[[#This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6]])+1,20)),""),""",",6+SUM($AS$1:AS15)-1,",""","",""",""","",""",""","",""",""","",""",",Tabla1[[#This Row],[id_agregador]],",",Tabla1[[#This Row],[id sitio]],"),"),"")</f>
        <v/>
      </c>
      <c r="AZ16" t="str">
        <f>IF(AL16=1,_xlfn.CONCAT("(",7+SUM($AS$1:AS15),",",Tabla1[[#This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7]])+1,20)),""),""",",7+SUM($AS$1:AS15)-1,",""","",""",""","",""",""","",""",""","",""",",Tabla1[[#This Row],[id_agregador]],",",Tabla1[[#This Row],[id sitio]],"),"),"")</f>
        <v/>
      </c>
      <c r="BA16" t="str">
        <f>IF(AK16=1,_xlfn.CONCAT("(",8+SUM($AS$1:AS15),",",Tabla1[[#This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8]])+1,20)),""),""",",8+SUM($AS$1:AS15)-1,",""","",""",""","",""",""","",""",""","",""",",Tabla1[[#This Row],[id_agregador]],",",Tabla1[[#This Row],[id sitio]],"),"),"")</f>
        <v/>
      </c>
    </row>
    <row r="17" spans="1:53" x14ac:dyDescent="0.25">
      <c r="A17" s="6" t="s">
        <v>276</v>
      </c>
      <c r="B17" s="6" t="s">
        <v>308</v>
      </c>
      <c r="C17" s="6">
        <f>VLOOKUP(Tabla1[[#This Row],[NOMBRE DE SERVICIO]],tb_servicio!D:E,2,FALSE)</f>
        <v>9</v>
      </c>
      <c r="D17" s="6" t="s">
        <v>117</v>
      </c>
      <c r="E17" s="6">
        <f>IF(Tabla1[[#This Row],[IDU 1]]&lt;&gt;"",VLOOKUP(Tabla1[[#This Row],[IDU 1]],tb_idu!$B:$E,4,FALSE),"")</f>
        <v>40</v>
      </c>
      <c r="F17" s="6" t="s">
        <v>583</v>
      </c>
      <c r="G17" s="6" t="s">
        <v>195</v>
      </c>
      <c r="H17" s="6">
        <f>IF(Tabla1[[#This Row],[IDU 2]]&lt;&gt;"",VLOOKUP(Tabla1[[#This Row],[IDU 2]],tb_idu!$B:$E,4,FALSE),"")</f>
        <v>166</v>
      </c>
      <c r="I17" s="6" t="s">
        <v>584</v>
      </c>
      <c r="J17" s="6" t="s">
        <v>150</v>
      </c>
      <c r="K17" s="6">
        <f>IF(Tabla1[[#This Row],[IDU 3]]&lt;&gt;"",VLOOKUP(Tabla1[[#This Row],[IDU 3]],tb_idu!$B:$E,4,FALSE),"")</f>
        <v>113</v>
      </c>
      <c r="L17" s="6" t="s">
        <v>563</v>
      </c>
      <c r="M17" s="6" t="s">
        <v>220</v>
      </c>
      <c r="N17" s="6">
        <f>IF(Tabla1[[#This Row],[IDU 4]]&lt;&gt;"",VLOOKUP(Tabla1[[#This Row],[IDU 4]],tb_idu!$B:$E,4,FALSE),"")</f>
        <v>61</v>
      </c>
      <c r="O17" s="6" t="s">
        <v>585</v>
      </c>
      <c r="P17" s="6"/>
      <c r="Q17" s="6" t="str">
        <f>IF(Tabla1[[#This Row],[IDU 5]]&lt;&gt;"",VLOOKUP(Tabla1[[#This Row],[IDU 5]],tb_idu!$B:$E,4,FALSE),"")</f>
        <v/>
      </c>
      <c r="R17" s="6"/>
      <c r="S17" s="6"/>
      <c r="T17" s="6" t="str">
        <f>IF(Tabla1[[#This Row],[IDU 6]]&lt;&gt;"",VLOOKUP(Tabla1[[#This Row],[IDU 6]],tb_idu!$B:$E,4,FALSE),"")</f>
        <v/>
      </c>
      <c r="U17" s="6"/>
      <c r="V17" s="6"/>
      <c r="W17" s="6" t="str">
        <f>IF(Tabla1[[#This Row],[IDU 7]]&lt;&gt;"",VLOOKUP(Tabla1[[#This Row],[IDU 7]],tb_idu!$B:$E,4,FALSE),"")</f>
        <v/>
      </c>
      <c r="X17" s="6"/>
      <c r="Y17" s="6"/>
      <c r="Z17" s="6" t="str">
        <f>IF(Tabla1[[#This Row],[IDU 8]]&lt;&gt;"",VLOOKUP(Tabla1[[#This Row],[IDU 8]],tb_idu!$B:$E,4,FALSE),"")</f>
        <v/>
      </c>
      <c r="AA17" s="6"/>
      <c r="AB17" s="6"/>
      <c r="AC17" s="6"/>
      <c r="AD17" s="6" t="s">
        <v>553</v>
      </c>
      <c r="AE17" s="6" t="s">
        <v>554</v>
      </c>
      <c r="AF17" s="6" t="s">
        <v>7</v>
      </c>
      <c r="AG17" s="6">
        <f>VLOOKUP(Tabla1[[#This Row],[NOMBRE DEL SITE]],tb_sitio!B:D,3,FALSE)</f>
        <v>8</v>
      </c>
      <c r="AH17" s="6" t="s">
        <v>12</v>
      </c>
      <c r="AI17" s="10">
        <f>VLOOKUP(Tabla1[[#This Row],[NOMBRE DEL PE ( agregador )]],tb_sitio!B:D,3,FALSE)</f>
        <v>13</v>
      </c>
      <c r="AK17">
        <f>IF(Tabla1[[#This Row],[id idu8]]&lt;&gt;"",1,0)</f>
        <v>0</v>
      </c>
      <c r="AL17">
        <f>IF(Tabla1[[#This Row],[id idu7]]&lt;&gt;"",1,0)</f>
        <v>0</v>
      </c>
      <c r="AM17">
        <f>IF(Tabla1[[#This Row],[id idu6]]&lt;&gt;"",1,0)</f>
        <v>0</v>
      </c>
      <c r="AN17">
        <f>IF(Tabla1[[#This Row],[id idu5]]&lt;&gt;"",1,0)</f>
        <v>0</v>
      </c>
      <c r="AO17">
        <f>IF(Tabla1[[#This Row],[id idu4]]&lt;&gt;"",1,0)</f>
        <v>1</v>
      </c>
      <c r="AP17">
        <f>IF(Tabla1[[#This Row],[id idu3]]&lt;&gt;"",1,0)</f>
        <v>1</v>
      </c>
      <c r="AQ17">
        <f>IF(Tabla1[[#This Row],[id idu2]]&lt;&gt;"",1,0)</f>
        <v>1</v>
      </c>
      <c r="AR17">
        <f>IF(OR(Tabla1[[#This Row],[id idu]]&lt;&gt;"",Tabla1[[#This Row],[id servicio]]&lt;&gt;""),1,0)</f>
        <v>1</v>
      </c>
      <c r="AS17">
        <f t="shared" si="0"/>
        <v>4</v>
      </c>
      <c r="AT17" t="str">
        <f>IF(AR17=1,_xlfn.CONCAT("(",1+SUM($AS$1:AS16),",",Tabla1[[#This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(49,9,40,"2-EG4-4","2-EG4-1",NULL,"LIM_EAL_PAG_1","Gi0/0/5","","",13,8),</v>
      </c>
      <c r="AU17" t="str">
        <f>IF(AQ17=1,_xlfn.CONCAT("(",2+SUM($AS$1:AS16),",",Tabla1[[#This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2]])+1,20)),""),""",",2+SUM($AS$1:AS16)-1,",""","",""",""","",""",""","",""",""","",""",",Tabla1[[#This Row],[id_agregador]],",",Tabla1[[#This Row],[id sitio]],"),"),"")</f>
        <v>(50,9,166,"1-EG4-1","IF3-5",49,"","","","",13,8),</v>
      </c>
      <c r="AV17" s="9" t="str">
        <f>IF(AP17=1,_xlfn.CONCAT("(",3+SUM($AS$1:AS16),",",Tabla1[[#This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3]])+1,20)),""),""",",3+SUM($AS$1:AS16)-1,",""","",""",""","",""",""","",""",""","",""",",Tabla1[[#This Row],[id_agregador]],",",Tabla1[[#This Row],[id sitio]],"),"),"")</f>
        <v>(51,9,113,"IF3-5","IF4-6",50,"","","","",13,8),</v>
      </c>
      <c r="AW17" t="str">
        <f>IF(AO17=1,_xlfn.CONCAT("(",4+SUM($AS$1:AS16),",",Tabla1[[#This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4]])+1,20)),""),""",",4+SUM($AS$1:AS16)-1,",""","",""",""","",""",""","",""",""","",""",",Tabla1[[#This Row],[id_agregador]],",",Tabla1[[#This Row],[id sitio]],"),"),"")</f>
        <v>(52,9,61,"IF3-5","17-EG6-2",51,"","","","",13,8),</v>
      </c>
      <c r="AX17" t="str">
        <f>IF(AN17=1,_xlfn.CONCAT("(",5+SUM($AS$1:AS16),",",Tabla1[[#This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5]])+1,20)),""),""",",5+SUM($AS$1:AS16)-1,",""","",""",""","",""",""","",""",""","",""",",Tabla1[[#This Row],[id_agregador]],",",Tabla1[[#This Row],[id sitio]],"),"),"")</f>
        <v/>
      </c>
      <c r="AY17" t="str">
        <f>IF(AM17=1,_xlfn.CONCAT("(",6+SUM($AS$1:AS16),",",Tabla1[[#This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6]])+1,20)),""),""",",6+SUM($AS$1:AS16)-1,",""","",""",""","",""",""","",""",""","",""",",Tabla1[[#This Row],[id_agregador]],",",Tabla1[[#This Row],[id sitio]],"),"),"")</f>
        <v/>
      </c>
      <c r="AZ17" t="str">
        <f>IF(AL17=1,_xlfn.CONCAT("(",7+SUM($AS$1:AS16),",",Tabla1[[#This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7]])+1,20)),""),""",",7+SUM($AS$1:AS16)-1,",""","",""",""","",""",""","",""",""","",""",",Tabla1[[#This Row],[id_agregador]],",",Tabla1[[#This Row],[id sitio]],"),"),"")</f>
        <v/>
      </c>
      <c r="BA17" t="str">
        <f>IF(AK17=1,_xlfn.CONCAT("(",8+SUM($AS$1:AS16),",",Tabla1[[#This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8]])+1,20)),""),""",",8+SUM($AS$1:AS16)-1,",""","",""",""","",""",""","",""",""","",""",",Tabla1[[#This Row],[id_agregador]],",",Tabla1[[#This Row],[id sitio]],"),"),"")</f>
        <v/>
      </c>
    </row>
    <row r="18" spans="1:53" x14ac:dyDescent="0.25">
      <c r="A18" s="6" t="s">
        <v>272</v>
      </c>
      <c r="B18" s="6" t="s">
        <v>309</v>
      </c>
      <c r="C18" s="6">
        <f>VLOOKUP(Tabla1[[#This Row],[NOMBRE DE SERVICIO]],tb_servicio!D:E,2,FALSE)</f>
        <v>157</v>
      </c>
      <c r="D18" s="6" t="s">
        <v>117</v>
      </c>
      <c r="E18" s="6">
        <f>IF(Tabla1[[#This Row],[IDU 1]]&lt;&gt;"",VLOOKUP(Tabla1[[#This Row],[IDU 1]],tb_idu!$B:$E,4,FALSE),"")</f>
        <v>40</v>
      </c>
      <c r="F18" s="6" t="s">
        <v>586</v>
      </c>
      <c r="G18" s="6" t="s">
        <v>195</v>
      </c>
      <c r="H18" s="6">
        <f>IF(Tabla1[[#This Row],[IDU 2]]&lt;&gt;"",VLOOKUP(Tabla1[[#This Row],[IDU 2]],tb_idu!$B:$E,4,FALSE),"")</f>
        <v>166</v>
      </c>
      <c r="I18" s="6" t="s">
        <v>587</v>
      </c>
      <c r="J18" s="6" t="s">
        <v>150</v>
      </c>
      <c r="K18" s="6">
        <f>IF(Tabla1[[#This Row],[IDU 3]]&lt;&gt;"",VLOOKUP(Tabla1[[#This Row],[IDU 3]],tb_idu!$B:$E,4,FALSE),"")</f>
        <v>113</v>
      </c>
      <c r="L18" s="6" t="s">
        <v>563</v>
      </c>
      <c r="M18" s="6" t="s">
        <v>220</v>
      </c>
      <c r="N18" s="6">
        <f>IF(Tabla1[[#This Row],[IDU 4]]&lt;&gt;"",VLOOKUP(Tabla1[[#This Row],[IDU 4]],tb_idu!$B:$E,4,FALSE),"")</f>
        <v>61</v>
      </c>
      <c r="O18" s="6" t="s">
        <v>585</v>
      </c>
      <c r="P18" s="6"/>
      <c r="Q18" s="6" t="str">
        <f>IF(Tabla1[[#This Row],[IDU 5]]&lt;&gt;"",VLOOKUP(Tabla1[[#This Row],[IDU 5]],tb_idu!$B:$E,4,FALSE),"")</f>
        <v/>
      </c>
      <c r="R18" s="6"/>
      <c r="S18" s="6"/>
      <c r="T18" s="6" t="str">
        <f>IF(Tabla1[[#This Row],[IDU 6]]&lt;&gt;"",VLOOKUP(Tabla1[[#This Row],[IDU 6]],tb_idu!$B:$E,4,FALSE),"")</f>
        <v/>
      </c>
      <c r="U18" s="6"/>
      <c r="V18" s="6"/>
      <c r="W18" s="6" t="str">
        <f>IF(Tabla1[[#This Row],[IDU 7]]&lt;&gt;"",VLOOKUP(Tabla1[[#This Row],[IDU 7]],tb_idu!$B:$E,4,FALSE),"")</f>
        <v/>
      </c>
      <c r="X18" s="6"/>
      <c r="Y18" s="6"/>
      <c r="Z18" s="6" t="str">
        <f>IF(Tabla1[[#This Row],[IDU 8]]&lt;&gt;"",VLOOKUP(Tabla1[[#This Row],[IDU 8]],tb_idu!$B:$E,4,FALSE),"")</f>
        <v/>
      </c>
      <c r="AA18" s="6"/>
      <c r="AB18" s="6"/>
      <c r="AC18" s="6"/>
      <c r="AD18" s="6" t="s">
        <v>553</v>
      </c>
      <c r="AE18" s="6" t="s">
        <v>554</v>
      </c>
      <c r="AF18" s="6" t="s">
        <v>7</v>
      </c>
      <c r="AG18" s="6">
        <f>VLOOKUP(Tabla1[[#This Row],[NOMBRE DEL SITE]],tb_sitio!B:D,3,FALSE)</f>
        <v>8</v>
      </c>
      <c r="AH18" s="6" t="s">
        <v>12</v>
      </c>
      <c r="AI18" s="10">
        <f>VLOOKUP(Tabla1[[#This Row],[NOMBRE DEL PE ( agregador )]],tb_sitio!B:D,3,FALSE)</f>
        <v>13</v>
      </c>
      <c r="AK18">
        <f>IF(Tabla1[[#This Row],[id idu8]]&lt;&gt;"",1,0)</f>
        <v>0</v>
      </c>
      <c r="AL18">
        <f>IF(Tabla1[[#This Row],[id idu7]]&lt;&gt;"",1,0)</f>
        <v>0</v>
      </c>
      <c r="AM18">
        <f>IF(Tabla1[[#This Row],[id idu6]]&lt;&gt;"",1,0)</f>
        <v>0</v>
      </c>
      <c r="AN18">
        <f>IF(Tabla1[[#This Row],[id idu5]]&lt;&gt;"",1,0)</f>
        <v>0</v>
      </c>
      <c r="AO18">
        <f>IF(Tabla1[[#This Row],[id idu4]]&lt;&gt;"",1,0)</f>
        <v>1</v>
      </c>
      <c r="AP18">
        <f>IF(Tabla1[[#This Row],[id idu3]]&lt;&gt;"",1,0)</f>
        <v>1</v>
      </c>
      <c r="AQ18">
        <f>IF(Tabla1[[#This Row],[id idu2]]&lt;&gt;"",1,0)</f>
        <v>1</v>
      </c>
      <c r="AR18">
        <f>IF(OR(Tabla1[[#This Row],[id idu]]&lt;&gt;"",Tabla1[[#This Row],[id servicio]]&lt;&gt;""),1,0)</f>
        <v>1</v>
      </c>
      <c r="AS18">
        <f t="shared" si="0"/>
        <v>4</v>
      </c>
      <c r="AT18" t="str">
        <f>IF(AR18=1,_xlfn.CONCAT("(",1+SUM($AS$1:AS17),",",Tabla1[[#This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(53,157,40,"17-EG6-5","2-EG4-2",NULL,"LIM_EAL_PAG_1","Gi0/0/5","","",13,8),</v>
      </c>
      <c r="AU18" t="str">
        <f>IF(AQ18=1,_xlfn.CONCAT("(",2+SUM($AS$1:AS17),",",Tabla1[[#This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2]])+1,20)),""),""",",2+SUM($AS$1:AS17)-1,",""","",""",""","",""",""","",""",""","",""",",Tabla1[[#This Row],[id_agregador]],",",Tabla1[[#This Row],[id sitio]],"),"),"")</f>
        <v>(54,157,166,"2-EG4-1","IF3-5",53,"","","","",13,8),</v>
      </c>
      <c r="AV18" s="9" t="str">
        <f>IF(AP18=1,_xlfn.CONCAT("(",3+SUM($AS$1:AS17),",",Tabla1[[#This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3]])+1,20)),""),""",",3+SUM($AS$1:AS17)-1,",""","",""",""","",""",""","",""",""","",""",",Tabla1[[#This Row],[id_agregador]],",",Tabla1[[#This Row],[id sitio]],"),"),"")</f>
        <v>(55,157,113,"IF3-5","IF4-6",54,"","","","",13,8),</v>
      </c>
      <c r="AW18" t="str">
        <f>IF(AO18=1,_xlfn.CONCAT("(",4+SUM($AS$1:AS17),",",Tabla1[[#This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4]])+1,20)),""),""",",4+SUM($AS$1:AS17)-1,",""","",""",""","",""",""","",""",""","",""",",Tabla1[[#This Row],[id_agregador]],",",Tabla1[[#This Row],[id sitio]],"),"),"")</f>
        <v>(56,157,61,"IF3-5","17-EG6-2",55,"","","","",13,8),</v>
      </c>
      <c r="AX18" t="str">
        <f>IF(AN18=1,_xlfn.CONCAT("(",5+SUM($AS$1:AS17),",",Tabla1[[#This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5]])+1,20)),""),""",",5+SUM($AS$1:AS17)-1,",""","",""",""","",""",""","",""",""","",""",",Tabla1[[#This Row],[id_agregador]],",",Tabla1[[#This Row],[id sitio]],"),"),"")</f>
        <v/>
      </c>
      <c r="AY18" t="str">
        <f>IF(AM18=1,_xlfn.CONCAT("(",6+SUM($AS$1:AS17),",",Tabla1[[#This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6]])+1,20)),""),""",",6+SUM($AS$1:AS17)-1,",""","",""",""","",""",""","",""",""","",""",",Tabla1[[#This Row],[id_agregador]],",",Tabla1[[#This Row],[id sitio]],"),"),"")</f>
        <v/>
      </c>
      <c r="AZ18" t="str">
        <f>IF(AL18=1,_xlfn.CONCAT("(",7+SUM($AS$1:AS17),",",Tabla1[[#This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7]])+1,20)),""),""",",7+SUM($AS$1:AS17)-1,",""","",""",""","",""",""","",""",""","",""",",Tabla1[[#This Row],[id_agregador]],",",Tabla1[[#This Row],[id sitio]],"),"),"")</f>
        <v/>
      </c>
      <c r="BA18" t="str">
        <f>IF(AK18=1,_xlfn.CONCAT("(",8+SUM($AS$1:AS17),",",Tabla1[[#This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8]])+1,20)),""),""",",8+SUM($AS$1:AS17)-1,",""","",""",""","",""",""","",""",""","",""",",Tabla1[[#This Row],[id_agregador]],",",Tabla1[[#This Row],[id sitio]],"),"),"")</f>
        <v/>
      </c>
    </row>
    <row r="19" spans="1:53" x14ac:dyDescent="0.25">
      <c r="A19" s="6" t="s">
        <v>272</v>
      </c>
      <c r="B19" s="6" t="s">
        <v>310</v>
      </c>
      <c r="C19" s="6">
        <f>VLOOKUP(Tabla1[[#This Row],[NOMBRE DE SERVICIO]],tb_servicio!D:E,2,FALSE)</f>
        <v>156</v>
      </c>
      <c r="D19" s="6" t="s">
        <v>117</v>
      </c>
      <c r="E19" s="6">
        <f>IF(Tabla1[[#This Row],[IDU 1]]&lt;&gt;"",VLOOKUP(Tabla1[[#This Row],[IDU 1]],tb_idu!$B:$E,4,FALSE),"")</f>
        <v>40</v>
      </c>
      <c r="F19" s="6" t="s">
        <v>588</v>
      </c>
      <c r="G19" s="6" t="s">
        <v>195</v>
      </c>
      <c r="H19" s="6">
        <f>IF(Tabla1[[#This Row],[IDU 2]]&lt;&gt;"",VLOOKUP(Tabla1[[#This Row],[IDU 2]],tb_idu!$B:$E,4,FALSE),"")</f>
        <v>166</v>
      </c>
      <c r="I19" s="6" t="s">
        <v>587</v>
      </c>
      <c r="J19" s="6" t="s">
        <v>150</v>
      </c>
      <c r="K19" s="6">
        <f>IF(Tabla1[[#This Row],[IDU 3]]&lt;&gt;"",VLOOKUP(Tabla1[[#This Row],[IDU 3]],tb_idu!$B:$E,4,FALSE),"")</f>
        <v>113</v>
      </c>
      <c r="L19" s="6" t="s">
        <v>563</v>
      </c>
      <c r="M19" s="6" t="s">
        <v>220</v>
      </c>
      <c r="N19" s="6">
        <f>IF(Tabla1[[#This Row],[IDU 4]]&lt;&gt;"",VLOOKUP(Tabla1[[#This Row],[IDU 4]],tb_idu!$B:$E,4,FALSE),"")</f>
        <v>61</v>
      </c>
      <c r="O19" s="6" t="s">
        <v>585</v>
      </c>
      <c r="P19" s="6"/>
      <c r="Q19" s="6" t="str">
        <f>IF(Tabla1[[#This Row],[IDU 5]]&lt;&gt;"",VLOOKUP(Tabla1[[#This Row],[IDU 5]],tb_idu!$B:$E,4,FALSE),"")</f>
        <v/>
      </c>
      <c r="R19" s="6"/>
      <c r="S19" s="6"/>
      <c r="T19" s="6" t="str">
        <f>IF(Tabla1[[#This Row],[IDU 6]]&lt;&gt;"",VLOOKUP(Tabla1[[#This Row],[IDU 6]],tb_idu!$B:$E,4,FALSE),"")</f>
        <v/>
      </c>
      <c r="U19" s="6"/>
      <c r="V19" s="6"/>
      <c r="W19" s="6" t="str">
        <f>IF(Tabla1[[#This Row],[IDU 7]]&lt;&gt;"",VLOOKUP(Tabla1[[#This Row],[IDU 7]],tb_idu!$B:$E,4,FALSE),"")</f>
        <v/>
      </c>
      <c r="X19" s="6"/>
      <c r="Y19" s="6"/>
      <c r="Z19" s="6" t="str">
        <f>IF(Tabla1[[#This Row],[IDU 8]]&lt;&gt;"",VLOOKUP(Tabla1[[#This Row],[IDU 8]],tb_idu!$B:$E,4,FALSE),"")</f>
        <v/>
      </c>
      <c r="AA19" s="6"/>
      <c r="AB19" s="6"/>
      <c r="AC19" s="6"/>
      <c r="AD19" s="6" t="s">
        <v>553</v>
      </c>
      <c r="AE19" s="6" t="s">
        <v>554</v>
      </c>
      <c r="AF19" s="6" t="s">
        <v>7</v>
      </c>
      <c r="AG19" s="6">
        <f>VLOOKUP(Tabla1[[#This Row],[NOMBRE DEL SITE]],tb_sitio!B:D,3,FALSE)</f>
        <v>8</v>
      </c>
      <c r="AH19" s="6" t="s">
        <v>12</v>
      </c>
      <c r="AI19" s="10">
        <f>VLOOKUP(Tabla1[[#This Row],[NOMBRE DEL PE ( agregador )]],tb_sitio!B:D,3,FALSE)</f>
        <v>13</v>
      </c>
      <c r="AK19">
        <f>IF(Tabla1[[#This Row],[id idu8]]&lt;&gt;"",1,0)</f>
        <v>0</v>
      </c>
      <c r="AL19">
        <f>IF(Tabla1[[#This Row],[id idu7]]&lt;&gt;"",1,0)</f>
        <v>0</v>
      </c>
      <c r="AM19">
        <f>IF(Tabla1[[#This Row],[id idu6]]&lt;&gt;"",1,0)</f>
        <v>0</v>
      </c>
      <c r="AN19">
        <f>IF(Tabla1[[#This Row],[id idu5]]&lt;&gt;"",1,0)</f>
        <v>0</v>
      </c>
      <c r="AO19">
        <f>IF(Tabla1[[#This Row],[id idu4]]&lt;&gt;"",1,0)</f>
        <v>1</v>
      </c>
      <c r="AP19">
        <f>IF(Tabla1[[#This Row],[id idu3]]&lt;&gt;"",1,0)</f>
        <v>1</v>
      </c>
      <c r="AQ19">
        <f>IF(Tabla1[[#This Row],[id idu2]]&lt;&gt;"",1,0)</f>
        <v>1</v>
      </c>
      <c r="AR19">
        <f>IF(OR(Tabla1[[#This Row],[id idu]]&lt;&gt;"",Tabla1[[#This Row],[id servicio]]&lt;&gt;""),1,0)</f>
        <v>1</v>
      </c>
      <c r="AS19">
        <f t="shared" si="0"/>
        <v>4</v>
      </c>
      <c r="AT19" t="str">
        <f>IF(AR19=1,_xlfn.CONCAT("(",1+SUM($AS$1:AS18),",",Tabla1[[#This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(57,156,40,"17-EG6-6","2-EG4-2",NULL,"LIM_EAL_PAG_1","Gi0/0/5","","",13,8),</v>
      </c>
      <c r="AU19" t="str">
        <f>IF(AQ19=1,_xlfn.CONCAT("(",2+SUM($AS$1:AS18),",",Tabla1[[#This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2]])+1,20)),""),""",",2+SUM($AS$1:AS18)-1,",""","",""",""","",""",""","",""",""","",""",",Tabla1[[#This Row],[id_agregador]],",",Tabla1[[#This Row],[id sitio]],"),"),"")</f>
        <v>(58,156,166,"2-EG4-1","IF3-5",57,"","","","",13,8),</v>
      </c>
      <c r="AV19" s="9" t="str">
        <f>IF(AP19=1,_xlfn.CONCAT("(",3+SUM($AS$1:AS18),",",Tabla1[[#This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3]])+1,20)),""),""",",3+SUM($AS$1:AS18)-1,",""","",""",""","",""",""","",""",""","",""",",Tabla1[[#This Row],[id_agregador]],",",Tabla1[[#This Row],[id sitio]],"),"),"")</f>
        <v>(59,156,113,"IF3-5","IF4-6",58,"","","","",13,8),</v>
      </c>
      <c r="AW19" t="str">
        <f>IF(AO19=1,_xlfn.CONCAT("(",4+SUM($AS$1:AS18),",",Tabla1[[#This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4]])+1,20)),""),""",",4+SUM($AS$1:AS18)-1,",""","",""",""","",""",""","",""",""","",""",",Tabla1[[#This Row],[id_agregador]],",",Tabla1[[#This Row],[id sitio]],"),"),"")</f>
        <v>(60,156,61,"IF3-5","17-EG6-2",59,"","","","",13,8),</v>
      </c>
      <c r="AX19" t="str">
        <f>IF(AN19=1,_xlfn.CONCAT("(",5+SUM($AS$1:AS18),",",Tabla1[[#This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5]])+1,20)),""),""",",5+SUM($AS$1:AS18)-1,",""","",""",""","",""",""","",""",""","",""",",Tabla1[[#This Row],[id_agregador]],",",Tabla1[[#This Row],[id sitio]],"),"),"")</f>
        <v/>
      </c>
      <c r="AY19" t="str">
        <f>IF(AM19=1,_xlfn.CONCAT("(",6+SUM($AS$1:AS18),",",Tabla1[[#This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6]])+1,20)),""),""",",6+SUM($AS$1:AS18)-1,",""","",""",""","",""",""","",""",""","",""",",Tabla1[[#This Row],[id_agregador]],",",Tabla1[[#This Row],[id sitio]],"),"),"")</f>
        <v/>
      </c>
      <c r="AZ19" t="str">
        <f>IF(AL19=1,_xlfn.CONCAT("(",7+SUM($AS$1:AS18),",",Tabla1[[#This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7]])+1,20)),""),""",",7+SUM($AS$1:AS18)-1,",""","",""",""","",""",""","",""",""","",""",",Tabla1[[#This Row],[id_agregador]],",",Tabla1[[#This Row],[id sitio]],"),"),"")</f>
        <v/>
      </c>
      <c r="BA19" t="str">
        <f>IF(AK19=1,_xlfn.CONCAT("(",8+SUM($AS$1:AS18),",",Tabla1[[#This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8]])+1,20)),""),""",",8+SUM($AS$1:AS18)-1,",""","",""",""","",""",""","",""",""","",""",",Tabla1[[#This Row],[id_agregador]],",",Tabla1[[#This Row],[id sitio]],"),"),"")</f>
        <v/>
      </c>
    </row>
    <row r="20" spans="1:53" x14ac:dyDescent="0.25">
      <c r="A20" s="6" t="s">
        <v>272</v>
      </c>
      <c r="B20" s="6" t="s">
        <v>311</v>
      </c>
      <c r="C20" s="6">
        <f>VLOOKUP(Tabla1[[#This Row],[NOMBRE DE SERVICIO]],tb_servicio!D:E,2,FALSE)</f>
        <v>150</v>
      </c>
      <c r="D20" s="6" t="s">
        <v>117</v>
      </c>
      <c r="E20" s="6">
        <f>IF(Tabla1[[#This Row],[IDU 1]]&lt;&gt;"",VLOOKUP(Tabla1[[#This Row],[IDU 1]],tb_idu!$B:$E,4,FALSE),"")</f>
        <v>40</v>
      </c>
      <c r="F20" s="6" t="s">
        <v>589</v>
      </c>
      <c r="G20" s="6" t="s">
        <v>195</v>
      </c>
      <c r="H20" s="6">
        <f>IF(Tabla1[[#This Row],[IDU 2]]&lt;&gt;"",VLOOKUP(Tabla1[[#This Row],[IDU 2]],tb_idu!$B:$E,4,FALSE),"")</f>
        <v>166</v>
      </c>
      <c r="I20" s="6" t="s">
        <v>587</v>
      </c>
      <c r="J20" s="6" t="s">
        <v>150</v>
      </c>
      <c r="K20" s="6">
        <f>IF(Tabla1[[#This Row],[IDU 3]]&lt;&gt;"",VLOOKUP(Tabla1[[#This Row],[IDU 3]],tb_idu!$B:$E,4,FALSE),"")</f>
        <v>113</v>
      </c>
      <c r="L20" s="6" t="s">
        <v>563</v>
      </c>
      <c r="M20" s="6" t="s">
        <v>220</v>
      </c>
      <c r="N20" s="6">
        <f>IF(Tabla1[[#This Row],[IDU 4]]&lt;&gt;"",VLOOKUP(Tabla1[[#This Row],[IDU 4]],tb_idu!$B:$E,4,FALSE),"")</f>
        <v>61</v>
      </c>
      <c r="O20" s="6" t="s">
        <v>585</v>
      </c>
      <c r="P20" s="6"/>
      <c r="Q20" s="6" t="str">
        <f>IF(Tabla1[[#This Row],[IDU 5]]&lt;&gt;"",VLOOKUP(Tabla1[[#This Row],[IDU 5]],tb_idu!$B:$E,4,FALSE),"")</f>
        <v/>
      </c>
      <c r="R20" s="6"/>
      <c r="S20" s="6"/>
      <c r="T20" s="6" t="str">
        <f>IF(Tabla1[[#This Row],[IDU 6]]&lt;&gt;"",VLOOKUP(Tabla1[[#This Row],[IDU 6]],tb_idu!$B:$E,4,FALSE),"")</f>
        <v/>
      </c>
      <c r="U20" s="6"/>
      <c r="V20" s="6"/>
      <c r="W20" s="6" t="str">
        <f>IF(Tabla1[[#This Row],[IDU 7]]&lt;&gt;"",VLOOKUP(Tabla1[[#This Row],[IDU 7]],tb_idu!$B:$E,4,FALSE),"")</f>
        <v/>
      </c>
      <c r="X20" s="6"/>
      <c r="Y20" s="6"/>
      <c r="Z20" s="6" t="str">
        <f>IF(Tabla1[[#This Row],[IDU 8]]&lt;&gt;"",VLOOKUP(Tabla1[[#This Row],[IDU 8]],tb_idu!$B:$E,4,FALSE),"")</f>
        <v/>
      </c>
      <c r="AA20" s="6"/>
      <c r="AB20" s="6"/>
      <c r="AC20" s="6"/>
      <c r="AD20" s="6" t="s">
        <v>553</v>
      </c>
      <c r="AE20" s="6" t="s">
        <v>554</v>
      </c>
      <c r="AF20" s="6" t="s">
        <v>7</v>
      </c>
      <c r="AG20" s="6">
        <f>VLOOKUP(Tabla1[[#This Row],[NOMBRE DEL SITE]],tb_sitio!B:D,3,FALSE)</f>
        <v>8</v>
      </c>
      <c r="AH20" s="6" t="s">
        <v>12</v>
      </c>
      <c r="AI20" s="10">
        <f>VLOOKUP(Tabla1[[#This Row],[NOMBRE DEL PE ( agregador )]],tb_sitio!B:D,3,FALSE)</f>
        <v>13</v>
      </c>
      <c r="AK20">
        <f>IF(Tabla1[[#This Row],[id idu8]]&lt;&gt;"",1,0)</f>
        <v>0</v>
      </c>
      <c r="AL20">
        <f>IF(Tabla1[[#This Row],[id idu7]]&lt;&gt;"",1,0)</f>
        <v>0</v>
      </c>
      <c r="AM20">
        <f>IF(Tabla1[[#This Row],[id idu6]]&lt;&gt;"",1,0)</f>
        <v>0</v>
      </c>
      <c r="AN20">
        <f>IF(Tabla1[[#This Row],[id idu5]]&lt;&gt;"",1,0)</f>
        <v>0</v>
      </c>
      <c r="AO20">
        <f>IF(Tabla1[[#This Row],[id idu4]]&lt;&gt;"",1,0)</f>
        <v>1</v>
      </c>
      <c r="AP20">
        <f>IF(Tabla1[[#This Row],[id idu3]]&lt;&gt;"",1,0)</f>
        <v>1</v>
      </c>
      <c r="AQ20">
        <f>IF(Tabla1[[#This Row],[id idu2]]&lt;&gt;"",1,0)</f>
        <v>1</v>
      </c>
      <c r="AR20">
        <f>IF(OR(Tabla1[[#This Row],[id idu]]&lt;&gt;"",Tabla1[[#This Row],[id servicio]]&lt;&gt;""),1,0)</f>
        <v>1</v>
      </c>
      <c r="AS20">
        <f t="shared" si="0"/>
        <v>4</v>
      </c>
      <c r="AT20" t="str">
        <f>IF(AR20=1,_xlfn.CONCAT("(",1+SUM($AS$1:AS19),",",Tabla1[[#This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(61,150,40,"17-EG6-2","2-EG4-2",NULL,"LIM_EAL_PAG_1","Gi0/0/5","","",13,8),</v>
      </c>
      <c r="AU20" t="str">
        <f>IF(AQ20=1,_xlfn.CONCAT("(",2+SUM($AS$1:AS19),",",Tabla1[[#This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2]])+1,20)),""),""",",2+SUM($AS$1:AS19)-1,",""","",""",""","",""",""","",""",""","",""",",Tabla1[[#This Row],[id_agregador]],",",Tabla1[[#This Row],[id sitio]],"),"),"")</f>
        <v>(62,150,166,"2-EG4-1","IF3-5",61,"","","","",13,8),</v>
      </c>
      <c r="AV20" s="9" t="str">
        <f>IF(AP20=1,_xlfn.CONCAT("(",3+SUM($AS$1:AS19),",",Tabla1[[#This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3]])+1,20)),""),""",",3+SUM($AS$1:AS19)-1,",""","",""",""","",""",""","",""",""","",""",",Tabla1[[#This Row],[id_agregador]],",",Tabla1[[#This Row],[id sitio]],"),"),"")</f>
        <v>(63,150,113,"IF3-5","IF4-6",62,"","","","",13,8),</v>
      </c>
      <c r="AW20" t="str">
        <f>IF(AO20=1,_xlfn.CONCAT("(",4+SUM($AS$1:AS19),",",Tabla1[[#This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4]])+1,20)),""),""",",4+SUM($AS$1:AS19)-1,",""","",""",""","",""",""","",""",""","",""",",Tabla1[[#This Row],[id_agregador]],",",Tabla1[[#This Row],[id sitio]],"),"),"")</f>
        <v>(64,150,61,"IF3-5","17-EG6-2",63,"","","","",13,8),</v>
      </c>
      <c r="AX20" t="str">
        <f>IF(AN20=1,_xlfn.CONCAT("(",5+SUM($AS$1:AS19),",",Tabla1[[#This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5]])+1,20)),""),""",",5+SUM($AS$1:AS19)-1,",""","",""",""","",""",""","",""",""","",""",",Tabla1[[#This Row],[id_agregador]],",",Tabla1[[#This Row],[id sitio]],"),"),"")</f>
        <v/>
      </c>
      <c r="AY20" t="str">
        <f>IF(AM20=1,_xlfn.CONCAT("(",6+SUM($AS$1:AS19),",",Tabla1[[#This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6]])+1,20)),""),""",",6+SUM($AS$1:AS19)-1,",""","",""",""","",""",""","",""",""","",""",",Tabla1[[#This Row],[id_agregador]],",",Tabla1[[#This Row],[id sitio]],"),"),"")</f>
        <v/>
      </c>
      <c r="AZ20" t="str">
        <f>IF(AL20=1,_xlfn.CONCAT("(",7+SUM($AS$1:AS19),",",Tabla1[[#This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7]])+1,20)),""),""",",7+SUM($AS$1:AS19)-1,",""","",""",""","",""",""","",""",""","",""",",Tabla1[[#This Row],[id_agregador]],",",Tabla1[[#This Row],[id sitio]],"),"),"")</f>
        <v/>
      </c>
      <c r="BA20" t="str">
        <f>IF(AK20=1,_xlfn.CONCAT("(",8+SUM($AS$1:AS19),",",Tabla1[[#This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8]])+1,20)),""),""",",8+SUM($AS$1:AS19)-1,",""","",""",""","",""",""","",""",""","",""",",Tabla1[[#This Row],[id_agregador]],",",Tabla1[[#This Row],[id sitio]],"),"),"")</f>
        <v/>
      </c>
    </row>
    <row r="21" spans="1:53" x14ac:dyDescent="0.25">
      <c r="A21" s="6" t="s">
        <v>272</v>
      </c>
      <c r="B21" s="6" t="s">
        <v>312</v>
      </c>
      <c r="C21" s="6">
        <f>VLOOKUP(Tabla1[[#This Row],[NOMBRE DE SERVICIO]],tb_servicio!D:E,2,FALSE)</f>
        <v>126</v>
      </c>
      <c r="D21" s="6" t="s">
        <v>117</v>
      </c>
      <c r="E21" s="6">
        <f>IF(Tabla1[[#This Row],[IDU 1]]&lt;&gt;"",VLOOKUP(Tabla1[[#This Row],[IDU 1]],tb_idu!$B:$E,4,FALSE),"")</f>
        <v>40</v>
      </c>
      <c r="F21" s="6" t="s">
        <v>590</v>
      </c>
      <c r="G21" s="6" t="s">
        <v>195</v>
      </c>
      <c r="H21" s="6">
        <f>IF(Tabla1[[#This Row],[IDU 2]]&lt;&gt;"",VLOOKUP(Tabla1[[#This Row],[IDU 2]],tb_idu!$B:$E,4,FALSE),"")</f>
        <v>166</v>
      </c>
      <c r="I21" s="6" t="s">
        <v>587</v>
      </c>
      <c r="J21" s="6" t="s">
        <v>150</v>
      </c>
      <c r="K21" s="6">
        <f>IF(Tabla1[[#This Row],[IDU 3]]&lt;&gt;"",VLOOKUP(Tabla1[[#This Row],[IDU 3]],tb_idu!$B:$E,4,FALSE),"")</f>
        <v>113</v>
      </c>
      <c r="L21" s="6" t="s">
        <v>563</v>
      </c>
      <c r="M21" s="6" t="s">
        <v>220</v>
      </c>
      <c r="N21" s="6">
        <f>IF(Tabla1[[#This Row],[IDU 4]]&lt;&gt;"",VLOOKUP(Tabla1[[#This Row],[IDU 4]],tb_idu!$B:$E,4,FALSE),"")</f>
        <v>61</v>
      </c>
      <c r="O21" s="6" t="s">
        <v>585</v>
      </c>
      <c r="P21" s="6"/>
      <c r="Q21" s="6" t="str">
        <f>IF(Tabla1[[#This Row],[IDU 5]]&lt;&gt;"",VLOOKUP(Tabla1[[#This Row],[IDU 5]],tb_idu!$B:$E,4,FALSE),"")</f>
        <v/>
      </c>
      <c r="R21" s="6"/>
      <c r="S21" s="6"/>
      <c r="T21" s="6" t="str">
        <f>IF(Tabla1[[#This Row],[IDU 6]]&lt;&gt;"",VLOOKUP(Tabla1[[#This Row],[IDU 6]],tb_idu!$B:$E,4,FALSE),"")</f>
        <v/>
      </c>
      <c r="U21" s="6"/>
      <c r="V21" s="6"/>
      <c r="W21" s="6" t="str">
        <f>IF(Tabla1[[#This Row],[IDU 7]]&lt;&gt;"",VLOOKUP(Tabla1[[#This Row],[IDU 7]],tb_idu!$B:$E,4,FALSE),"")</f>
        <v/>
      </c>
      <c r="X21" s="6"/>
      <c r="Y21" s="6"/>
      <c r="Z21" s="6" t="str">
        <f>IF(Tabla1[[#This Row],[IDU 8]]&lt;&gt;"",VLOOKUP(Tabla1[[#This Row],[IDU 8]],tb_idu!$B:$E,4,FALSE),"")</f>
        <v/>
      </c>
      <c r="AA21" s="6"/>
      <c r="AB21" s="6"/>
      <c r="AC21" s="6"/>
      <c r="AD21" s="6" t="s">
        <v>553</v>
      </c>
      <c r="AE21" s="6" t="s">
        <v>554</v>
      </c>
      <c r="AF21" s="6" t="s">
        <v>7</v>
      </c>
      <c r="AG21" s="6">
        <f>VLOOKUP(Tabla1[[#This Row],[NOMBRE DEL SITE]],tb_sitio!B:D,3,FALSE)</f>
        <v>8</v>
      </c>
      <c r="AH21" s="6" t="s">
        <v>12</v>
      </c>
      <c r="AI21" s="10">
        <f>VLOOKUP(Tabla1[[#This Row],[NOMBRE DEL PE ( agregador )]],tb_sitio!B:D,3,FALSE)</f>
        <v>13</v>
      </c>
      <c r="AK21">
        <f>IF(Tabla1[[#This Row],[id idu8]]&lt;&gt;"",1,0)</f>
        <v>0</v>
      </c>
      <c r="AL21">
        <f>IF(Tabla1[[#This Row],[id idu7]]&lt;&gt;"",1,0)</f>
        <v>0</v>
      </c>
      <c r="AM21">
        <f>IF(Tabla1[[#This Row],[id idu6]]&lt;&gt;"",1,0)</f>
        <v>0</v>
      </c>
      <c r="AN21">
        <f>IF(Tabla1[[#This Row],[id idu5]]&lt;&gt;"",1,0)</f>
        <v>0</v>
      </c>
      <c r="AO21">
        <f>IF(Tabla1[[#This Row],[id idu4]]&lt;&gt;"",1,0)</f>
        <v>1</v>
      </c>
      <c r="AP21">
        <f>IF(Tabla1[[#This Row],[id idu3]]&lt;&gt;"",1,0)</f>
        <v>1</v>
      </c>
      <c r="AQ21">
        <f>IF(Tabla1[[#This Row],[id idu2]]&lt;&gt;"",1,0)</f>
        <v>1</v>
      </c>
      <c r="AR21">
        <f>IF(OR(Tabla1[[#This Row],[id idu]]&lt;&gt;"",Tabla1[[#This Row],[id servicio]]&lt;&gt;""),1,0)</f>
        <v>1</v>
      </c>
      <c r="AS21">
        <f t="shared" si="0"/>
        <v>4</v>
      </c>
      <c r="AT21" t="str">
        <f>IF(AR21=1,_xlfn.CONCAT("(",1+SUM($AS$1:AS20),",",Tabla1[[#This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(65,126,40,"17-EG6-1","2-EG4-2",NULL,"LIM_EAL_PAG_1","Gi0/0/5","","",13,8),</v>
      </c>
      <c r="AU21" t="str">
        <f>IF(AQ21=1,_xlfn.CONCAT("(",2+SUM($AS$1:AS20),",",Tabla1[[#This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2]])+1,20)),""),""",",2+SUM($AS$1:AS20)-1,",""","",""",""","",""",""","",""",""","",""",",Tabla1[[#This Row],[id_agregador]],",",Tabla1[[#This Row],[id sitio]],"),"),"")</f>
        <v>(66,126,166,"2-EG4-1","IF3-5",65,"","","","",13,8),</v>
      </c>
      <c r="AV21" s="9" t="str">
        <f>IF(AP21=1,_xlfn.CONCAT("(",3+SUM($AS$1:AS20),",",Tabla1[[#This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3]])+1,20)),""),""",",3+SUM($AS$1:AS20)-1,",""","",""",""","",""",""","",""",""","",""",",Tabla1[[#This Row],[id_agregador]],",",Tabla1[[#This Row],[id sitio]],"),"),"")</f>
        <v>(67,126,113,"IF3-5","IF4-6",66,"","","","",13,8),</v>
      </c>
      <c r="AW21" t="str">
        <f>IF(AO21=1,_xlfn.CONCAT("(",4+SUM($AS$1:AS20),",",Tabla1[[#This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4]])+1,20)),""),""",",4+SUM($AS$1:AS20)-1,",""","",""",""","",""",""","",""",""","",""",",Tabla1[[#This Row],[id_agregador]],",",Tabla1[[#This Row],[id sitio]],"),"),"")</f>
        <v>(68,126,61,"IF3-5","17-EG6-2",67,"","","","",13,8),</v>
      </c>
      <c r="AX21" t="str">
        <f>IF(AN21=1,_xlfn.CONCAT("(",5+SUM($AS$1:AS20),",",Tabla1[[#This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5]])+1,20)),""),""",",5+SUM($AS$1:AS20)-1,",""","",""",""","",""",""","",""",""","",""",",Tabla1[[#This Row],[id_agregador]],",",Tabla1[[#This Row],[id sitio]],"),"),"")</f>
        <v/>
      </c>
      <c r="AY21" t="str">
        <f>IF(AM21=1,_xlfn.CONCAT("(",6+SUM($AS$1:AS20),",",Tabla1[[#This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6]])+1,20)),""),""",",6+SUM($AS$1:AS20)-1,",""","",""",""","",""",""","",""",""","",""",",Tabla1[[#This Row],[id_agregador]],",",Tabla1[[#This Row],[id sitio]],"),"),"")</f>
        <v/>
      </c>
      <c r="AZ21" t="str">
        <f>IF(AL21=1,_xlfn.CONCAT("(",7+SUM($AS$1:AS20),",",Tabla1[[#This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7]])+1,20)),""),""",",7+SUM($AS$1:AS20)-1,",""","",""",""","",""",""","",""",""","",""",",Tabla1[[#This Row],[id_agregador]],",",Tabla1[[#This Row],[id sitio]],"),"),"")</f>
        <v/>
      </c>
      <c r="BA21" t="str">
        <f>IF(AK21=1,_xlfn.CONCAT("(",8+SUM($AS$1:AS20),",",Tabla1[[#This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8]])+1,20)),""),""",",8+SUM($AS$1:AS20)-1,",""","",""",""","",""",""","",""",""","",""",",Tabla1[[#This Row],[id_agregador]],",",Tabla1[[#This Row],[id sitio]],"),"),"")</f>
        <v/>
      </c>
    </row>
    <row r="22" spans="1:53" x14ac:dyDescent="0.25">
      <c r="A22" s="6" t="s">
        <v>272</v>
      </c>
      <c r="B22" s="6" t="s">
        <v>313</v>
      </c>
      <c r="C22" s="6">
        <f>VLOOKUP(Tabla1[[#This Row],[NOMBRE DE SERVICIO]],tb_servicio!D:E,2,FALSE)</f>
        <v>155</v>
      </c>
      <c r="D22" s="6" t="s">
        <v>117</v>
      </c>
      <c r="E22" s="6">
        <f>IF(Tabla1[[#This Row],[IDU 1]]&lt;&gt;"",VLOOKUP(Tabla1[[#This Row],[IDU 1]],tb_idu!$B:$E,4,FALSE),"")</f>
        <v>40</v>
      </c>
      <c r="F22" s="6" t="s">
        <v>591</v>
      </c>
      <c r="G22" s="6" t="s">
        <v>195</v>
      </c>
      <c r="H22" s="6">
        <f>IF(Tabla1[[#This Row],[IDU 2]]&lt;&gt;"",VLOOKUP(Tabla1[[#This Row],[IDU 2]],tb_idu!$B:$E,4,FALSE),"")</f>
        <v>166</v>
      </c>
      <c r="I22" s="6" t="s">
        <v>587</v>
      </c>
      <c r="J22" s="6" t="s">
        <v>150</v>
      </c>
      <c r="K22" s="6">
        <f>IF(Tabla1[[#This Row],[IDU 3]]&lt;&gt;"",VLOOKUP(Tabla1[[#This Row],[IDU 3]],tb_idu!$B:$E,4,FALSE),"")</f>
        <v>113</v>
      </c>
      <c r="L22" s="6" t="s">
        <v>563</v>
      </c>
      <c r="M22" s="6" t="s">
        <v>220</v>
      </c>
      <c r="N22" s="6">
        <f>IF(Tabla1[[#This Row],[IDU 4]]&lt;&gt;"",VLOOKUP(Tabla1[[#This Row],[IDU 4]],tb_idu!$B:$E,4,FALSE),"")</f>
        <v>61</v>
      </c>
      <c r="O22" s="6" t="s">
        <v>585</v>
      </c>
      <c r="P22" s="6"/>
      <c r="Q22" s="6" t="str">
        <f>IF(Tabla1[[#This Row],[IDU 5]]&lt;&gt;"",VLOOKUP(Tabla1[[#This Row],[IDU 5]],tb_idu!$B:$E,4,FALSE),"")</f>
        <v/>
      </c>
      <c r="R22" s="6"/>
      <c r="S22" s="6"/>
      <c r="T22" s="6" t="str">
        <f>IF(Tabla1[[#This Row],[IDU 6]]&lt;&gt;"",VLOOKUP(Tabla1[[#This Row],[IDU 6]],tb_idu!$B:$E,4,FALSE),"")</f>
        <v/>
      </c>
      <c r="U22" s="6"/>
      <c r="V22" s="6"/>
      <c r="W22" s="6" t="str">
        <f>IF(Tabla1[[#This Row],[IDU 7]]&lt;&gt;"",VLOOKUP(Tabla1[[#This Row],[IDU 7]],tb_idu!$B:$E,4,FALSE),"")</f>
        <v/>
      </c>
      <c r="X22" s="6"/>
      <c r="Y22" s="6"/>
      <c r="Z22" s="6" t="str">
        <f>IF(Tabla1[[#This Row],[IDU 8]]&lt;&gt;"",VLOOKUP(Tabla1[[#This Row],[IDU 8]],tb_idu!$B:$E,4,FALSE),"")</f>
        <v/>
      </c>
      <c r="AA22" s="6"/>
      <c r="AB22" s="6"/>
      <c r="AC22" s="6"/>
      <c r="AD22" s="6" t="s">
        <v>553</v>
      </c>
      <c r="AE22" s="6" t="s">
        <v>554</v>
      </c>
      <c r="AF22" s="6" t="s">
        <v>7</v>
      </c>
      <c r="AG22" s="6">
        <f>VLOOKUP(Tabla1[[#This Row],[NOMBRE DEL SITE]],tb_sitio!B:D,3,FALSE)</f>
        <v>8</v>
      </c>
      <c r="AH22" s="6" t="s">
        <v>12</v>
      </c>
      <c r="AI22" s="10">
        <f>VLOOKUP(Tabla1[[#This Row],[NOMBRE DEL PE ( agregador )]],tb_sitio!B:D,3,FALSE)</f>
        <v>13</v>
      </c>
      <c r="AK22">
        <f>IF(Tabla1[[#This Row],[id idu8]]&lt;&gt;"",1,0)</f>
        <v>0</v>
      </c>
      <c r="AL22">
        <f>IF(Tabla1[[#This Row],[id idu7]]&lt;&gt;"",1,0)</f>
        <v>0</v>
      </c>
      <c r="AM22">
        <f>IF(Tabla1[[#This Row],[id idu6]]&lt;&gt;"",1,0)</f>
        <v>0</v>
      </c>
      <c r="AN22">
        <f>IF(Tabla1[[#This Row],[id idu5]]&lt;&gt;"",1,0)</f>
        <v>0</v>
      </c>
      <c r="AO22">
        <f>IF(Tabla1[[#This Row],[id idu4]]&lt;&gt;"",1,0)</f>
        <v>1</v>
      </c>
      <c r="AP22">
        <f>IF(Tabla1[[#This Row],[id idu3]]&lt;&gt;"",1,0)</f>
        <v>1</v>
      </c>
      <c r="AQ22">
        <f>IF(Tabla1[[#This Row],[id idu2]]&lt;&gt;"",1,0)</f>
        <v>1</v>
      </c>
      <c r="AR22">
        <f>IF(OR(Tabla1[[#This Row],[id idu]]&lt;&gt;"",Tabla1[[#This Row],[id servicio]]&lt;&gt;""),1,0)</f>
        <v>1</v>
      </c>
      <c r="AS22">
        <f t="shared" si="0"/>
        <v>4</v>
      </c>
      <c r="AT22" t="str">
        <f>IF(AR22=1,_xlfn.CONCAT("(",1+SUM($AS$1:AS21),",",Tabla1[[#This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(69,155,40,"1-EG4-1","2-EG4-2",NULL,"LIM_EAL_PAG_1","Gi0/0/5","","",13,8),</v>
      </c>
      <c r="AU22" t="str">
        <f>IF(AQ22=1,_xlfn.CONCAT("(",2+SUM($AS$1:AS21),",",Tabla1[[#This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2]])+1,20)),""),""",",2+SUM($AS$1:AS21)-1,",""","",""",""","",""",""","",""",""","",""",",Tabla1[[#This Row],[id_agregador]],",",Tabla1[[#This Row],[id sitio]],"),"),"")</f>
        <v>(70,155,166,"2-EG4-1","IF3-5",69,"","","","",13,8),</v>
      </c>
      <c r="AV22" s="9" t="str">
        <f>IF(AP22=1,_xlfn.CONCAT("(",3+SUM($AS$1:AS21),",",Tabla1[[#This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3]])+1,20)),""),""",",3+SUM($AS$1:AS21)-1,",""","",""",""","",""",""","",""",""","",""",",Tabla1[[#This Row],[id_agregador]],",",Tabla1[[#This Row],[id sitio]],"),"),"")</f>
        <v>(71,155,113,"IF3-5","IF4-6",70,"","","","",13,8),</v>
      </c>
      <c r="AW22" t="str">
        <f>IF(AO22=1,_xlfn.CONCAT("(",4+SUM($AS$1:AS21),",",Tabla1[[#This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4]])+1,20)),""),""",",4+SUM($AS$1:AS21)-1,",""","",""",""","",""",""","",""",""","",""",",Tabla1[[#This Row],[id_agregador]],",",Tabla1[[#This Row],[id sitio]],"),"),"")</f>
        <v>(72,155,61,"IF3-5","17-EG6-2",71,"","","","",13,8),</v>
      </c>
      <c r="AX22" t="str">
        <f>IF(AN22=1,_xlfn.CONCAT("(",5+SUM($AS$1:AS21),",",Tabla1[[#This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5]])+1,20)),""),""",",5+SUM($AS$1:AS21)-1,",""","",""",""","",""",""","",""",""","",""",",Tabla1[[#This Row],[id_agregador]],",",Tabla1[[#This Row],[id sitio]],"),"),"")</f>
        <v/>
      </c>
      <c r="AY22" t="str">
        <f>IF(AM22=1,_xlfn.CONCAT("(",6+SUM($AS$1:AS21),",",Tabla1[[#This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6]])+1,20)),""),""",",6+SUM($AS$1:AS21)-1,",""","",""",""","",""",""","",""",""","",""",",Tabla1[[#This Row],[id_agregador]],",",Tabla1[[#This Row],[id sitio]],"),"),"")</f>
        <v/>
      </c>
      <c r="AZ22" t="str">
        <f>IF(AL22=1,_xlfn.CONCAT("(",7+SUM($AS$1:AS21),",",Tabla1[[#This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7]])+1,20)),""),""",",7+SUM($AS$1:AS21)-1,",""","",""",""","",""",""","",""",""","",""",",Tabla1[[#This Row],[id_agregador]],",",Tabla1[[#This Row],[id sitio]],"),"),"")</f>
        <v/>
      </c>
      <c r="BA22" t="str">
        <f>IF(AK22=1,_xlfn.CONCAT("(",8+SUM($AS$1:AS21),",",Tabla1[[#This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8]])+1,20)),""),""",",8+SUM($AS$1:AS21)-1,",""","",""",""","",""",""","",""",""","",""",",Tabla1[[#This Row],[id_agregador]],",",Tabla1[[#This Row],[id sitio]],"),"),"")</f>
        <v/>
      </c>
    </row>
    <row r="23" spans="1:53" x14ac:dyDescent="0.25">
      <c r="A23" s="6" t="s">
        <v>273</v>
      </c>
      <c r="B23" s="6" t="s">
        <v>314</v>
      </c>
      <c r="C23" s="6">
        <f>VLOOKUP(Tabla1[[#This Row],[NOMBRE DE SERVICIO]],tb_servicio!D:E,2,FALSE)</f>
        <v>33</v>
      </c>
      <c r="D23" s="6" t="s">
        <v>118</v>
      </c>
      <c r="E23" s="6">
        <f>IF(Tabla1[[#This Row],[IDU 1]]&lt;&gt;"",VLOOKUP(Tabla1[[#This Row],[IDU 1]],tb_idu!$B:$E,4,FALSE),"")</f>
        <v>42</v>
      </c>
      <c r="F23" s="6" t="s">
        <v>547</v>
      </c>
      <c r="G23" s="6" t="s">
        <v>117</v>
      </c>
      <c r="H23" s="6">
        <f>IF(Tabla1[[#This Row],[IDU 2]]&lt;&gt;"",VLOOKUP(Tabla1[[#This Row],[IDU 2]],tb_idu!$B:$E,4,FALSE),"")</f>
        <v>40</v>
      </c>
      <c r="I23" s="6" t="s">
        <v>592</v>
      </c>
      <c r="J23" s="6" t="s">
        <v>195</v>
      </c>
      <c r="K23" s="6">
        <f>IF(Tabla1[[#This Row],[IDU 3]]&lt;&gt;"",VLOOKUP(Tabla1[[#This Row],[IDU 3]],tb_idu!$B:$E,4,FALSE),"")</f>
        <v>166</v>
      </c>
      <c r="L23" s="6" t="s">
        <v>587</v>
      </c>
      <c r="M23" s="6" t="s">
        <v>150</v>
      </c>
      <c r="N23" s="6">
        <f>IF(Tabla1[[#This Row],[IDU 4]]&lt;&gt;"",VLOOKUP(Tabla1[[#This Row],[IDU 4]],tb_idu!$B:$E,4,FALSE),"")</f>
        <v>113</v>
      </c>
      <c r="O23" s="6" t="s">
        <v>563</v>
      </c>
      <c r="P23" s="6" t="s">
        <v>220</v>
      </c>
      <c r="Q23" s="6">
        <f>IF(Tabla1[[#This Row],[IDU 5]]&lt;&gt;"",VLOOKUP(Tabla1[[#This Row],[IDU 5]],tb_idu!$B:$E,4,FALSE),"")</f>
        <v>61</v>
      </c>
      <c r="R23" s="6" t="s">
        <v>585</v>
      </c>
      <c r="S23" s="6"/>
      <c r="T23" s="6" t="str">
        <f>IF(Tabla1[[#This Row],[IDU 6]]&lt;&gt;"",VLOOKUP(Tabla1[[#This Row],[IDU 6]],tb_idu!$B:$E,4,FALSE),"")</f>
        <v/>
      </c>
      <c r="U23" s="6"/>
      <c r="V23" s="6"/>
      <c r="W23" s="6" t="str">
        <f>IF(Tabla1[[#This Row],[IDU 7]]&lt;&gt;"",VLOOKUP(Tabla1[[#This Row],[IDU 7]],tb_idu!$B:$E,4,FALSE),"")</f>
        <v/>
      </c>
      <c r="X23" s="6"/>
      <c r="Y23" s="6"/>
      <c r="Z23" s="6" t="str">
        <f>IF(Tabla1[[#This Row],[IDU 8]]&lt;&gt;"",VLOOKUP(Tabla1[[#This Row],[IDU 8]],tb_idu!$B:$E,4,FALSE),"")</f>
        <v/>
      </c>
      <c r="AA23" s="6"/>
      <c r="AB23" s="6"/>
      <c r="AC23" s="6"/>
      <c r="AD23" s="6" t="s">
        <v>553</v>
      </c>
      <c r="AE23" s="6" t="s">
        <v>554</v>
      </c>
      <c r="AF23" s="6" t="s">
        <v>7</v>
      </c>
      <c r="AG23" s="6">
        <f>VLOOKUP(Tabla1[[#This Row],[NOMBRE DEL SITE]],tb_sitio!B:D,3,FALSE)</f>
        <v>8</v>
      </c>
      <c r="AH23" s="6" t="s">
        <v>12</v>
      </c>
      <c r="AI23" s="10">
        <f>VLOOKUP(Tabla1[[#This Row],[NOMBRE DEL PE ( agregador )]],tb_sitio!B:D,3,FALSE)</f>
        <v>13</v>
      </c>
      <c r="AK23">
        <f>IF(Tabla1[[#This Row],[id idu8]]&lt;&gt;"",1,0)</f>
        <v>0</v>
      </c>
      <c r="AL23">
        <f>IF(Tabla1[[#This Row],[id idu7]]&lt;&gt;"",1,0)</f>
        <v>0</v>
      </c>
      <c r="AM23">
        <f>IF(Tabla1[[#This Row],[id idu6]]&lt;&gt;"",1,0)</f>
        <v>0</v>
      </c>
      <c r="AN23">
        <f>IF(Tabla1[[#This Row],[id idu5]]&lt;&gt;"",1,0)</f>
        <v>1</v>
      </c>
      <c r="AO23">
        <f>IF(Tabla1[[#This Row],[id idu4]]&lt;&gt;"",1,0)</f>
        <v>1</v>
      </c>
      <c r="AP23">
        <f>IF(Tabla1[[#This Row],[id idu3]]&lt;&gt;"",1,0)</f>
        <v>1</v>
      </c>
      <c r="AQ23">
        <f>IF(Tabla1[[#This Row],[id idu2]]&lt;&gt;"",1,0)</f>
        <v>1</v>
      </c>
      <c r="AR23">
        <f>IF(OR(Tabla1[[#This Row],[id idu]]&lt;&gt;"",Tabla1[[#This Row],[id servicio]]&lt;&gt;""),1,0)</f>
        <v>1</v>
      </c>
      <c r="AS23">
        <f t="shared" si="0"/>
        <v>5</v>
      </c>
      <c r="AT23" t="str">
        <f>IF(AR23=1,_xlfn.CONCAT("(",1+SUM($AS$1:AS22),",",Tabla1[[#This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(73,33,42,"17-EG6-4","17-EG6-1",NULL,"LIM_EAL_PAG_1","Gi0/0/5","","",13,8),</v>
      </c>
      <c r="AU23" t="str">
        <f>IF(AQ23=1,_xlfn.CONCAT("(",2+SUM($AS$1:AS22),",",Tabla1[[#This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2]])+1,20)),""),""",",2+SUM($AS$1:AS22)-1,",""","",""",""","",""",""","",""",""","",""",",Tabla1[[#This Row],[id_agregador]],",",Tabla1[[#This Row],[id sitio]],"),"),"")</f>
        <v>(74,33,40,"17-EG6-3","2-EG4-2",73,"","","","",13,8),</v>
      </c>
      <c r="AV23" s="9" t="str">
        <f>IF(AP23=1,_xlfn.CONCAT("(",3+SUM($AS$1:AS22),",",Tabla1[[#This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3]])+1,20)),""),""",",3+SUM($AS$1:AS22)-1,",""","",""",""","",""",""","",""",""","",""",",Tabla1[[#This Row],[id_agregador]],",",Tabla1[[#This Row],[id sitio]],"),"),"")</f>
        <v>(75,33,166,"2-EG4-1","IF3-5",74,"","","","",13,8),</v>
      </c>
      <c r="AW23" t="str">
        <f>IF(AO23=1,_xlfn.CONCAT("(",4+SUM($AS$1:AS22),",",Tabla1[[#This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4]])+1,20)),""),""",",4+SUM($AS$1:AS22)-1,",""","",""",""","",""",""","",""",""","",""",",Tabla1[[#This Row],[id_agregador]],",",Tabla1[[#This Row],[id sitio]],"),"),"")</f>
        <v>(76,33,113,"IF3-5","IF4-6",75,"","","","",13,8),</v>
      </c>
      <c r="AX23" t="str">
        <f>IF(AN23=1,_xlfn.CONCAT("(",5+SUM($AS$1:AS22),",",Tabla1[[#This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5]])+1,20)),""),""",",5+SUM($AS$1:AS22)-1,",""","",""",""","",""",""","",""",""","",""",",Tabla1[[#This Row],[id_agregador]],",",Tabla1[[#This Row],[id sitio]],"),"),"")</f>
        <v>(77,33,61,"IF3-5","17-EG6-2",76,"","","","",13,8),</v>
      </c>
      <c r="AY23" t="str">
        <f>IF(AM23=1,_xlfn.CONCAT("(",6+SUM($AS$1:AS22),",",Tabla1[[#This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6]])+1,20)),""),""",",6+SUM($AS$1:AS22)-1,",""","",""",""","",""",""","",""",""","",""",",Tabla1[[#This Row],[id_agregador]],",",Tabla1[[#This Row],[id sitio]],"),"),"")</f>
        <v/>
      </c>
      <c r="AZ23" t="str">
        <f>IF(AL23=1,_xlfn.CONCAT("(",7+SUM($AS$1:AS22),",",Tabla1[[#This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7]])+1,20)),""),""",",7+SUM($AS$1:AS22)-1,",""","",""",""","",""",""","",""",""","",""",",Tabla1[[#This Row],[id_agregador]],",",Tabla1[[#This Row],[id sitio]],"),"),"")</f>
        <v/>
      </c>
      <c r="BA23" t="str">
        <f>IF(AK23=1,_xlfn.CONCAT("(",8+SUM($AS$1:AS22),",",Tabla1[[#This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8]])+1,20)),""),""",",8+SUM($AS$1:AS22)-1,",""","",""",""","",""",""","",""",""","",""",",Tabla1[[#This Row],[id_agregador]],",",Tabla1[[#This Row],[id sitio]],"),"),"")</f>
        <v/>
      </c>
    </row>
    <row r="24" spans="1:53" x14ac:dyDescent="0.25">
      <c r="A24" s="6" t="s">
        <v>274</v>
      </c>
      <c r="B24" s="6" t="s">
        <v>315</v>
      </c>
      <c r="C24" s="6">
        <f>VLOOKUP(Tabla1[[#This Row],[NOMBRE DE SERVICIO]],tb_servicio!D:E,2,FALSE)</f>
        <v>108</v>
      </c>
      <c r="D24" s="6" t="s">
        <v>119</v>
      </c>
      <c r="E24" s="6">
        <f>IF(Tabla1[[#This Row],[IDU 1]]&lt;&gt;"",VLOOKUP(Tabla1[[#This Row],[IDU 1]],tb_idu!$B:$E,4,FALSE),"")</f>
        <v>39</v>
      </c>
      <c r="F24" s="6" t="s">
        <v>593</v>
      </c>
      <c r="G24" s="6" t="s">
        <v>117</v>
      </c>
      <c r="H24" s="6">
        <f>IF(Tabla1[[#This Row],[IDU 2]]&lt;&gt;"",VLOOKUP(Tabla1[[#This Row],[IDU 2]],tb_idu!$B:$E,4,FALSE),"")</f>
        <v>40</v>
      </c>
      <c r="I24" s="6" t="s">
        <v>594</v>
      </c>
      <c r="J24" s="6" t="s">
        <v>195</v>
      </c>
      <c r="K24" s="6">
        <f>IF(Tabla1[[#This Row],[IDU 3]]&lt;&gt;"",VLOOKUP(Tabla1[[#This Row],[IDU 3]],tb_idu!$B:$E,4,FALSE),"")</f>
        <v>166</v>
      </c>
      <c r="L24" s="6" t="s">
        <v>587</v>
      </c>
      <c r="M24" s="6" t="s">
        <v>150</v>
      </c>
      <c r="N24" s="6">
        <f>IF(Tabla1[[#This Row],[IDU 4]]&lt;&gt;"",VLOOKUP(Tabla1[[#This Row],[IDU 4]],tb_idu!$B:$E,4,FALSE),"")</f>
        <v>113</v>
      </c>
      <c r="O24" s="6" t="s">
        <v>563</v>
      </c>
      <c r="P24" s="6" t="s">
        <v>220</v>
      </c>
      <c r="Q24" s="6">
        <f>IF(Tabla1[[#This Row],[IDU 5]]&lt;&gt;"",VLOOKUP(Tabla1[[#This Row],[IDU 5]],tb_idu!$B:$E,4,FALSE),"")</f>
        <v>61</v>
      </c>
      <c r="R24" s="6" t="s">
        <v>595</v>
      </c>
      <c r="S24" s="6" t="s">
        <v>223</v>
      </c>
      <c r="T24" s="6">
        <f>IF(Tabla1[[#This Row],[IDU 6]]&lt;&gt;"",VLOOKUP(Tabla1[[#This Row],[IDU 6]],tb_idu!$B:$E,4,FALSE),"")</f>
        <v>62</v>
      </c>
      <c r="U24" s="6" t="s">
        <v>542</v>
      </c>
      <c r="V24" s="6" t="s">
        <v>255</v>
      </c>
      <c r="W24" s="6">
        <f>IF(Tabla1[[#This Row],[IDU 7]]&lt;&gt;"",VLOOKUP(Tabla1[[#This Row],[IDU 7]],tb_idu!$B:$E,4,FALSE),"")</f>
        <v>197</v>
      </c>
      <c r="X24" s="6" t="s">
        <v>579</v>
      </c>
      <c r="Y24" s="6" t="s">
        <v>256</v>
      </c>
      <c r="Z24" s="6">
        <f>IF(Tabla1[[#This Row],[IDU 8]]&lt;&gt;"",VLOOKUP(Tabla1[[#This Row],[IDU 8]],tb_idu!$B:$E,4,FALSE),"")</f>
        <v>196</v>
      </c>
      <c r="AA24" s="6" t="s">
        <v>596</v>
      </c>
      <c r="AB24" s="6"/>
      <c r="AC24" s="6"/>
      <c r="AD24" s="6" t="s">
        <v>553</v>
      </c>
      <c r="AE24" s="6" t="s">
        <v>561</v>
      </c>
      <c r="AF24" s="6" t="s">
        <v>7</v>
      </c>
      <c r="AG24" s="6">
        <f>VLOOKUP(Tabla1[[#This Row],[NOMBRE DEL SITE]],tb_sitio!B:D,3,FALSE)</f>
        <v>8</v>
      </c>
      <c r="AH24" s="6" t="s">
        <v>12</v>
      </c>
      <c r="AI24" s="10">
        <f>VLOOKUP(Tabla1[[#This Row],[NOMBRE DEL PE ( agregador )]],tb_sitio!B:D,3,FALSE)</f>
        <v>13</v>
      </c>
      <c r="AK24">
        <f>IF(Tabla1[[#This Row],[id idu8]]&lt;&gt;"",1,0)</f>
        <v>1</v>
      </c>
      <c r="AL24">
        <f>IF(Tabla1[[#This Row],[id idu7]]&lt;&gt;"",1,0)</f>
        <v>1</v>
      </c>
      <c r="AM24">
        <f>IF(Tabla1[[#This Row],[id idu6]]&lt;&gt;"",1,0)</f>
        <v>1</v>
      </c>
      <c r="AN24">
        <f>IF(Tabla1[[#This Row],[id idu5]]&lt;&gt;"",1,0)</f>
        <v>1</v>
      </c>
      <c r="AO24">
        <f>IF(Tabla1[[#This Row],[id idu4]]&lt;&gt;"",1,0)</f>
        <v>1</v>
      </c>
      <c r="AP24">
        <f>IF(Tabla1[[#This Row],[id idu3]]&lt;&gt;"",1,0)</f>
        <v>1</v>
      </c>
      <c r="AQ24">
        <f>IF(Tabla1[[#This Row],[id idu2]]&lt;&gt;"",1,0)</f>
        <v>1</v>
      </c>
      <c r="AR24">
        <f>IF(OR(Tabla1[[#This Row],[id idu]]&lt;&gt;"",Tabla1[[#This Row],[id servicio]]&lt;&gt;""),1,0)</f>
        <v>1</v>
      </c>
      <c r="AS24">
        <f t="shared" si="0"/>
        <v>8</v>
      </c>
      <c r="AT24" t="str">
        <f>IF(AR24=1,_xlfn.CONCAT("(",1+SUM($AS$1:AS23),",",Tabla1[[#This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(78,108,39,"2-CXPB-1","2-CXPB-20",NULL,"LIM_EAL_PAG_1","Gi0/2/4","","",13,8),</v>
      </c>
      <c r="AU24" t="str">
        <f>IF(AQ24=1,_xlfn.CONCAT("(",2+SUM($AS$1:AS23),",",Tabla1[[#This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2]])+1,20)),""),""",",2+SUM($AS$1:AS23)-1,",""","",""",""","",""",""","",""",""","",""",",Tabla1[[#This Row],[id_agregador]],",",Tabla1[[#This Row],[id sitio]],"),"),"")</f>
        <v>(79,108,40,"17-EG6-4","2-EG4-2",78,"","","","",13,8),</v>
      </c>
      <c r="AV24" s="9" t="str">
        <f>IF(AP24=1,_xlfn.CONCAT("(",3+SUM($AS$1:AS23),",",Tabla1[[#This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3]])+1,20)),""),""",",3+SUM($AS$1:AS23)-1,",""","",""",""","",""",""","",""",""","",""",",Tabla1[[#This Row],[id_agregador]],",",Tabla1[[#This Row],[id sitio]],"),"),"")</f>
        <v>(80,108,166,"2-EG4-1","IF3-5",79,"","","","",13,8),</v>
      </c>
      <c r="AW24" t="str">
        <f>IF(AO24=1,_xlfn.CONCAT("(",4+SUM($AS$1:AS23),",",Tabla1[[#This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4]])+1,20)),""),""",",4+SUM($AS$1:AS23)-1,",""","",""",""","",""",""","",""",""","",""",",Tabla1[[#This Row],[id_agregador]],",",Tabla1[[#This Row],[id sitio]],"),"),"")</f>
        <v>(81,108,113,"IF3-5","IF4-6",80,"","","","",13,8),</v>
      </c>
      <c r="AX24" t="str">
        <f>IF(AN24=1,_xlfn.CONCAT("(",5+SUM($AS$1:AS23),",",Tabla1[[#This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5]])+1,20)),""),""",",5+SUM($AS$1:AS23)-1,",""","",""",""","",""",""","",""",""","",""",",Tabla1[[#This Row],[id_agregador]],",",Tabla1[[#This Row],[id sitio]],"),"),"")</f>
        <v>(82,108,61,"IF3-5","17-EG6-4",81,"","","","",13,8),</v>
      </c>
      <c r="AY24" t="str">
        <f>IF(AM24=1,_xlfn.CONCAT("(",6+SUM($AS$1:AS23),",",Tabla1[[#This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6]])+1,20)),""),""",",6+SUM($AS$1:AS23)-1,",""","",""",""","",""",""","",""",""","",""",",Tabla1[[#This Row],[id_agregador]],",",Tabla1[[#This Row],[id sitio]],"),"),"")</f>
        <v>(83,108,62,"17-EG6-4","17-EG6-3",82,"","","","",13,8),</v>
      </c>
      <c r="AZ24" t="str">
        <f>IF(AL24=1,_xlfn.CONCAT("(",7+SUM($AS$1:AS23),",",Tabla1[[#This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7]])+1,20)),""),""",",7+SUM($AS$1:AS23)-1,",""","",""",""","",""",""","",""",""","",""",",Tabla1[[#This Row],[id_agregador]],",",Tabla1[[#This Row],[id sitio]],"),"),"")</f>
        <v>(84,108,197,"31-ETMC-2","17-EG16-4",83,"","","","",13,8),</v>
      </c>
      <c r="BA24" t="str">
        <f>IF(AK24=1,_xlfn.CONCAT("(",8+SUM($AS$1:AS23),",",Tabla1[[#This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8]])+1,20)),""),""",",8+SUM($AS$1:AS23)-1,",""","",""",""","",""",""","",""",""","",""",",Tabla1[[#This Row],[id_agregador]],",",Tabla1[[#This Row],[id sitio]],"),"),"")</f>
        <v>(85,108,196,"17-EG16-4","5-MP1-Port1VC12-35",84,"","","","",13,8),</v>
      </c>
    </row>
    <row r="25" spans="1:53" x14ac:dyDescent="0.25">
      <c r="A25" s="6" t="s">
        <v>276</v>
      </c>
      <c r="B25" s="6" t="s">
        <v>316</v>
      </c>
      <c r="C25" s="6">
        <f>VLOOKUP(Tabla1[[#This Row],[NOMBRE DE SERVICIO]],tb_servicio!D:E,2,FALSE)</f>
        <v>13</v>
      </c>
      <c r="D25" s="6" t="s">
        <v>120</v>
      </c>
      <c r="E25" s="6">
        <f>IF(Tabla1[[#This Row],[IDU 1]]&lt;&gt;"",VLOOKUP(Tabla1[[#This Row],[IDU 1]],tb_idu!$B:$E,4,FALSE),"")</f>
        <v>45</v>
      </c>
      <c r="F25" s="6" t="s">
        <v>597</v>
      </c>
      <c r="G25" s="6" t="s">
        <v>224</v>
      </c>
      <c r="H25" s="6">
        <f>IF(Tabla1[[#This Row],[IDU 2]]&lt;&gt;"",VLOOKUP(Tabla1[[#This Row],[IDU 2]],tb_idu!$B:$E,4,FALSE),"")</f>
        <v>59</v>
      </c>
      <c r="I25" s="6" t="s">
        <v>564</v>
      </c>
      <c r="J25" s="6"/>
      <c r="K25" s="6" t="str">
        <f>IF(Tabla1[[#This Row],[IDU 3]]&lt;&gt;"",VLOOKUP(Tabla1[[#This Row],[IDU 3]],tb_idu!$B:$E,4,FALSE),"")</f>
        <v/>
      </c>
      <c r="L25" s="6"/>
      <c r="M25" s="6"/>
      <c r="N25" s="6" t="str">
        <f>IF(Tabla1[[#This Row],[IDU 4]]&lt;&gt;"",VLOOKUP(Tabla1[[#This Row],[IDU 4]],tb_idu!$B:$E,4,FALSE),"")</f>
        <v/>
      </c>
      <c r="O25" s="6"/>
      <c r="P25" s="6"/>
      <c r="Q25" s="6" t="str">
        <f>IF(Tabla1[[#This Row],[IDU 5]]&lt;&gt;"",VLOOKUP(Tabla1[[#This Row],[IDU 5]],tb_idu!$B:$E,4,FALSE),"")</f>
        <v/>
      </c>
      <c r="R25" s="6"/>
      <c r="S25" s="6"/>
      <c r="T25" s="6" t="str">
        <f>IF(Tabla1[[#This Row],[IDU 6]]&lt;&gt;"",VLOOKUP(Tabla1[[#This Row],[IDU 6]],tb_idu!$B:$E,4,FALSE),"")</f>
        <v/>
      </c>
      <c r="U25" s="6"/>
      <c r="V25" s="6"/>
      <c r="W25" s="6" t="str">
        <f>IF(Tabla1[[#This Row],[IDU 7]]&lt;&gt;"",VLOOKUP(Tabla1[[#This Row],[IDU 7]],tb_idu!$B:$E,4,FALSE),"")</f>
        <v/>
      </c>
      <c r="X25" s="6"/>
      <c r="Y25" s="6"/>
      <c r="Z25" s="6" t="str">
        <f>IF(Tabla1[[#This Row],[IDU 8]]&lt;&gt;"",VLOOKUP(Tabla1[[#This Row],[IDU 8]],tb_idu!$B:$E,4,FALSE),"")</f>
        <v/>
      </c>
      <c r="AA25" s="6"/>
      <c r="AB25" s="6"/>
      <c r="AC25" s="6"/>
      <c r="AD25" s="6" t="s">
        <v>553</v>
      </c>
      <c r="AE25" s="6" t="s">
        <v>598</v>
      </c>
      <c r="AF25" s="6" t="s">
        <v>8</v>
      </c>
      <c r="AG25" s="6">
        <f>VLOOKUP(Tabla1[[#This Row],[NOMBRE DEL SITE]],tb_sitio!B:D,3,FALSE)</f>
        <v>9</v>
      </c>
      <c r="AH25" s="6" t="s">
        <v>12</v>
      </c>
      <c r="AI25" s="10">
        <f>VLOOKUP(Tabla1[[#This Row],[NOMBRE DEL PE ( agregador )]],tb_sitio!B:D,3,FALSE)</f>
        <v>13</v>
      </c>
      <c r="AK25">
        <f>IF(Tabla1[[#This Row],[id idu8]]&lt;&gt;"",1,0)</f>
        <v>0</v>
      </c>
      <c r="AL25">
        <f>IF(Tabla1[[#This Row],[id idu7]]&lt;&gt;"",1,0)</f>
        <v>0</v>
      </c>
      <c r="AM25">
        <f>IF(Tabla1[[#This Row],[id idu6]]&lt;&gt;"",1,0)</f>
        <v>0</v>
      </c>
      <c r="AN25">
        <f>IF(Tabla1[[#This Row],[id idu5]]&lt;&gt;"",1,0)</f>
        <v>0</v>
      </c>
      <c r="AO25">
        <f>IF(Tabla1[[#This Row],[id idu4]]&lt;&gt;"",1,0)</f>
        <v>0</v>
      </c>
      <c r="AP25">
        <f>IF(Tabla1[[#This Row],[id idu3]]&lt;&gt;"",1,0)</f>
        <v>0</v>
      </c>
      <c r="AQ25">
        <f>IF(Tabla1[[#This Row],[id idu2]]&lt;&gt;"",1,0)</f>
        <v>1</v>
      </c>
      <c r="AR25">
        <f>IF(OR(Tabla1[[#This Row],[id idu]]&lt;&gt;"",Tabla1[[#This Row],[id servicio]]&lt;&gt;""),1,0)</f>
        <v>1</v>
      </c>
      <c r="AS25">
        <f t="shared" si="0"/>
        <v>2</v>
      </c>
      <c r="AT25" t="str">
        <f>IF(AR25=1,_xlfn.CONCAT("(",1+SUM($AS$1:AS24),",",Tabla1[[#This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(86,13,45,"17-EG6-5","IF3-5",NULL,"LIM_EAL_PAG_1","Gi0/1/5","","",13,9),</v>
      </c>
      <c r="AU25" t="str">
        <f>IF(AQ25=1,_xlfn.CONCAT("(",2+SUM($AS$1:AS24),",",Tabla1[[#This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2]])+1,20)),""),""",",2+SUM($AS$1:AS24)-1,",""","",""",""","",""",""","",""",""","",""",",Tabla1[[#This Row],[id_agregador]],",",Tabla1[[#This Row],[id sitio]],"),"),"")</f>
        <v>(87,13,59,"IF1-2","17-EG6-1",86,"","","","",13,9),</v>
      </c>
      <c r="AV25" s="9" t="str">
        <f>IF(AP25=1,_xlfn.CONCAT("(",3+SUM($AS$1:AS24),",",Tabla1[[#This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3]])+1,20)),""),""",",3+SUM($AS$1:AS24)-1,",""","",""",""","",""",""","",""",""","",""",",Tabla1[[#This Row],[id_agregador]],",",Tabla1[[#This Row],[id sitio]],"),"),"")</f>
        <v/>
      </c>
      <c r="AW25" t="str">
        <f>IF(AO25=1,_xlfn.CONCAT("(",4+SUM($AS$1:AS24),",",Tabla1[[#This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4]])+1,20)),""),""",",4+SUM($AS$1:AS24)-1,",""","",""",""","",""",""","",""",""","",""",",Tabla1[[#This Row],[id_agregador]],",",Tabla1[[#This Row],[id sitio]],"),"),"")</f>
        <v/>
      </c>
      <c r="AX25" t="str">
        <f>IF(AN25=1,_xlfn.CONCAT("(",5+SUM($AS$1:AS24),",",Tabla1[[#This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5]])+1,20)),""),""",",5+SUM($AS$1:AS24)-1,",""","",""",""","",""",""","",""",""","",""",",Tabla1[[#This Row],[id_agregador]],",",Tabla1[[#This Row],[id sitio]],"),"),"")</f>
        <v/>
      </c>
      <c r="AY25" t="str">
        <f>IF(AM25=1,_xlfn.CONCAT("(",6+SUM($AS$1:AS24),",",Tabla1[[#This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6]])+1,20)),""),""",",6+SUM($AS$1:AS24)-1,",""","",""",""","",""",""","",""",""","",""",",Tabla1[[#This Row],[id_agregador]],",",Tabla1[[#This Row],[id sitio]],"),"),"")</f>
        <v/>
      </c>
      <c r="AZ25" t="str">
        <f>IF(AL25=1,_xlfn.CONCAT("(",7+SUM($AS$1:AS24),",",Tabla1[[#This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7]])+1,20)),""),""",",7+SUM($AS$1:AS24)-1,",""","",""",""","",""",""","",""",""","",""",",Tabla1[[#This Row],[id_agregador]],",",Tabla1[[#This Row],[id sitio]],"),"),"")</f>
        <v/>
      </c>
      <c r="BA25" t="str">
        <f>IF(AK25=1,_xlfn.CONCAT("(",8+SUM($AS$1:AS24),",",Tabla1[[#This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8]])+1,20)),""),""",",8+SUM($AS$1:AS24)-1,",""","",""",""","",""",""","",""",""","",""",",Tabla1[[#This Row],[id_agregador]],",",Tabla1[[#This Row],[id sitio]],"),"),"")</f>
        <v/>
      </c>
    </row>
    <row r="26" spans="1:53" x14ac:dyDescent="0.25">
      <c r="A26" s="6" t="s">
        <v>273</v>
      </c>
      <c r="B26" s="6" t="s">
        <v>317</v>
      </c>
      <c r="C26" s="6">
        <f>VLOOKUP(Tabla1[[#This Row],[NOMBRE DE SERVICIO]],tb_servicio!D:E,2,FALSE)</f>
        <v>34</v>
      </c>
      <c r="D26" s="6" t="s">
        <v>120</v>
      </c>
      <c r="E26" s="6">
        <f>IF(Tabla1[[#This Row],[IDU 1]]&lt;&gt;"",VLOOKUP(Tabla1[[#This Row],[IDU 1]],tb_idu!$B:$E,4,FALSE),"")</f>
        <v>45</v>
      </c>
      <c r="F26" s="6" t="s">
        <v>599</v>
      </c>
      <c r="G26" s="6" t="s">
        <v>224</v>
      </c>
      <c r="H26" s="6">
        <f>IF(Tabla1[[#This Row],[IDU 2]]&lt;&gt;"",VLOOKUP(Tabla1[[#This Row],[IDU 2]],tb_idu!$B:$E,4,FALSE),"")</f>
        <v>59</v>
      </c>
      <c r="I26" s="6" t="s">
        <v>564</v>
      </c>
      <c r="J26" s="6"/>
      <c r="K26" s="6" t="str">
        <f>IF(Tabla1[[#This Row],[IDU 3]]&lt;&gt;"",VLOOKUP(Tabla1[[#This Row],[IDU 3]],tb_idu!$B:$E,4,FALSE),"")</f>
        <v/>
      </c>
      <c r="L26" s="6"/>
      <c r="M26" s="6"/>
      <c r="N26" s="6" t="str">
        <f>IF(Tabla1[[#This Row],[IDU 4]]&lt;&gt;"",VLOOKUP(Tabla1[[#This Row],[IDU 4]],tb_idu!$B:$E,4,FALSE),"")</f>
        <v/>
      </c>
      <c r="O26" s="6"/>
      <c r="P26" s="6"/>
      <c r="Q26" s="6" t="str">
        <f>IF(Tabla1[[#This Row],[IDU 5]]&lt;&gt;"",VLOOKUP(Tabla1[[#This Row],[IDU 5]],tb_idu!$B:$E,4,FALSE),"")</f>
        <v/>
      </c>
      <c r="R26" s="6"/>
      <c r="S26" s="6"/>
      <c r="T26" s="6" t="str">
        <f>IF(Tabla1[[#This Row],[IDU 6]]&lt;&gt;"",VLOOKUP(Tabla1[[#This Row],[IDU 6]],tb_idu!$B:$E,4,FALSE),"")</f>
        <v/>
      </c>
      <c r="U26" s="6"/>
      <c r="V26" s="6"/>
      <c r="W26" s="6" t="str">
        <f>IF(Tabla1[[#This Row],[IDU 7]]&lt;&gt;"",VLOOKUP(Tabla1[[#This Row],[IDU 7]],tb_idu!$B:$E,4,FALSE),"")</f>
        <v/>
      </c>
      <c r="X26" s="6"/>
      <c r="Y26" s="6"/>
      <c r="Z26" s="6" t="str">
        <f>IF(Tabla1[[#This Row],[IDU 8]]&lt;&gt;"",VLOOKUP(Tabla1[[#This Row],[IDU 8]],tb_idu!$B:$E,4,FALSE),"")</f>
        <v/>
      </c>
      <c r="AA26" s="6"/>
      <c r="AB26" s="6"/>
      <c r="AC26" s="6"/>
      <c r="AD26" s="6" t="s">
        <v>553</v>
      </c>
      <c r="AE26" s="6" t="s">
        <v>598</v>
      </c>
      <c r="AF26" s="6" t="s">
        <v>8</v>
      </c>
      <c r="AG26" s="6">
        <f>VLOOKUP(Tabla1[[#This Row],[NOMBRE DEL SITE]],tb_sitio!B:D,3,FALSE)</f>
        <v>9</v>
      </c>
      <c r="AH26" s="6" t="s">
        <v>12</v>
      </c>
      <c r="AI26" s="10">
        <f>VLOOKUP(Tabla1[[#This Row],[NOMBRE DEL PE ( agregador )]],tb_sitio!B:D,3,FALSE)</f>
        <v>13</v>
      </c>
      <c r="AK26">
        <f>IF(Tabla1[[#This Row],[id idu8]]&lt;&gt;"",1,0)</f>
        <v>0</v>
      </c>
      <c r="AL26">
        <f>IF(Tabla1[[#This Row],[id idu7]]&lt;&gt;"",1,0)</f>
        <v>0</v>
      </c>
      <c r="AM26">
        <f>IF(Tabla1[[#This Row],[id idu6]]&lt;&gt;"",1,0)</f>
        <v>0</v>
      </c>
      <c r="AN26">
        <f>IF(Tabla1[[#This Row],[id idu5]]&lt;&gt;"",1,0)</f>
        <v>0</v>
      </c>
      <c r="AO26">
        <f>IF(Tabla1[[#This Row],[id idu4]]&lt;&gt;"",1,0)</f>
        <v>0</v>
      </c>
      <c r="AP26">
        <f>IF(Tabla1[[#This Row],[id idu3]]&lt;&gt;"",1,0)</f>
        <v>0</v>
      </c>
      <c r="AQ26">
        <f>IF(Tabla1[[#This Row],[id idu2]]&lt;&gt;"",1,0)</f>
        <v>1</v>
      </c>
      <c r="AR26">
        <f>IF(OR(Tabla1[[#This Row],[id idu]]&lt;&gt;"",Tabla1[[#This Row],[id servicio]]&lt;&gt;""),1,0)</f>
        <v>1</v>
      </c>
      <c r="AS26">
        <f t="shared" si="0"/>
        <v>2</v>
      </c>
      <c r="AT26" t="str">
        <f>IF(AR26=1,_xlfn.CONCAT("(",1+SUM($AS$1:AS25),",",Tabla1[[#This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(88,34,45,"17-EG6-4","IF3-5",NULL,"LIM_EAL_PAG_1","Gi0/1/5","","",13,9),</v>
      </c>
      <c r="AU26" t="str">
        <f>IF(AQ26=1,_xlfn.CONCAT("(",2+SUM($AS$1:AS25),",",Tabla1[[#This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2]])+1,20)),""),""",",2+SUM($AS$1:AS25)-1,",""","",""",""","",""",""","",""",""","",""",",Tabla1[[#This Row],[id_agregador]],",",Tabla1[[#This Row],[id sitio]],"),"),"")</f>
        <v>(89,34,59,"IF1-2","17-EG6-1",88,"","","","",13,9),</v>
      </c>
      <c r="AV26" s="9" t="str">
        <f>IF(AP26=1,_xlfn.CONCAT("(",3+SUM($AS$1:AS25),",",Tabla1[[#This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3]])+1,20)),""),""",",3+SUM($AS$1:AS25)-1,",""","",""",""","",""",""","",""",""","",""",",Tabla1[[#This Row],[id_agregador]],",",Tabla1[[#This Row],[id sitio]],"),"),"")</f>
        <v/>
      </c>
      <c r="AW26" t="str">
        <f>IF(AO26=1,_xlfn.CONCAT("(",4+SUM($AS$1:AS25),",",Tabla1[[#This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4]])+1,20)),""),""",",4+SUM($AS$1:AS25)-1,",""","",""",""","",""",""","",""",""","",""",",Tabla1[[#This Row],[id_agregador]],",",Tabla1[[#This Row],[id sitio]],"),"),"")</f>
        <v/>
      </c>
      <c r="AX26" t="str">
        <f>IF(AN26=1,_xlfn.CONCAT("(",5+SUM($AS$1:AS25),",",Tabla1[[#This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5]])+1,20)),""),""",",5+SUM($AS$1:AS25)-1,",""","",""",""","",""",""","",""",""","",""",",Tabla1[[#This Row],[id_agregador]],",",Tabla1[[#This Row],[id sitio]],"),"),"")</f>
        <v/>
      </c>
      <c r="AY26" t="str">
        <f>IF(AM26=1,_xlfn.CONCAT("(",6+SUM($AS$1:AS25),",",Tabla1[[#This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6]])+1,20)),""),""",",6+SUM($AS$1:AS25)-1,",""","",""",""","",""",""","",""",""","",""",",Tabla1[[#This Row],[id_agregador]],",",Tabla1[[#This Row],[id sitio]],"),"),"")</f>
        <v/>
      </c>
      <c r="AZ26" t="str">
        <f>IF(AL26=1,_xlfn.CONCAT("(",7+SUM($AS$1:AS25),",",Tabla1[[#This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7]])+1,20)),""),""",",7+SUM($AS$1:AS25)-1,",""","",""",""","",""",""","",""",""","",""",",Tabla1[[#This Row],[id_agregador]],",",Tabla1[[#This Row],[id sitio]],"),"),"")</f>
        <v/>
      </c>
      <c r="BA26" t="str">
        <f>IF(AK26=1,_xlfn.CONCAT("(",8+SUM($AS$1:AS25),",",Tabla1[[#This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8]])+1,20)),""),""",",8+SUM($AS$1:AS25)-1,",""","",""",""","",""",""","",""",""","",""",",Tabla1[[#This Row],[id_agregador]],",",Tabla1[[#This Row],[id sitio]],"),"),"")</f>
        <v/>
      </c>
    </row>
    <row r="27" spans="1:53" x14ac:dyDescent="0.25">
      <c r="A27" s="6" t="s">
        <v>272</v>
      </c>
      <c r="B27" s="6" t="s">
        <v>318</v>
      </c>
      <c r="C27" s="6">
        <f>VLOOKUP(Tabla1[[#This Row],[NOMBRE DE SERVICIO]],tb_servicio!D:E,2,FALSE)</f>
        <v>127</v>
      </c>
      <c r="D27" s="6" t="s">
        <v>120</v>
      </c>
      <c r="E27" s="6">
        <f>IF(Tabla1[[#This Row],[IDU 1]]&lt;&gt;"",VLOOKUP(Tabla1[[#This Row],[IDU 1]],tb_idu!$B:$E,4,FALSE),"")</f>
        <v>45</v>
      </c>
      <c r="F27" s="6" t="s">
        <v>600</v>
      </c>
      <c r="G27" s="6" t="s">
        <v>224</v>
      </c>
      <c r="H27" s="6">
        <f>IF(Tabla1[[#This Row],[IDU 2]]&lt;&gt;"",VLOOKUP(Tabla1[[#This Row],[IDU 2]],tb_idu!$B:$E,4,FALSE),"")</f>
        <v>59</v>
      </c>
      <c r="I27" s="6" t="s">
        <v>564</v>
      </c>
      <c r="J27" s="6"/>
      <c r="K27" s="6" t="str">
        <f>IF(Tabla1[[#This Row],[IDU 3]]&lt;&gt;"",VLOOKUP(Tabla1[[#This Row],[IDU 3]],tb_idu!$B:$E,4,FALSE),"")</f>
        <v/>
      </c>
      <c r="L27" s="6"/>
      <c r="M27" s="6"/>
      <c r="N27" s="6" t="str">
        <f>IF(Tabla1[[#This Row],[IDU 4]]&lt;&gt;"",VLOOKUP(Tabla1[[#This Row],[IDU 4]],tb_idu!$B:$E,4,FALSE),"")</f>
        <v/>
      </c>
      <c r="O27" s="6"/>
      <c r="P27" s="6"/>
      <c r="Q27" s="6" t="str">
        <f>IF(Tabla1[[#This Row],[IDU 5]]&lt;&gt;"",VLOOKUP(Tabla1[[#This Row],[IDU 5]],tb_idu!$B:$E,4,FALSE),"")</f>
        <v/>
      </c>
      <c r="R27" s="6"/>
      <c r="S27" s="6"/>
      <c r="T27" s="6" t="str">
        <f>IF(Tabla1[[#This Row],[IDU 6]]&lt;&gt;"",VLOOKUP(Tabla1[[#This Row],[IDU 6]],tb_idu!$B:$E,4,FALSE),"")</f>
        <v/>
      </c>
      <c r="U27" s="6"/>
      <c r="V27" s="6"/>
      <c r="W27" s="6" t="str">
        <f>IF(Tabla1[[#This Row],[IDU 7]]&lt;&gt;"",VLOOKUP(Tabla1[[#This Row],[IDU 7]],tb_idu!$B:$E,4,FALSE),"")</f>
        <v/>
      </c>
      <c r="X27" s="6"/>
      <c r="Y27" s="6"/>
      <c r="Z27" s="6" t="str">
        <f>IF(Tabla1[[#This Row],[IDU 8]]&lt;&gt;"",VLOOKUP(Tabla1[[#This Row],[IDU 8]],tb_idu!$B:$E,4,FALSE),"")</f>
        <v/>
      </c>
      <c r="AA27" s="6"/>
      <c r="AB27" s="6"/>
      <c r="AC27" s="6"/>
      <c r="AD27" s="6" t="s">
        <v>553</v>
      </c>
      <c r="AE27" s="6" t="s">
        <v>598</v>
      </c>
      <c r="AF27" s="6" t="s">
        <v>8</v>
      </c>
      <c r="AG27" s="6">
        <f>VLOOKUP(Tabla1[[#This Row],[NOMBRE DEL SITE]],tb_sitio!B:D,3,FALSE)</f>
        <v>9</v>
      </c>
      <c r="AH27" s="6" t="s">
        <v>12</v>
      </c>
      <c r="AI27" s="10">
        <f>VLOOKUP(Tabla1[[#This Row],[NOMBRE DEL PE ( agregador )]],tb_sitio!B:D,3,FALSE)</f>
        <v>13</v>
      </c>
      <c r="AK27">
        <f>IF(Tabla1[[#This Row],[id idu8]]&lt;&gt;"",1,0)</f>
        <v>0</v>
      </c>
      <c r="AL27">
        <f>IF(Tabla1[[#This Row],[id idu7]]&lt;&gt;"",1,0)</f>
        <v>0</v>
      </c>
      <c r="AM27">
        <f>IF(Tabla1[[#This Row],[id idu6]]&lt;&gt;"",1,0)</f>
        <v>0</v>
      </c>
      <c r="AN27">
        <f>IF(Tabla1[[#This Row],[id idu5]]&lt;&gt;"",1,0)</f>
        <v>0</v>
      </c>
      <c r="AO27">
        <f>IF(Tabla1[[#This Row],[id idu4]]&lt;&gt;"",1,0)</f>
        <v>0</v>
      </c>
      <c r="AP27">
        <f>IF(Tabla1[[#This Row],[id idu3]]&lt;&gt;"",1,0)</f>
        <v>0</v>
      </c>
      <c r="AQ27">
        <f>IF(Tabla1[[#This Row],[id idu2]]&lt;&gt;"",1,0)</f>
        <v>1</v>
      </c>
      <c r="AR27">
        <f>IF(OR(Tabla1[[#This Row],[id idu]]&lt;&gt;"",Tabla1[[#This Row],[id servicio]]&lt;&gt;""),1,0)</f>
        <v>1</v>
      </c>
      <c r="AS27">
        <f t="shared" si="0"/>
        <v>2</v>
      </c>
      <c r="AT27" t="str">
        <f>IF(AR27=1,_xlfn.CONCAT("(",1+SUM($AS$1:AS26),",",Tabla1[[#This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(90,127,45,"17-EG6-1","IF3-5",NULL,"LIM_EAL_PAG_1","Gi0/1/5","","",13,9),</v>
      </c>
      <c r="AU27" t="str">
        <f>IF(AQ27=1,_xlfn.CONCAT("(",2+SUM($AS$1:AS26),",",Tabla1[[#This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2]])+1,20)),""),""",",2+SUM($AS$1:AS26)-1,",""","",""",""","",""",""","",""",""","",""",",Tabla1[[#This Row],[id_agregador]],",",Tabla1[[#This Row],[id sitio]],"),"),"")</f>
        <v>(91,127,59,"IF1-2","17-EG6-1",90,"","","","",13,9),</v>
      </c>
      <c r="AV27" s="9" t="str">
        <f>IF(AP27=1,_xlfn.CONCAT("(",3+SUM($AS$1:AS26),",",Tabla1[[#This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3]])+1,20)),""),""",",3+SUM($AS$1:AS26)-1,",""","",""",""","",""",""","",""",""","",""",",Tabla1[[#This Row],[id_agregador]],",",Tabla1[[#This Row],[id sitio]],"),"),"")</f>
        <v/>
      </c>
      <c r="AW27" t="str">
        <f>IF(AO27=1,_xlfn.CONCAT("(",4+SUM($AS$1:AS26),",",Tabla1[[#This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4]])+1,20)),""),""",",4+SUM($AS$1:AS26)-1,",""","",""",""","",""",""","",""",""","",""",",Tabla1[[#This Row],[id_agregador]],",",Tabla1[[#This Row],[id sitio]],"),"),"")</f>
        <v/>
      </c>
      <c r="AX27" t="str">
        <f>IF(AN27=1,_xlfn.CONCAT("(",5+SUM($AS$1:AS26),",",Tabla1[[#This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5]])+1,20)),""),""",",5+SUM($AS$1:AS26)-1,",""","",""",""","",""",""","",""",""","",""",",Tabla1[[#This Row],[id_agregador]],",",Tabla1[[#This Row],[id sitio]],"),"),"")</f>
        <v/>
      </c>
      <c r="AY27" t="str">
        <f>IF(AM27=1,_xlfn.CONCAT("(",6+SUM($AS$1:AS26),",",Tabla1[[#This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6]])+1,20)),""),""",",6+SUM($AS$1:AS26)-1,",""","",""",""","",""",""","",""",""","",""",",Tabla1[[#This Row],[id_agregador]],",",Tabla1[[#This Row],[id sitio]],"),"),"")</f>
        <v/>
      </c>
      <c r="AZ27" t="str">
        <f>IF(AL27=1,_xlfn.CONCAT("(",7+SUM($AS$1:AS26),",",Tabla1[[#This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7]])+1,20)),""),""",",7+SUM($AS$1:AS26)-1,",""","",""",""","",""",""","",""",""","",""",",Tabla1[[#This Row],[id_agregador]],",",Tabla1[[#This Row],[id sitio]],"),"),"")</f>
        <v/>
      </c>
      <c r="BA27" t="str">
        <f>IF(AK27=1,_xlfn.CONCAT("(",8+SUM($AS$1:AS26),",",Tabla1[[#This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8]])+1,20)),""),""",",8+SUM($AS$1:AS26)-1,",""","",""",""","",""",""","",""",""","",""",",Tabla1[[#This Row],[id_agregador]],",",Tabla1[[#This Row],[id sitio]],"),"),"")</f>
        <v/>
      </c>
    </row>
    <row r="28" spans="1:53" x14ac:dyDescent="0.25">
      <c r="A28" s="6" t="s">
        <v>274</v>
      </c>
      <c r="B28" s="6" t="s">
        <v>319</v>
      </c>
      <c r="C28" s="6">
        <f>VLOOKUP(Tabla1[[#This Row],[NOMBRE DE SERVICIO]],tb_servicio!D:E,2,FALSE)</f>
        <v>109</v>
      </c>
      <c r="D28" s="6" t="s">
        <v>120</v>
      </c>
      <c r="E28" s="6">
        <f>IF(Tabla1[[#This Row],[IDU 1]]&lt;&gt;"",VLOOKUP(Tabla1[[#This Row],[IDU 1]],tb_idu!$B:$E,4,FALSE),"")</f>
        <v>45</v>
      </c>
      <c r="F28" s="6" t="s">
        <v>601</v>
      </c>
      <c r="G28" s="6" t="s">
        <v>224</v>
      </c>
      <c r="H28" s="6">
        <f>IF(Tabla1[[#This Row],[IDU 2]]&lt;&gt;"",VLOOKUP(Tabla1[[#This Row],[IDU 2]],tb_idu!$B:$E,4,FALSE),"")</f>
        <v>59</v>
      </c>
      <c r="I28" s="6" t="s">
        <v>569</v>
      </c>
      <c r="J28" s="6" t="s">
        <v>255</v>
      </c>
      <c r="K28" s="6">
        <f>IF(Tabla1[[#This Row],[IDU 3]]&lt;&gt;"",VLOOKUP(Tabla1[[#This Row],[IDU 3]],tb_idu!$B:$E,4,FALSE),"")</f>
        <v>197</v>
      </c>
      <c r="L28" s="6" t="s">
        <v>602</v>
      </c>
      <c r="M28" s="6"/>
      <c r="N28" s="6" t="str">
        <f>IF(Tabla1[[#This Row],[IDU 4]]&lt;&gt;"",VLOOKUP(Tabla1[[#This Row],[IDU 4]],tb_idu!$B:$E,4,FALSE),"")</f>
        <v/>
      </c>
      <c r="O28" s="6"/>
      <c r="P28" s="6"/>
      <c r="Q28" s="6" t="str">
        <f>IF(Tabla1[[#This Row],[IDU 5]]&lt;&gt;"",VLOOKUP(Tabla1[[#This Row],[IDU 5]],tb_idu!$B:$E,4,FALSE),"")</f>
        <v/>
      </c>
      <c r="R28" s="6"/>
      <c r="S28" s="6"/>
      <c r="T28" s="6" t="str">
        <f>IF(Tabla1[[#This Row],[IDU 6]]&lt;&gt;"",VLOOKUP(Tabla1[[#This Row],[IDU 6]],tb_idu!$B:$E,4,FALSE),"")</f>
        <v/>
      </c>
      <c r="U28" s="6"/>
      <c r="V28" s="6"/>
      <c r="W28" s="6" t="str">
        <f>IF(Tabla1[[#This Row],[IDU 7]]&lt;&gt;"",VLOOKUP(Tabla1[[#This Row],[IDU 7]],tb_idu!$B:$E,4,FALSE),"")</f>
        <v/>
      </c>
      <c r="X28" s="6"/>
      <c r="Y28" s="6"/>
      <c r="Z28" s="6" t="str">
        <f>IF(Tabla1[[#This Row],[IDU 8]]&lt;&gt;"",VLOOKUP(Tabla1[[#This Row],[IDU 8]],tb_idu!$B:$E,4,FALSE),"")</f>
        <v/>
      </c>
      <c r="AA28" s="6"/>
      <c r="AB28" s="6"/>
      <c r="AC28" s="6"/>
      <c r="AD28" s="6" t="s">
        <v>553</v>
      </c>
      <c r="AE28" s="6" t="s">
        <v>603</v>
      </c>
      <c r="AF28" s="6" t="s">
        <v>8</v>
      </c>
      <c r="AG28" s="6">
        <f>VLOOKUP(Tabla1[[#This Row],[NOMBRE DEL SITE]],tb_sitio!B:D,3,FALSE)</f>
        <v>9</v>
      </c>
      <c r="AH28" s="6" t="s">
        <v>12</v>
      </c>
      <c r="AI28" s="10">
        <f>VLOOKUP(Tabla1[[#This Row],[NOMBRE DEL PE ( agregador )]],tb_sitio!B:D,3,FALSE)</f>
        <v>13</v>
      </c>
      <c r="AK28">
        <f>IF(Tabla1[[#This Row],[id idu8]]&lt;&gt;"",1,0)</f>
        <v>0</v>
      </c>
      <c r="AL28">
        <f>IF(Tabla1[[#This Row],[id idu7]]&lt;&gt;"",1,0)</f>
        <v>0</v>
      </c>
      <c r="AM28">
        <f>IF(Tabla1[[#This Row],[id idu6]]&lt;&gt;"",1,0)</f>
        <v>0</v>
      </c>
      <c r="AN28">
        <f>IF(Tabla1[[#This Row],[id idu5]]&lt;&gt;"",1,0)</f>
        <v>0</v>
      </c>
      <c r="AO28">
        <f>IF(Tabla1[[#This Row],[id idu4]]&lt;&gt;"",1,0)</f>
        <v>0</v>
      </c>
      <c r="AP28">
        <f>IF(Tabla1[[#This Row],[id idu3]]&lt;&gt;"",1,0)</f>
        <v>1</v>
      </c>
      <c r="AQ28">
        <f>IF(Tabla1[[#This Row],[id idu2]]&lt;&gt;"",1,0)</f>
        <v>1</v>
      </c>
      <c r="AR28">
        <f>IF(OR(Tabla1[[#This Row],[id idu]]&lt;&gt;"",Tabla1[[#This Row],[id servicio]]&lt;&gt;""),1,0)</f>
        <v>1</v>
      </c>
      <c r="AS28">
        <f t="shared" si="0"/>
        <v>3</v>
      </c>
      <c r="AT28" t="str">
        <f>IF(AR28=1,_xlfn.CONCAT("(",1+SUM($AS$1:AS27),",",Tabla1[[#This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(92,109,45,"2-ML1-1","IF3-5",NULL,"LIM_EAL_PAG_1","Gi0/1/7","","",13,9),</v>
      </c>
      <c r="AU28" t="str">
        <f>IF(AQ28=1,_xlfn.CONCAT("(",2+SUM($AS$1:AS27),",",Tabla1[[#This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2]])+1,20)),""),""",",2+SUM($AS$1:AS27)-1,",""","",""",""","",""",""","",""",""","",""",",Tabla1[[#This Row],[id_agregador]],",",Tabla1[[#This Row],[id sitio]],"),"),"")</f>
        <v>(93,109,59,"IF1-2","17-EG6-3",92,"","","","",13,9),</v>
      </c>
      <c r="AV28" s="9" t="str">
        <f>IF(AP28=1,_xlfn.CONCAT("(",3+SUM($AS$1:AS27),",",Tabla1[[#This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3]])+1,20)),""),""",",3+SUM($AS$1:AS27)-1,",""","",""",""","",""",""","",""",""","",""",",Tabla1[[#This Row],[id_agregador]],",",Tabla1[[#This Row],[id sitio]],"),"),"")</f>
        <v>(94,109,197,"31-ETMC-2","24-D12-17",93,"","","","",13,9),</v>
      </c>
      <c r="AW28" t="str">
        <f>IF(AO28=1,_xlfn.CONCAT("(",4+SUM($AS$1:AS27),",",Tabla1[[#This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4]])+1,20)),""),""",",4+SUM($AS$1:AS27)-1,",""","",""",""","",""",""","",""",""","",""",",Tabla1[[#This Row],[id_agregador]],",",Tabla1[[#This Row],[id sitio]],"),"),"")</f>
        <v/>
      </c>
      <c r="AX28" t="str">
        <f>IF(AN28=1,_xlfn.CONCAT("(",5+SUM($AS$1:AS27),",",Tabla1[[#This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5]])+1,20)),""),""",",5+SUM($AS$1:AS27)-1,",""","",""",""","",""",""","",""",""","",""",",Tabla1[[#This Row],[id_agregador]],",",Tabla1[[#This Row],[id sitio]],"),"),"")</f>
        <v/>
      </c>
      <c r="AY28" t="str">
        <f>IF(AM28=1,_xlfn.CONCAT("(",6+SUM($AS$1:AS27),",",Tabla1[[#This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6]])+1,20)),""),""",",6+SUM($AS$1:AS27)-1,",""","",""",""","",""",""","",""",""","",""",",Tabla1[[#This Row],[id_agregador]],",",Tabla1[[#This Row],[id sitio]],"),"),"")</f>
        <v/>
      </c>
      <c r="AZ28" t="str">
        <f>IF(AL28=1,_xlfn.CONCAT("(",7+SUM($AS$1:AS27),",",Tabla1[[#This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7]])+1,20)),""),""",",7+SUM($AS$1:AS27)-1,",""","",""",""","",""",""","",""",""","",""",",Tabla1[[#This Row],[id_agregador]],",",Tabla1[[#This Row],[id sitio]],"),"),"")</f>
        <v/>
      </c>
      <c r="BA28" t="str">
        <f>IF(AK28=1,_xlfn.CONCAT("(",8+SUM($AS$1:AS27),",",Tabla1[[#This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8]])+1,20)),""),""",",8+SUM($AS$1:AS27)-1,",""","",""",""","",""",""","",""",""","",""",",Tabla1[[#This Row],[id_agregador]],",",Tabla1[[#This Row],[id sitio]],"),"),"")</f>
        <v/>
      </c>
    </row>
    <row r="29" spans="1:53" x14ac:dyDescent="0.25">
      <c r="A29" s="6" t="s">
        <v>277</v>
      </c>
      <c r="B29" s="6" t="s">
        <v>320</v>
      </c>
      <c r="C29" s="6">
        <f>VLOOKUP(Tabla1[[#This Row],[NOMBRE DE SERVICIO]],tb_servicio!D:E,2,FALSE)</f>
        <v>35</v>
      </c>
      <c r="D29" s="6" t="s">
        <v>121</v>
      </c>
      <c r="E29" s="6">
        <f>IF(Tabla1[[#This Row],[IDU 1]]&lt;&gt;"",VLOOKUP(Tabla1[[#This Row],[IDU 1]],tb_idu!$B:$E,4,FALSE),"")</f>
        <v>48</v>
      </c>
      <c r="F29" s="6" t="s">
        <v>599</v>
      </c>
      <c r="G29" s="6" t="s">
        <v>225</v>
      </c>
      <c r="H29" s="6">
        <f>IF(Tabla1[[#This Row],[IDU 2]]&lt;&gt;"",VLOOKUP(Tabla1[[#This Row],[IDU 2]],tb_idu!$B:$E,4,FALSE),"")</f>
        <v>23</v>
      </c>
      <c r="I29" s="6" t="s">
        <v>604</v>
      </c>
      <c r="J29" s="6" t="s">
        <v>114</v>
      </c>
      <c r="K29" s="6">
        <f>IF(Tabla1[[#This Row],[IDU 3]]&lt;&gt;"",VLOOKUP(Tabla1[[#This Row],[IDU 3]],tb_idu!$B:$E,4,FALSE),"")</f>
        <v>21</v>
      </c>
      <c r="L29" s="6" t="s">
        <v>558</v>
      </c>
      <c r="M29" s="6" t="s">
        <v>222</v>
      </c>
      <c r="N29" s="6">
        <f>IF(Tabla1[[#This Row],[IDU 4]]&lt;&gt;"",VLOOKUP(Tabla1[[#This Row],[IDU 4]],tb_idu!$B:$E,4,FALSE),"")</f>
        <v>30</v>
      </c>
      <c r="O29" s="6" t="s">
        <v>604</v>
      </c>
      <c r="P29" s="6"/>
      <c r="Q29" s="6" t="str">
        <f>IF(Tabla1[[#This Row],[IDU 5]]&lt;&gt;"",VLOOKUP(Tabla1[[#This Row],[IDU 5]],tb_idu!$B:$E,4,FALSE),"")</f>
        <v/>
      </c>
      <c r="R29" s="6"/>
      <c r="S29" s="6"/>
      <c r="T29" s="6" t="str">
        <f>IF(Tabla1[[#This Row],[IDU 6]]&lt;&gt;"",VLOOKUP(Tabla1[[#This Row],[IDU 6]],tb_idu!$B:$E,4,FALSE),"")</f>
        <v/>
      </c>
      <c r="U29" s="6"/>
      <c r="V29" s="6"/>
      <c r="W29" s="6" t="str">
        <f>IF(Tabla1[[#This Row],[IDU 7]]&lt;&gt;"",VLOOKUP(Tabla1[[#This Row],[IDU 7]],tb_idu!$B:$E,4,FALSE),"")</f>
        <v/>
      </c>
      <c r="X29" s="6"/>
      <c r="Y29" s="6"/>
      <c r="Z29" s="6" t="str">
        <f>IF(Tabla1[[#This Row],[IDU 8]]&lt;&gt;"",VLOOKUP(Tabla1[[#This Row],[IDU 8]],tb_idu!$B:$E,4,FALSE),"")</f>
        <v/>
      </c>
      <c r="AA29" s="6"/>
      <c r="AB29" s="6"/>
      <c r="AC29" s="6"/>
      <c r="AD29" s="6" t="s">
        <v>576</v>
      </c>
      <c r="AE29" s="6" t="s">
        <v>605</v>
      </c>
      <c r="AF29" s="6" t="s">
        <v>9</v>
      </c>
      <c r="AG29" s="6">
        <f>VLOOKUP(Tabla1[[#This Row],[NOMBRE DEL SITE]],tb_sitio!B:D,3,FALSE)</f>
        <v>10</v>
      </c>
      <c r="AH29" s="6" t="s">
        <v>96</v>
      </c>
      <c r="AI29" s="10">
        <f>VLOOKUP(Tabla1[[#This Row],[NOMBRE DEL PE ( agregador )]],tb_sitio!B:D,3,FALSE)</f>
        <v>6</v>
      </c>
      <c r="AK29">
        <f>IF(Tabla1[[#This Row],[id idu8]]&lt;&gt;"",1,0)</f>
        <v>0</v>
      </c>
      <c r="AL29">
        <f>IF(Tabla1[[#This Row],[id idu7]]&lt;&gt;"",1,0)</f>
        <v>0</v>
      </c>
      <c r="AM29">
        <f>IF(Tabla1[[#This Row],[id idu6]]&lt;&gt;"",1,0)</f>
        <v>0</v>
      </c>
      <c r="AN29">
        <f>IF(Tabla1[[#This Row],[id idu5]]&lt;&gt;"",1,0)</f>
        <v>0</v>
      </c>
      <c r="AO29">
        <f>IF(Tabla1[[#This Row],[id idu4]]&lt;&gt;"",1,0)</f>
        <v>1</v>
      </c>
      <c r="AP29">
        <f>IF(Tabla1[[#This Row],[id idu3]]&lt;&gt;"",1,0)</f>
        <v>1</v>
      </c>
      <c r="AQ29">
        <f>IF(Tabla1[[#This Row],[id idu2]]&lt;&gt;"",1,0)</f>
        <v>1</v>
      </c>
      <c r="AR29">
        <f>IF(OR(Tabla1[[#This Row],[id idu]]&lt;&gt;"",Tabla1[[#This Row],[id servicio]]&lt;&gt;""),1,0)</f>
        <v>1</v>
      </c>
      <c r="AS29">
        <f t="shared" si="0"/>
        <v>4</v>
      </c>
      <c r="AT29" t="str">
        <f>IF(AR29=1,_xlfn.CONCAT("(",1+SUM($AS$1:AS28),",",Tabla1[[#This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(95,35,48,"17-EG6-4","IF3-5",NULL,"LIM_SJM_RAN_1","Gi0/3/0/3","","",6,10),</v>
      </c>
      <c r="AU29" t="str">
        <f>IF(AQ29=1,_xlfn.CONCAT("(",2+SUM($AS$1:AS28),",",Tabla1[[#This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2]])+1,20)),""),""",",2+SUM($AS$1:AS28)-1,",""","",""",""","",""",""","",""",""","",""",",Tabla1[[#This Row],[id_agregador]],",",Tabla1[[#This Row],[id sitio]],"),"),"")</f>
        <v>(96,35,23,"IF4-6","17-EG6-1",95,"","","","",6,10),</v>
      </c>
      <c r="AV29" s="9" t="str">
        <f>IF(AP29=1,_xlfn.CONCAT("(",3+SUM($AS$1:AS28),",",Tabla1[[#This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3]])+1,20)),""),""",",3+SUM($AS$1:AS28)-1,",""","",""",""","",""",""","",""",""","",""",",Tabla1[[#This Row],[id_agregador]],",",Tabla1[[#This Row],[id sitio]],"),"),"")</f>
        <v>(97,35,21,"17-EG6-2","IF4-6",96,"","","","",6,10),</v>
      </c>
      <c r="AW29" t="str">
        <f>IF(AO29=1,_xlfn.CONCAT("(",4+SUM($AS$1:AS28),",",Tabla1[[#This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4]])+1,20)),""),""",",4+SUM($AS$1:AS28)-1,",""","",""",""","",""",""","",""",""","",""",",Tabla1[[#This Row],[id_agregador]],",",Tabla1[[#This Row],[id sitio]],"),"),"")</f>
        <v>(98,35,30,"IF4-6","17-EG6-1",97,"","","","",6,10),</v>
      </c>
      <c r="AX29" t="str">
        <f>IF(AN29=1,_xlfn.CONCAT("(",5+SUM($AS$1:AS28),",",Tabla1[[#This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5]])+1,20)),""),""",",5+SUM($AS$1:AS28)-1,",""","",""",""","",""",""","",""",""","",""",",Tabla1[[#This Row],[id_agregador]],",",Tabla1[[#This Row],[id sitio]],"),"),"")</f>
        <v/>
      </c>
      <c r="AY29" t="str">
        <f>IF(AM29=1,_xlfn.CONCAT("(",6+SUM($AS$1:AS28),",",Tabla1[[#This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6]])+1,20)),""),""",",6+SUM($AS$1:AS28)-1,",""","",""",""","",""",""","",""",""","",""",",Tabla1[[#This Row],[id_agregador]],",",Tabla1[[#This Row],[id sitio]],"),"),"")</f>
        <v/>
      </c>
      <c r="AZ29" t="str">
        <f>IF(AL29=1,_xlfn.CONCAT("(",7+SUM($AS$1:AS28),",",Tabla1[[#This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7]])+1,20)),""),""",",7+SUM($AS$1:AS28)-1,",""","",""",""","",""",""","",""",""","",""",",Tabla1[[#This Row],[id_agregador]],",",Tabla1[[#This Row],[id sitio]],"),"),"")</f>
        <v/>
      </c>
      <c r="BA29" t="str">
        <f>IF(AK29=1,_xlfn.CONCAT("(",8+SUM($AS$1:AS28),",",Tabla1[[#This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8]])+1,20)),""),""",",8+SUM($AS$1:AS28)-1,",""","",""",""","",""",""","",""",""","",""",",Tabla1[[#This Row],[id_agregador]],",",Tabla1[[#This Row],[id sitio]],"),"),"")</f>
        <v/>
      </c>
    </row>
    <row r="30" spans="1:53" x14ac:dyDescent="0.25">
      <c r="A30" s="6" t="s">
        <v>272</v>
      </c>
      <c r="B30" s="6" t="s">
        <v>321</v>
      </c>
      <c r="C30" s="6">
        <f>VLOOKUP(Tabla1[[#This Row],[NOMBRE DE SERVICIO]],tb_servicio!D:E,2,FALSE)</f>
        <v>128</v>
      </c>
      <c r="D30" s="6" t="s">
        <v>121</v>
      </c>
      <c r="E30" s="6">
        <f>IF(Tabla1[[#This Row],[IDU 1]]&lt;&gt;"",VLOOKUP(Tabla1[[#This Row],[IDU 1]],tb_idu!$B:$E,4,FALSE),"")</f>
        <v>48</v>
      </c>
      <c r="F30" s="6" t="s">
        <v>600</v>
      </c>
      <c r="G30" s="6" t="s">
        <v>225</v>
      </c>
      <c r="H30" s="6">
        <f>IF(Tabla1[[#This Row],[IDU 2]]&lt;&gt;"",VLOOKUP(Tabla1[[#This Row],[IDU 2]],tb_idu!$B:$E,4,FALSE),"")</f>
        <v>23</v>
      </c>
      <c r="I30" s="6" t="s">
        <v>604</v>
      </c>
      <c r="J30" s="6" t="s">
        <v>114</v>
      </c>
      <c r="K30" s="6">
        <f>IF(Tabla1[[#This Row],[IDU 3]]&lt;&gt;"",VLOOKUP(Tabla1[[#This Row],[IDU 3]],tb_idu!$B:$E,4,FALSE),"")</f>
        <v>21</v>
      </c>
      <c r="L30" s="6" t="s">
        <v>558</v>
      </c>
      <c r="M30" s="6" t="s">
        <v>222</v>
      </c>
      <c r="N30" s="6">
        <f>IF(Tabla1[[#This Row],[IDU 4]]&lt;&gt;"",VLOOKUP(Tabla1[[#This Row],[IDU 4]],tb_idu!$B:$E,4,FALSE),"")</f>
        <v>30</v>
      </c>
      <c r="O30" s="6" t="s">
        <v>604</v>
      </c>
      <c r="P30" s="6"/>
      <c r="Q30" s="6" t="str">
        <f>IF(Tabla1[[#This Row],[IDU 5]]&lt;&gt;"",VLOOKUP(Tabla1[[#This Row],[IDU 5]],tb_idu!$B:$E,4,FALSE),"")</f>
        <v/>
      </c>
      <c r="R30" s="6"/>
      <c r="S30" s="6"/>
      <c r="T30" s="6" t="str">
        <f>IF(Tabla1[[#This Row],[IDU 6]]&lt;&gt;"",VLOOKUP(Tabla1[[#This Row],[IDU 6]],tb_idu!$B:$E,4,FALSE),"")</f>
        <v/>
      </c>
      <c r="U30" s="6"/>
      <c r="V30" s="6"/>
      <c r="W30" s="6" t="str">
        <f>IF(Tabla1[[#This Row],[IDU 7]]&lt;&gt;"",VLOOKUP(Tabla1[[#This Row],[IDU 7]],tb_idu!$B:$E,4,FALSE),"")</f>
        <v/>
      </c>
      <c r="X30" s="6"/>
      <c r="Y30" s="6"/>
      <c r="Z30" s="6" t="str">
        <f>IF(Tabla1[[#This Row],[IDU 8]]&lt;&gt;"",VLOOKUP(Tabla1[[#This Row],[IDU 8]],tb_idu!$B:$E,4,FALSE),"")</f>
        <v/>
      </c>
      <c r="AA30" s="6"/>
      <c r="AB30" s="6"/>
      <c r="AC30" s="6"/>
      <c r="AD30" s="6" t="s">
        <v>576</v>
      </c>
      <c r="AE30" s="6" t="s">
        <v>605</v>
      </c>
      <c r="AF30" s="6" t="s">
        <v>9</v>
      </c>
      <c r="AG30" s="6">
        <f>VLOOKUP(Tabla1[[#This Row],[NOMBRE DEL SITE]],tb_sitio!B:D,3,FALSE)</f>
        <v>10</v>
      </c>
      <c r="AH30" s="6" t="s">
        <v>96</v>
      </c>
      <c r="AI30" s="10">
        <f>VLOOKUP(Tabla1[[#This Row],[NOMBRE DEL PE ( agregador )]],tb_sitio!B:D,3,FALSE)</f>
        <v>6</v>
      </c>
      <c r="AK30">
        <f>IF(Tabla1[[#This Row],[id idu8]]&lt;&gt;"",1,0)</f>
        <v>0</v>
      </c>
      <c r="AL30">
        <f>IF(Tabla1[[#This Row],[id idu7]]&lt;&gt;"",1,0)</f>
        <v>0</v>
      </c>
      <c r="AM30">
        <f>IF(Tabla1[[#This Row],[id idu6]]&lt;&gt;"",1,0)</f>
        <v>0</v>
      </c>
      <c r="AN30">
        <f>IF(Tabla1[[#This Row],[id idu5]]&lt;&gt;"",1,0)</f>
        <v>0</v>
      </c>
      <c r="AO30">
        <f>IF(Tabla1[[#This Row],[id idu4]]&lt;&gt;"",1,0)</f>
        <v>1</v>
      </c>
      <c r="AP30">
        <f>IF(Tabla1[[#This Row],[id idu3]]&lt;&gt;"",1,0)</f>
        <v>1</v>
      </c>
      <c r="AQ30">
        <f>IF(Tabla1[[#This Row],[id idu2]]&lt;&gt;"",1,0)</f>
        <v>1</v>
      </c>
      <c r="AR30">
        <f>IF(OR(Tabla1[[#This Row],[id idu]]&lt;&gt;"",Tabla1[[#This Row],[id servicio]]&lt;&gt;""),1,0)</f>
        <v>1</v>
      </c>
      <c r="AS30">
        <f t="shared" si="0"/>
        <v>4</v>
      </c>
      <c r="AT30" t="str">
        <f>IF(AR30=1,_xlfn.CONCAT("(",1+SUM($AS$1:AS29),",",Tabla1[[#This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(99,128,48,"17-EG6-1","IF3-5",NULL,"LIM_SJM_RAN_1","Gi0/3/0/3","","",6,10),</v>
      </c>
      <c r="AU30" t="str">
        <f>IF(AQ30=1,_xlfn.CONCAT("(",2+SUM($AS$1:AS29),",",Tabla1[[#This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2]])+1,20)),""),""",",2+SUM($AS$1:AS29)-1,",""","",""",""","",""",""","",""",""","",""",",Tabla1[[#This Row],[id_agregador]],",",Tabla1[[#This Row],[id sitio]],"),"),"")</f>
        <v>(100,128,23,"IF4-6","17-EG6-1",99,"","","","",6,10),</v>
      </c>
      <c r="AV30" s="9" t="str">
        <f>IF(AP30=1,_xlfn.CONCAT("(",3+SUM($AS$1:AS29),",",Tabla1[[#This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3]])+1,20)),""),""",",3+SUM($AS$1:AS29)-1,",""","",""",""","",""",""","",""",""","",""",",Tabla1[[#This Row],[id_agregador]],",",Tabla1[[#This Row],[id sitio]],"),"),"")</f>
        <v>(101,128,21,"17-EG6-2","IF4-6",100,"","","","",6,10),</v>
      </c>
      <c r="AW30" t="str">
        <f>IF(AO30=1,_xlfn.CONCAT("(",4+SUM($AS$1:AS29),",",Tabla1[[#This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4]])+1,20)),""),""",",4+SUM($AS$1:AS29)-1,",""","",""",""","",""",""","",""",""","",""",",Tabla1[[#This Row],[id_agregador]],",",Tabla1[[#This Row],[id sitio]],"),"),"")</f>
        <v>(102,128,30,"IF4-6","17-EG6-1",101,"","","","",6,10),</v>
      </c>
      <c r="AX30" t="str">
        <f>IF(AN30=1,_xlfn.CONCAT("(",5+SUM($AS$1:AS29),",",Tabla1[[#This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5]])+1,20)),""),""",",5+SUM($AS$1:AS29)-1,",""","",""",""","",""",""","",""",""","",""",",Tabla1[[#This Row],[id_agregador]],",",Tabla1[[#This Row],[id sitio]],"),"),"")</f>
        <v/>
      </c>
      <c r="AY30" t="str">
        <f>IF(AM30=1,_xlfn.CONCAT("(",6+SUM($AS$1:AS29),",",Tabla1[[#This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6]])+1,20)),""),""",",6+SUM($AS$1:AS29)-1,",""","",""",""","",""",""","",""",""","",""",",Tabla1[[#This Row],[id_agregador]],",",Tabla1[[#This Row],[id sitio]],"),"),"")</f>
        <v/>
      </c>
      <c r="AZ30" t="str">
        <f>IF(AL30=1,_xlfn.CONCAT("(",7+SUM($AS$1:AS29),",",Tabla1[[#This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7]])+1,20)),""),""",",7+SUM($AS$1:AS29)-1,",""","",""",""","",""",""","",""",""","",""",",Tabla1[[#This Row],[id_agregador]],",",Tabla1[[#This Row],[id sitio]],"),"),"")</f>
        <v/>
      </c>
      <c r="BA30" t="str">
        <f>IF(AK30=1,_xlfn.CONCAT("(",8+SUM($AS$1:AS29),",",Tabla1[[#This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8]])+1,20)),""),""",",8+SUM($AS$1:AS29)-1,",""","",""",""","",""",""","",""",""","",""",",Tabla1[[#This Row],[id_agregador]],",",Tabla1[[#This Row],[id sitio]],"),"),"")</f>
        <v/>
      </c>
    </row>
    <row r="31" spans="1:53" x14ac:dyDescent="0.25">
      <c r="A31" s="6" t="s">
        <v>275</v>
      </c>
      <c r="B31" s="6" t="s">
        <v>322</v>
      </c>
      <c r="C31" s="6">
        <f>VLOOKUP(Tabla1[[#This Row],[NOMBRE DE SERVICIO]],tb_servicio!D:E,2,FALSE)</f>
        <v>223</v>
      </c>
      <c r="D31" s="6" t="s">
        <v>122</v>
      </c>
      <c r="E31" s="6">
        <f>IF(Tabla1[[#This Row],[IDU 1]]&lt;&gt;"",VLOOKUP(Tabla1[[#This Row],[IDU 1]],tb_idu!$B:$E,4,FALSE),"")</f>
        <v>51</v>
      </c>
      <c r="F31" s="6" t="s">
        <v>606</v>
      </c>
      <c r="G31" s="6" t="s">
        <v>222</v>
      </c>
      <c r="H31" s="6">
        <f>IF(Tabla1[[#This Row],[IDU 2]]&lt;&gt;"",VLOOKUP(Tabla1[[#This Row],[IDU 2]],tb_idu!$B:$E,4,FALSE),"")</f>
        <v>30</v>
      </c>
      <c r="I31" s="6" t="s">
        <v>572</v>
      </c>
      <c r="J31" s="6"/>
      <c r="K31" s="6" t="str">
        <f>IF(Tabla1[[#This Row],[IDU 3]]&lt;&gt;"",VLOOKUP(Tabla1[[#This Row],[IDU 3]],tb_idu!$B:$E,4,FALSE),"")</f>
        <v/>
      </c>
      <c r="L31" s="6"/>
      <c r="M31" s="6"/>
      <c r="N31" s="6" t="str">
        <f>IF(Tabla1[[#This Row],[IDU 4]]&lt;&gt;"",VLOOKUP(Tabla1[[#This Row],[IDU 4]],tb_idu!$B:$E,4,FALSE),"")</f>
        <v/>
      </c>
      <c r="O31" s="6"/>
      <c r="P31" s="6"/>
      <c r="Q31" s="6" t="str">
        <f>IF(Tabla1[[#This Row],[IDU 5]]&lt;&gt;"",VLOOKUP(Tabla1[[#This Row],[IDU 5]],tb_idu!$B:$E,4,FALSE),"")</f>
        <v/>
      </c>
      <c r="R31" s="6"/>
      <c r="S31" s="6"/>
      <c r="T31" s="6" t="str">
        <f>IF(Tabla1[[#This Row],[IDU 6]]&lt;&gt;"",VLOOKUP(Tabla1[[#This Row],[IDU 6]],tb_idu!$B:$E,4,FALSE),"")</f>
        <v/>
      </c>
      <c r="U31" s="6"/>
      <c r="V31" s="6"/>
      <c r="W31" s="6" t="str">
        <f>IF(Tabla1[[#This Row],[IDU 7]]&lt;&gt;"",VLOOKUP(Tabla1[[#This Row],[IDU 7]],tb_idu!$B:$E,4,FALSE),"")</f>
        <v/>
      </c>
      <c r="X31" s="6"/>
      <c r="Y31" s="6"/>
      <c r="Z31" s="6" t="str">
        <f>IF(Tabla1[[#This Row],[IDU 8]]&lt;&gt;"",VLOOKUP(Tabla1[[#This Row],[IDU 8]],tb_idu!$B:$E,4,FALSE),"")</f>
        <v/>
      </c>
      <c r="AA31" s="6"/>
      <c r="AB31" s="6"/>
      <c r="AC31" s="6"/>
      <c r="AD31" s="6" t="s">
        <v>607</v>
      </c>
      <c r="AE31" s="6" t="s">
        <v>608</v>
      </c>
      <c r="AF31" s="6" t="s">
        <v>10</v>
      </c>
      <c r="AG31" s="6">
        <f>VLOOKUP(Tabla1[[#This Row],[NOMBRE DEL SITE]],tb_sitio!B:D,3,FALSE)</f>
        <v>11</v>
      </c>
      <c r="AH31" s="6" t="s">
        <v>96</v>
      </c>
      <c r="AI31" s="10">
        <f>VLOOKUP(Tabla1[[#This Row],[NOMBRE DEL PE ( agregador )]],tb_sitio!B:D,3,FALSE)</f>
        <v>6</v>
      </c>
      <c r="AK31">
        <f>IF(Tabla1[[#This Row],[id idu8]]&lt;&gt;"",1,0)</f>
        <v>0</v>
      </c>
      <c r="AL31">
        <f>IF(Tabla1[[#This Row],[id idu7]]&lt;&gt;"",1,0)</f>
        <v>0</v>
      </c>
      <c r="AM31">
        <f>IF(Tabla1[[#This Row],[id idu6]]&lt;&gt;"",1,0)</f>
        <v>0</v>
      </c>
      <c r="AN31">
        <f>IF(Tabla1[[#This Row],[id idu5]]&lt;&gt;"",1,0)</f>
        <v>0</v>
      </c>
      <c r="AO31">
        <f>IF(Tabla1[[#This Row],[id idu4]]&lt;&gt;"",1,0)</f>
        <v>0</v>
      </c>
      <c r="AP31">
        <f>IF(Tabla1[[#This Row],[id idu3]]&lt;&gt;"",1,0)</f>
        <v>0</v>
      </c>
      <c r="AQ31">
        <f>IF(Tabla1[[#This Row],[id idu2]]&lt;&gt;"",1,0)</f>
        <v>1</v>
      </c>
      <c r="AR31">
        <f>IF(OR(Tabla1[[#This Row],[id idu]]&lt;&gt;"",Tabla1[[#This Row],[id servicio]]&lt;&gt;""),1,0)</f>
        <v>1</v>
      </c>
      <c r="AS31">
        <f t="shared" si="0"/>
        <v>2</v>
      </c>
      <c r="AT31" t="str">
        <f>IF(AR31=1,_xlfn.CONCAT("(",1+SUM($AS$1:AS30),",",Tabla1[[#This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(103,223,51,"17-EG6-6","IF3-5",NULL,"LIM_SJMI_AGG_1","Gi2/1/1","","",6,11),</v>
      </c>
      <c r="AU31" t="str">
        <f>IF(AQ31=1,_xlfn.CONCAT("(",2+SUM($AS$1:AS30),",",Tabla1[[#This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2]])+1,20)),""),""",",2+SUM($AS$1:AS30)-1,",""","",""",""","",""",""","",""",""","",""",",Tabla1[[#This Row],[id_agregador]],",",Tabla1[[#This Row],[id sitio]],"),"),"")</f>
        <v>(104,223,30,"IF3-5","17-EG6-6",103,"","","","",6,11),</v>
      </c>
      <c r="AV31" s="9" t="str">
        <f>IF(AP31=1,_xlfn.CONCAT("(",3+SUM($AS$1:AS30),",",Tabla1[[#This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3]])+1,20)),""),""",",3+SUM($AS$1:AS30)-1,",""","",""",""","",""",""","",""",""","",""",",Tabla1[[#This Row],[id_agregador]],",",Tabla1[[#This Row],[id sitio]],"),"),"")</f>
        <v/>
      </c>
      <c r="AW31" t="str">
        <f>IF(AO31=1,_xlfn.CONCAT("(",4+SUM($AS$1:AS30),",",Tabla1[[#This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4]])+1,20)),""),""",",4+SUM($AS$1:AS30)-1,",""","",""",""","",""",""","",""",""","",""",",Tabla1[[#This Row],[id_agregador]],",",Tabla1[[#This Row],[id sitio]],"),"),"")</f>
        <v/>
      </c>
      <c r="AX31" t="str">
        <f>IF(AN31=1,_xlfn.CONCAT("(",5+SUM($AS$1:AS30),",",Tabla1[[#This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5]])+1,20)),""),""",",5+SUM($AS$1:AS30)-1,",""","",""",""","",""",""","",""",""","",""",",Tabla1[[#This Row],[id_agregador]],",",Tabla1[[#This Row],[id sitio]],"),"),"")</f>
        <v/>
      </c>
      <c r="AY31" t="str">
        <f>IF(AM31=1,_xlfn.CONCAT("(",6+SUM($AS$1:AS30),",",Tabla1[[#This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6]])+1,20)),""),""",",6+SUM($AS$1:AS30)-1,",""","",""",""","",""",""","",""",""","",""",",Tabla1[[#This Row],[id_agregador]],",",Tabla1[[#This Row],[id sitio]],"),"),"")</f>
        <v/>
      </c>
      <c r="AZ31" t="str">
        <f>IF(AL31=1,_xlfn.CONCAT("(",7+SUM($AS$1:AS30),",",Tabla1[[#This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7]])+1,20)),""),""",",7+SUM($AS$1:AS30)-1,",""","",""",""","",""",""","",""",""","",""",",Tabla1[[#This Row],[id_agregador]],",",Tabla1[[#This Row],[id sitio]],"),"),"")</f>
        <v/>
      </c>
      <c r="BA31" t="str">
        <f>IF(AK31=1,_xlfn.CONCAT("(",8+SUM($AS$1:AS30),",",Tabla1[[#This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8]])+1,20)),""),""",",8+SUM($AS$1:AS30)-1,",""","",""",""","",""",""","",""",""","",""",",Tabla1[[#This Row],[id_agregador]],",",Tabla1[[#This Row],[id sitio]],"),"),"")</f>
        <v/>
      </c>
    </row>
    <row r="32" spans="1:53" x14ac:dyDescent="0.25">
      <c r="A32" s="6" t="s">
        <v>276</v>
      </c>
      <c r="B32" s="6" t="s">
        <v>323</v>
      </c>
      <c r="C32" s="6">
        <f>VLOOKUP(Tabla1[[#This Row],[NOMBRE DE SERVICIO]],tb_servicio!D:E,2,FALSE)</f>
        <v>4</v>
      </c>
      <c r="D32" s="6"/>
      <c r="E32" s="6" t="str">
        <f>IF(Tabla1[[#This Row],[IDU 1]]&lt;&gt;"",VLOOKUP(Tabla1[[#This Row],[IDU 1]],tb_idu!$B:$E,4,FALSE),"")</f>
        <v/>
      </c>
      <c r="F32" s="6"/>
      <c r="G32" s="6"/>
      <c r="H32" s="6" t="str">
        <f>IF(Tabla1[[#This Row],[IDU 2]]&lt;&gt;"",VLOOKUP(Tabla1[[#This Row],[IDU 2]],tb_idu!$B:$E,4,FALSE),"")</f>
        <v/>
      </c>
      <c r="I32" s="6"/>
      <c r="J32" s="6"/>
      <c r="K32" s="6" t="str">
        <f>IF(Tabla1[[#This Row],[IDU 3]]&lt;&gt;"",VLOOKUP(Tabla1[[#This Row],[IDU 3]],tb_idu!$B:$E,4,FALSE),"")</f>
        <v/>
      </c>
      <c r="L32" s="6"/>
      <c r="M32" s="6"/>
      <c r="N32" s="6" t="str">
        <f>IF(Tabla1[[#This Row],[IDU 4]]&lt;&gt;"",VLOOKUP(Tabla1[[#This Row],[IDU 4]],tb_idu!$B:$E,4,FALSE),"")</f>
        <v/>
      </c>
      <c r="O32" s="6"/>
      <c r="P32" s="6"/>
      <c r="Q32" s="6" t="str">
        <f>IF(Tabla1[[#This Row],[IDU 5]]&lt;&gt;"",VLOOKUP(Tabla1[[#This Row],[IDU 5]],tb_idu!$B:$E,4,FALSE),"")</f>
        <v/>
      </c>
      <c r="R32" s="6"/>
      <c r="S32" s="6"/>
      <c r="T32" s="6" t="str">
        <f>IF(Tabla1[[#This Row],[IDU 6]]&lt;&gt;"",VLOOKUP(Tabla1[[#This Row],[IDU 6]],tb_idu!$B:$E,4,FALSE),"")</f>
        <v/>
      </c>
      <c r="U32" s="6"/>
      <c r="V32" s="6"/>
      <c r="W32" s="6" t="str">
        <f>IF(Tabla1[[#This Row],[IDU 7]]&lt;&gt;"",VLOOKUP(Tabla1[[#This Row],[IDU 7]],tb_idu!$B:$E,4,FALSE),"")</f>
        <v/>
      </c>
      <c r="X32" s="6"/>
      <c r="Y32" s="6"/>
      <c r="Z32" s="6" t="str">
        <f>IF(Tabla1[[#This Row],[IDU 8]]&lt;&gt;"",VLOOKUP(Tabla1[[#This Row],[IDU 8]],tb_idu!$B:$E,4,FALSE),"")</f>
        <v/>
      </c>
      <c r="AA32" s="6"/>
      <c r="AB32" s="6"/>
      <c r="AC32" s="6"/>
      <c r="AD32" s="6" t="s">
        <v>540</v>
      </c>
      <c r="AE32" s="6" t="s">
        <v>609</v>
      </c>
      <c r="AF32" s="6" t="s">
        <v>11</v>
      </c>
      <c r="AG32" s="6">
        <f>VLOOKUP(Tabla1[[#This Row],[NOMBRE DEL SITE]],tb_sitio!B:D,3,FALSE)</f>
        <v>12</v>
      </c>
      <c r="AH32" s="6" t="s">
        <v>1</v>
      </c>
      <c r="AI32" s="10">
        <f>VLOOKUP(Tabla1[[#This Row],[NOMBRE DEL PE ( agregador )]],tb_sitio!B:D,3,FALSE)</f>
        <v>1</v>
      </c>
      <c r="AK32">
        <f>IF(Tabla1[[#This Row],[id idu8]]&lt;&gt;"",1,0)</f>
        <v>0</v>
      </c>
      <c r="AL32">
        <f>IF(Tabla1[[#This Row],[id idu7]]&lt;&gt;"",1,0)</f>
        <v>0</v>
      </c>
      <c r="AM32">
        <f>IF(Tabla1[[#This Row],[id idu6]]&lt;&gt;"",1,0)</f>
        <v>0</v>
      </c>
      <c r="AN32">
        <f>IF(Tabla1[[#This Row],[id idu5]]&lt;&gt;"",1,0)</f>
        <v>0</v>
      </c>
      <c r="AO32">
        <f>IF(Tabla1[[#This Row],[id idu4]]&lt;&gt;"",1,0)</f>
        <v>0</v>
      </c>
      <c r="AP32">
        <f>IF(Tabla1[[#This Row],[id idu3]]&lt;&gt;"",1,0)</f>
        <v>0</v>
      </c>
      <c r="AQ32">
        <f>IF(Tabla1[[#This Row],[id idu2]]&lt;&gt;"",1,0)</f>
        <v>0</v>
      </c>
      <c r="AR32">
        <f>IF(OR(Tabla1[[#This Row],[id idu]]&lt;&gt;"",Tabla1[[#This Row],[id servicio]]&lt;&gt;""),1,0)</f>
        <v>1</v>
      </c>
      <c r="AS32">
        <f t="shared" si="0"/>
        <v>1</v>
      </c>
      <c r="AT32" t="str">
        <f>IF(AR32=1,_xlfn.CONCAT("(",1+SUM($AS$1:AS31),",",Tabla1[[#This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(105,4,NULL,"","",NULL,"LIM_AERO_PAG_1","Gi0/5/1","","",1,12),</v>
      </c>
      <c r="AU32" t="str">
        <f>IF(AQ32=1,_xlfn.CONCAT("(",2+SUM($AS$1:AS31),",",Tabla1[[#This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2]])+1,20)),""),""",",2+SUM($AS$1:AS31)-1,",""","",""",""","",""",""","",""",""","",""",",Tabla1[[#This Row],[id_agregador]],",",Tabla1[[#This Row],[id sitio]],"),"),"")</f>
        <v/>
      </c>
      <c r="AV32" s="9" t="str">
        <f>IF(AP32=1,_xlfn.CONCAT("(",3+SUM($AS$1:AS31),",",Tabla1[[#This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3]])+1,20)),""),""",",3+SUM($AS$1:AS31)-1,",""","",""",""","",""",""","",""",""","",""",",Tabla1[[#This Row],[id_agregador]],",",Tabla1[[#This Row],[id sitio]],"),"),"")</f>
        <v/>
      </c>
      <c r="AW32" t="str">
        <f>IF(AO32=1,_xlfn.CONCAT("(",4+SUM($AS$1:AS31),",",Tabla1[[#This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4]])+1,20)),""),""",",4+SUM($AS$1:AS31)-1,",""","",""",""","",""",""","",""",""","",""",",Tabla1[[#This Row],[id_agregador]],",",Tabla1[[#This Row],[id sitio]],"),"),"")</f>
        <v/>
      </c>
      <c r="AX32" t="str">
        <f>IF(AN32=1,_xlfn.CONCAT("(",5+SUM($AS$1:AS31),",",Tabla1[[#This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5]])+1,20)),""),""",",5+SUM($AS$1:AS31)-1,",""","",""",""","",""",""","",""",""","",""",",Tabla1[[#This Row],[id_agregador]],",",Tabla1[[#This Row],[id sitio]],"),"),"")</f>
        <v/>
      </c>
      <c r="AY32" t="str">
        <f>IF(AM32=1,_xlfn.CONCAT("(",6+SUM($AS$1:AS31),",",Tabla1[[#This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6]])+1,20)),""),""",",6+SUM($AS$1:AS31)-1,",""","",""",""","",""",""","",""",""","",""",",Tabla1[[#This Row],[id_agregador]],",",Tabla1[[#This Row],[id sitio]],"),"),"")</f>
        <v/>
      </c>
      <c r="AZ32" t="str">
        <f>IF(AL32=1,_xlfn.CONCAT("(",7+SUM($AS$1:AS31),",",Tabla1[[#This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7]])+1,20)),""),""",",7+SUM($AS$1:AS31)-1,",""","",""",""","",""",""","",""",""","",""",",Tabla1[[#This Row],[id_agregador]],",",Tabla1[[#This Row],[id sitio]],"),"),"")</f>
        <v/>
      </c>
      <c r="BA32" t="str">
        <f>IF(AK32=1,_xlfn.CONCAT("(",8+SUM($AS$1:AS31),",",Tabla1[[#This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8]])+1,20)),""),""",",8+SUM($AS$1:AS31)-1,",""","",""",""","",""",""","",""",""","",""",",Tabla1[[#This Row],[id_agregador]],",",Tabla1[[#This Row],[id sitio]],"),"),"")</f>
        <v/>
      </c>
    </row>
    <row r="33" spans="1:53" x14ac:dyDescent="0.25">
      <c r="A33" s="6" t="s">
        <v>273</v>
      </c>
      <c r="B33" s="6" t="s">
        <v>324</v>
      </c>
      <c r="C33" s="6">
        <f>VLOOKUP(Tabla1[[#This Row],[NOMBRE DE SERVICIO]],tb_servicio!D:E,2,FALSE)</f>
        <v>36</v>
      </c>
      <c r="D33" s="6" t="s">
        <v>123</v>
      </c>
      <c r="E33" s="6">
        <f>IF(Tabla1[[#This Row],[IDU 1]]&lt;&gt;"",VLOOKUP(Tabla1[[#This Row],[IDU 1]],tb_idu!$B:$E,4,FALSE),"")</f>
        <v>52</v>
      </c>
      <c r="F33" s="6" t="s">
        <v>610</v>
      </c>
      <c r="G33" s="6"/>
      <c r="H33" s="6" t="str">
        <f>IF(Tabla1[[#This Row],[IDU 2]]&lt;&gt;"",VLOOKUP(Tabla1[[#This Row],[IDU 2]],tb_idu!$B:$E,4,FALSE),"")</f>
        <v/>
      </c>
      <c r="I33" s="6"/>
      <c r="J33" s="6"/>
      <c r="K33" s="6" t="str">
        <f>IF(Tabla1[[#This Row],[IDU 3]]&lt;&gt;"",VLOOKUP(Tabla1[[#This Row],[IDU 3]],tb_idu!$B:$E,4,FALSE),"")</f>
        <v/>
      </c>
      <c r="L33" s="6"/>
      <c r="M33" s="6"/>
      <c r="N33" s="6" t="str">
        <f>IF(Tabla1[[#This Row],[IDU 4]]&lt;&gt;"",VLOOKUP(Tabla1[[#This Row],[IDU 4]],tb_idu!$B:$E,4,FALSE),"")</f>
        <v/>
      </c>
      <c r="O33" s="6"/>
      <c r="P33" s="6"/>
      <c r="Q33" s="6" t="str">
        <f>IF(Tabla1[[#This Row],[IDU 5]]&lt;&gt;"",VLOOKUP(Tabla1[[#This Row],[IDU 5]],tb_idu!$B:$E,4,FALSE),"")</f>
        <v/>
      </c>
      <c r="R33" s="6"/>
      <c r="S33" s="6"/>
      <c r="T33" s="6" t="str">
        <f>IF(Tabla1[[#This Row],[IDU 6]]&lt;&gt;"",VLOOKUP(Tabla1[[#This Row],[IDU 6]],tb_idu!$B:$E,4,FALSE),"")</f>
        <v/>
      </c>
      <c r="U33" s="6"/>
      <c r="V33" s="6"/>
      <c r="W33" s="6" t="str">
        <f>IF(Tabla1[[#This Row],[IDU 7]]&lt;&gt;"",VLOOKUP(Tabla1[[#This Row],[IDU 7]],tb_idu!$B:$E,4,FALSE),"")</f>
        <v/>
      </c>
      <c r="X33" s="6"/>
      <c r="Y33" s="6"/>
      <c r="Z33" s="6" t="str">
        <f>IF(Tabla1[[#This Row],[IDU 8]]&lt;&gt;"",VLOOKUP(Tabla1[[#This Row],[IDU 8]],tb_idu!$B:$E,4,FALSE),"")</f>
        <v/>
      </c>
      <c r="AA33" s="6"/>
      <c r="AB33" s="6"/>
      <c r="AC33" s="6"/>
      <c r="AD33" s="6" t="s">
        <v>540</v>
      </c>
      <c r="AE33" s="6" t="s">
        <v>611</v>
      </c>
      <c r="AF33" s="6" t="s">
        <v>11</v>
      </c>
      <c r="AG33" s="6">
        <f>VLOOKUP(Tabla1[[#This Row],[NOMBRE DEL SITE]],tb_sitio!B:D,3,FALSE)</f>
        <v>12</v>
      </c>
      <c r="AH33" s="6" t="s">
        <v>1</v>
      </c>
      <c r="AI33" s="10">
        <f>VLOOKUP(Tabla1[[#This Row],[NOMBRE DEL PE ( agregador )]],tb_sitio!B:D,3,FALSE)</f>
        <v>1</v>
      </c>
      <c r="AK33">
        <f>IF(Tabla1[[#This Row],[id idu8]]&lt;&gt;"",1,0)</f>
        <v>0</v>
      </c>
      <c r="AL33">
        <f>IF(Tabla1[[#This Row],[id idu7]]&lt;&gt;"",1,0)</f>
        <v>0</v>
      </c>
      <c r="AM33">
        <f>IF(Tabla1[[#This Row],[id idu6]]&lt;&gt;"",1,0)</f>
        <v>0</v>
      </c>
      <c r="AN33">
        <f>IF(Tabla1[[#This Row],[id idu5]]&lt;&gt;"",1,0)</f>
        <v>0</v>
      </c>
      <c r="AO33">
        <f>IF(Tabla1[[#This Row],[id idu4]]&lt;&gt;"",1,0)</f>
        <v>0</v>
      </c>
      <c r="AP33">
        <f>IF(Tabla1[[#This Row],[id idu3]]&lt;&gt;"",1,0)</f>
        <v>0</v>
      </c>
      <c r="AQ33">
        <f>IF(Tabla1[[#This Row],[id idu2]]&lt;&gt;"",1,0)</f>
        <v>0</v>
      </c>
      <c r="AR33">
        <f>IF(OR(Tabla1[[#This Row],[id idu]]&lt;&gt;"",Tabla1[[#This Row],[id servicio]]&lt;&gt;""),1,0)</f>
        <v>1</v>
      </c>
      <c r="AS33">
        <f t="shared" si="0"/>
        <v>1</v>
      </c>
      <c r="AT33" t="str">
        <f>IF(AR33=1,_xlfn.CONCAT("(",1+SUM($AS$1:AS32),",",Tabla1[[#This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(106,36,52,"17-EG6-4","17-EG6-6",NULL,"LIM_AERO_PAG_1","Gi0/3/4","","",1,12),</v>
      </c>
      <c r="AU33" t="str">
        <f>IF(AQ33=1,_xlfn.CONCAT("(",2+SUM($AS$1:AS32),",",Tabla1[[#This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2]])+1,20)),""),""",",2+SUM($AS$1:AS32)-1,",""","",""",""","",""",""","",""",""","",""",",Tabla1[[#This Row],[id_agregador]],",",Tabla1[[#This Row],[id sitio]],"),"),"")</f>
        <v/>
      </c>
      <c r="AV33" s="9" t="str">
        <f>IF(AP33=1,_xlfn.CONCAT("(",3+SUM($AS$1:AS32),",",Tabla1[[#This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3]])+1,20)),""),""",",3+SUM($AS$1:AS32)-1,",""","",""",""","",""",""","",""",""","",""",",Tabla1[[#This Row],[id_agregador]],",",Tabla1[[#This Row],[id sitio]],"),"),"")</f>
        <v/>
      </c>
      <c r="AW33" t="str">
        <f>IF(AO33=1,_xlfn.CONCAT("(",4+SUM($AS$1:AS32),",",Tabla1[[#This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4]])+1,20)),""),""",",4+SUM($AS$1:AS32)-1,",""","",""",""","",""",""","",""",""","",""",",Tabla1[[#This Row],[id_agregador]],",",Tabla1[[#This Row],[id sitio]],"),"),"")</f>
        <v/>
      </c>
      <c r="AX33" t="str">
        <f>IF(AN33=1,_xlfn.CONCAT("(",5+SUM($AS$1:AS32),",",Tabla1[[#This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5]])+1,20)),""),""",",5+SUM($AS$1:AS32)-1,",""","",""",""","",""",""","",""",""","",""",",Tabla1[[#This Row],[id_agregador]],",",Tabla1[[#This Row],[id sitio]],"),"),"")</f>
        <v/>
      </c>
      <c r="AY33" t="str">
        <f>IF(AM33=1,_xlfn.CONCAT("(",6+SUM($AS$1:AS32),",",Tabla1[[#This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6]])+1,20)),""),""",",6+SUM($AS$1:AS32)-1,",""","",""",""","",""",""","",""",""","",""",",Tabla1[[#This Row],[id_agregador]],",",Tabla1[[#This Row],[id sitio]],"),"),"")</f>
        <v/>
      </c>
      <c r="AZ33" t="str">
        <f>IF(AL33=1,_xlfn.CONCAT("(",7+SUM($AS$1:AS32),",",Tabla1[[#This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7]])+1,20)),""),""",",7+SUM($AS$1:AS32)-1,",""","",""",""","",""",""","",""",""","",""",",Tabla1[[#This Row],[id_agregador]],",",Tabla1[[#This Row],[id sitio]],"),"),"")</f>
        <v/>
      </c>
      <c r="BA33" t="str">
        <f>IF(AK33=1,_xlfn.CONCAT("(",8+SUM($AS$1:AS32),",",Tabla1[[#This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8]])+1,20)),""),""",",8+SUM($AS$1:AS32)-1,",""","",""",""","",""",""","",""",""","",""",",Tabla1[[#This Row],[id_agregador]],",",Tabla1[[#This Row],[id sitio]],"),"),"")</f>
        <v/>
      </c>
    </row>
    <row r="34" spans="1:53" x14ac:dyDescent="0.25">
      <c r="A34" s="6" t="s">
        <v>272</v>
      </c>
      <c r="B34" s="6" t="s">
        <v>325</v>
      </c>
      <c r="C34" s="6">
        <f>VLOOKUP(Tabla1[[#This Row],[NOMBRE DE SERVICIO]],tb_servicio!D:E,2,FALSE)</f>
        <v>129</v>
      </c>
      <c r="D34" s="6" t="s">
        <v>123</v>
      </c>
      <c r="E34" s="6">
        <f>IF(Tabla1[[#This Row],[IDU 1]]&lt;&gt;"",VLOOKUP(Tabla1[[#This Row],[IDU 1]],tb_idu!$B:$E,4,FALSE),"")</f>
        <v>52</v>
      </c>
      <c r="F34" s="6" t="s">
        <v>612</v>
      </c>
      <c r="G34" s="6"/>
      <c r="H34" s="6" t="str">
        <f>IF(Tabla1[[#This Row],[IDU 2]]&lt;&gt;"",VLOOKUP(Tabla1[[#This Row],[IDU 2]],tb_idu!$B:$E,4,FALSE),"")</f>
        <v/>
      </c>
      <c r="I34" s="6"/>
      <c r="J34" s="6"/>
      <c r="K34" s="6" t="str">
        <f>IF(Tabla1[[#This Row],[IDU 3]]&lt;&gt;"",VLOOKUP(Tabla1[[#This Row],[IDU 3]],tb_idu!$B:$E,4,FALSE),"")</f>
        <v/>
      </c>
      <c r="L34" s="6"/>
      <c r="M34" s="6"/>
      <c r="N34" s="6" t="str">
        <f>IF(Tabla1[[#This Row],[IDU 4]]&lt;&gt;"",VLOOKUP(Tabla1[[#This Row],[IDU 4]],tb_idu!$B:$E,4,FALSE),"")</f>
        <v/>
      </c>
      <c r="O34" s="6"/>
      <c r="P34" s="6"/>
      <c r="Q34" s="6" t="str">
        <f>IF(Tabla1[[#This Row],[IDU 5]]&lt;&gt;"",VLOOKUP(Tabla1[[#This Row],[IDU 5]],tb_idu!$B:$E,4,FALSE),"")</f>
        <v/>
      </c>
      <c r="R34" s="6"/>
      <c r="S34" s="6"/>
      <c r="T34" s="6" t="str">
        <f>IF(Tabla1[[#This Row],[IDU 6]]&lt;&gt;"",VLOOKUP(Tabla1[[#This Row],[IDU 6]],tb_idu!$B:$E,4,FALSE),"")</f>
        <v/>
      </c>
      <c r="U34" s="6"/>
      <c r="V34" s="6"/>
      <c r="W34" s="6" t="str">
        <f>IF(Tabla1[[#This Row],[IDU 7]]&lt;&gt;"",VLOOKUP(Tabla1[[#This Row],[IDU 7]],tb_idu!$B:$E,4,FALSE),"")</f>
        <v/>
      </c>
      <c r="X34" s="6"/>
      <c r="Y34" s="6"/>
      <c r="Z34" s="6" t="str">
        <f>IF(Tabla1[[#This Row],[IDU 8]]&lt;&gt;"",VLOOKUP(Tabla1[[#This Row],[IDU 8]],tb_idu!$B:$E,4,FALSE),"")</f>
        <v/>
      </c>
      <c r="AA34" s="6"/>
      <c r="AB34" s="6"/>
      <c r="AC34" s="6"/>
      <c r="AD34" s="6" t="s">
        <v>540</v>
      </c>
      <c r="AE34" s="6" t="s">
        <v>611</v>
      </c>
      <c r="AF34" s="6" t="s">
        <v>11</v>
      </c>
      <c r="AG34" s="6">
        <f>VLOOKUP(Tabla1[[#This Row],[NOMBRE DEL SITE]],tb_sitio!B:D,3,FALSE)</f>
        <v>12</v>
      </c>
      <c r="AH34" s="6" t="s">
        <v>1</v>
      </c>
      <c r="AI34" s="10">
        <f>VLOOKUP(Tabla1[[#This Row],[NOMBRE DEL PE ( agregador )]],tb_sitio!B:D,3,FALSE)</f>
        <v>1</v>
      </c>
      <c r="AK34">
        <f>IF(Tabla1[[#This Row],[id idu8]]&lt;&gt;"",1,0)</f>
        <v>0</v>
      </c>
      <c r="AL34">
        <f>IF(Tabla1[[#This Row],[id idu7]]&lt;&gt;"",1,0)</f>
        <v>0</v>
      </c>
      <c r="AM34">
        <f>IF(Tabla1[[#This Row],[id idu6]]&lt;&gt;"",1,0)</f>
        <v>0</v>
      </c>
      <c r="AN34">
        <f>IF(Tabla1[[#This Row],[id idu5]]&lt;&gt;"",1,0)</f>
        <v>0</v>
      </c>
      <c r="AO34">
        <f>IF(Tabla1[[#This Row],[id idu4]]&lt;&gt;"",1,0)</f>
        <v>0</v>
      </c>
      <c r="AP34">
        <f>IF(Tabla1[[#This Row],[id idu3]]&lt;&gt;"",1,0)</f>
        <v>0</v>
      </c>
      <c r="AQ34">
        <f>IF(Tabla1[[#This Row],[id idu2]]&lt;&gt;"",1,0)</f>
        <v>0</v>
      </c>
      <c r="AR34">
        <f>IF(OR(Tabla1[[#This Row],[id idu]]&lt;&gt;"",Tabla1[[#This Row],[id servicio]]&lt;&gt;""),1,0)</f>
        <v>1</v>
      </c>
      <c r="AS34">
        <f t="shared" si="0"/>
        <v>1</v>
      </c>
      <c r="AT34" t="str">
        <f>IF(AR34=1,_xlfn.CONCAT("(",1+SUM($AS$1:AS33),",",Tabla1[[#This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(107,129,52,"17-EG6-1","17-EG6-6",NULL,"LIM_AERO_PAG_1","Gi0/3/4","","",1,12),</v>
      </c>
      <c r="AU34" t="str">
        <f>IF(AQ34=1,_xlfn.CONCAT("(",2+SUM($AS$1:AS33),",",Tabla1[[#This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2]])+1,20)),""),""",",2+SUM($AS$1:AS33)-1,",""","",""",""","",""",""","",""",""","",""",",Tabla1[[#This Row],[id_agregador]],",",Tabla1[[#This Row],[id sitio]],"),"),"")</f>
        <v/>
      </c>
      <c r="AV34" s="9" t="str">
        <f>IF(AP34=1,_xlfn.CONCAT("(",3+SUM($AS$1:AS33),",",Tabla1[[#This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3]])+1,20)),""),""",",3+SUM($AS$1:AS33)-1,",""","",""",""","",""",""","",""",""","",""",",Tabla1[[#This Row],[id_agregador]],",",Tabla1[[#This Row],[id sitio]],"),"),"")</f>
        <v/>
      </c>
      <c r="AW34" t="str">
        <f>IF(AO34=1,_xlfn.CONCAT("(",4+SUM($AS$1:AS33),",",Tabla1[[#This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4]])+1,20)),""),""",",4+SUM($AS$1:AS33)-1,",""","",""",""","",""",""","",""",""","",""",",Tabla1[[#This Row],[id_agregador]],",",Tabla1[[#This Row],[id sitio]],"),"),"")</f>
        <v/>
      </c>
      <c r="AX34" t="str">
        <f>IF(AN34=1,_xlfn.CONCAT("(",5+SUM($AS$1:AS33),",",Tabla1[[#This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5]])+1,20)),""),""",",5+SUM($AS$1:AS33)-1,",""","",""",""","",""",""","",""",""","",""",",Tabla1[[#This Row],[id_agregador]],",",Tabla1[[#This Row],[id sitio]],"),"),"")</f>
        <v/>
      </c>
      <c r="AY34" t="str">
        <f>IF(AM34=1,_xlfn.CONCAT("(",6+SUM($AS$1:AS33),",",Tabla1[[#This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6]])+1,20)),""),""",",6+SUM($AS$1:AS33)-1,",""","",""",""","",""",""","",""",""","",""",",Tabla1[[#This Row],[id_agregador]],",",Tabla1[[#This Row],[id sitio]],"),"),"")</f>
        <v/>
      </c>
      <c r="AZ34" t="str">
        <f>IF(AL34=1,_xlfn.CONCAT("(",7+SUM($AS$1:AS33),",",Tabla1[[#This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7]])+1,20)),""),""",",7+SUM($AS$1:AS33)-1,",""","",""",""","",""",""","",""",""","",""",",Tabla1[[#This Row],[id_agregador]],",",Tabla1[[#This Row],[id sitio]],"),"),"")</f>
        <v/>
      </c>
      <c r="BA34" t="str">
        <f>IF(AK34=1,_xlfn.CONCAT("(",8+SUM($AS$1:AS33),",",Tabla1[[#This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8]])+1,20)),""),""",",8+SUM($AS$1:AS33)-1,",""","",""",""","",""",""","",""",""","",""",",Tabla1[[#This Row],[id_agregador]],",",Tabla1[[#This Row],[id sitio]],"),"),"")</f>
        <v/>
      </c>
    </row>
    <row r="35" spans="1:53" x14ac:dyDescent="0.25">
      <c r="A35" s="6" t="s">
        <v>274</v>
      </c>
      <c r="B35" s="6" t="s">
        <v>326</v>
      </c>
      <c r="C35" s="6">
        <f>VLOOKUP(Tabla1[[#This Row],[NOMBRE DE SERVICIO]],tb_servicio!D:E,2,FALSE)</f>
        <v>110</v>
      </c>
      <c r="D35" s="6" t="s">
        <v>123</v>
      </c>
      <c r="E35" s="6">
        <f>IF(Tabla1[[#This Row],[IDU 1]]&lt;&gt;"",VLOOKUP(Tabla1[[#This Row],[IDU 1]],tb_idu!$B:$E,4,FALSE),"")</f>
        <v>52</v>
      </c>
      <c r="F35" s="6" t="s">
        <v>613</v>
      </c>
      <c r="G35" s="6" t="s">
        <v>226</v>
      </c>
      <c r="H35" s="6">
        <f>IF(Tabla1[[#This Row],[IDU 2]]&lt;&gt;"",VLOOKUP(Tabla1[[#This Row],[IDU 2]],tb_idu!$B:$E,4,FALSE),"")</f>
        <v>7</v>
      </c>
      <c r="I35" s="6" t="s">
        <v>614</v>
      </c>
      <c r="J35" s="6" t="s">
        <v>256</v>
      </c>
      <c r="K35" s="6">
        <f>IF(Tabla1[[#This Row],[IDU 3]]&lt;&gt;"",VLOOKUP(Tabla1[[#This Row],[IDU 3]],tb_idu!$B:$E,4,FALSE),"")</f>
        <v>196</v>
      </c>
      <c r="L35" s="6" t="s">
        <v>615</v>
      </c>
      <c r="M35" s="6"/>
      <c r="N35" s="6" t="str">
        <f>IF(Tabla1[[#This Row],[IDU 4]]&lt;&gt;"",VLOOKUP(Tabla1[[#This Row],[IDU 4]],tb_idu!$B:$E,4,FALSE),"")</f>
        <v/>
      </c>
      <c r="O35" s="6"/>
      <c r="P35" s="6"/>
      <c r="Q35" s="6" t="str">
        <f>IF(Tabla1[[#This Row],[IDU 5]]&lt;&gt;"",VLOOKUP(Tabla1[[#This Row],[IDU 5]],tb_idu!$B:$E,4,FALSE),"")</f>
        <v/>
      </c>
      <c r="R35" s="6"/>
      <c r="S35" s="6"/>
      <c r="T35" s="6" t="str">
        <f>IF(Tabla1[[#This Row],[IDU 6]]&lt;&gt;"",VLOOKUP(Tabla1[[#This Row],[IDU 6]],tb_idu!$B:$E,4,FALSE),"")</f>
        <v/>
      </c>
      <c r="U35" s="6"/>
      <c r="V35" s="6"/>
      <c r="W35" s="6" t="str">
        <f>IF(Tabla1[[#This Row],[IDU 7]]&lt;&gt;"",VLOOKUP(Tabla1[[#This Row],[IDU 7]],tb_idu!$B:$E,4,FALSE),"")</f>
        <v/>
      </c>
      <c r="X35" s="6"/>
      <c r="Y35" s="6"/>
      <c r="Z35" s="6" t="str">
        <f>IF(Tabla1[[#This Row],[IDU 8]]&lt;&gt;"",VLOOKUP(Tabla1[[#This Row],[IDU 8]],tb_idu!$B:$E,4,FALSE),"")</f>
        <v/>
      </c>
      <c r="AA35" s="6"/>
      <c r="AB35" s="6"/>
      <c r="AC35" s="6"/>
      <c r="AD35" s="6" t="s">
        <v>540</v>
      </c>
      <c r="AE35" s="6" t="s">
        <v>550</v>
      </c>
      <c r="AF35" s="6" t="s">
        <v>11</v>
      </c>
      <c r="AG35" s="6">
        <f>VLOOKUP(Tabla1[[#This Row],[NOMBRE DEL SITE]],tb_sitio!B:D,3,FALSE)</f>
        <v>12</v>
      </c>
      <c r="AH35" s="6" t="s">
        <v>1</v>
      </c>
      <c r="AI35" s="10">
        <f>VLOOKUP(Tabla1[[#This Row],[NOMBRE DEL PE ( agregador )]],tb_sitio!B:D,3,FALSE)</f>
        <v>1</v>
      </c>
      <c r="AK35">
        <f>IF(Tabla1[[#This Row],[id idu8]]&lt;&gt;"",1,0)</f>
        <v>0</v>
      </c>
      <c r="AL35">
        <f>IF(Tabla1[[#This Row],[id idu7]]&lt;&gt;"",1,0)</f>
        <v>0</v>
      </c>
      <c r="AM35">
        <f>IF(Tabla1[[#This Row],[id idu6]]&lt;&gt;"",1,0)</f>
        <v>0</v>
      </c>
      <c r="AN35">
        <f>IF(Tabla1[[#This Row],[id idu5]]&lt;&gt;"",1,0)</f>
        <v>0</v>
      </c>
      <c r="AO35">
        <f>IF(Tabla1[[#This Row],[id idu4]]&lt;&gt;"",1,0)</f>
        <v>0</v>
      </c>
      <c r="AP35">
        <f>IF(Tabla1[[#This Row],[id idu3]]&lt;&gt;"",1,0)</f>
        <v>1</v>
      </c>
      <c r="AQ35">
        <f>IF(Tabla1[[#This Row],[id idu2]]&lt;&gt;"",1,0)</f>
        <v>1</v>
      </c>
      <c r="AR35">
        <f>IF(OR(Tabla1[[#This Row],[id idu]]&lt;&gt;"",Tabla1[[#This Row],[id servicio]]&lt;&gt;""),1,0)</f>
        <v>1</v>
      </c>
      <c r="AS35">
        <f t="shared" si="0"/>
        <v>3</v>
      </c>
      <c r="AT35" t="str">
        <f>IF(AR35=1,_xlfn.CONCAT("(",1+SUM($AS$1:AS34),",",Tabla1[[#This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(108,110,52,"2-ML1-1","17-EG6-5",NULL,"LIM_AERO_PAG_1","Gi0/4/6","","",1,12),</v>
      </c>
      <c r="AU35" t="str">
        <f>IF(AQ35=1,_xlfn.CONCAT("(",2+SUM($AS$1:AS34),",",Tabla1[[#This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2]])+1,20)),""),""",",2+SUM($AS$1:AS34)-1,",""","",""",""","",""",""","",""",""","",""",",Tabla1[[#This Row],[id_agregador]],",",Tabla1[[#This Row],[id sitio]],"),"),"")</f>
        <v>(109,110,7,"17-EG6-5","17-EG6-1",108,"","","","",1,12),</v>
      </c>
      <c r="AV35" s="9" t="str">
        <f>IF(AP35=1,_xlfn.CONCAT("(",3+SUM($AS$1:AS34),",",Tabla1[[#This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3]])+1,20)),""),""",",3+SUM($AS$1:AS34)-1,",""","",""",""","",""",""","",""",""","",""",",Tabla1[[#This Row],[id_agregador]],",",Tabla1[[#This Row],[id sitio]],"),"),"")</f>
        <v>(110,110,196,"33-ETMC-1","24-D12-16",109,"","","","",1,12),</v>
      </c>
      <c r="AW35" t="str">
        <f>IF(AO35=1,_xlfn.CONCAT("(",4+SUM($AS$1:AS34),",",Tabla1[[#This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4]])+1,20)),""),""",",4+SUM($AS$1:AS34)-1,",""","",""",""","",""",""","",""",""","",""",",Tabla1[[#This Row],[id_agregador]],",",Tabla1[[#This Row],[id sitio]],"),"),"")</f>
        <v/>
      </c>
      <c r="AX35" t="str">
        <f>IF(AN35=1,_xlfn.CONCAT("(",5+SUM($AS$1:AS34),",",Tabla1[[#This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5]])+1,20)),""),""",",5+SUM($AS$1:AS34)-1,",""","",""",""","",""",""","",""",""","",""",",Tabla1[[#This Row],[id_agregador]],",",Tabla1[[#This Row],[id sitio]],"),"),"")</f>
        <v/>
      </c>
      <c r="AY35" t="str">
        <f>IF(AM35=1,_xlfn.CONCAT("(",6+SUM($AS$1:AS34),",",Tabla1[[#This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6]])+1,20)),""),""",",6+SUM($AS$1:AS34)-1,",""","",""",""","",""",""","",""",""","",""",",Tabla1[[#This Row],[id_agregador]],",",Tabla1[[#This Row],[id sitio]],"),"),"")</f>
        <v/>
      </c>
      <c r="AZ35" t="str">
        <f>IF(AL35=1,_xlfn.CONCAT("(",7+SUM($AS$1:AS34),",",Tabla1[[#This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7]])+1,20)),""),""",",7+SUM($AS$1:AS34)-1,",""","",""",""","",""",""","",""",""","",""",",Tabla1[[#This Row],[id_agregador]],",",Tabla1[[#This Row],[id sitio]],"),"),"")</f>
        <v/>
      </c>
      <c r="BA35" t="str">
        <f>IF(AK35=1,_xlfn.CONCAT("(",8+SUM($AS$1:AS34),",",Tabla1[[#This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8]])+1,20)),""),""",",8+SUM($AS$1:AS34)-1,",""","",""",""","",""",""","",""",""","",""",",Tabla1[[#This Row],[id_agregador]],",",Tabla1[[#This Row],[id sitio]],"),"),"")</f>
        <v/>
      </c>
    </row>
    <row r="36" spans="1:53" x14ac:dyDescent="0.25">
      <c r="A36" s="6" t="s">
        <v>272</v>
      </c>
      <c r="B36" s="6" t="s">
        <v>327</v>
      </c>
      <c r="C36" s="6">
        <f>VLOOKUP(Tabla1[[#This Row],[NOMBRE DE SERVICIO]],tb_servicio!D:E,2,FALSE)</f>
        <v>130</v>
      </c>
      <c r="D36" s="6"/>
      <c r="E36" s="6" t="str">
        <f>IF(Tabla1[[#This Row],[IDU 1]]&lt;&gt;"",VLOOKUP(Tabla1[[#This Row],[IDU 1]],tb_idu!$B:$E,4,FALSE),"")</f>
        <v/>
      </c>
      <c r="F36" s="6"/>
      <c r="G36" s="6"/>
      <c r="H36" s="6" t="str">
        <f>IF(Tabla1[[#This Row],[IDU 2]]&lt;&gt;"",VLOOKUP(Tabla1[[#This Row],[IDU 2]],tb_idu!$B:$E,4,FALSE),"")</f>
        <v/>
      </c>
      <c r="I36" s="6"/>
      <c r="J36" s="6"/>
      <c r="K36" s="6" t="str">
        <f>IF(Tabla1[[#This Row],[IDU 3]]&lt;&gt;"",VLOOKUP(Tabla1[[#This Row],[IDU 3]],tb_idu!$B:$E,4,FALSE),"")</f>
        <v/>
      </c>
      <c r="L36" s="6"/>
      <c r="M36" s="6"/>
      <c r="N36" s="6" t="str">
        <f>IF(Tabla1[[#This Row],[IDU 4]]&lt;&gt;"",VLOOKUP(Tabla1[[#This Row],[IDU 4]],tb_idu!$B:$E,4,FALSE),"")</f>
        <v/>
      </c>
      <c r="O36" s="6"/>
      <c r="P36" s="6"/>
      <c r="Q36" s="6" t="str">
        <f>IF(Tabla1[[#This Row],[IDU 5]]&lt;&gt;"",VLOOKUP(Tabla1[[#This Row],[IDU 5]],tb_idu!$B:$E,4,FALSE),"")</f>
        <v/>
      </c>
      <c r="R36" s="6"/>
      <c r="S36" s="6"/>
      <c r="T36" s="6" t="str">
        <f>IF(Tabla1[[#This Row],[IDU 6]]&lt;&gt;"",VLOOKUP(Tabla1[[#This Row],[IDU 6]],tb_idu!$B:$E,4,FALSE),"")</f>
        <v/>
      </c>
      <c r="U36" s="6"/>
      <c r="V36" s="6"/>
      <c r="W36" s="6" t="str">
        <f>IF(Tabla1[[#This Row],[IDU 7]]&lt;&gt;"",VLOOKUP(Tabla1[[#This Row],[IDU 7]],tb_idu!$B:$E,4,FALSE),"")</f>
        <v/>
      </c>
      <c r="X36" s="6"/>
      <c r="Y36" s="6"/>
      <c r="Z36" s="6" t="str">
        <f>IF(Tabla1[[#This Row],[IDU 8]]&lt;&gt;"",VLOOKUP(Tabla1[[#This Row],[IDU 8]],tb_idu!$B:$E,4,FALSE),"")</f>
        <v/>
      </c>
      <c r="AA36" s="6"/>
      <c r="AB36" s="6"/>
      <c r="AC36" s="6"/>
      <c r="AD36" s="6" t="s">
        <v>553</v>
      </c>
      <c r="AE36" s="6" t="s">
        <v>616</v>
      </c>
      <c r="AF36" s="6" t="s">
        <v>12</v>
      </c>
      <c r="AG36" s="6">
        <f>VLOOKUP(Tabla1[[#This Row],[NOMBRE DEL SITE]],tb_sitio!B:D,3,FALSE)</f>
        <v>13</v>
      </c>
      <c r="AH36" s="6" t="s">
        <v>12</v>
      </c>
      <c r="AI36" s="10">
        <f>VLOOKUP(Tabla1[[#This Row],[NOMBRE DEL PE ( agregador )]],tb_sitio!B:D,3,FALSE)</f>
        <v>13</v>
      </c>
      <c r="AK36">
        <f>IF(Tabla1[[#This Row],[id idu8]]&lt;&gt;"",1,0)</f>
        <v>0</v>
      </c>
      <c r="AL36">
        <f>IF(Tabla1[[#This Row],[id idu7]]&lt;&gt;"",1,0)</f>
        <v>0</v>
      </c>
      <c r="AM36">
        <f>IF(Tabla1[[#This Row],[id idu6]]&lt;&gt;"",1,0)</f>
        <v>0</v>
      </c>
      <c r="AN36">
        <f>IF(Tabla1[[#This Row],[id idu5]]&lt;&gt;"",1,0)</f>
        <v>0</v>
      </c>
      <c r="AO36">
        <f>IF(Tabla1[[#This Row],[id idu4]]&lt;&gt;"",1,0)</f>
        <v>0</v>
      </c>
      <c r="AP36">
        <f>IF(Tabla1[[#This Row],[id idu3]]&lt;&gt;"",1,0)</f>
        <v>0</v>
      </c>
      <c r="AQ36">
        <f>IF(Tabla1[[#This Row],[id idu2]]&lt;&gt;"",1,0)</f>
        <v>0</v>
      </c>
      <c r="AR36">
        <f>IF(OR(Tabla1[[#This Row],[id idu]]&lt;&gt;"",Tabla1[[#This Row],[id servicio]]&lt;&gt;""),1,0)</f>
        <v>1</v>
      </c>
      <c r="AS36">
        <f t="shared" si="0"/>
        <v>1</v>
      </c>
      <c r="AT36" t="str">
        <f>IF(AR36=1,_xlfn.CONCAT("(",1+SUM($AS$1:AS35),",",Tabla1[[#This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(111,130,NULL,"","",NULL,"LIM_EAL_PAG_1","Gi0/0/7","","",13,13),</v>
      </c>
      <c r="AU36" t="str">
        <f>IF(AQ36=1,_xlfn.CONCAT("(",2+SUM($AS$1:AS35),",",Tabla1[[#This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2]])+1,20)),""),""",",2+SUM($AS$1:AS35)-1,",""","",""",""","",""",""","",""",""","",""",",Tabla1[[#This Row],[id_agregador]],",",Tabla1[[#This Row],[id sitio]],"),"),"")</f>
        <v/>
      </c>
      <c r="AV36" s="9" t="str">
        <f>IF(AP36=1,_xlfn.CONCAT("(",3+SUM($AS$1:AS35),",",Tabla1[[#This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3]])+1,20)),""),""",",3+SUM($AS$1:AS35)-1,",""","",""",""","",""",""","",""",""","",""",",Tabla1[[#This Row],[id_agregador]],",",Tabla1[[#This Row],[id sitio]],"),"),"")</f>
        <v/>
      </c>
      <c r="AW36" t="str">
        <f>IF(AO36=1,_xlfn.CONCAT("(",4+SUM($AS$1:AS35),",",Tabla1[[#This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4]])+1,20)),""),""",",4+SUM($AS$1:AS35)-1,",""","",""",""","",""",""","",""",""","",""",",Tabla1[[#This Row],[id_agregador]],",",Tabla1[[#This Row],[id sitio]],"),"),"")</f>
        <v/>
      </c>
      <c r="AX36" t="str">
        <f>IF(AN36=1,_xlfn.CONCAT("(",5+SUM($AS$1:AS35),",",Tabla1[[#This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5]])+1,20)),""),""",",5+SUM($AS$1:AS35)-1,",""","",""",""","",""",""","",""",""","",""",",Tabla1[[#This Row],[id_agregador]],",",Tabla1[[#This Row],[id sitio]],"),"),"")</f>
        <v/>
      </c>
      <c r="AY36" t="str">
        <f>IF(AM36=1,_xlfn.CONCAT("(",6+SUM($AS$1:AS35),",",Tabla1[[#This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6]])+1,20)),""),""",",6+SUM($AS$1:AS35)-1,",""","",""",""","",""",""","",""",""","",""",",Tabla1[[#This Row],[id_agregador]],",",Tabla1[[#This Row],[id sitio]],"),"),"")</f>
        <v/>
      </c>
      <c r="AZ36" t="str">
        <f>IF(AL36=1,_xlfn.CONCAT("(",7+SUM($AS$1:AS35),",",Tabla1[[#This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7]])+1,20)),""),""",",7+SUM($AS$1:AS35)-1,",""","",""",""","",""",""","",""",""","",""",",Tabla1[[#This Row],[id_agregador]],",",Tabla1[[#This Row],[id sitio]],"),"),"")</f>
        <v/>
      </c>
      <c r="BA36" t="str">
        <f>IF(AK36=1,_xlfn.CONCAT("(",8+SUM($AS$1:AS35),",",Tabla1[[#This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8]])+1,20)),""),""",",8+SUM($AS$1:AS35)-1,",""","",""",""","",""",""","",""",""","",""",",Tabla1[[#This Row],[id_agregador]],",",Tabla1[[#This Row],[id sitio]],"),"),"")</f>
        <v/>
      </c>
    </row>
    <row r="37" spans="1:53" x14ac:dyDescent="0.25">
      <c r="A37" s="6" t="s">
        <v>274</v>
      </c>
      <c r="B37" s="6" t="s">
        <v>328</v>
      </c>
      <c r="C37" s="6">
        <f>VLOOKUP(Tabla1[[#This Row],[NOMBRE DE SERVICIO]],tb_servicio!D:E,2,FALSE)</f>
        <v>111</v>
      </c>
      <c r="D37" s="6" t="s">
        <v>124</v>
      </c>
      <c r="E37" s="6">
        <f>IF(Tabla1[[#This Row],[IDU 1]]&lt;&gt;"",VLOOKUP(Tabla1[[#This Row],[IDU 1]],tb_idu!$B:$E,4,FALSE),"")</f>
        <v>55</v>
      </c>
      <c r="F37" s="6" t="s">
        <v>557</v>
      </c>
      <c r="G37" s="6" t="s">
        <v>221</v>
      </c>
      <c r="H37" s="6">
        <f>IF(Tabla1[[#This Row],[IDU 2]]&lt;&gt;"",VLOOKUP(Tabla1[[#This Row],[IDU 2]],tb_idu!$B:$E,4,FALSE),"")</f>
        <v>56</v>
      </c>
      <c r="I37" s="6" t="s">
        <v>542</v>
      </c>
      <c r="J37" s="6" t="s">
        <v>220</v>
      </c>
      <c r="K37" s="6">
        <f>IF(Tabla1[[#This Row],[IDU 3]]&lt;&gt;"",VLOOKUP(Tabla1[[#This Row],[IDU 3]],tb_idu!$B:$E,4,FALSE),"")</f>
        <v>61</v>
      </c>
      <c r="L37" s="6" t="s">
        <v>617</v>
      </c>
      <c r="M37" s="6" t="s">
        <v>223</v>
      </c>
      <c r="N37" s="6">
        <f>IF(Tabla1[[#This Row],[IDU 4]]&lt;&gt;"",VLOOKUP(Tabla1[[#This Row],[IDU 4]],tb_idu!$B:$E,4,FALSE),"")</f>
        <v>62</v>
      </c>
      <c r="O37" s="6" t="s">
        <v>542</v>
      </c>
      <c r="P37" s="6" t="s">
        <v>255</v>
      </c>
      <c r="Q37" s="6">
        <f>IF(Tabla1[[#This Row],[IDU 5]]&lt;&gt;"",VLOOKUP(Tabla1[[#This Row],[IDU 5]],tb_idu!$B:$E,4,FALSE),"")</f>
        <v>197</v>
      </c>
      <c r="R37" s="6" t="s">
        <v>618</v>
      </c>
      <c r="S37" s="6"/>
      <c r="T37" s="6" t="str">
        <f>IF(Tabla1[[#This Row],[IDU 6]]&lt;&gt;"",VLOOKUP(Tabla1[[#This Row],[IDU 6]],tb_idu!$B:$E,4,FALSE),"")</f>
        <v/>
      </c>
      <c r="U37" s="6"/>
      <c r="V37" s="6"/>
      <c r="W37" s="6" t="str">
        <f>IF(Tabla1[[#This Row],[IDU 7]]&lt;&gt;"",VLOOKUP(Tabla1[[#This Row],[IDU 7]],tb_idu!$B:$E,4,FALSE),"")</f>
        <v/>
      </c>
      <c r="X37" s="6"/>
      <c r="Y37" s="6"/>
      <c r="Z37" s="6" t="str">
        <f>IF(Tabla1[[#This Row],[IDU 8]]&lt;&gt;"",VLOOKUP(Tabla1[[#This Row],[IDU 8]],tb_idu!$B:$E,4,FALSE),"")</f>
        <v/>
      </c>
      <c r="AA37" s="6"/>
      <c r="AB37" s="6"/>
      <c r="AC37" s="6"/>
      <c r="AD37" s="6" t="s">
        <v>553</v>
      </c>
      <c r="AE37" s="6" t="s">
        <v>561</v>
      </c>
      <c r="AF37" s="6" t="s">
        <v>12</v>
      </c>
      <c r="AG37" s="6">
        <f>VLOOKUP(Tabla1[[#This Row],[NOMBRE DEL SITE]],tb_sitio!B:D,3,FALSE)</f>
        <v>13</v>
      </c>
      <c r="AH37" s="6" t="s">
        <v>12</v>
      </c>
      <c r="AI37" s="10">
        <f>VLOOKUP(Tabla1[[#This Row],[NOMBRE DEL PE ( agregador )]],tb_sitio!B:D,3,FALSE)</f>
        <v>13</v>
      </c>
      <c r="AK37">
        <f>IF(Tabla1[[#This Row],[id idu8]]&lt;&gt;"",1,0)</f>
        <v>0</v>
      </c>
      <c r="AL37">
        <f>IF(Tabla1[[#This Row],[id idu7]]&lt;&gt;"",1,0)</f>
        <v>0</v>
      </c>
      <c r="AM37">
        <f>IF(Tabla1[[#This Row],[id idu6]]&lt;&gt;"",1,0)</f>
        <v>0</v>
      </c>
      <c r="AN37">
        <f>IF(Tabla1[[#This Row],[id idu5]]&lt;&gt;"",1,0)</f>
        <v>1</v>
      </c>
      <c r="AO37">
        <f>IF(Tabla1[[#This Row],[id idu4]]&lt;&gt;"",1,0)</f>
        <v>1</v>
      </c>
      <c r="AP37">
        <f>IF(Tabla1[[#This Row],[id idu3]]&lt;&gt;"",1,0)</f>
        <v>1</v>
      </c>
      <c r="AQ37">
        <f>IF(Tabla1[[#This Row],[id idu2]]&lt;&gt;"",1,0)</f>
        <v>1</v>
      </c>
      <c r="AR37">
        <f>IF(OR(Tabla1[[#This Row],[id idu]]&lt;&gt;"",Tabla1[[#This Row],[id servicio]]&lt;&gt;""),1,0)</f>
        <v>1</v>
      </c>
      <c r="AS37">
        <f t="shared" si="0"/>
        <v>5</v>
      </c>
      <c r="AT37" t="str">
        <f>IF(AR37=1,_xlfn.CONCAT("(",1+SUM($AS$1:AS36),",",Tabla1[[#This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(112,111,55,"2-CXPB-1","2-CXPB-17",NULL,"LIM_EAL_PAG_1","Gi0/2/4","","",13,13),</v>
      </c>
      <c r="AU37" t="str">
        <f>IF(AQ37=1,_xlfn.CONCAT("(",2+SUM($AS$1:AS36),",",Tabla1[[#This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2]])+1,20)),""),""",",2+SUM($AS$1:AS36)-1,",""","",""",""","",""",""","",""",""","",""",",Tabla1[[#This Row],[id_agregador]],",",Tabla1[[#This Row],[id sitio]],"),"),"")</f>
        <v>(113,111,56,"17-EG6-4","17-EG6-3",112,"","","","",13,13),</v>
      </c>
      <c r="AV37" s="9" t="str">
        <f>IF(AP37=1,_xlfn.CONCAT("(",3+SUM($AS$1:AS36),",",Tabla1[[#This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3]])+1,20)),""),""",",3+SUM($AS$1:AS36)-1,",""","",""",""","",""",""","",""",""","",""",",Tabla1[[#This Row],[id_agregador]],",",Tabla1[[#This Row],[id sitio]],"),"),"")</f>
        <v>(114,111,61,"17-EG6-1","17-EG6-4",113,"","","","",13,13),</v>
      </c>
      <c r="AW37" t="str">
        <f>IF(AO37=1,_xlfn.CONCAT("(",4+SUM($AS$1:AS36),",",Tabla1[[#This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4]])+1,20)),""),""",",4+SUM($AS$1:AS36)-1,",""","",""",""","",""",""","",""",""","",""",",Tabla1[[#This Row],[id_agregador]],",",Tabla1[[#This Row],[id sitio]],"),"),"")</f>
        <v>(115,111,62,"17-EG6-4","17-EG6-3",114,"","","","",13,13),</v>
      </c>
      <c r="AX37" t="str">
        <f>IF(AN37=1,_xlfn.CONCAT("(",5+SUM($AS$1:AS36),",",Tabla1[[#This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5]])+1,20)),""),""",",5+SUM($AS$1:AS36)-1,",""","",""",""","",""",""","",""",""","",""",",Tabla1[[#This Row],[id_agregador]],",",Tabla1[[#This Row],[id sitio]],"),"),"")</f>
        <v>(116,111,197,"31-ETMC-2","24-D12-24",115,"","","","",13,13),</v>
      </c>
      <c r="AY37" t="str">
        <f>IF(AM37=1,_xlfn.CONCAT("(",6+SUM($AS$1:AS36),",",Tabla1[[#This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6]])+1,20)),""),""",",6+SUM($AS$1:AS36)-1,",""","",""",""","",""",""","",""",""","",""",",Tabla1[[#This Row],[id_agregador]],",",Tabla1[[#This Row],[id sitio]],"),"),"")</f>
        <v/>
      </c>
      <c r="AZ37" t="str">
        <f>IF(AL37=1,_xlfn.CONCAT("(",7+SUM($AS$1:AS36),",",Tabla1[[#This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7]])+1,20)),""),""",",7+SUM($AS$1:AS36)-1,",""","",""",""","",""",""","",""",""","",""",",Tabla1[[#This Row],[id_agregador]],",",Tabla1[[#This Row],[id sitio]],"),"),"")</f>
        <v/>
      </c>
      <c r="BA37" t="str">
        <f>IF(AK37=1,_xlfn.CONCAT("(",8+SUM($AS$1:AS36),",",Tabla1[[#This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8]])+1,20)),""),""",",8+SUM($AS$1:AS36)-1,",""","",""",""","",""",""","",""",""","",""",",Tabla1[[#This Row],[id_agregador]],",",Tabla1[[#This Row],[id sitio]],"),"),"")</f>
        <v/>
      </c>
    </row>
    <row r="38" spans="1:53" x14ac:dyDescent="0.25">
      <c r="A38" s="6" t="s">
        <v>276</v>
      </c>
      <c r="B38" s="6" t="s">
        <v>329</v>
      </c>
      <c r="C38" s="6">
        <f>VLOOKUP(Tabla1[[#This Row],[NOMBRE DE SERVICIO]],tb_servicio!D:E,2,FALSE)</f>
        <v>12</v>
      </c>
      <c r="D38" s="6" t="s">
        <v>125</v>
      </c>
      <c r="E38" s="6">
        <f>IF(Tabla1[[#This Row],[IDU 1]]&lt;&gt;"",VLOOKUP(Tabla1[[#This Row],[IDU 1]],tb_idu!$B:$E,4,FALSE),"")</f>
        <v>68</v>
      </c>
      <c r="F38" s="6" t="s">
        <v>597</v>
      </c>
      <c r="G38" s="6" t="s">
        <v>224</v>
      </c>
      <c r="H38" s="6">
        <f>IF(Tabla1[[#This Row],[IDU 2]]&lt;&gt;"",VLOOKUP(Tabla1[[#This Row],[IDU 2]],tb_idu!$B:$E,4,FALSE),"")</f>
        <v>59</v>
      </c>
      <c r="I38" s="6" t="s">
        <v>619</v>
      </c>
      <c r="J38" s="6"/>
      <c r="K38" s="6" t="str">
        <f>IF(Tabla1[[#This Row],[IDU 3]]&lt;&gt;"",VLOOKUP(Tabla1[[#This Row],[IDU 3]],tb_idu!$B:$E,4,FALSE),"")</f>
        <v/>
      </c>
      <c r="L38" s="6"/>
      <c r="M38" s="6"/>
      <c r="N38" s="6" t="str">
        <f>IF(Tabla1[[#This Row],[IDU 4]]&lt;&gt;"",VLOOKUP(Tabla1[[#This Row],[IDU 4]],tb_idu!$B:$E,4,FALSE),"")</f>
        <v/>
      </c>
      <c r="O38" s="6"/>
      <c r="P38" s="6"/>
      <c r="Q38" s="6" t="str">
        <f>IF(Tabla1[[#This Row],[IDU 5]]&lt;&gt;"",VLOOKUP(Tabla1[[#This Row],[IDU 5]],tb_idu!$B:$E,4,FALSE),"")</f>
        <v/>
      </c>
      <c r="R38" s="6"/>
      <c r="S38" s="6"/>
      <c r="T38" s="6" t="str">
        <f>IF(Tabla1[[#This Row],[IDU 6]]&lt;&gt;"",VLOOKUP(Tabla1[[#This Row],[IDU 6]],tb_idu!$B:$E,4,FALSE),"")</f>
        <v/>
      </c>
      <c r="U38" s="6"/>
      <c r="V38" s="6"/>
      <c r="W38" s="6" t="str">
        <f>IF(Tabla1[[#This Row],[IDU 7]]&lt;&gt;"",VLOOKUP(Tabla1[[#This Row],[IDU 7]],tb_idu!$B:$E,4,FALSE),"")</f>
        <v/>
      </c>
      <c r="X38" s="6"/>
      <c r="Y38" s="6"/>
      <c r="Z38" s="6" t="str">
        <f>IF(Tabla1[[#This Row],[IDU 8]]&lt;&gt;"",VLOOKUP(Tabla1[[#This Row],[IDU 8]],tb_idu!$B:$E,4,FALSE),"")</f>
        <v/>
      </c>
      <c r="AA38" s="6"/>
      <c r="AB38" s="6"/>
      <c r="AC38" s="6"/>
      <c r="AD38" s="6" t="s">
        <v>553</v>
      </c>
      <c r="AE38" s="6" t="s">
        <v>598</v>
      </c>
      <c r="AF38" s="6" t="s">
        <v>13</v>
      </c>
      <c r="AG38" s="6">
        <f>VLOOKUP(Tabla1[[#This Row],[NOMBRE DEL SITE]],tb_sitio!B:D,3,FALSE)</f>
        <v>14</v>
      </c>
      <c r="AH38" s="6" t="s">
        <v>12</v>
      </c>
      <c r="AI38" s="10">
        <f>VLOOKUP(Tabla1[[#This Row],[NOMBRE DEL PE ( agregador )]],tb_sitio!B:D,3,FALSE)</f>
        <v>13</v>
      </c>
      <c r="AK38">
        <f>IF(Tabla1[[#This Row],[id idu8]]&lt;&gt;"",1,0)</f>
        <v>0</v>
      </c>
      <c r="AL38">
        <f>IF(Tabla1[[#This Row],[id idu7]]&lt;&gt;"",1,0)</f>
        <v>0</v>
      </c>
      <c r="AM38">
        <f>IF(Tabla1[[#This Row],[id idu6]]&lt;&gt;"",1,0)</f>
        <v>0</v>
      </c>
      <c r="AN38">
        <f>IF(Tabla1[[#This Row],[id idu5]]&lt;&gt;"",1,0)</f>
        <v>0</v>
      </c>
      <c r="AO38">
        <f>IF(Tabla1[[#This Row],[id idu4]]&lt;&gt;"",1,0)</f>
        <v>0</v>
      </c>
      <c r="AP38">
        <f>IF(Tabla1[[#This Row],[id idu3]]&lt;&gt;"",1,0)</f>
        <v>0</v>
      </c>
      <c r="AQ38">
        <f>IF(Tabla1[[#This Row],[id idu2]]&lt;&gt;"",1,0)</f>
        <v>1</v>
      </c>
      <c r="AR38">
        <f>IF(OR(Tabla1[[#This Row],[id idu]]&lt;&gt;"",Tabla1[[#This Row],[id servicio]]&lt;&gt;""),1,0)</f>
        <v>1</v>
      </c>
      <c r="AS38">
        <f t="shared" si="0"/>
        <v>2</v>
      </c>
      <c r="AT38" t="str">
        <f>IF(AR38=1,_xlfn.CONCAT("(",1+SUM($AS$1:AS37),",",Tabla1[[#This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(117,12,68,"17-EG6-5","IF3-5",NULL,"LIM_EAL_PAG_1","Gi0/1/5","","",13,14),</v>
      </c>
      <c r="AU38" t="str">
        <f>IF(AQ38=1,_xlfn.CONCAT("(",2+SUM($AS$1:AS37),",",Tabla1[[#This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2]])+1,20)),""),""",",2+SUM($AS$1:AS37)-1,",""","",""",""","",""",""","",""",""","",""",",Tabla1[[#This Row],[id_agregador]],",",Tabla1[[#This Row],[id sitio]],"),"),"")</f>
        <v>(118,12,59,"IF3-5","17-EG6-1",117,"","","","",13,14),</v>
      </c>
      <c r="AV38" s="9" t="str">
        <f>IF(AP38=1,_xlfn.CONCAT("(",3+SUM($AS$1:AS37),",",Tabla1[[#This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3]])+1,20)),""),""",",3+SUM($AS$1:AS37)-1,",""","",""",""","",""",""","",""",""","",""",",Tabla1[[#This Row],[id_agregador]],",",Tabla1[[#This Row],[id sitio]],"),"),"")</f>
        <v/>
      </c>
      <c r="AW38" t="str">
        <f>IF(AO38=1,_xlfn.CONCAT("(",4+SUM($AS$1:AS37),",",Tabla1[[#This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4]])+1,20)),""),""",",4+SUM($AS$1:AS37)-1,",""","",""",""","",""",""","",""",""","",""",",Tabla1[[#This Row],[id_agregador]],",",Tabla1[[#This Row],[id sitio]],"),"),"")</f>
        <v/>
      </c>
      <c r="AX38" t="str">
        <f>IF(AN38=1,_xlfn.CONCAT("(",5+SUM($AS$1:AS37),",",Tabla1[[#This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5]])+1,20)),""),""",",5+SUM($AS$1:AS37)-1,",""","",""",""","",""",""","",""",""","",""",",Tabla1[[#This Row],[id_agregador]],",",Tabla1[[#This Row],[id sitio]],"),"),"")</f>
        <v/>
      </c>
      <c r="AY38" t="str">
        <f>IF(AM38=1,_xlfn.CONCAT("(",6+SUM($AS$1:AS37),",",Tabla1[[#This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6]])+1,20)),""),""",",6+SUM($AS$1:AS37)-1,",""","",""",""","",""",""","",""",""","",""",",Tabla1[[#This Row],[id_agregador]],",",Tabla1[[#This Row],[id sitio]],"),"),"")</f>
        <v/>
      </c>
      <c r="AZ38" t="str">
        <f>IF(AL38=1,_xlfn.CONCAT("(",7+SUM($AS$1:AS37),",",Tabla1[[#This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7]])+1,20)),""),""",",7+SUM($AS$1:AS37)-1,",""","",""",""","",""",""","",""",""","",""",",Tabla1[[#This Row],[id_agregador]],",",Tabla1[[#This Row],[id sitio]],"),"),"")</f>
        <v/>
      </c>
      <c r="BA38" t="str">
        <f>IF(AK38=1,_xlfn.CONCAT("(",8+SUM($AS$1:AS37),",",Tabla1[[#This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8]])+1,20)),""),""",",8+SUM($AS$1:AS37)-1,",""","",""",""","",""",""","",""",""","",""",",Tabla1[[#This Row],[id_agregador]],",",Tabla1[[#This Row],[id sitio]],"),"),"")</f>
        <v/>
      </c>
    </row>
    <row r="39" spans="1:53" x14ac:dyDescent="0.25">
      <c r="A39" s="6" t="s">
        <v>272</v>
      </c>
      <c r="B39" s="6" t="s">
        <v>330</v>
      </c>
      <c r="C39" s="6">
        <f>VLOOKUP(Tabla1[[#This Row],[NOMBRE DE SERVICIO]],tb_servicio!D:E,2,FALSE)</f>
        <v>131</v>
      </c>
      <c r="D39" s="6" t="s">
        <v>126</v>
      </c>
      <c r="E39" s="6">
        <f>IF(Tabla1[[#This Row],[IDU 1]]&lt;&gt;"",VLOOKUP(Tabla1[[#This Row],[IDU 1]],tb_idu!$B:$E,4,FALSE),"")</f>
        <v>66</v>
      </c>
      <c r="F39" s="6" t="s">
        <v>620</v>
      </c>
      <c r="G39" s="6" t="s">
        <v>125</v>
      </c>
      <c r="H39" s="6">
        <f>IF(Tabla1[[#This Row],[IDU 2]]&lt;&gt;"",VLOOKUP(Tabla1[[#This Row],[IDU 2]],tb_idu!$B:$E,4,FALSE),"")</f>
        <v>68</v>
      </c>
      <c r="I39" s="6" t="s">
        <v>599</v>
      </c>
      <c r="J39" s="6" t="s">
        <v>224</v>
      </c>
      <c r="K39" s="6">
        <f>IF(Tabla1[[#This Row],[IDU 3]]&lt;&gt;"",VLOOKUP(Tabla1[[#This Row],[IDU 3]],tb_idu!$B:$E,4,FALSE),"")</f>
        <v>59</v>
      </c>
      <c r="L39" s="6" t="s">
        <v>619</v>
      </c>
      <c r="M39" s="6"/>
      <c r="N39" s="6" t="str">
        <f>IF(Tabla1[[#This Row],[IDU 4]]&lt;&gt;"",VLOOKUP(Tabla1[[#This Row],[IDU 4]],tb_idu!$B:$E,4,FALSE),"")</f>
        <v/>
      </c>
      <c r="O39" s="6"/>
      <c r="P39" s="6"/>
      <c r="Q39" s="6" t="str">
        <f>IF(Tabla1[[#This Row],[IDU 5]]&lt;&gt;"",VLOOKUP(Tabla1[[#This Row],[IDU 5]],tb_idu!$B:$E,4,FALSE),"")</f>
        <v/>
      </c>
      <c r="R39" s="6"/>
      <c r="S39" s="6"/>
      <c r="T39" s="6" t="str">
        <f>IF(Tabla1[[#This Row],[IDU 6]]&lt;&gt;"",VLOOKUP(Tabla1[[#This Row],[IDU 6]],tb_idu!$B:$E,4,FALSE),"")</f>
        <v/>
      </c>
      <c r="U39" s="6"/>
      <c r="V39" s="6"/>
      <c r="W39" s="6" t="str">
        <f>IF(Tabla1[[#This Row],[IDU 7]]&lt;&gt;"",VLOOKUP(Tabla1[[#This Row],[IDU 7]],tb_idu!$B:$E,4,FALSE),"")</f>
        <v/>
      </c>
      <c r="X39" s="6"/>
      <c r="Y39" s="6"/>
      <c r="Z39" s="6" t="str">
        <f>IF(Tabla1[[#This Row],[IDU 8]]&lt;&gt;"",VLOOKUP(Tabla1[[#This Row],[IDU 8]],tb_idu!$B:$E,4,FALSE),"")</f>
        <v/>
      </c>
      <c r="AA39" s="6"/>
      <c r="AB39" s="6"/>
      <c r="AC39" s="6"/>
      <c r="AD39" s="6" t="s">
        <v>553</v>
      </c>
      <c r="AE39" s="6" t="s">
        <v>598</v>
      </c>
      <c r="AF39" s="6" t="s">
        <v>13</v>
      </c>
      <c r="AG39" s="6">
        <f>VLOOKUP(Tabla1[[#This Row],[NOMBRE DEL SITE]],tb_sitio!B:D,3,FALSE)</f>
        <v>14</v>
      </c>
      <c r="AH39" s="6" t="s">
        <v>12</v>
      </c>
      <c r="AI39" s="10">
        <f>VLOOKUP(Tabla1[[#This Row],[NOMBRE DEL PE ( agregador )]],tb_sitio!B:D,3,FALSE)</f>
        <v>13</v>
      </c>
      <c r="AK39">
        <f>IF(Tabla1[[#This Row],[id idu8]]&lt;&gt;"",1,0)</f>
        <v>0</v>
      </c>
      <c r="AL39">
        <f>IF(Tabla1[[#This Row],[id idu7]]&lt;&gt;"",1,0)</f>
        <v>0</v>
      </c>
      <c r="AM39">
        <f>IF(Tabla1[[#This Row],[id idu6]]&lt;&gt;"",1,0)</f>
        <v>0</v>
      </c>
      <c r="AN39">
        <f>IF(Tabla1[[#This Row],[id idu5]]&lt;&gt;"",1,0)</f>
        <v>0</v>
      </c>
      <c r="AO39">
        <f>IF(Tabla1[[#This Row],[id idu4]]&lt;&gt;"",1,0)</f>
        <v>0</v>
      </c>
      <c r="AP39">
        <f>IF(Tabla1[[#This Row],[id idu3]]&lt;&gt;"",1,0)</f>
        <v>1</v>
      </c>
      <c r="AQ39">
        <f>IF(Tabla1[[#This Row],[id idu2]]&lt;&gt;"",1,0)</f>
        <v>1</v>
      </c>
      <c r="AR39">
        <f>IF(OR(Tabla1[[#This Row],[id idu]]&lt;&gt;"",Tabla1[[#This Row],[id servicio]]&lt;&gt;""),1,0)</f>
        <v>1</v>
      </c>
      <c r="AS39">
        <f t="shared" si="0"/>
        <v>3</v>
      </c>
      <c r="AT39" t="str">
        <f>IF(AR39=1,_xlfn.CONCAT("(",1+SUM($AS$1:AS38),",",Tabla1[[#This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(119,131,66,"17-EG6-1","17-EG6-2",NULL,"LIM_EAL_PAG_1","Gi0/1/5","","",13,14),</v>
      </c>
      <c r="AU39" t="str">
        <f>IF(AQ39=1,_xlfn.CONCAT("(",2+SUM($AS$1:AS38),",",Tabla1[[#This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2]])+1,20)),""),""",",2+SUM($AS$1:AS38)-1,",""","",""",""","",""",""","",""",""","",""",",Tabla1[[#This Row],[id_agregador]],",",Tabla1[[#This Row],[id sitio]],"),"),"")</f>
        <v>(120,131,68,"17-EG6-4","IF3-5",119,"","","","",13,14),</v>
      </c>
      <c r="AV39" s="9" t="str">
        <f>IF(AP39=1,_xlfn.CONCAT("(",3+SUM($AS$1:AS38),",",Tabla1[[#This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3]])+1,20)),""),""",",3+SUM($AS$1:AS38)-1,",""","",""",""","",""",""","",""",""","",""",",Tabla1[[#This Row],[id_agregador]],",",Tabla1[[#This Row],[id sitio]],"),"),"")</f>
        <v>(121,131,59,"IF3-5","17-EG6-1",120,"","","","",13,14),</v>
      </c>
      <c r="AW39" t="str">
        <f>IF(AO39=1,_xlfn.CONCAT("(",4+SUM($AS$1:AS38),",",Tabla1[[#This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4]])+1,20)),""),""",",4+SUM($AS$1:AS38)-1,",""","",""",""","",""",""","",""",""","",""",",Tabla1[[#This Row],[id_agregador]],",",Tabla1[[#This Row],[id sitio]],"),"),"")</f>
        <v/>
      </c>
      <c r="AX39" t="str">
        <f>IF(AN39=1,_xlfn.CONCAT("(",5+SUM($AS$1:AS38),",",Tabla1[[#This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5]])+1,20)),""),""",",5+SUM($AS$1:AS38)-1,",""","",""",""","",""",""","",""",""","",""",",Tabla1[[#This Row],[id_agregador]],",",Tabla1[[#This Row],[id sitio]],"),"),"")</f>
        <v/>
      </c>
      <c r="AY39" t="str">
        <f>IF(AM39=1,_xlfn.CONCAT("(",6+SUM($AS$1:AS38),",",Tabla1[[#This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6]])+1,20)),""),""",",6+SUM($AS$1:AS38)-1,",""","",""",""","",""",""","",""",""","",""",",Tabla1[[#This Row],[id_agregador]],",",Tabla1[[#This Row],[id sitio]],"),"),"")</f>
        <v/>
      </c>
      <c r="AZ39" t="str">
        <f>IF(AL39=1,_xlfn.CONCAT("(",7+SUM($AS$1:AS38),",",Tabla1[[#This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7]])+1,20)),""),""",",7+SUM($AS$1:AS38)-1,",""","",""",""","",""",""","",""",""","",""",",Tabla1[[#This Row],[id_agregador]],",",Tabla1[[#This Row],[id sitio]],"),"),"")</f>
        <v/>
      </c>
      <c r="BA39" t="str">
        <f>IF(AK39=1,_xlfn.CONCAT("(",8+SUM($AS$1:AS38),",",Tabla1[[#This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8]])+1,20)),""),""",",8+SUM($AS$1:AS38)-1,",""","",""",""","",""",""","",""",""","",""",",Tabla1[[#This Row],[id_agregador]],",",Tabla1[[#This Row],[id sitio]],"),"),"")</f>
        <v/>
      </c>
    </row>
    <row r="40" spans="1:53" x14ac:dyDescent="0.25">
      <c r="A40" s="6" t="s">
        <v>273</v>
      </c>
      <c r="B40" s="6" t="s">
        <v>331</v>
      </c>
      <c r="C40" s="6">
        <f>VLOOKUP(Tabla1[[#This Row],[NOMBRE DE SERVICIO]],tb_servicio!D:E,2,FALSE)</f>
        <v>37</v>
      </c>
      <c r="D40" s="6" t="s">
        <v>127</v>
      </c>
      <c r="E40" s="6">
        <f>IF(Tabla1[[#This Row],[IDU 1]]&lt;&gt;"",VLOOKUP(Tabla1[[#This Row],[IDU 1]],tb_idu!$B:$E,4,FALSE),"")</f>
        <v>65</v>
      </c>
      <c r="F40" s="6" t="s">
        <v>621</v>
      </c>
      <c r="G40" s="6" t="s">
        <v>126</v>
      </c>
      <c r="H40" s="6">
        <f>IF(Tabla1[[#This Row],[IDU 2]]&lt;&gt;"",VLOOKUP(Tabla1[[#This Row],[IDU 2]],tb_idu!$B:$E,4,FALSE),"")</f>
        <v>66</v>
      </c>
      <c r="I40" s="6" t="s">
        <v>622</v>
      </c>
      <c r="J40" s="6" t="s">
        <v>125</v>
      </c>
      <c r="K40" s="6">
        <f>IF(Tabla1[[#This Row],[IDU 3]]&lt;&gt;"",VLOOKUP(Tabla1[[#This Row],[IDU 3]],tb_idu!$B:$E,4,FALSE),"")</f>
        <v>68</v>
      </c>
      <c r="L40" s="6" t="s">
        <v>599</v>
      </c>
      <c r="M40" s="6" t="s">
        <v>224</v>
      </c>
      <c r="N40" s="6">
        <f>IF(Tabla1[[#This Row],[IDU 4]]&lt;&gt;"",VLOOKUP(Tabla1[[#This Row],[IDU 4]],tb_idu!$B:$E,4,FALSE),"")</f>
        <v>59</v>
      </c>
      <c r="O40" s="6" t="s">
        <v>619</v>
      </c>
      <c r="P40" s="6"/>
      <c r="Q40" s="6" t="str">
        <f>IF(Tabla1[[#This Row],[IDU 5]]&lt;&gt;"",VLOOKUP(Tabla1[[#This Row],[IDU 5]],tb_idu!$B:$E,4,FALSE),"")</f>
        <v/>
      </c>
      <c r="R40" s="6"/>
      <c r="S40" s="6"/>
      <c r="T40" s="6" t="str">
        <f>IF(Tabla1[[#This Row],[IDU 6]]&lt;&gt;"",VLOOKUP(Tabla1[[#This Row],[IDU 6]],tb_idu!$B:$E,4,FALSE),"")</f>
        <v/>
      </c>
      <c r="U40" s="6"/>
      <c r="V40" s="6"/>
      <c r="W40" s="6" t="str">
        <f>IF(Tabla1[[#This Row],[IDU 7]]&lt;&gt;"",VLOOKUP(Tabla1[[#This Row],[IDU 7]],tb_idu!$B:$E,4,FALSE),"")</f>
        <v/>
      </c>
      <c r="X40" s="6"/>
      <c r="Y40" s="6"/>
      <c r="Z40" s="6" t="str">
        <f>IF(Tabla1[[#This Row],[IDU 8]]&lt;&gt;"",VLOOKUP(Tabla1[[#This Row],[IDU 8]],tb_idu!$B:$E,4,FALSE),"")</f>
        <v/>
      </c>
      <c r="AA40" s="6"/>
      <c r="AB40" s="6"/>
      <c r="AC40" s="6"/>
      <c r="AD40" s="6" t="s">
        <v>553</v>
      </c>
      <c r="AE40" s="6" t="s">
        <v>598</v>
      </c>
      <c r="AF40" s="6" t="s">
        <v>13</v>
      </c>
      <c r="AG40" s="6">
        <f>VLOOKUP(Tabla1[[#This Row],[NOMBRE DEL SITE]],tb_sitio!B:D,3,FALSE)</f>
        <v>14</v>
      </c>
      <c r="AH40" s="6" t="s">
        <v>12</v>
      </c>
      <c r="AI40" s="10">
        <f>VLOOKUP(Tabla1[[#This Row],[NOMBRE DEL PE ( agregador )]],tb_sitio!B:D,3,FALSE)</f>
        <v>13</v>
      </c>
      <c r="AK40">
        <f>IF(Tabla1[[#This Row],[id idu8]]&lt;&gt;"",1,0)</f>
        <v>0</v>
      </c>
      <c r="AL40">
        <f>IF(Tabla1[[#This Row],[id idu7]]&lt;&gt;"",1,0)</f>
        <v>0</v>
      </c>
      <c r="AM40">
        <f>IF(Tabla1[[#This Row],[id idu6]]&lt;&gt;"",1,0)</f>
        <v>0</v>
      </c>
      <c r="AN40">
        <f>IF(Tabla1[[#This Row],[id idu5]]&lt;&gt;"",1,0)</f>
        <v>0</v>
      </c>
      <c r="AO40">
        <f>IF(Tabla1[[#This Row],[id idu4]]&lt;&gt;"",1,0)</f>
        <v>1</v>
      </c>
      <c r="AP40">
        <f>IF(Tabla1[[#This Row],[id idu3]]&lt;&gt;"",1,0)</f>
        <v>1</v>
      </c>
      <c r="AQ40">
        <f>IF(Tabla1[[#This Row],[id idu2]]&lt;&gt;"",1,0)</f>
        <v>1</v>
      </c>
      <c r="AR40">
        <f>IF(OR(Tabla1[[#This Row],[id idu]]&lt;&gt;"",Tabla1[[#This Row],[id servicio]]&lt;&gt;""),1,0)</f>
        <v>1</v>
      </c>
      <c r="AS40">
        <f t="shared" si="0"/>
        <v>4</v>
      </c>
      <c r="AT40" t="str">
        <f>IF(AR40=1,_xlfn.CONCAT("(",1+SUM($AS$1:AS39),",",Tabla1[[#This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(122,37,65,"2-CXPB-20","2-CXPB-19",NULL,"LIM_EAL_PAG_1","Gi0/1/5","","",13,14),</v>
      </c>
      <c r="AU40" t="str">
        <f>IF(AQ40=1,_xlfn.CONCAT("(",2+SUM($AS$1:AS39),",",Tabla1[[#This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2]])+1,20)),""),""",",2+SUM($AS$1:AS39)-1,",""","",""",""","",""",""","",""",""","",""",",Tabla1[[#This Row],[id_agregador]],",",Tabla1[[#This Row],[id sitio]],"),"),"")</f>
        <v>(123,37,66,"17-EG6-4","17-EG6-2",122,"","","","",13,14),</v>
      </c>
      <c r="AV40" s="9" t="str">
        <f>IF(AP40=1,_xlfn.CONCAT("(",3+SUM($AS$1:AS39),",",Tabla1[[#This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3]])+1,20)),""),""",",3+SUM($AS$1:AS39)-1,",""","",""",""","",""",""","",""",""","",""",",Tabla1[[#This Row],[id_agregador]],",",Tabla1[[#This Row],[id sitio]],"),"),"")</f>
        <v>(124,37,68,"17-EG6-4","IF3-5",123,"","","","",13,14),</v>
      </c>
      <c r="AW40" t="str">
        <f>IF(AO40=1,_xlfn.CONCAT("(",4+SUM($AS$1:AS39),",",Tabla1[[#This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4]])+1,20)),""),""",",4+SUM($AS$1:AS39)-1,",""","",""",""","",""",""","",""",""","",""",",Tabla1[[#This Row],[id_agregador]],",",Tabla1[[#This Row],[id sitio]],"),"),"")</f>
        <v>(125,37,59,"IF3-5","17-EG6-1",124,"","","","",13,14),</v>
      </c>
      <c r="AX40" t="str">
        <f>IF(AN40=1,_xlfn.CONCAT("(",5+SUM($AS$1:AS39),",",Tabla1[[#This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5]])+1,20)),""),""",",5+SUM($AS$1:AS39)-1,",""","",""",""","",""",""","",""",""","",""",",Tabla1[[#This Row],[id_agregador]],",",Tabla1[[#This Row],[id sitio]],"),"),"")</f>
        <v/>
      </c>
      <c r="AY40" t="str">
        <f>IF(AM40=1,_xlfn.CONCAT("(",6+SUM($AS$1:AS39),",",Tabla1[[#This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6]])+1,20)),""),""",",6+SUM($AS$1:AS39)-1,",""","",""",""","",""",""","",""",""","",""",",Tabla1[[#This Row],[id_agregador]],",",Tabla1[[#This Row],[id sitio]],"),"),"")</f>
        <v/>
      </c>
      <c r="AZ40" t="str">
        <f>IF(AL40=1,_xlfn.CONCAT("(",7+SUM($AS$1:AS39),",",Tabla1[[#This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7]])+1,20)),""),""",",7+SUM($AS$1:AS39)-1,",""","",""",""","",""",""","",""",""","",""",",Tabla1[[#This Row],[id_agregador]],",",Tabla1[[#This Row],[id sitio]],"),"),"")</f>
        <v/>
      </c>
      <c r="BA40" t="str">
        <f>IF(AK40=1,_xlfn.CONCAT("(",8+SUM($AS$1:AS39),",",Tabla1[[#This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8]])+1,20)),""),""",",8+SUM($AS$1:AS39)-1,",""","",""",""","",""",""","",""",""","",""",",Tabla1[[#This Row],[id_agregador]],",",Tabla1[[#This Row],[id sitio]],"),"),"")</f>
        <v/>
      </c>
    </row>
    <row r="41" spans="1:53" x14ac:dyDescent="0.25">
      <c r="A41" s="6" t="s">
        <v>274</v>
      </c>
      <c r="B41" s="6" t="s">
        <v>332</v>
      </c>
      <c r="C41" s="6">
        <f>VLOOKUP(Tabla1[[#This Row],[NOMBRE DE SERVICIO]],tb_servicio!D:E,2,FALSE)</f>
        <v>112</v>
      </c>
      <c r="D41" s="6" t="s">
        <v>127</v>
      </c>
      <c r="E41" s="6">
        <f>IF(Tabla1[[#This Row],[IDU 1]]&lt;&gt;"",VLOOKUP(Tabla1[[#This Row],[IDU 1]],tb_idu!$B:$E,4,FALSE),"")</f>
        <v>65</v>
      </c>
      <c r="F41" s="6" t="s">
        <v>623</v>
      </c>
      <c r="G41" s="6" t="s">
        <v>126</v>
      </c>
      <c r="H41" s="6">
        <f>IF(Tabla1[[#This Row],[IDU 2]]&lt;&gt;"",VLOOKUP(Tabla1[[#This Row],[IDU 2]],tb_idu!$B:$E,4,FALSE),"")</f>
        <v>66</v>
      </c>
      <c r="I41" s="6" t="s">
        <v>622</v>
      </c>
      <c r="J41" s="6" t="s">
        <v>125</v>
      </c>
      <c r="K41" s="6">
        <f>IF(Tabla1[[#This Row],[IDU 3]]&lt;&gt;"",VLOOKUP(Tabla1[[#This Row],[IDU 3]],tb_idu!$B:$E,4,FALSE),"")</f>
        <v>68</v>
      </c>
      <c r="L41" s="6" t="s">
        <v>599</v>
      </c>
      <c r="M41" s="6" t="s">
        <v>224</v>
      </c>
      <c r="N41" s="6">
        <f>IF(Tabla1[[#This Row],[IDU 4]]&lt;&gt;"",VLOOKUP(Tabla1[[#This Row],[IDU 4]],tb_idu!$B:$E,4,FALSE),"")</f>
        <v>59</v>
      </c>
      <c r="O41" s="6" t="s">
        <v>624</v>
      </c>
      <c r="P41" s="6" t="s">
        <v>255</v>
      </c>
      <c r="Q41" s="6">
        <f>IF(Tabla1[[#This Row],[IDU 5]]&lt;&gt;"",VLOOKUP(Tabla1[[#This Row],[IDU 5]],tb_idu!$B:$E,4,FALSE),"")</f>
        <v>197</v>
      </c>
      <c r="R41" s="6" t="s">
        <v>625</v>
      </c>
      <c r="S41" s="6"/>
      <c r="T41" s="6" t="str">
        <f>IF(Tabla1[[#This Row],[IDU 6]]&lt;&gt;"",VLOOKUP(Tabla1[[#This Row],[IDU 6]],tb_idu!$B:$E,4,FALSE),"")</f>
        <v/>
      </c>
      <c r="U41" s="6"/>
      <c r="V41" s="6"/>
      <c r="W41" s="6" t="str">
        <f>IF(Tabla1[[#This Row],[IDU 7]]&lt;&gt;"",VLOOKUP(Tabla1[[#This Row],[IDU 7]],tb_idu!$B:$E,4,FALSE),"")</f>
        <v/>
      </c>
      <c r="X41" s="6"/>
      <c r="Y41" s="6"/>
      <c r="Z41" s="6" t="str">
        <f>IF(Tabla1[[#This Row],[IDU 8]]&lt;&gt;"",VLOOKUP(Tabla1[[#This Row],[IDU 8]],tb_idu!$B:$E,4,FALSE),"")</f>
        <v/>
      </c>
      <c r="AA41" s="6"/>
      <c r="AB41" s="6"/>
      <c r="AC41" s="6"/>
      <c r="AD41" s="6" t="s">
        <v>553</v>
      </c>
      <c r="AE41" s="6" t="s">
        <v>603</v>
      </c>
      <c r="AF41" s="6" t="s">
        <v>13</v>
      </c>
      <c r="AG41" s="6">
        <f>VLOOKUP(Tabla1[[#This Row],[NOMBRE DEL SITE]],tb_sitio!B:D,3,FALSE)</f>
        <v>14</v>
      </c>
      <c r="AH41" s="6" t="s">
        <v>12</v>
      </c>
      <c r="AI41" s="10">
        <f>VLOOKUP(Tabla1[[#This Row],[NOMBRE DEL PE ( agregador )]],tb_sitio!B:D,3,FALSE)</f>
        <v>13</v>
      </c>
      <c r="AK41">
        <f>IF(Tabla1[[#This Row],[id idu8]]&lt;&gt;"",1,0)</f>
        <v>0</v>
      </c>
      <c r="AL41">
        <f>IF(Tabla1[[#This Row],[id idu7]]&lt;&gt;"",1,0)</f>
        <v>0</v>
      </c>
      <c r="AM41">
        <f>IF(Tabla1[[#This Row],[id idu6]]&lt;&gt;"",1,0)</f>
        <v>0</v>
      </c>
      <c r="AN41">
        <f>IF(Tabla1[[#This Row],[id idu5]]&lt;&gt;"",1,0)</f>
        <v>1</v>
      </c>
      <c r="AO41">
        <f>IF(Tabla1[[#This Row],[id idu4]]&lt;&gt;"",1,0)</f>
        <v>1</v>
      </c>
      <c r="AP41">
        <f>IF(Tabla1[[#This Row],[id idu3]]&lt;&gt;"",1,0)</f>
        <v>1</v>
      </c>
      <c r="AQ41">
        <f>IF(Tabla1[[#This Row],[id idu2]]&lt;&gt;"",1,0)</f>
        <v>1</v>
      </c>
      <c r="AR41">
        <f>IF(OR(Tabla1[[#This Row],[id idu]]&lt;&gt;"",Tabla1[[#This Row],[id servicio]]&lt;&gt;""),1,0)</f>
        <v>1</v>
      </c>
      <c r="AS41">
        <f t="shared" si="0"/>
        <v>5</v>
      </c>
      <c r="AT41" t="str">
        <f>IF(AR41=1,_xlfn.CONCAT("(",1+SUM($AS$1:AS40),",",Tabla1[[#This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(126,112,65,"2-CXPB-1","2-CXPB-19",NULL,"LIM_EAL_PAG_1","Gi0/1/7","","",13,14),</v>
      </c>
      <c r="AU41" t="str">
        <f>IF(AQ41=1,_xlfn.CONCAT("(",2+SUM($AS$1:AS40),",",Tabla1[[#This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2]])+1,20)),""),""",",2+SUM($AS$1:AS40)-1,",""","",""",""","",""",""","",""",""","",""",",Tabla1[[#This Row],[id_agregador]],",",Tabla1[[#This Row],[id sitio]],"),"),"")</f>
        <v>(127,112,66,"17-EG6-4","17-EG6-2",126,"","","","",13,14),</v>
      </c>
      <c r="AV41" s="9" t="str">
        <f>IF(AP41=1,_xlfn.CONCAT("(",3+SUM($AS$1:AS40),",",Tabla1[[#This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3]])+1,20)),""),""",",3+SUM($AS$1:AS40)-1,",""","",""",""","",""",""","",""",""","",""",",Tabla1[[#This Row],[id_agregador]],",",Tabla1[[#This Row],[id sitio]],"),"),"")</f>
        <v>(128,112,68,"17-EG6-4","IF3-5",127,"","","","",13,14),</v>
      </c>
      <c r="AW41" t="str">
        <f>IF(AO41=1,_xlfn.CONCAT("(",4+SUM($AS$1:AS40),",",Tabla1[[#This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4]])+1,20)),""),""",",4+SUM($AS$1:AS40)-1,",""","",""",""","",""",""","",""",""","",""",",Tabla1[[#This Row],[id_agregador]],",",Tabla1[[#This Row],[id sitio]],"),"),"")</f>
        <v>(129,112,59,"IF3-5","17-EG6-3",128,"","","","",13,14),</v>
      </c>
      <c r="AX41" t="str">
        <f>IF(AN41=1,_xlfn.CONCAT("(",5+SUM($AS$1:AS40),",",Tabla1[[#This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5]])+1,20)),""),""",",5+SUM($AS$1:AS40)-1,",""","",""",""","",""",""","",""",""","",""",",Tabla1[[#This Row],[id_agregador]],",",Tabla1[[#This Row],[id sitio]],"),"),"")</f>
        <v>(130,112,197,"31-ETMC-2","19-D12-19",129,"","","","",13,14),</v>
      </c>
      <c r="AY41" t="str">
        <f>IF(AM41=1,_xlfn.CONCAT("(",6+SUM($AS$1:AS40),",",Tabla1[[#This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6]])+1,20)),""),""",",6+SUM($AS$1:AS40)-1,",""","",""",""","",""",""","",""",""","",""",",Tabla1[[#This Row],[id_agregador]],",",Tabla1[[#This Row],[id sitio]],"),"),"")</f>
        <v/>
      </c>
      <c r="AZ41" t="str">
        <f>IF(AL41=1,_xlfn.CONCAT("(",7+SUM($AS$1:AS40),",",Tabla1[[#This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7]])+1,20)),""),""",",7+SUM($AS$1:AS40)-1,",""","",""",""","",""",""","",""",""","",""",",Tabla1[[#This Row],[id_agregador]],",",Tabla1[[#This Row],[id sitio]],"),"),"")</f>
        <v/>
      </c>
      <c r="BA41" t="str">
        <f>IF(AK41=1,_xlfn.CONCAT("(",8+SUM($AS$1:AS40),",",Tabla1[[#This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8]])+1,20)),""),""",",8+SUM($AS$1:AS40)-1,",""","",""",""","",""",""","",""",""","",""",",Tabla1[[#This Row],[id_agregador]],",",Tabla1[[#This Row],[id sitio]],"),"),"")</f>
        <v/>
      </c>
    </row>
    <row r="42" spans="1:53" x14ac:dyDescent="0.25">
      <c r="A42" s="6" t="s">
        <v>274</v>
      </c>
      <c r="B42" s="6" t="s">
        <v>333</v>
      </c>
      <c r="C42" s="6">
        <f>VLOOKUP(Tabla1[[#This Row],[NOMBRE DE SERVICIO]],tb_servicio!D:E,2,FALSE)</f>
        <v>113</v>
      </c>
      <c r="D42" s="6" t="s">
        <v>127</v>
      </c>
      <c r="E42" s="6">
        <f>IF(Tabla1[[#This Row],[IDU 1]]&lt;&gt;"",VLOOKUP(Tabla1[[#This Row],[IDU 1]],tb_idu!$B:$E,4,FALSE),"")</f>
        <v>65</v>
      </c>
      <c r="F42" s="6" t="s">
        <v>626</v>
      </c>
      <c r="G42" s="6" t="s">
        <v>126</v>
      </c>
      <c r="H42" s="6">
        <f>IF(Tabla1[[#This Row],[IDU 2]]&lt;&gt;"",VLOOKUP(Tabla1[[#This Row],[IDU 2]],tb_idu!$B:$E,4,FALSE),"")</f>
        <v>66</v>
      </c>
      <c r="I42" s="6" t="s">
        <v>622</v>
      </c>
      <c r="J42" s="6" t="s">
        <v>125</v>
      </c>
      <c r="K42" s="6">
        <f>IF(Tabla1[[#This Row],[IDU 3]]&lt;&gt;"",VLOOKUP(Tabla1[[#This Row],[IDU 3]],tb_idu!$B:$E,4,FALSE),"")</f>
        <v>68</v>
      </c>
      <c r="L42" s="6" t="s">
        <v>599</v>
      </c>
      <c r="M42" s="6" t="s">
        <v>224</v>
      </c>
      <c r="N42" s="6">
        <f>IF(Tabla1[[#This Row],[IDU 4]]&lt;&gt;"",VLOOKUP(Tabla1[[#This Row],[IDU 4]],tb_idu!$B:$E,4,FALSE),"")</f>
        <v>59</v>
      </c>
      <c r="O42" s="6" t="s">
        <v>624</v>
      </c>
      <c r="P42" s="6" t="s">
        <v>255</v>
      </c>
      <c r="Q42" s="6">
        <f>IF(Tabla1[[#This Row],[IDU 5]]&lt;&gt;"",VLOOKUP(Tabla1[[#This Row],[IDU 5]],tb_idu!$B:$E,4,FALSE),"")</f>
        <v>197</v>
      </c>
      <c r="R42" s="6" t="s">
        <v>627</v>
      </c>
      <c r="S42" s="6"/>
      <c r="T42" s="6" t="str">
        <f>IF(Tabla1[[#This Row],[IDU 6]]&lt;&gt;"",VLOOKUP(Tabla1[[#This Row],[IDU 6]],tb_idu!$B:$E,4,FALSE),"")</f>
        <v/>
      </c>
      <c r="U42" s="6"/>
      <c r="V42" s="6"/>
      <c r="W42" s="6" t="str">
        <f>IF(Tabla1[[#This Row],[IDU 7]]&lt;&gt;"",VLOOKUP(Tabla1[[#This Row],[IDU 7]],tb_idu!$B:$E,4,FALSE),"")</f>
        <v/>
      </c>
      <c r="X42" s="6"/>
      <c r="Y42" s="6"/>
      <c r="Z42" s="6" t="str">
        <f>IF(Tabla1[[#This Row],[IDU 8]]&lt;&gt;"",VLOOKUP(Tabla1[[#This Row],[IDU 8]],tb_idu!$B:$E,4,FALSE),"")</f>
        <v/>
      </c>
      <c r="AA42" s="6"/>
      <c r="AB42" s="6"/>
      <c r="AC42" s="6"/>
      <c r="AD42" s="6" t="s">
        <v>553</v>
      </c>
      <c r="AE42" s="6" t="s">
        <v>603</v>
      </c>
      <c r="AF42" s="6" t="s">
        <v>13</v>
      </c>
      <c r="AG42" s="6">
        <f>VLOOKUP(Tabla1[[#This Row],[NOMBRE DEL SITE]],tb_sitio!B:D,3,FALSE)</f>
        <v>14</v>
      </c>
      <c r="AH42" s="6" t="s">
        <v>12</v>
      </c>
      <c r="AI42" s="10">
        <f>VLOOKUP(Tabla1[[#This Row],[NOMBRE DEL PE ( agregador )]],tb_sitio!B:D,3,FALSE)</f>
        <v>13</v>
      </c>
      <c r="AK42">
        <f>IF(Tabla1[[#This Row],[id idu8]]&lt;&gt;"",1,0)</f>
        <v>0</v>
      </c>
      <c r="AL42">
        <f>IF(Tabla1[[#This Row],[id idu7]]&lt;&gt;"",1,0)</f>
        <v>0</v>
      </c>
      <c r="AM42">
        <f>IF(Tabla1[[#This Row],[id idu6]]&lt;&gt;"",1,0)</f>
        <v>0</v>
      </c>
      <c r="AN42">
        <f>IF(Tabla1[[#This Row],[id idu5]]&lt;&gt;"",1,0)</f>
        <v>1</v>
      </c>
      <c r="AO42">
        <f>IF(Tabla1[[#This Row],[id idu4]]&lt;&gt;"",1,0)</f>
        <v>1</v>
      </c>
      <c r="AP42">
        <f>IF(Tabla1[[#This Row],[id idu3]]&lt;&gt;"",1,0)</f>
        <v>1</v>
      </c>
      <c r="AQ42">
        <f>IF(Tabla1[[#This Row],[id idu2]]&lt;&gt;"",1,0)</f>
        <v>1</v>
      </c>
      <c r="AR42">
        <f>IF(OR(Tabla1[[#This Row],[id idu]]&lt;&gt;"",Tabla1[[#This Row],[id servicio]]&lt;&gt;""),1,0)</f>
        <v>1</v>
      </c>
      <c r="AS42">
        <f t="shared" si="0"/>
        <v>5</v>
      </c>
      <c r="AT42" t="str">
        <f>IF(AR42=1,_xlfn.CONCAT("(",1+SUM($AS$1:AS41),",",Tabla1[[#This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(131,113,65,"2-CXPB-2","2-CXPB-19",NULL,"LIM_EAL_PAG_1","Gi0/1/7","","",13,14),</v>
      </c>
      <c r="AU42" t="str">
        <f>IF(AQ42=1,_xlfn.CONCAT("(",2+SUM($AS$1:AS41),",",Tabla1[[#This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2]])+1,20)),""),""",",2+SUM($AS$1:AS41)-1,",""","",""",""","",""",""","",""",""","",""",",Tabla1[[#This Row],[id_agregador]],",",Tabla1[[#This Row],[id sitio]],"),"),"")</f>
        <v>(132,113,66,"17-EG6-4","17-EG6-2",131,"","","","",13,14),</v>
      </c>
      <c r="AV42" s="9" t="str">
        <f>IF(AP42=1,_xlfn.CONCAT("(",3+SUM($AS$1:AS41),",",Tabla1[[#This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3]])+1,20)),""),""",",3+SUM($AS$1:AS41)-1,",""","",""",""","",""",""","",""",""","",""",",Tabla1[[#This Row],[id_agregador]],",",Tabla1[[#This Row],[id sitio]],"),"),"")</f>
        <v>(133,113,68,"17-EG6-4","IF3-5",132,"","","","",13,14),</v>
      </c>
      <c r="AW42" t="str">
        <f>IF(AO42=1,_xlfn.CONCAT("(",4+SUM($AS$1:AS41),",",Tabla1[[#This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4]])+1,20)),""),""",",4+SUM($AS$1:AS41)-1,",""","",""",""","",""",""","",""",""","",""",",Tabla1[[#This Row],[id_agregador]],",",Tabla1[[#This Row],[id sitio]],"),"),"")</f>
        <v>(134,113,59,"IF3-5","17-EG6-3",133,"","","","",13,14),</v>
      </c>
      <c r="AX42" t="str">
        <f>IF(AN42=1,_xlfn.CONCAT("(",5+SUM($AS$1:AS41),",",Tabla1[[#This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5]])+1,20)),""),""",",5+SUM($AS$1:AS41)-1,",""","",""",""","",""",""","",""",""","",""",",Tabla1[[#This Row],[id_agregador]],",",Tabla1[[#This Row],[id sitio]],"),"),"")</f>
        <v>(135,113,197,"31-ETMC-2","19-D12-18",134,"","","","",13,14),</v>
      </c>
      <c r="AY42" t="str">
        <f>IF(AM42=1,_xlfn.CONCAT("(",6+SUM($AS$1:AS41),",",Tabla1[[#This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6]])+1,20)),""),""",",6+SUM($AS$1:AS41)-1,",""","",""",""","",""",""","",""",""","",""",",Tabla1[[#This Row],[id_agregador]],",",Tabla1[[#This Row],[id sitio]],"),"),"")</f>
        <v/>
      </c>
      <c r="AZ42" t="str">
        <f>IF(AL42=1,_xlfn.CONCAT("(",7+SUM($AS$1:AS41),",",Tabla1[[#This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7]])+1,20)),""),""",",7+SUM($AS$1:AS41)-1,",""","",""",""","",""",""","",""",""","",""",",Tabla1[[#This Row],[id_agregador]],",",Tabla1[[#This Row],[id sitio]],"),"),"")</f>
        <v/>
      </c>
      <c r="BA42" t="str">
        <f>IF(AK42=1,_xlfn.CONCAT("(",8+SUM($AS$1:AS41),",",Tabla1[[#This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8]])+1,20)),""),""",",8+SUM($AS$1:AS41)-1,",""","",""",""","",""",""","",""",""","",""",",Tabla1[[#This Row],[id_agregador]],",",Tabla1[[#This Row],[id sitio]],"),"),"")</f>
        <v/>
      </c>
    </row>
    <row r="43" spans="1:53" x14ac:dyDescent="0.25">
      <c r="A43" s="6" t="s">
        <v>273</v>
      </c>
      <c r="B43" s="6" t="s">
        <v>334</v>
      </c>
      <c r="C43" s="6">
        <f>VLOOKUP(Tabla1[[#This Row],[NOMBRE DE SERVICIO]],tb_servicio!D:E,2,FALSE)</f>
        <v>38</v>
      </c>
      <c r="D43" s="6" t="s">
        <v>128</v>
      </c>
      <c r="E43" s="6">
        <f>IF(Tabla1[[#This Row],[IDU 1]]&lt;&gt;"",VLOOKUP(Tabla1[[#This Row],[IDU 1]],tb_idu!$B:$E,4,FALSE),"")</f>
        <v>72</v>
      </c>
      <c r="F43" s="6" t="s">
        <v>599</v>
      </c>
      <c r="G43" s="6" t="s">
        <v>115</v>
      </c>
      <c r="H43" s="6">
        <f>IF(Tabla1[[#This Row],[IDU 2]]&lt;&gt;"",VLOOKUP(Tabla1[[#This Row],[IDU 2]],tb_idu!$B:$E,4,FALSE),"")</f>
        <v>32</v>
      </c>
      <c r="I43" s="6" t="s">
        <v>628</v>
      </c>
      <c r="J43" s="6" t="s">
        <v>223</v>
      </c>
      <c r="K43" s="6">
        <f>IF(Tabla1[[#This Row],[IDU 3]]&lt;&gt;"",VLOOKUP(Tabla1[[#This Row],[IDU 3]],tb_idu!$B:$E,4,FALSE),"")</f>
        <v>62</v>
      </c>
      <c r="L43" s="6" t="s">
        <v>629</v>
      </c>
      <c r="M43" s="6"/>
      <c r="N43" s="6" t="str">
        <f>IF(Tabla1[[#This Row],[IDU 4]]&lt;&gt;"",VLOOKUP(Tabla1[[#This Row],[IDU 4]],tb_idu!$B:$E,4,FALSE),"")</f>
        <v/>
      </c>
      <c r="O43" s="6"/>
      <c r="P43" s="6"/>
      <c r="Q43" s="6" t="str">
        <f>IF(Tabla1[[#This Row],[IDU 5]]&lt;&gt;"",VLOOKUP(Tabla1[[#This Row],[IDU 5]],tb_idu!$B:$E,4,FALSE),"")</f>
        <v/>
      </c>
      <c r="R43" s="6"/>
      <c r="S43" s="6"/>
      <c r="T43" s="6" t="str">
        <f>IF(Tabla1[[#This Row],[IDU 6]]&lt;&gt;"",VLOOKUP(Tabla1[[#This Row],[IDU 6]],tb_idu!$B:$E,4,FALSE),"")</f>
        <v/>
      </c>
      <c r="U43" s="6"/>
      <c r="V43" s="6"/>
      <c r="W43" s="6" t="str">
        <f>IF(Tabla1[[#This Row],[IDU 7]]&lt;&gt;"",VLOOKUP(Tabla1[[#This Row],[IDU 7]],tb_idu!$B:$E,4,FALSE),"")</f>
        <v/>
      </c>
      <c r="X43" s="6"/>
      <c r="Y43" s="6"/>
      <c r="Z43" s="6" t="str">
        <f>IF(Tabla1[[#This Row],[IDU 8]]&lt;&gt;"",VLOOKUP(Tabla1[[#This Row],[IDU 8]],tb_idu!$B:$E,4,FALSE),"")</f>
        <v/>
      </c>
      <c r="AA43" s="6"/>
      <c r="AB43" s="6"/>
      <c r="AC43" s="6"/>
      <c r="AD43" s="6" t="s">
        <v>553</v>
      </c>
      <c r="AE43" s="6" t="s">
        <v>630</v>
      </c>
      <c r="AF43" s="6" t="s">
        <v>14</v>
      </c>
      <c r="AG43" s="6">
        <f>VLOOKUP(Tabla1[[#This Row],[NOMBRE DEL SITE]],tb_sitio!B:D,3,FALSE)</f>
        <v>15</v>
      </c>
      <c r="AH43" s="6" t="s">
        <v>12</v>
      </c>
      <c r="AI43" s="10">
        <f>VLOOKUP(Tabla1[[#This Row],[NOMBRE DEL PE ( agregador )]],tb_sitio!B:D,3,FALSE)</f>
        <v>13</v>
      </c>
      <c r="AK43">
        <f>IF(Tabla1[[#This Row],[id idu8]]&lt;&gt;"",1,0)</f>
        <v>0</v>
      </c>
      <c r="AL43">
        <f>IF(Tabla1[[#This Row],[id idu7]]&lt;&gt;"",1,0)</f>
        <v>0</v>
      </c>
      <c r="AM43">
        <f>IF(Tabla1[[#This Row],[id idu6]]&lt;&gt;"",1,0)</f>
        <v>0</v>
      </c>
      <c r="AN43">
        <f>IF(Tabla1[[#This Row],[id idu5]]&lt;&gt;"",1,0)</f>
        <v>0</v>
      </c>
      <c r="AO43">
        <f>IF(Tabla1[[#This Row],[id idu4]]&lt;&gt;"",1,0)</f>
        <v>0</v>
      </c>
      <c r="AP43">
        <f>IF(Tabla1[[#This Row],[id idu3]]&lt;&gt;"",1,0)</f>
        <v>1</v>
      </c>
      <c r="AQ43">
        <f>IF(Tabla1[[#This Row],[id idu2]]&lt;&gt;"",1,0)</f>
        <v>1</v>
      </c>
      <c r="AR43">
        <f>IF(OR(Tabla1[[#This Row],[id idu]]&lt;&gt;"",Tabla1[[#This Row],[id servicio]]&lt;&gt;""),1,0)</f>
        <v>1</v>
      </c>
      <c r="AS43">
        <f t="shared" si="0"/>
        <v>3</v>
      </c>
      <c r="AT43" t="str">
        <f>IF(AR43=1,_xlfn.CONCAT("(",1+SUM($AS$1:AS42),",",Tabla1[[#This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(136,38,72,"17-EG6-4","IF3-5",NULL,"LIM_EAL_PAG_1","Gi0/0/4","","",13,15),</v>
      </c>
      <c r="AU43" t="str">
        <f>IF(AQ43=1,_xlfn.CONCAT("(",2+SUM($AS$1:AS42),",",Tabla1[[#This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2]])+1,20)),""),""",",2+SUM($AS$1:AS42)-1,",""","",""",""","",""",""","",""",""","",""",",Tabla1[[#This Row],[id_agregador]],",",Tabla1[[#This Row],[id sitio]],"),"),"")</f>
        <v>(137,38,32,"IF1-2","IF4-6",136,"","","","",13,15),</v>
      </c>
      <c r="AV43" s="9" t="str">
        <f>IF(AP43=1,_xlfn.CONCAT("(",3+SUM($AS$1:AS42),",",Tabla1[[#This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3]])+1,20)),""),""",",3+SUM($AS$1:AS42)-1,",""","",""",""","",""",""","",""",""","",""",",Tabla1[[#This Row],[id_agregador]],",",Tabla1[[#This Row],[id sitio]],"),"),"")</f>
        <v>(138,38,62,"IF1-2","17-EG6-2",137,"","","","",13,15),</v>
      </c>
      <c r="AW43" t="str">
        <f>IF(AO43=1,_xlfn.CONCAT("(",4+SUM($AS$1:AS42),",",Tabla1[[#This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4]])+1,20)),""),""",",4+SUM($AS$1:AS42)-1,",""","",""",""","",""",""","",""",""","",""",",Tabla1[[#This Row],[id_agregador]],",",Tabla1[[#This Row],[id sitio]],"),"),"")</f>
        <v/>
      </c>
      <c r="AX43" t="str">
        <f>IF(AN43=1,_xlfn.CONCAT("(",5+SUM($AS$1:AS42),",",Tabla1[[#This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5]])+1,20)),""),""",",5+SUM($AS$1:AS42)-1,",""","",""",""","",""",""","",""",""","",""",",Tabla1[[#This Row],[id_agregador]],",",Tabla1[[#This Row],[id sitio]],"),"),"")</f>
        <v/>
      </c>
      <c r="AY43" t="str">
        <f>IF(AM43=1,_xlfn.CONCAT("(",6+SUM($AS$1:AS42),",",Tabla1[[#This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6]])+1,20)),""),""",",6+SUM($AS$1:AS42)-1,",""","",""",""","",""",""","",""",""","",""",",Tabla1[[#This Row],[id_agregador]],",",Tabla1[[#This Row],[id sitio]],"),"),"")</f>
        <v/>
      </c>
      <c r="AZ43" t="str">
        <f>IF(AL43=1,_xlfn.CONCAT("(",7+SUM($AS$1:AS42),",",Tabla1[[#This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7]])+1,20)),""),""",",7+SUM($AS$1:AS42)-1,",""","",""",""","",""",""","",""",""","",""",",Tabla1[[#This Row],[id_agregador]],",",Tabla1[[#This Row],[id sitio]],"),"),"")</f>
        <v/>
      </c>
      <c r="BA43" t="str">
        <f>IF(AK43=1,_xlfn.CONCAT("(",8+SUM($AS$1:AS42),",",Tabla1[[#This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8]])+1,20)),""),""",",8+SUM($AS$1:AS42)-1,",""","",""",""","",""",""","",""",""","",""",",Tabla1[[#This Row],[id_agregador]],",",Tabla1[[#This Row],[id sitio]],"),"),"")</f>
        <v/>
      </c>
    </row>
    <row r="44" spans="1:53" x14ac:dyDescent="0.25">
      <c r="A44" s="6" t="s">
        <v>272</v>
      </c>
      <c r="B44" s="6" t="s">
        <v>335</v>
      </c>
      <c r="C44" s="6">
        <f>VLOOKUP(Tabla1[[#This Row],[NOMBRE DE SERVICIO]],tb_servicio!D:E,2,FALSE)</f>
        <v>132</v>
      </c>
      <c r="D44" s="6" t="s">
        <v>128</v>
      </c>
      <c r="E44" s="6">
        <f>IF(Tabla1[[#This Row],[IDU 1]]&lt;&gt;"",VLOOKUP(Tabla1[[#This Row],[IDU 1]],tb_idu!$B:$E,4,FALSE),"")</f>
        <v>72</v>
      </c>
      <c r="F44" s="6" t="s">
        <v>600</v>
      </c>
      <c r="G44" s="6" t="s">
        <v>115</v>
      </c>
      <c r="H44" s="6">
        <f>IF(Tabla1[[#This Row],[IDU 2]]&lt;&gt;"",VLOOKUP(Tabla1[[#This Row],[IDU 2]],tb_idu!$B:$E,4,FALSE),"")</f>
        <v>32</v>
      </c>
      <c r="I44" s="6" t="s">
        <v>628</v>
      </c>
      <c r="J44" s="6" t="s">
        <v>223</v>
      </c>
      <c r="K44" s="6">
        <f>IF(Tabla1[[#This Row],[IDU 3]]&lt;&gt;"",VLOOKUP(Tabla1[[#This Row],[IDU 3]],tb_idu!$B:$E,4,FALSE),"")</f>
        <v>62</v>
      </c>
      <c r="L44" s="6" t="s">
        <v>629</v>
      </c>
      <c r="M44" s="6"/>
      <c r="N44" s="6" t="str">
        <f>IF(Tabla1[[#This Row],[IDU 4]]&lt;&gt;"",VLOOKUP(Tabla1[[#This Row],[IDU 4]],tb_idu!$B:$E,4,FALSE),"")</f>
        <v/>
      </c>
      <c r="O44" s="6"/>
      <c r="P44" s="6"/>
      <c r="Q44" s="6" t="str">
        <f>IF(Tabla1[[#This Row],[IDU 5]]&lt;&gt;"",VLOOKUP(Tabla1[[#This Row],[IDU 5]],tb_idu!$B:$E,4,FALSE),"")</f>
        <v/>
      </c>
      <c r="R44" s="6"/>
      <c r="S44" s="6"/>
      <c r="T44" s="6" t="str">
        <f>IF(Tabla1[[#This Row],[IDU 6]]&lt;&gt;"",VLOOKUP(Tabla1[[#This Row],[IDU 6]],tb_idu!$B:$E,4,FALSE),"")</f>
        <v/>
      </c>
      <c r="U44" s="6"/>
      <c r="V44" s="6"/>
      <c r="W44" s="6" t="str">
        <f>IF(Tabla1[[#This Row],[IDU 7]]&lt;&gt;"",VLOOKUP(Tabla1[[#This Row],[IDU 7]],tb_idu!$B:$E,4,FALSE),"")</f>
        <v/>
      </c>
      <c r="X44" s="6"/>
      <c r="Y44" s="6"/>
      <c r="Z44" s="6" t="str">
        <f>IF(Tabla1[[#This Row],[IDU 8]]&lt;&gt;"",VLOOKUP(Tabla1[[#This Row],[IDU 8]],tb_idu!$B:$E,4,FALSE),"")</f>
        <v/>
      </c>
      <c r="AA44" s="6"/>
      <c r="AB44" s="6"/>
      <c r="AC44" s="6"/>
      <c r="AD44" s="6" t="s">
        <v>553</v>
      </c>
      <c r="AE44" s="6" t="s">
        <v>630</v>
      </c>
      <c r="AF44" s="6" t="s">
        <v>14</v>
      </c>
      <c r="AG44" s="6">
        <f>VLOOKUP(Tabla1[[#This Row],[NOMBRE DEL SITE]],tb_sitio!B:D,3,FALSE)</f>
        <v>15</v>
      </c>
      <c r="AH44" s="6" t="s">
        <v>12</v>
      </c>
      <c r="AI44" s="10">
        <f>VLOOKUP(Tabla1[[#This Row],[NOMBRE DEL PE ( agregador )]],tb_sitio!B:D,3,FALSE)</f>
        <v>13</v>
      </c>
      <c r="AK44">
        <f>IF(Tabla1[[#This Row],[id idu8]]&lt;&gt;"",1,0)</f>
        <v>0</v>
      </c>
      <c r="AL44">
        <f>IF(Tabla1[[#This Row],[id idu7]]&lt;&gt;"",1,0)</f>
        <v>0</v>
      </c>
      <c r="AM44">
        <f>IF(Tabla1[[#This Row],[id idu6]]&lt;&gt;"",1,0)</f>
        <v>0</v>
      </c>
      <c r="AN44">
        <f>IF(Tabla1[[#This Row],[id idu5]]&lt;&gt;"",1,0)</f>
        <v>0</v>
      </c>
      <c r="AO44">
        <f>IF(Tabla1[[#This Row],[id idu4]]&lt;&gt;"",1,0)</f>
        <v>0</v>
      </c>
      <c r="AP44">
        <f>IF(Tabla1[[#This Row],[id idu3]]&lt;&gt;"",1,0)</f>
        <v>1</v>
      </c>
      <c r="AQ44">
        <f>IF(Tabla1[[#This Row],[id idu2]]&lt;&gt;"",1,0)</f>
        <v>1</v>
      </c>
      <c r="AR44">
        <f>IF(OR(Tabla1[[#This Row],[id idu]]&lt;&gt;"",Tabla1[[#This Row],[id servicio]]&lt;&gt;""),1,0)</f>
        <v>1</v>
      </c>
      <c r="AS44">
        <f t="shared" si="0"/>
        <v>3</v>
      </c>
      <c r="AT44" t="str">
        <f>IF(AR44=1,_xlfn.CONCAT("(",1+SUM($AS$1:AS43),",",Tabla1[[#This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(139,132,72,"17-EG6-1","IF3-5",NULL,"LIM_EAL_PAG_1","Gi0/0/4","","",13,15),</v>
      </c>
      <c r="AU44" t="str">
        <f>IF(AQ44=1,_xlfn.CONCAT("(",2+SUM($AS$1:AS43),",",Tabla1[[#This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2]])+1,20)),""),""",",2+SUM($AS$1:AS43)-1,",""","",""",""","",""",""","",""",""","",""",",Tabla1[[#This Row],[id_agregador]],",",Tabla1[[#This Row],[id sitio]],"),"),"")</f>
        <v>(140,132,32,"IF1-2","IF4-6",139,"","","","",13,15),</v>
      </c>
      <c r="AV44" s="9" t="str">
        <f>IF(AP44=1,_xlfn.CONCAT("(",3+SUM($AS$1:AS43),",",Tabla1[[#This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3]])+1,20)),""),""",",3+SUM($AS$1:AS43)-1,",""","",""",""","",""",""","",""",""","",""",",Tabla1[[#This Row],[id_agregador]],",",Tabla1[[#This Row],[id sitio]],"),"),"")</f>
        <v>(141,132,62,"IF1-2","17-EG6-2",140,"","","","",13,15),</v>
      </c>
      <c r="AW44" t="str">
        <f>IF(AO44=1,_xlfn.CONCAT("(",4+SUM($AS$1:AS43),",",Tabla1[[#This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4]])+1,20)),""),""",",4+SUM($AS$1:AS43)-1,",""","",""",""","",""",""","",""",""","",""",",Tabla1[[#This Row],[id_agregador]],",",Tabla1[[#This Row],[id sitio]],"),"),"")</f>
        <v/>
      </c>
      <c r="AX44" t="str">
        <f>IF(AN44=1,_xlfn.CONCAT("(",5+SUM($AS$1:AS43),",",Tabla1[[#This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5]])+1,20)),""),""",",5+SUM($AS$1:AS43)-1,",""","",""",""","",""",""","",""",""","",""",",Tabla1[[#This Row],[id_agregador]],",",Tabla1[[#This Row],[id sitio]],"),"),"")</f>
        <v/>
      </c>
      <c r="AY44" t="str">
        <f>IF(AM44=1,_xlfn.CONCAT("(",6+SUM($AS$1:AS43),",",Tabla1[[#This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6]])+1,20)),""),""",",6+SUM($AS$1:AS43)-1,",""","",""",""","",""",""","",""",""","",""",",Tabla1[[#This Row],[id_agregador]],",",Tabla1[[#This Row],[id sitio]],"),"),"")</f>
        <v/>
      </c>
      <c r="AZ44" t="str">
        <f>IF(AL44=1,_xlfn.CONCAT("(",7+SUM($AS$1:AS43),",",Tabla1[[#This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7]])+1,20)),""),""",",7+SUM($AS$1:AS43)-1,",""","",""",""","",""",""","",""",""","",""",",Tabla1[[#This Row],[id_agregador]],",",Tabla1[[#This Row],[id sitio]],"),"),"")</f>
        <v/>
      </c>
      <c r="BA44" t="str">
        <f>IF(AK44=1,_xlfn.CONCAT("(",8+SUM($AS$1:AS43),",",Tabla1[[#This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8]])+1,20)),""),""",",8+SUM($AS$1:AS43)-1,",""","",""",""","",""",""","",""",""","",""",",Tabla1[[#This Row],[id_agregador]],",",Tabla1[[#This Row],[id sitio]],"),"),"")</f>
        <v/>
      </c>
    </row>
    <row r="45" spans="1:53" x14ac:dyDescent="0.25">
      <c r="A45" s="6" t="s">
        <v>274</v>
      </c>
      <c r="B45" s="6" t="s">
        <v>336</v>
      </c>
      <c r="C45" s="6">
        <f>VLOOKUP(Tabla1[[#This Row],[NOMBRE DE SERVICIO]],tb_servicio!D:E,2,FALSE)</f>
        <v>114</v>
      </c>
      <c r="D45" s="6" t="s">
        <v>129</v>
      </c>
      <c r="E45" s="6">
        <f>IF(Tabla1[[#This Row],[IDU 1]]&lt;&gt;"",VLOOKUP(Tabla1[[#This Row],[IDU 1]],tb_idu!$B:$E,4,FALSE),"")</f>
        <v>71</v>
      </c>
      <c r="F45" s="6" t="s">
        <v>631</v>
      </c>
      <c r="G45" s="6" t="s">
        <v>128</v>
      </c>
      <c r="H45" s="6">
        <f>IF(Tabla1[[#This Row],[IDU 2]]&lt;&gt;"",VLOOKUP(Tabla1[[#This Row],[IDU 2]],tb_idu!$B:$E,4,FALSE),"")</f>
        <v>72</v>
      </c>
      <c r="I45" s="6" t="s">
        <v>632</v>
      </c>
      <c r="J45" s="6" t="s">
        <v>257</v>
      </c>
      <c r="K45" s="6">
        <f>IF(Tabla1[[#This Row],[IDU 3]]&lt;&gt;"",VLOOKUP(Tabla1[[#This Row],[IDU 3]],tb_idu!$B:$E,4,FALSE),"")</f>
        <v>35</v>
      </c>
      <c r="L45" s="6" t="s">
        <v>624</v>
      </c>
      <c r="M45" s="6" t="s">
        <v>115</v>
      </c>
      <c r="N45" s="6">
        <f>IF(Tabla1[[#This Row],[IDU 4]]&lt;&gt;"",VLOOKUP(Tabla1[[#This Row],[IDU 4]],tb_idu!$B:$E,4,FALSE),"")</f>
        <v>32</v>
      </c>
      <c r="O45" s="6" t="s">
        <v>556</v>
      </c>
      <c r="P45" s="6" t="s">
        <v>223</v>
      </c>
      <c r="Q45" s="6">
        <f>IF(Tabla1[[#This Row],[IDU 5]]&lt;&gt;"",VLOOKUP(Tabla1[[#This Row],[IDU 5]],tb_idu!$B:$E,4,FALSE),"")</f>
        <v>62</v>
      </c>
      <c r="R45" s="6" t="s">
        <v>569</v>
      </c>
      <c r="S45" s="6" t="s">
        <v>255</v>
      </c>
      <c r="T45" s="6">
        <f>IF(Tabla1[[#This Row],[IDU 6]]&lt;&gt;"",VLOOKUP(Tabla1[[#This Row],[IDU 6]],tb_idu!$B:$E,4,FALSE),"")</f>
        <v>197</v>
      </c>
      <c r="U45" s="6" t="s">
        <v>579</v>
      </c>
      <c r="V45" s="6" t="s">
        <v>256</v>
      </c>
      <c r="W45" s="6">
        <f>IF(Tabla1[[#This Row],[IDU 7]]&lt;&gt;"",VLOOKUP(Tabla1[[#This Row],[IDU 7]],tb_idu!$B:$E,4,FALSE),"")</f>
        <v>196</v>
      </c>
      <c r="X45" s="6" t="s">
        <v>633</v>
      </c>
      <c r="Y45" s="6"/>
      <c r="Z45" s="6" t="str">
        <f>IF(Tabla1[[#This Row],[IDU 8]]&lt;&gt;"",VLOOKUP(Tabla1[[#This Row],[IDU 8]],tb_idu!$B:$E,4,FALSE),"")</f>
        <v/>
      </c>
      <c r="AA45" s="6"/>
      <c r="AB45" s="6"/>
      <c r="AC45" s="6"/>
      <c r="AD45" s="6" t="s">
        <v>553</v>
      </c>
      <c r="AE45" s="6" t="s">
        <v>561</v>
      </c>
      <c r="AF45" s="6" t="s">
        <v>14</v>
      </c>
      <c r="AG45" s="6">
        <f>VLOOKUP(Tabla1[[#This Row],[NOMBRE DEL SITE]],tb_sitio!B:D,3,FALSE)</f>
        <v>15</v>
      </c>
      <c r="AH45" s="6" t="s">
        <v>12</v>
      </c>
      <c r="AI45" s="10">
        <f>VLOOKUP(Tabla1[[#This Row],[NOMBRE DEL PE ( agregador )]],tb_sitio!B:D,3,FALSE)</f>
        <v>13</v>
      </c>
      <c r="AK45">
        <f>IF(Tabla1[[#This Row],[id idu8]]&lt;&gt;"",1,0)</f>
        <v>0</v>
      </c>
      <c r="AL45">
        <f>IF(Tabla1[[#This Row],[id idu7]]&lt;&gt;"",1,0)</f>
        <v>1</v>
      </c>
      <c r="AM45">
        <f>IF(Tabla1[[#This Row],[id idu6]]&lt;&gt;"",1,0)</f>
        <v>1</v>
      </c>
      <c r="AN45">
        <f>IF(Tabla1[[#This Row],[id idu5]]&lt;&gt;"",1,0)</f>
        <v>1</v>
      </c>
      <c r="AO45">
        <f>IF(Tabla1[[#This Row],[id idu4]]&lt;&gt;"",1,0)</f>
        <v>1</v>
      </c>
      <c r="AP45">
        <f>IF(Tabla1[[#This Row],[id idu3]]&lt;&gt;"",1,0)</f>
        <v>1</v>
      </c>
      <c r="AQ45">
        <f>IF(Tabla1[[#This Row],[id idu2]]&lt;&gt;"",1,0)</f>
        <v>1</v>
      </c>
      <c r="AR45">
        <f>IF(OR(Tabla1[[#This Row],[id idu]]&lt;&gt;"",Tabla1[[#This Row],[id servicio]]&lt;&gt;""),1,0)</f>
        <v>1</v>
      </c>
      <c r="AS45">
        <f t="shared" si="0"/>
        <v>7</v>
      </c>
      <c r="AT45" t="str">
        <f>IF(AR45=1,_xlfn.CONCAT("(",1+SUM($AS$1:AS44),",",Tabla1[[#This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(142,114,71,"2-CXPB-1","2-CXPB-18",NULL,"LIM_EAL_PAG_1","Gi0/2/4","","",13,15),</v>
      </c>
      <c r="AU45" t="str">
        <f>IF(AQ45=1,_xlfn.CONCAT("(",2+SUM($AS$1:AS44),",",Tabla1[[#This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2]])+1,20)),""),""",",2+SUM($AS$1:AS44)-1,",""","",""",""","",""",""","",""",""","",""",",Tabla1[[#This Row],[id_agregador]],",",Tabla1[[#This Row],[id sitio]],"),"),"")</f>
        <v>(143,114,72,"17-EG6-2","IF3-5",142,"","","","",13,15),</v>
      </c>
      <c r="AV45" s="9" t="str">
        <f>IF(AP45=1,_xlfn.CONCAT("(",3+SUM($AS$1:AS44),",",Tabla1[[#This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3]])+1,20)),""),""",",3+SUM($AS$1:AS44)-1,",""","",""",""","",""",""","",""",""","",""",",Tabla1[[#This Row],[id_agregador]],",",Tabla1[[#This Row],[id sitio]],"),"),"")</f>
        <v>(144,114,35,"IF3-5","17-EG6-3",143,"","","","",13,15),</v>
      </c>
      <c r="AW45" t="str">
        <f>IF(AO45=1,_xlfn.CONCAT("(",4+SUM($AS$1:AS44),",",Tabla1[[#This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4]])+1,20)),""),""",",4+SUM($AS$1:AS44)-1,",""","",""",""","",""",""","",""",""","",""",",Tabla1[[#This Row],[id_agregador]],",",Tabla1[[#This Row],[id sitio]],"),"),"")</f>
        <v>(145,114,32,"17-EG6-3","IF4-6",144,"","","","",13,15),</v>
      </c>
      <c r="AX45" t="str">
        <f>IF(AN45=1,_xlfn.CONCAT("(",5+SUM($AS$1:AS44),",",Tabla1[[#This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5]])+1,20)),""),""",",5+SUM($AS$1:AS44)-1,",""","",""",""","",""",""","",""",""","",""",",Tabla1[[#This Row],[id_agregador]],",",Tabla1[[#This Row],[id sitio]],"),"),"")</f>
        <v>(146,114,62,"IF1-2","17-EG6-3",145,"","","","",13,15),</v>
      </c>
      <c r="AY45" t="str">
        <f>IF(AM45=1,_xlfn.CONCAT("(",6+SUM($AS$1:AS44),",",Tabla1[[#This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6]])+1,20)),""),""",",6+SUM($AS$1:AS44)-1,",""","",""",""","",""",""","",""",""","",""",",Tabla1[[#This Row],[id_agregador]],",",Tabla1[[#This Row],[id sitio]],"),"),"")</f>
        <v>(147,114,197,"31-ETMC-2","17-EG16-4",146,"","","","",13,15),</v>
      </c>
      <c r="AZ45" t="str">
        <f>IF(AL45=1,_xlfn.CONCAT("(",7+SUM($AS$1:AS44),",",Tabla1[[#This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7]])+1,20)),""),""",",7+SUM($AS$1:AS44)-1,",""","",""",""","",""",""","",""",""","",""",",Tabla1[[#This Row],[id_agregador]],",",Tabla1[[#This Row],[id sitio]],"),"),"")</f>
        <v>(148,114,196,"17-EG16-4","24-D12-31",147,"","","","",13,15),</v>
      </c>
      <c r="BA45" t="str">
        <f>IF(AK45=1,_xlfn.CONCAT("(",8+SUM($AS$1:AS44),",",Tabla1[[#This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8]])+1,20)),""),""",",8+SUM($AS$1:AS44)-1,",""","",""",""","",""",""","",""",""","",""",",Tabla1[[#This Row],[id_agregador]],",",Tabla1[[#This Row],[id sitio]],"),"),"")</f>
        <v/>
      </c>
    </row>
    <row r="46" spans="1:53" x14ac:dyDescent="0.25">
      <c r="A46" s="6" t="s">
        <v>276</v>
      </c>
      <c r="B46" s="6" t="s">
        <v>337</v>
      </c>
      <c r="C46" s="6">
        <f>VLOOKUP(Tabla1[[#This Row],[NOMBRE DE SERVICIO]],tb_servicio!D:E,2,FALSE)</f>
        <v>14</v>
      </c>
      <c r="D46" s="6" t="s">
        <v>130</v>
      </c>
      <c r="E46" s="6">
        <f>IF(Tabla1[[#This Row],[IDU 1]]&lt;&gt;"",VLOOKUP(Tabla1[[#This Row],[IDU 1]],tb_idu!$B:$E,4,FALSE),"")</f>
        <v>77</v>
      </c>
      <c r="F46" s="6" t="s">
        <v>597</v>
      </c>
      <c r="G46" s="6" t="s">
        <v>227</v>
      </c>
      <c r="H46" s="6">
        <f>IF(Tabla1[[#This Row],[IDU 2]]&lt;&gt;"",VLOOKUP(Tabla1[[#This Row],[IDU 2]],tb_idu!$B:$E,4,FALSE),"")</f>
        <v>31</v>
      </c>
      <c r="I46" s="6" t="s">
        <v>619</v>
      </c>
      <c r="J46" s="6"/>
      <c r="K46" s="6" t="str">
        <f>IF(Tabla1[[#This Row],[IDU 3]]&lt;&gt;"",VLOOKUP(Tabla1[[#This Row],[IDU 3]],tb_idu!$B:$E,4,FALSE),"")</f>
        <v/>
      </c>
      <c r="L46" s="6"/>
      <c r="M46" s="6"/>
      <c r="N46" s="6" t="str">
        <f>IF(Tabla1[[#This Row],[IDU 4]]&lt;&gt;"",VLOOKUP(Tabla1[[#This Row],[IDU 4]],tb_idu!$B:$E,4,FALSE),"")</f>
        <v/>
      </c>
      <c r="O46" s="6"/>
      <c r="P46" s="6"/>
      <c r="Q46" s="6" t="str">
        <f>IF(Tabla1[[#This Row],[IDU 5]]&lt;&gt;"",VLOOKUP(Tabla1[[#This Row],[IDU 5]],tb_idu!$B:$E,4,FALSE),"")</f>
        <v/>
      </c>
      <c r="R46" s="6"/>
      <c r="S46" s="6"/>
      <c r="T46" s="6" t="str">
        <f>IF(Tabla1[[#This Row],[IDU 6]]&lt;&gt;"",VLOOKUP(Tabla1[[#This Row],[IDU 6]],tb_idu!$B:$E,4,FALSE),"")</f>
        <v/>
      </c>
      <c r="U46" s="6"/>
      <c r="V46" s="6"/>
      <c r="W46" s="6" t="str">
        <f>IF(Tabla1[[#This Row],[IDU 7]]&lt;&gt;"",VLOOKUP(Tabla1[[#This Row],[IDU 7]],tb_idu!$B:$E,4,FALSE),"")</f>
        <v/>
      </c>
      <c r="X46" s="6"/>
      <c r="Y46" s="6"/>
      <c r="Z46" s="6" t="str">
        <f>IF(Tabla1[[#This Row],[IDU 8]]&lt;&gt;"",VLOOKUP(Tabla1[[#This Row],[IDU 8]],tb_idu!$B:$E,4,FALSE),"")</f>
        <v/>
      </c>
      <c r="AA46" s="6"/>
      <c r="AB46" s="6"/>
      <c r="AC46" s="6"/>
      <c r="AD46" s="6" t="s">
        <v>576</v>
      </c>
      <c r="AE46" s="6" t="s">
        <v>634</v>
      </c>
      <c r="AF46" s="6" t="s">
        <v>15</v>
      </c>
      <c r="AG46" s="6">
        <f>VLOOKUP(Tabla1[[#This Row],[NOMBRE DEL SITE]],tb_sitio!B:D,3,FALSE)</f>
        <v>16</v>
      </c>
      <c r="AH46" s="6" t="s">
        <v>96</v>
      </c>
      <c r="AI46" s="10">
        <f>VLOOKUP(Tabla1[[#This Row],[NOMBRE DEL PE ( agregador )]],tb_sitio!B:D,3,FALSE)</f>
        <v>6</v>
      </c>
      <c r="AK46">
        <f>IF(Tabla1[[#This Row],[id idu8]]&lt;&gt;"",1,0)</f>
        <v>0</v>
      </c>
      <c r="AL46">
        <f>IF(Tabla1[[#This Row],[id idu7]]&lt;&gt;"",1,0)</f>
        <v>0</v>
      </c>
      <c r="AM46">
        <f>IF(Tabla1[[#This Row],[id idu6]]&lt;&gt;"",1,0)</f>
        <v>0</v>
      </c>
      <c r="AN46">
        <f>IF(Tabla1[[#This Row],[id idu5]]&lt;&gt;"",1,0)</f>
        <v>0</v>
      </c>
      <c r="AO46">
        <f>IF(Tabla1[[#This Row],[id idu4]]&lt;&gt;"",1,0)</f>
        <v>0</v>
      </c>
      <c r="AP46">
        <f>IF(Tabla1[[#This Row],[id idu3]]&lt;&gt;"",1,0)</f>
        <v>0</v>
      </c>
      <c r="AQ46">
        <f>IF(Tabla1[[#This Row],[id idu2]]&lt;&gt;"",1,0)</f>
        <v>1</v>
      </c>
      <c r="AR46">
        <f>IF(OR(Tabla1[[#This Row],[id idu]]&lt;&gt;"",Tabla1[[#This Row],[id servicio]]&lt;&gt;""),1,0)</f>
        <v>1</v>
      </c>
      <c r="AS46">
        <f t="shared" si="0"/>
        <v>2</v>
      </c>
      <c r="AT46" t="str">
        <f>IF(AR46=1,_xlfn.CONCAT("(",1+SUM($AS$1:AS45),",",Tabla1[[#This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(149,14,77,"17-EG6-5","IF3-5",NULL,"LIM_SJM_RAN_1","Gi0/2/0/12","","",6,16),</v>
      </c>
      <c r="AU46" t="str">
        <f>IF(AQ46=1,_xlfn.CONCAT("(",2+SUM($AS$1:AS45),",",Tabla1[[#This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2]])+1,20)),""),""",",2+SUM($AS$1:AS45)-1,",""","",""",""","",""",""","",""",""","",""",",Tabla1[[#This Row],[id_agregador]],",",Tabla1[[#This Row],[id sitio]],"),"),"")</f>
        <v>(150,14,31,"IF3-5","17-EG6-1",149,"","","","",6,16),</v>
      </c>
      <c r="AV46" s="9" t="str">
        <f>IF(AP46=1,_xlfn.CONCAT("(",3+SUM($AS$1:AS45),",",Tabla1[[#This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3]])+1,20)),""),""",",3+SUM($AS$1:AS45)-1,",""","",""",""","",""",""","",""",""","",""",",Tabla1[[#This Row],[id_agregador]],",",Tabla1[[#This Row],[id sitio]],"),"),"")</f>
        <v/>
      </c>
      <c r="AW46" t="str">
        <f>IF(AO46=1,_xlfn.CONCAT("(",4+SUM($AS$1:AS45),",",Tabla1[[#This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4]])+1,20)),""),""",",4+SUM($AS$1:AS45)-1,",""","",""",""","",""",""","",""",""","",""",",Tabla1[[#This Row],[id_agregador]],",",Tabla1[[#This Row],[id sitio]],"),"),"")</f>
        <v/>
      </c>
      <c r="AX46" t="str">
        <f>IF(AN46=1,_xlfn.CONCAT("(",5+SUM($AS$1:AS45),",",Tabla1[[#This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5]])+1,20)),""),""",",5+SUM($AS$1:AS45)-1,",""","",""",""","",""",""","",""",""","",""",",Tabla1[[#This Row],[id_agregador]],",",Tabla1[[#This Row],[id sitio]],"),"),"")</f>
        <v/>
      </c>
      <c r="AY46" t="str">
        <f>IF(AM46=1,_xlfn.CONCAT("(",6+SUM($AS$1:AS45),",",Tabla1[[#This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6]])+1,20)),""),""",",6+SUM($AS$1:AS45)-1,",""","",""",""","",""",""","",""",""","",""",",Tabla1[[#This Row],[id_agregador]],",",Tabla1[[#This Row],[id sitio]],"),"),"")</f>
        <v/>
      </c>
      <c r="AZ46" t="str">
        <f>IF(AL46=1,_xlfn.CONCAT("(",7+SUM($AS$1:AS45),",",Tabla1[[#This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7]])+1,20)),""),""",",7+SUM($AS$1:AS45)-1,",""","",""",""","",""",""","",""",""","",""",",Tabla1[[#This Row],[id_agregador]],",",Tabla1[[#This Row],[id sitio]],"),"),"")</f>
        <v/>
      </c>
      <c r="BA46" t="str">
        <f>IF(AK46=1,_xlfn.CONCAT("(",8+SUM($AS$1:AS45),",",Tabla1[[#This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8]])+1,20)),""),""",",8+SUM($AS$1:AS45)-1,",""","",""",""","",""",""","",""",""","",""",",Tabla1[[#This Row],[id_agregador]],",",Tabla1[[#This Row],[id sitio]],"),"),"")</f>
        <v/>
      </c>
    </row>
    <row r="47" spans="1:53" x14ac:dyDescent="0.25">
      <c r="A47" s="6" t="s">
        <v>272</v>
      </c>
      <c r="B47" s="6" t="s">
        <v>338</v>
      </c>
      <c r="C47" s="6">
        <f>VLOOKUP(Tabla1[[#This Row],[NOMBRE DE SERVICIO]],tb_servicio!D:E,2,FALSE)</f>
        <v>204</v>
      </c>
      <c r="D47" s="6" t="s">
        <v>131</v>
      </c>
      <c r="E47" s="6">
        <f>IF(Tabla1[[#This Row],[IDU 1]]&lt;&gt;"",VLOOKUP(Tabla1[[#This Row],[IDU 1]],tb_idu!$B:$E,4,FALSE),"")</f>
        <v>79</v>
      </c>
      <c r="F47" s="6" t="s">
        <v>566</v>
      </c>
      <c r="G47" s="6" t="s">
        <v>116</v>
      </c>
      <c r="H47" s="6">
        <f>IF(Tabla1[[#This Row],[IDU 2]]&lt;&gt;"",VLOOKUP(Tabla1[[#This Row],[IDU 2]],tb_idu!$B:$E,4,FALSE),"")</f>
        <v>36</v>
      </c>
      <c r="I47" s="6" t="s">
        <v>552</v>
      </c>
      <c r="J47" s="6" t="s">
        <v>258</v>
      </c>
      <c r="K47" s="6">
        <f>IF(Tabla1[[#This Row],[IDU 3]]&lt;&gt;"",VLOOKUP(Tabla1[[#This Row],[IDU 3]],tb_idu!$B:$E,4,FALSE),"")</f>
        <v>34</v>
      </c>
      <c r="L47" s="6" t="s">
        <v>600</v>
      </c>
      <c r="M47" s="6" t="s">
        <v>221</v>
      </c>
      <c r="N47" s="6">
        <f>IF(Tabla1[[#This Row],[IDU 4]]&lt;&gt;"",VLOOKUP(Tabla1[[#This Row],[IDU 4]],tb_idu!$B:$E,4,FALSE),"")</f>
        <v>56</v>
      </c>
      <c r="O47" s="6" t="s">
        <v>552</v>
      </c>
      <c r="P47" s="6"/>
      <c r="Q47" s="6" t="str">
        <f>IF(Tabla1[[#This Row],[IDU 5]]&lt;&gt;"",VLOOKUP(Tabla1[[#This Row],[IDU 5]],tb_idu!$B:$E,4,FALSE),"")</f>
        <v/>
      </c>
      <c r="R47" s="6"/>
      <c r="S47" s="6"/>
      <c r="T47" s="6" t="str">
        <f>IF(Tabla1[[#This Row],[IDU 6]]&lt;&gt;"",VLOOKUP(Tabla1[[#This Row],[IDU 6]],tb_idu!$B:$E,4,FALSE),"")</f>
        <v/>
      </c>
      <c r="U47" s="6"/>
      <c r="V47" s="6"/>
      <c r="W47" s="6" t="str">
        <f>IF(Tabla1[[#This Row],[IDU 7]]&lt;&gt;"",VLOOKUP(Tabla1[[#This Row],[IDU 7]],tb_idu!$B:$E,4,FALSE),"")</f>
        <v/>
      </c>
      <c r="X47" s="6"/>
      <c r="Y47" s="6"/>
      <c r="Z47" s="6" t="str">
        <f>IF(Tabla1[[#This Row],[IDU 8]]&lt;&gt;"",VLOOKUP(Tabla1[[#This Row],[IDU 8]],tb_idu!$B:$E,4,FALSE),"")</f>
        <v/>
      </c>
      <c r="AA47" s="6"/>
      <c r="AB47" s="6"/>
      <c r="AC47" s="6"/>
      <c r="AD47" s="6" t="s">
        <v>553</v>
      </c>
      <c r="AE47" s="6" t="s">
        <v>635</v>
      </c>
      <c r="AF47" s="6" t="s">
        <v>16</v>
      </c>
      <c r="AG47" s="6">
        <f>VLOOKUP(Tabla1[[#This Row],[NOMBRE DEL SITE]],tb_sitio!B:D,3,FALSE)</f>
        <v>17</v>
      </c>
      <c r="AH47" s="6" t="s">
        <v>12</v>
      </c>
      <c r="AI47" s="10">
        <f>VLOOKUP(Tabla1[[#This Row],[NOMBRE DEL PE ( agregador )]],tb_sitio!B:D,3,FALSE)</f>
        <v>13</v>
      </c>
      <c r="AK47">
        <f>IF(Tabla1[[#This Row],[id idu8]]&lt;&gt;"",1,0)</f>
        <v>0</v>
      </c>
      <c r="AL47">
        <f>IF(Tabla1[[#This Row],[id idu7]]&lt;&gt;"",1,0)</f>
        <v>0</v>
      </c>
      <c r="AM47">
        <f>IF(Tabla1[[#This Row],[id idu6]]&lt;&gt;"",1,0)</f>
        <v>0</v>
      </c>
      <c r="AN47">
        <f>IF(Tabla1[[#This Row],[id idu5]]&lt;&gt;"",1,0)</f>
        <v>0</v>
      </c>
      <c r="AO47">
        <f>IF(Tabla1[[#This Row],[id idu4]]&lt;&gt;"",1,0)</f>
        <v>1</v>
      </c>
      <c r="AP47">
        <f>IF(Tabla1[[#This Row],[id idu3]]&lt;&gt;"",1,0)</f>
        <v>1</v>
      </c>
      <c r="AQ47">
        <f>IF(Tabla1[[#This Row],[id idu2]]&lt;&gt;"",1,0)</f>
        <v>1</v>
      </c>
      <c r="AR47">
        <f>IF(OR(Tabla1[[#This Row],[id idu]]&lt;&gt;"",Tabla1[[#This Row],[id servicio]]&lt;&gt;""),1,0)</f>
        <v>1</v>
      </c>
      <c r="AS47">
        <f t="shared" si="0"/>
        <v>4</v>
      </c>
      <c r="AT47" t="str">
        <f>IF(AR47=1,_xlfn.CONCAT("(",1+SUM($AS$1:AS46),",",Tabla1[[#This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(151,204,79,"17-EG6-3","IF1-2",NULL,"LIM_EAL_PAG_1","Gi0/1/3","","",13,17),</v>
      </c>
      <c r="AU47" t="str">
        <f>IF(AQ47=1,_xlfn.CONCAT("(",2+SUM($AS$1:AS46),",",Tabla1[[#This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2]])+1,20)),""),""",",2+SUM($AS$1:AS46)-1,",""","",""",""","",""",""","",""",""","",""",",Tabla1[[#This Row],[id_agregador]],",",Tabla1[[#This Row],[id sitio]],"),"),"")</f>
        <v>(152,204,36,"IF4-6","17-EG6-2",151,"","","","",13,17),</v>
      </c>
      <c r="AV47" s="9" t="str">
        <f>IF(AP47=1,_xlfn.CONCAT("(",3+SUM($AS$1:AS46),",",Tabla1[[#This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3]])+1,20)),""),""",",3+SUM($AS$1:AS46)-1,",""","",""",""","",""",""","",""",""","",""",",Tabla1[[#This Row],[id_agregador]],",",Tabla1[[#This Row],[id sitio]],"),"),"")</f>
        <v>(153,204,34,"17-EG6-1","IF3-5",152,"","","","",13,17),</v>
      </c>
      <c r="AW47" t="str">
        <f>IF(AO47=1,_xlfn.CONCAT("(",4+SUM($AS$1:AS46),",",Tabla1[[#This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4]])+1,20)),""),""",",4+SUM($AS$1:AS46)-1,",""","",""",""","",""",""","",""",""","",""",",Tabla1[[#This Row],[id_agregador]],",",Tabla1[[#This Row],[id sitio]],"),"),"")</f>
        <v>(154,204,56,"IF4-6","17-EG6-2",153,"","","","",13,17),</v>
      </c>
      <c r="AX47" t="str">
        <f>IF(AN47=1,_xlfn.CONCAT("(",5+SUM($AS$1:AS46),",",Tabla1[[#This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5]])+1,20)),""),""",",5+SUM($AS$1:AS46)-1,",""","",""",""","",""",""","",""",""","",""",",Tabla1[[#This Row],[id_agregador]],",",Tabla1[[#This Row],[id sitio]],"),"),"")</f>
        <v/>
      </c>
      <c r="AY47" t="str">
        <f>IF(AM47=1,_xlfn.CONCAT("(",6+SUM($AS$1:AS46),",",Tabla1[[#This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6]])+1,20)),""),""",",6+SUM($AS$1:AS46)-1,",""","",""",""","",""",""","",""",""","",""",",Tabla1[[#This Row],[id_agregador]],",",Tabla1[[#This Row],[id sitio]],"),"),"")</f>
        <v/>
      </c>
      <c r="AZ47" t="str">
        <f>IF(AL47=1,_xlfn.CONCAT("(",7+SUM($AS$1:AS46),",",Tabla1[[#This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7]])+1,20)),""),""",",7+SUM($AS$1:AS46)-1,",""","",""",""","",""",""","",""",""","",""",",Tabla1[[#This Row],[id_agregador]],",",Tabla1[[#This Row],[id sitio]],"),"),"")</f>
        <v/>
      </c>
      <c r="BA47" t="str">
        <f>IF(AK47=1,_xlfn.CONCAT("(",8+SUM($AS$1:AS46),",",Tabla1[[#This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8]])+1,20)),""),""",",8+SUM($AS$1:AS46)-1,",""","",""",""","",""",""","",""",""","",""",",Tabla1[[#This Row],[id_agregador]],",",Tabla1[[#This Row],[id sitio]],"),"),"")</f>
        <v/>
      </c>
    </row>
    <row r="48" spans="1:53" x14ac:dyDescent="0.25">
      <c r="A48" s="6" t="s">
        <v>272</v>
      </c>
      <c r="B48" s="6" t="s">
        <v>339</v>
      </c>
      <c r="C48" s="6">
        <f>VLOOKUP(Tabla1[[#This Row],[NOMBRE DE SERVICIO]],tb_servicio!D:E,2,FALSE)</f>
        <v>213</v>
      </c>
      <c r="D48" s="6" t="s">
        <v>131</v>
      </c>
      <c r="E48" s="6">
        <f>IF(Tabla1[[#This Row],[IDU 1]]&lt;&gt;"",VLOOKUP(Tabla1[[#This Row],[IDU 1]],tb_idu!$B:$E,4,FALSE),"")</f>
        <v>79</v>
      </c>
      <c r="F48" s="6" t="s">
        <v>636</v>
      </c>
      <c r="G48" s="6" t="s">
        <v>116</v>
      </c>
      <c r="H48" s="6">
        <f>IF(Tabla1[[#This Row],[IDU 2]]&lt;&gt;"",VLOOKUP(Tabla1[[#This Row],[IDU 2]],tb_idu!$B:$E,4,FALSE),"")</f>
        <v>36</v>
      </c>
      <c r="I48" s="6" t="s">
        <v>552</v>
      </c>
      <c r="J48" s="6" t="s">
        <v>258</v>
      </c>
      <c r="K48" s="6">
        <f>IF(Tabla1[[#This Row],[IDU 3]]&lt;&gt;"",VLOOKUP(Tabla1[[#This Row],[IDU 3]],tb_idu!$B:$E,4,FALSE),"")</f>
        <v>34</v>
      </c>
      <c r="L48" s="6" t="s">
        <v>600</v>
      </c>
      <c r="M48" s="6" t="s">
        <v>221</v>
      </c>
      <c r="N48" s="6">
        <f>IF(Tabla1[[#This Row],[IDU 4]]&lt;&gt;"",VLOOKUP(Tabla1[[#This Row],[IDU 4]],tb_idu!$B:$E,4,FALSE),"")</f>
        <v>56</v>
      </c>
      <c r="O48" s="6" t="s">
        <v>552</v>
      </c>
      <c r="P48" s="6"/>
      <c r="Q48" s="6" t="str">
        <f>IF(Tabla1[[#This Row],[IDU 5]]&lt;&gt;"",VLOOKUP(Tabla1[[#This Row],[IDU 5]],tb_idu!$B:$E,4,FALSE),"")</f>
        <v/>
      </c>
      <c r="R48" s="6"/>
      <c r="S48" s="6"/>
      <c r="T48" s="6" t="str">
        <f>IF(Tabla1[[#This Row],[IDU 6]]&lt;&gt;"",VLOOKUP(Tabla1[[#This Row],[IDU 6]],tb_idu!$B:$E,4,FALSE),"")</f>
        <v/>
      </c>
      <c r="U48" s="6"/>
      <c r="V48" s="6"/>
      <c r="W48" s="6" t="str">
        <f>IF(Tabla1[[#This Row],[IDU 7]]&lt;&gt;"",VLOOKUP(Tabla1[[#This Row],[IDU 7]],tb_idu!$B:$E,4,FALSE),"")</f>
        <v/>
      </c>
      <c r="X48" s="6"/>
      <c r="Y48" s="6"/>
      <c r="Z48" s="6" t="str">
        <f>IF(Tabla1[[#This Row],[IDU 8]]&lt;&gt;"",VLOOKUP(Tabla1[[#This Row],[IDU 8]],tb_idu!$B:$E,4,FALSE),"")</f>
        <v/>
      </c>
      <c r="AA48" s="6"/>
      <c r="AB48" s="6"/>
      <c r="AC48" s="6"/>
      <c r="AD48" s="6" t="s">
        <v>553</v>
      </c>
      <c r="AE48" s="6" t="s">
        <v>635</v>
      </c>
      <c r="AF48" s="6" t="s">
        <v>16</v>
      </c>
      <c r="AG48" s="6">
        <f>VLOOKUP(Tabla1[[#This Row],[NOMBRE DEL SITE]],tb_sitio!B:D,3,FALSE)</f>
        <v>17</v>
      </c>
      <c r="AH48" s="6" t="s">
        <v>12</v>
      </c>
      <c r="AI48" s="10">
        <f>VLOOKUP(Tabla1[[#This Row],[NOMBRE DEL PE ( agregador )]],tb_sitio!B:D,3,FALSE)</f>
        <v>13</v>
      </c>
      <c r="AK48">
        <f>IF(Tabla1[[#This Row],[id idu8]]&lt;&gt;"",1,0)</f>
        <v>0</v>
      </c>
      <c r="AL48">
        <f>IF(Tabla1[[#This Row],[id idu7]]&lt;&gt;"",1,0)</f>
        <v>0</v>
      </c>
      <c r="AM48">
        <f>IF(Tabla1[[#This Row],[id idu6]]&lt;&gt;"",1,0)</f>
        <v>0</v>
      </c>
      <c r="AN48">
        <f>IF(Tabla1[[#This Row],[id idu5]]&lt;&gt;"",1,0)</f>
        <v>0</v>
      </c>
      <c r="AO48">
        <f>IF(Tabla1[[#This Row],[id idu4]]&lt;&gt;"",1,0)</f>
        <v>1</v>
      </c>
      <c r="AP48">
        <f>IF(Tabla1[[#This Row],[id idu3]]&lt;&gt;"",1,0)</f>
        <v>1</v>
      </c>
      <c r="AQ48">
        <f>IF(Tabla1[[#This Row],[id idu2]]&lt;&gt;"",1,0)</f>
        <v>1</v>
      </c>
      <c r="AR48">
        <f>IF(OR(Tabla1[[#This Row],[id idu]]&lt;&gt;"",Tabla1[[#This Row],[id servicio]]&lt;&gt;""),1,0)</f>
        <v>1</v>
      </c>
      <c r="AS48">
        <f t="shared" si="0"/>
        <v>4</v>
      </c>
      <c r="AT48" t="str">
        <f>IF(AR48=1,_xlfn.CONCAT("(",1+SUM($AS$1:AS47),",",Tabla1[[#This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(155,213,79,"17-EG6-4","IF1-2",NULL,"LIM_EAL_PAG_1","Gi0/1/3","","",13,17),</v>
      </c>
      <c r="AU48" t="str">
        <f>IF(AQ48=1,_xlfn.CONCAT("(",2+SUM($AS$1:AS47),",",Tabla1[[#This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2]])+1,20)),""),""",",2+SUM($AS$1:AS47)-1,",""","",""",""","",""",""","",""",""","",""",",Tabla1[[#This Row],[id_agregador]],",",Tabla1[[#This Row],[id sitio]],"),"),"")</f>
        <v>(156,213,36,"IF4-6","17-EG6-2",155,"","","","",13,17),</v>
      </c>
      <c r="AV48" s="9" t="str">
        <f>IF(AP48=1,_xlfn.CONCAT("(",3+SUM($AS$1:AS47),",",Tabla1[[#This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3]])+1,20)),""),""",",3+SUM($AS$1:AS47)-1,",""","",""",""","",""",""","",""",""","",""",",Tabla1[[#This Row],[id_agregador]],",",Tabla1[[#This Row],[id sitio]],"),"),"")</f>
        <v>(157,213,34,"17-EG6-1","IF3-5",156,"","","","",13,17),</v>
      </c>
      <c r="AW48" t="str">
        <f>IF(AO48=1,_xlfn.CONCAT("(",4+SUM($AS$1:AS47),",",Tabla1[[#This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4]])+1,20)),""),""",",4+SUM($AS$1:AS47)-1,",""","",""",""","",""",""","",""",""","",""",",Tabla1[[#This Row],[id_agregador]],",",Tabla1[[#This Row],[id sitio]],"),"),"")</f>
        <v>(158,213,56,"IF4-6","17-EG6-2",157,"","","","",13,17),</v>
      </c>
      <c r="AX48" t="str">
        <f>IF(AN48=1,_xlfn.CONCAT("(",5+SUM($AS$1:AS47),",",Tabla1[[#This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5]])+1,20)),""),""",",5+SUM($AS$1:AS47)-1,",""","",""",""","",""",""","",""",""","",""",",Tabla1[[#This Row],[id_agregador]],",",Tabla1[[#This Row],[id sitio]],"),"),"")</f>
        <v/>
      </c>
      <c r="AY48" t="str">
        <f>IF(AM48=1,_xlfn.CONCAT("(",6+SUM($AS$1:AS47),",",Tabla1[[#This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6]])+1,20)),""),""",",6+SUM($AS$1:AS47)-1,",""","",""",""","",""",""","",""",""","",""",",Tabla1[[#This Row],[id_agregador]],",",Tabla1[[#This Row],[id sitio]],"),"),"")</f>
        <v/>
      </c>
      <c r="AZ48" t="str">
        <f>IF(AL48=1,_xlfn.CONCAT("(",7+SUM($AS$1:AS47),",",Tabla1[[#This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7]])+1,20)),""),""",",7+SUM($AS$1:AS47)-1,",""","",""",""","",""",""","",""",""","",""",",Tabla1[[#This Row],[id_agregador]],",",Tabla1[[#This Row],[id sitio]],"),"),"")</f>
        <v/>
      </c>
      <c r="BA48" t="str">
        <f>IF(AK48=1,_xlfn.CONCAT("(",8+SUM($AS$1:AS47),",",Tabla1[[#This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8]])+1,20)),""),""",",8+SUM($AS$1:AS47)-1,",""","",""",""","",""",""","",""",""","",""",",Tabla1[[#This Row],[id_agregador]],",",Tabla1[[#This Row],[id sitio]],"),"),"")</f>
        <v/>
      </c>
    </row>
    <row r="49" spans="1:53" x14ac:dyDescent="0.25">
      <c r="A49" s="6" t="s">
        <v>272</v>
      </c>
      <c r="B49" s="6" t="s">
        <v>340</v>
      </c>
      <c r="C49" s="6">
        <f>VLOOKUP(Tabla1[[#This Row],[NOMBRE DE SERVICIO]],tb_servicio!D:E,2,FALSE)</f>
        <v>133</v>
      </c>
      <c r="D49" s="6" t="s">
        <v>131</v>
      </c>
      <c r="E49" s="6">
        <f>IF(Tabla1[[#This Row],[IDU 1]]&lt;&gt;"",VLOOKUP(Tabla1[[#This Row],[IDU 1]],tb_idu!$B:$E,4,FALSE),"")</f>
        <v>79</v>
      </c>
      <c r="F49" s="6" t="s">
        <v>562</v>
      </c>
      <c r="G49" s="6" t="s">
        <v>116</v>
      </c>
      <c r="H49" s="6">
        <f>IF(Tabla1[[#This Row],[IDU 2]]&lt;&gt;"",VLOOKUP(Tabla1[[#This Row],[IDU 2]],tb_idu!$B:$E,4,FALSE),"")</f>
        <v>36</v>
      </c>
      <c r="I49" s="6" t="s">
        <v>604</v>
      </c>
      <c r="J49" s="6" t="s">
        <v>115</v>
      </c>
      <c r="K49" s="6">
        <f>IF(Tabla1[[#This Row],[IDU 3]]&lt;&gt;"",VLOOKUP(Tabla1[[#This Row],[IDU 3]],tb_idu!$B:$E,4,FALSE),"")</f>
        <v>32</v>
      </c>
      <c r="L49" s="6" t="s">
        <v>558</v>
      </c>
      <c r="M49" s="6" t="s">
        <v>223</v>
      </c>
      <c r="N49" s="6">
        <f>IF(Tabla1[[#This Row],[IDU 4]]&lt;&gt;"",VLOOKUP(Tabla1[[#This Row],[IDU 4]],tb_idu!$B:$E,4,FALSE),"")</f>
        <v>62</v>
      </c>
      <c r="O49" s="6" t="s">
        <v>564</v>
      </c>
      <c r="P49" s="6"/>
      <c r="Q49" s="6" t="str">
        <f>IF(Tabla1[[#This Row],[IDU 5]]&lt;&gt;"",VLOOKUP(Tabla1[[#This Row],[IDU 5]],tb_idu!$B:$E,4,FALSE),"")</f>
        <v/>
      </c>
      <c r="R49" s="6"/>
      <c r="S49" s="6"/>
      <c r="T49" s="6" t="str">
        <f>IF(Tabla1[[#This Row],[IDU 6]]&lt;&gt;"",VLOOKUP(Tabla1[[#This Row],[IDU 6]],tb_idu!$B:$E,4,FALSE),"")</f>
        <v/>
      </c>
      <c r="U49" s="6"/>
      <c r="V49" s="6"/>
      <c r="W49" s="6" t="str">
        <f>IF(Tabla1[[#This Row],[IDU 7]]&lt;&gt;"",VLOOKUP(Tabla1[[#This Row],[IDU 7]],tb_idu!$B:$E,4,FALSE),"")</f>
        <v/>
      </c>
      <c r="X49" s="6"/>
      <c r="Y49" s="6"/>
      <c r="Z49" s="6" t="str">
        <f>IF(Tabla1[[#This Row],[IDU 8]]&lt;&gt;"",VLOOKUP(Tabla1[[#This Row],[IDU 8]],tb_idu!$B:$E,4,FALSE),"")</f>
        <v/>
      </c>
      <c r="AA49" s="6"/>
      <c r="AB49" s="6"/>
      <c r="AC49" s="6"/>
      <c r="AD49" s="6" t="s">
        <v>553</v>
      </c>
      <c r="AE49" s="6" t="s">
        <v>565</v>
      </c>
      <c r="AF49" s="6" t="s">
        <v>16</v>
      </c>
      <c r="AG49" s="6">
        <f>VLOOKUP(Tabla1[[#This Row],[NOMBRE DEL SITE]],tb_sitio!B:D,3,FALSE)</f>
        <v>17</v>
      </c>
      <c r="AH49" s="6" t="s">
        <v>12</v>
      </c>
      <c r="AI49" s="10">
        <f>VLOOKUP(Tabla1[[#This Row],[NOMBRE DEL PE ( agregador )]],tb_sitio!B:D,3,FALSE)</f>
        <v>13</v>
      </c>
      <c r="AK49">
        <f>IF(Tabla1[[#This Row],[id idu8]]&lt;&gt;"",1,0)</f>
        <v>0</v>
      </c>
      <c r="AL49">
        <f>IF(Tabla1[[#This Row],[id idu7]]&lt;&gt;"",1,0)</f>
        <v>0</v>
      </c>
      <c r="AM49">
        <f>IF(Tabla1[[#This Row],[id idu6]]&lt;&gt;"",1,0)</f>
        <v>0</v>
      </c>
      <c r="AN49">
        <f>IF(Tabla1[[#This Row],[id idu5]]&lt;&gt;"",1,0)</f>
        <v>0</v>
      </c>
      <c r="AO49">
        <f>IF(Tabla1[[#This Row],[id idu4]]&lt;&gt;"",1,0)</f>
        <v>1</v>
      </c>
      <c r="AP49">
        <f>IF(Tabla1[[#This Row],[id idu3]]&lt;&gt;"",1,0)</f>
        <v>1</v>
      </c>
      <c r="AQ49">
        <f>IF(Tabla1[[#This Row],[id idu2]]&lt;&gt;"",1,0)</f>
        <v>1</v>
      </c>
      <c r="AR49">
        <f>IF(OR(Tabla1[[#This Row],[id idu]]&lt;&gt;"",Tabla1[[#This Row],[id servicio]]&lt;&gt;""),1,0)</f>
        <v>1</v>
      </c>
      <c r="AS49">
        <f t="shared" si="0"/>
        <v>4</v>
      </c>
      <c r="AT49" t="str">
        <f>IF(AR49=1,_xlfn.CONCAT("(",1+SUM($AS$1:AS48),",",Tabla1[[#This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(159,133,79,"17-EG6-2","IF1-2",NULL,"LIM_EAL_PAG_1","Gi0/2/2","","",13,17),</v>
      </c>
      <c r="AU49" t="str">
        <f>IF(AQ49=1,_xlfn.CONCAT("(",2+SUM($AS$1:AS48),",",Tabla1[[#This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2]])+1,20)),""),""",",2+SUM($AS$1:AS48)-1,",""","",""",""","",""",""","",""",""","",""",",Tabla1[[#This Row],[id_agregador]],",",Tabla1[[#This Row],[id sitio]],"),"),"")</f>
        <v>(160,133,36,"IF4-6","17-EG6-1",159,"","","","",13,17),</v>
      </c>
      <c r="AV49" s="9" t="str">
        <f>IF(AP49=1,_xlfn.CONCAT("(",3+SUM($AS$1:AS48),",",Tabla1[[#This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3]])+1,20)),""),""",",3+SUM($AS$1:AS48)-1,",""","",""",""","",""",""","",""",""","",""",",Tabla1[[#This Row],[id_agregador]],",",Tabla1[[#This Row],[id sitio]],"),"),"")</f>
        <v>(161,133,32,"17-EG6-2","IF4-6",160,"","","","",13,17),</v>
      </c>
      <c r="AW49" t="str">
        <f>IF(AO49=1,_xlfn.CONCAT("(",4+SUM($AS$1:AS48),",",Tabla1[[#This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4]])+1,20)),""),""",",4+SUM($AS$1:AS48)-1,",""","",""",""","",""",""","",""",""","",""",",Tabla1[[#This Row],[id_agregador]],",",Tabla1[[#This Row],[id sitio]],"),"),"")</f>
        <v>(162,133,62,"IF1-2","17-EG6-1",161,"","","","",13,17),</v>
      </c>
      <c r="AX49" t="str">
        <f>IF(AN49=1,_xlfn.CONCAT("(",5+SUM($AS$1:AS48),",",Tabla1[[#This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5]])+1,20)),""),""",",5+SUM($AS$1:AS48)-1,",""","",""",""","",""",""","",""",""","",""",",Tabla1[[#This Row],[id_agregador]],",",Tabla1[[#This Row],[id sitio]],"),"),"")</f>
        <v/>
      </c>
      <c r="AY49" t="str">
        <f>IF(AM49=1,_xlfn.CONCAT("(",6+SUM($AS$1:AS48),",",Tabla1[[#This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6]])+1,20)),""),""",",6+SUM($AS$1:AS48)-1,",""","",""",""","",""",""","",""",""","",""",",Tabla1[[#This Row],[id_agregador]],",",Tabla1[[#This Row],[id sitio]],"),"),"")</f>
        <v/>
      </c>
      <c r="AZ49" t="str">
        <f>IF(AL49=1,_xlfn.CONCAT("(",7+SUM($AS$1:AS48),",",Tabla1[[#This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7]])+1,20)),""),""",",7+SUM($AS$1:AS48)-1,",""","",""",""","",""",""","",""",""","",""",",Tabla1[[#This Row],[id_agregador]],",",Tabla1[[#This Row],[id sitio]],"),"),"")</f>
        <v/>
      </c>
      <c r="BA49" t="str">
        <f>IF(AK49=1,_xlfn.CONCAT("(",8+SUM($AS$1:AS48),",",Tabla1[[#This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8]])+1,20)),""),""",",8+SUM($AS$1:AS48)-1,",""","",""",""","",""",""","",""",""","",""",",Tabla1[[#This Row],[id_agregador]],",",Tabla1[[#This Row],[id sitio]],"),"),"")</f>
        <v/>
      </c>
    </row>
    <row r="50" spans="1:53" x14ac:dyDescent="0.25">
      <c r="A50" s="6" t="s">
        <v>273</v>
      </c>
      <c r="B50" s="6" t="s">
        <v>341</v>
      </c>
      <c r="C50" s="6">
        <f>VLOOKUP(Tabla1[[#This Row],[NOMBRE DE SERVICIO]],tb_servicio!D:E,2,FALSE)</f>
        <v>39</v>
      </c>
      <c r="D50" s="6" t="s">
        <v>132</v>
      </c>
      <c r="E50" s="6">
        <f>IF(Tabla1[[#This Row],[IDU 1]]&lt;&gt;"",VLOOKUP(Tabla1[[#This Row],[IDU 1]],tb_idu!$B:$E,4,FALSE),"")</f>
        <v>78</v>
      </c>
      <c r="F50" s="6" t="s">
        <v>637</v>
      </c>
      <c r="G50" s="6" t="s">
        <v>131</v>
      </c>
      <c r="H50" s="6">
        <f>IF(Tabla1[[#This Row],[IDU 2]]&lt;&gt;"",VLOOKUP(Tabla1[[#This Row],[IDU 2]],tb_idu!$B:$E,4,FALSE),"")</f>
        <v>79</v>
      </c>
      <c r="I50" s="6" t="s">
        <v>568</v>
      </c>
      <c r="J50" s="6" t="s">
        <v>116</v>
      </c>
      <c r="K50" s="6">
        <f>IF(Tabla1[[#This Row],[IDU 3]]&lt;&gt;"",VLOOKUP(Tabla1[[#This Row],[IDU 3]],tb_idu!$B:$E,4,FALSE),"")</f>
        <v>36</v>
      </c>
      <c r="L50" s="6" t="s">
        <v>604</v>
      </c>
      <c r="M50" s="6" t="s">
        <v>115</v>
      </c>
      <c r="N50" s="6">
        <f>IF(Tabla1[[#This Row],[IDU 4]]&lt;&gt;"",VLOOKUP(Tabla1[[#This Row],[IDU 4]],tb_idu!$B:$E,4,FALSE),"")</f>
        <v>32</v>
      </c>
      <c r="O50" s="6" t="s">
        <v>558</v>
      </c>
      <c r="P50" s="6" t="s">
        <v>223</v>
      </c>
      <c r="Q50" s="6">
        <f>IF(Tabla1[[#This Row],[IDU 5]]&lt;&gt;"",VLOOKUP(Tabla1[[#This Row],[IDU 5]],tb_idu!$B:$E,4,FALSE),"")</f>
        <v>62</v>
      </c>
      <c r="R50" s="6" t="s">
        <v>564</v>
      </c>
      <c r="S50" s="6"/>
      <c r="T50" s="6" t="str">
        <f>IF(Tabla1[[#This Row],[IDU 6]]&lt;&gt;"",VLOOKUP(Tabla1[[#This Row],[IDU 6]],tb_idu!$B:$E,4,FALSE),"")</f>
        <v/>
      </c>
      <c r="U50" s="6"/>
      <c r="V50" s="6"/>
      <c r="W50" s="6" t="str">
        <f>IF(Tabla1[[#This Row],[IDU 7]]&lt;&gt;"",VLOOKUP(Tabla1[[#This Row],[IDU 7]],tb_idu!$B:$E,4,FALSE),"")</f>
        <v/>
      </c>
      <c r="X50" s="6"/>
      <c r="Y50" s="6"/>
      <c r="Z50" s="6" t="str">
        <f>IF(Tabla1[[#This Row],[IDU 8]]&lt;&gt;"",VLOOKUP(Tabla1[[#This Row],[IDU 8]],tb_idu!$B:$E,4,FALSE),"")</f>
        <v/>
      </c>
      <c r="AA50" s="6"/>
      <c r="AB50" s="6"/>
      <c r="AC50" s="6"/>
      <c r="AD50" s="6" t="s">
        <v>553</v>
      </c>
      <c r="AE50" s="6" t="s">
        <v>565</v>
      </c>
      <c r="AF50" s="6" t="s">
        <v>16</v>
      </c>
      <c r="AG50" s="6">
        <f>VLOOKUP(Tabla1[[#This Row],[NOMBRE DEL SITE]],tb_sitio!B:D,3,FALSE)</f>
        <v>17</v>
      </c>
      <c r="AH50" s="6" t="s">
        <v>12</v>
      </c>
      <c r="AI50" s="10">
        <f>VLOOKUP(Tabla1[[#This Row],[NOMBRE DEL PE ( agregador )]],tb_sitio!B:D,3,FALSE)</f>
        <v>13</v>
      </c>
      <c r="AK50">
        <f>IF(Tabla1[[#This Row],[id idu8]]&lt;&gt;"",1,0)</f>
        <v>0</v>
      </c>
      <c r="AL50">
        <f>IF(Tabla1[[#This Row],[id idu7]]&lt;&gt;"",1,0)</f>
        <v>0</v>
      </c>
      <c r="AM50">
        <f>IF(Tabla1[[#This Row],[id idu6]]&lt;&gt;"",1,0)</f>
        <v>0</v>
      </c>
      <c r="AN50">
        <f>IF(Tabla1[[#This Row],[id idu5]]&lt;&gt;"",1,0)</f>
        <v>1</v>
      </c>
      <c r="AO50">
        <f>IF(Tabla1[[#This Row],[id idu4]]&lt;&gt;"",1,0)</f>
        <v>1</v>
      </c>
      <c r="AP50">
        <f>IF(Tabla1[[#This Row],[id idu3]]&lt;&gt;"",1,0)</f>
        <v>1</v>
      </c>
      <c r="AQ50">
        <f>IF(Tabla1[[#This Row],[id idu2]]&lt;&gt;"",1,0)</f>
        <v>1</v>
      </c>
      <c r="AR50">
        <f>IF(OR(Tabla1[[#This Row],[id idu]]&lt;&gt;"",Tabla1[[#This Row],[id servicio]]&lt;&gt;""),1,0)</f>
        <v>1</v>
      </c>
      <c r="AS50">
        <f t="shared" si="0"/>
        <v>5</v>
      </c>
      <c r="AT50" t="str">
        <f>IF(AR50=1,_xlfn.CONCAT("(",1+SUM($AS$1:AS49),",",Tabla1[[#This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(163,39,78,"2-CXPB-18","2-CXPB-19",NULL,"LIM_EAL_PAG_1","Gi0/2/2","","",13,17),</v>
      </c>
      <c r="AU50" t="str">
        <f>IF(AQ50=1,_xlfn.CONCAT("(",2+SUM($AS$1:AS49),",",Tabla1[[#This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2]])+1,20)),""),""",",2+SUM($AS$1:AS49)-1,",""","",""",""","",""",""","",""",""","",""",",Tabla1[[#This Row],[id_agregador]],",",Tabla1[[#This Row],[id sitio]],"),"),"")</f>
        <v>(164,39,79,"17-EG6-1","IF1-2",163,"","","","",13,17),</v>
      </c>
      <c r="AV50" s="9" t="str">
        <f>IF(AP50=1,_xlfn.CONCAT("(",3+SUM($AS$1:AS49),",",Tabla1[[#This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3]])+1,20)),""),""",",3+SUM($AS$1:AS49)-1,",""","",""",""","",""",""","",""",""","",""",",Tabla1[[#This Row],[id_agregador]],",",Tabla1[[#This Row],[id sitio]],"),"),"")</f>
        <v>(165,39,36,"IF4-6","17-EG6-1",164,"","","","",13,17),</v>
      </c>
      <c r="AW50" t="str">
        <f>IF(AO50=1,_xlfn.CONCAT("(",4+SUM($AS$1:AS49),",",Tabla1[[#This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4]])+1,20)),""),""",",4+SUM($AS$1:AS49)-1,",""","",""",""","",""",""","",""",""","",""",",Tabla1[[#This Row],[id_agregador]],",",Tabla1[[#This Row],[id sitio]],"),"),"")</f>
        <v>(166,39,32,"17-EG6-2","IF4-6",165,"","","","",13,17),</v>
      </c>
      <c r="AX50" t="str">
        <f>IF(AN50=1,_xlfn.CONCAT("(",5+SUM($AS$1:AS49),",",Tabla1[[#This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5]])+1,20)),""),""",",5+SUM($AS$1:AS49)-1,",""","",""",""","",""",""","",""",""","",""",",Tabla1[[#This Row],[id_agregador]],",",Tabla1[[#This Row],[id sitio]],"),"),"")</f>
        <v>(167,39,62,"IF1-2","17-EG6-1",166,"","","","",13,17),</v>
      </c>
      <c r="AY50" t="str">
        <f>IF(AM50=1,_xlfn.CONCAT("(",6+SUM($AS$1:AS49),",",Tabla1[[#This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6]])+1,20)),""),""",",6+SUM($AS$1:AS49)-1,",""","",""",""","",""",""","",""",""","",""",",Tabla1[[#This Row],[id_agregador]],",",Tabla1[[#This Row],[id sitio]],"),"),"")</f>
        <v/>
      </c>
      <c r="AZ50" t="str">
        <f>IF(AL50=1,_xlfn.CONCAT("(",7+SUM($AS$1:AS49),",",Tabla1[[#This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7]])+1,20)),""),""",",7+SUM($AS$1:AS49)-1,",""","",""",""","",""",""","",""",""","",""",",Tabla1[[#This Row],[id_agregador]],",",Tabla1[[#This Row],[id sitio]],"),"),"")</f>
        <v/>
      </c>
      <c r="BA50" t="str">
        <f>IF(AK50=1,_xlfn.CONCAT("(",8+SUM($AS$1:AS49),",",Tabla1[[#This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8]])+1,20)),""),""",",8+SUM($AS$1:AS49)-1,",""","",""",""","",""",""","",""",""","",""",",Tabla1[[#This Row],[id_agregador]],",",Tabla1[[#This Row],[id sitio]],"),"),"")</f>
        <v/>
      </c>
    </row>
    <row r="51" spans="1:53" x14ac:dyDescent="0.25">
      <c r="A51" s="6" t="s">
        <v>274</v>
      </c>
      <c r="B51" s="6" t="s">
        <v>342</v>
      </c>
      <c r="C51" s="6">
        <f>VLOOKUP(Tabla1[[#This Row],[NOMBRE DE SERVICIO]],tb_servicio!D:E,2,FALSE)</f>
        <v>115</v>
      </c>
      <c r="D51" s="6" t="s">
        <v>132</v>
      </c>
      <c r="E51" s="6">
        <f>IF(Tabla1[[#This Row],[IDU 1]]&lt;&gt;"",VLOOKUP(Tabla1[[#This Row],[IDU 1]],tb_idu!$B:$E,4,FALSE),"")</f>
        <v>78</v>
      </c>
      <c r="F51" s="6" t="s">
        <v>623</v>
      </c>
      <c r="G51" s="6" t="s">
        <v>131</v>
      </c>
      <c r="H51" s="6">
        <f>IF(Tabla1[[#This Row],[IDU 2]]&lt;&gt;"",VLOOKUP(Tabla1[[#This Row],[IDU 2]],tb_idu!$B:$E,4,FALSE),"")</f>
        <v>79</v>
      </c>
      <c r="I51" s="6" t="s">
        <v>568</v>
      </c>
      <c r="J51" s="6" t="s">
        <v>116</v>
      </c>
      <c r="K51" s="6">
        <f>IF(Tabla1[[#This Row],[IDU 3]]&lt;&gt;"",VLOOKUP(Tabla1[[#This Row],[IDU 3]],tb_idu!$B:$E,4,FALSE),"")</f>
        <v>36</v>
      </c>
      <c r="L51" s="6" t="s">
        <v>604</v>
      </c>
      <c r="M51" s="6" t="s">
        <v>115</v>
      </c>
      <c r="N51" s="6">
        <f>IF(Tabla1[[#This Row],[IDU 4]]&lt;&gt;"",VLOOKUP(Tabla1[[#This Row],[IDU 4]],tb_idu!$B:$E,4,FALSE),"")</f>
        <v>32</v>
      </c>
      <c r="O51" s="6" t="s">
        <v>558</v>
      </c>
      <c r="P51" s="6" t="s">
        <v>223</v>
      </c>
      <c r="Q51" s="6">
        <f>IF(Tabla1[[#This Row],[IDU 5]]&lt;&gt;"",VLOOKUP(Tabla1[[#This Row],[IDU 5]],tb_idu!$B:$E,4,FALSE),"")</f>
        <v>62</v>
      </c>
      <c r="R51" s="6" t="s">
        <v>569</v>
      </c>
      <c r="S51" s="6" t="s">
        <v>255</v>
      </c>
      <c r="T51" s="6">
        <f>IF(Tabla1[[#This Row],[IDU 6]]&lt;&gt;"",VLOOKUP(Tabla1[[#This Row],[IDU 6]],tb_idu!$B:$E,4,FALSE),"")</f>
        <v>197</v>
      </c>
      <c r="U51" s="6" t="s">
        <v>579</v>
      </c>
      <c r="V51" s="6" t="s">
        <v>256</v>
      </c>
      <c r="W51" s="6">
        <f>IF(Tabla1[[#This Row],[IDU 7]]&lt;&gt;"",VLOOKUP(Tabla1[[#This Row],[IDU 7]],tb_idu!$B:$E,4,FALSE),"")</f>
        <v>196</v>
      </c>
      <c r="X51" s="6" t="s">
        <v>638</v>
      </c>
      <c r="Y51" s="6"/>
      <c r="Z51" s="6" t="str">
        <f>IF(Tabla1[[#This Row],[IDU 8]]&lt;&gt;"",VLOOKUP(Tabla1[[#This Row],[IDU 8]],tb_idu!$B:$E,4,FALSE),"")</f>
        <v/>
      </c>
      <c r="AA51" s="6"/>
      <c r="AB51" s="6"/>
      <c r="AC51" s="6"/>
      <c r="AD51" s="6" t="s">
        <v>553</v>
      </c>
      <c r="AE51" s="6" t="s">
        <v>561</v>
      </c>
      <c r="AF51" s="6" t="s">
        <v>16</v>
      </c>
      <c r="AG51" s="6">
        <f>VLOOKUP(Tabla1[[#This Row],[NOMBRE DEL SITE]],tb_sitio!B:D,3,FALSE)</f>
        <v>17</v>
      </c>
      <c r="AH51" s="6" t="s">
        <v>12</v>
      </c>
      <c r="AI51" s="10">
        <f>VLOOKUP(Tabla1[[#This Row],[NOMBRE DEL PE ( agregador )]],tb_sitio!B:D,3,FALSE)</f>
        <v>13</v>
      </c>
      <c r="AK51">
        <f>IF(Tabla1[[#This Row],[id idu8]]&lt;&gt;"",1,0)</f>
        <v>0</v>
      </c>
      <c r="AL51">
        <f>IF(Tabla1[[#This Row],[id idu7]]&lt;&gt;"",1,0)</f>
        <v>1</v>
      </c>
      <c r="AM51">
        <f>IF(Tabla1[[#This Row],[id idu6]]&lt;&gt;"",1,0)</f>
        <v>1</v>
      </c>
      <c r="AN51">
        <f>IF(Tabla1[[#This Row],[id idu5]]&lt;&gt;"",1,0)</f>
        <v>1</v>
      </c>
      <c r="AO51">
        <f>IF(Tabla1[[#This Row],[id idu4]]&lt;&gt;"",1,0)</f>
        <v>1</v>
      </c>
      <c r="AP51">
        <f>IF(Tabla1[[#This Row],[id idu3]]&lt;&gt;"",1,0)</f>
        <v>1</v>
      </c>
      <c r="AQ51">
        <f>IF(Tabla1[[#This Row],[id idu2]]&lt;&gt;"",1,0)</f>
        <v>1</v>
      </c>
      <c r="AR51">
        <f>IF(OR(Tabla1[[#This Row],[id idu]]&lt;&gt;"",Tabla1[[#This Row],[id servicio]]&lt;&gt;""),1,0)</f>
        <v>1</v>
      </c>
      <c r="AS51">
        <f t="shared" si="0"/>
        <v>7</v>
      </c>
      <c r="AT51" t="str">
        <f>IF(AR51=1,_xlfn.CONCAT("(",1+SUM($AS$1:AS50),",",Tabla1[[#This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(168,115,78,"2-CXPB-1","2-CXPB-19",NULL,"LIM_EAL_PAG_1","Gi0/2/4","","",13,17),</v>
      </c>
      <c r="AU51" t="str">
        <f>IF(AQ51=1,_xlfn.CONCAT("(",2+SUM($AS$1:AS50),",",Tabla1[[#This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2]])+1,20)),""),""",",2+SUM($AS$1:AS50)-1,",""","",""",""","",""",""","",""",""","",""",",Tabla1[[#This Row],[id_agregador]],",",Tabla1[[#This Row],[id sitio]],"),"),"")</f>
        <v>(169,115,79,"17-EG6-1","IF1-2",168,"","","","",13,17),</v>
      </c>
      <c r="AV51" s="9" t="str">
        <f>IF(AP51=1,_xlfn.CONCAT("(",3+SUM($AS$1:AS50),",",Tabla1[[#This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3]])+1,20)),""),""",",3+SUM($AS$1:AS50)-1,",""","",""",""","",""",""","",""",""","",""",",Tabla1[[#This Row],[id_agregador]],",",Tabla1[[#This Row],[id sitio]],"),"),"")</f>
        <v>(170,115,36,"IF4-6","17-EG6-1",169,"","","","",13,17),</v>
      </c>
      <c r="AW51" t="str">
        <f>IF(AO51=1,_xlfn.CONCAT("(",4+SUM($AS$1:AS50),",",Tabla1[[#This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4]])+1,20)),""),""",",4+SUM($AS$1:AS50)-1,",""","",""",""","",""",""","",""",""","",""",",Tabla1[[#This Row],[id_agregador]],",",Tabla1[[#This Row],[id sitio]],"),"),"")</f>
        <v>(171,115,32,"17-EG6-2","IF4-6",170,"","","","",13,17),</v>
      </c>
      <c r="AX51" t="str">
        <f>IF(AN51=1,_xlfn.CONCAT("(",5+SUM($AS$1:AS50),",",Tabla1[[#This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5]])+1,20)),""),""",",5+SUM($AS$1:AS50)-1,",""","",""",""","",""",""","",""",""","",""",",Tabla1[[#This Row],[id_agregador]],",",Tabla1[[#This Row],[id sitio]],"),"),"")</f>
        <v>(172,115,62,"IF1-2","17-EG6-3",171,"","","","",13,17),</v>
      </c>
      <c r="AY51" t="str">
        <f>IF(AM51=1,_xlfn.CONCAT("(",6+SUM($AS$1:AS50),",",Tabla1[[#This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6]])+1,20)),""),""",",6+SUM($AS$1:AS50)-1,",""","",""",""","",""",""","",""",""","",""",",Tabla1[[#This Row],[id_agregador]],",",Tabla1[[#This Row],[id sitio]],"),"),"")</f>
        <v>(173,115,197,"31-ETMC-2","17-EG16-4",172,"","","","",13,17),</v>
      </c>
      <c r="AZ51" t="str">
        <f>IF(AL51=1,_xlfn.CONCAT("(",7+SUM($AS$1:AS50),",",Tabla1[[#This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7]])+1,20)),""),""",",7+SUM($AS$1:AS50)-1,",""","",""",""","",""",""","",""",""","",""",",Tabla1[[#This Row],[id_agregador]],",",Tabla1[[#This Row],[id sitio]],"),"),"")</f>
        <v>(174,115,196,"17-EG16-4","6-MP1-Port1VC12-29",173,"","","","",13,17),</v>
      </c>
      <c r="BA51" t="str">
        <f>IF(AK51=1,_xlfn.CONCAT("(",8+SUM($AS$1:AS50),",",Tabla1[[#This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8]])+1,20)),""),""",",8+SUM($AS$1:AS50)-1,",""","",""",""","",""",""","",""",""","",""",",Tabla1[[#This Row],[id_agregador]],",",Tabla1[[#This Row],[id sitio]],"),"),"")</f>
        <v/>
      </c>
    </row>
    <row r="52" spans="1:53" x14ac:dyDescent="0.25">
      <c r="A52" s="6" t="s">
        <v>272</v>
      </c>
      <c r="B52" s="6" t="s">
        <v>343</v>
      </c>
      <c r="C52" s="6">
        <f>VLOOKUP(Tabla1[[#This Row],[NOMBRE DE SERVICIO]],tb_servicio!D:E,2,FALSE)</f>
        <v>134</v>
      </c>
      <c r="D52" s="6" t="s">
        <v>133</v>
      </c>
      <c r="E52" s="6">
        <f>IF(Tabla1[[#This Row],[IDU 1]]&lt;&gt;"",VLOOKUP(Tabla1[[#This Row],[IDU 1]],tb_idu!$B:$E,4,FALSE),"")</f>
        <v>81</v>
      </c>
      <c r="F52" s="6" t="s">
        <v>632</v>
      </c>
      <c r="G52" s="6" t="s">
        <v>228</v>
      </c>
      <c r="H52" s="6">
        <f>IF(Tabla1[[#This Row],[IDU 2]]&lt;&gt;"",VLOOKUP(Tabla1[[#This Row],[IDU 2]],tb_idu!$B:$E,4,FALSE),"")</f>
        <v>6</v>
      </c>
      <c r="I52" s="6" t="s">
        <v>619</v>
      </c>
      <c r="J52" s="6"/>
      <c r="K52" s="6" t="str">
        <f>IF(Tabla1[[#This Row],[IDU 3]]&lt;&gt;"",VLOOKUP(Tabla1[[#This Row],[IDU 3]],tb_idu!$B:$E,4,FALSE),"")</f>
        <v/>
      </c>
      <c r="L52" s="6"/>
      <c r="M52" s="6"/>
      <c r="N52" s="6" t="str">
        <f>IF(Tabla1[[#This Row],[IDU 4]]&lt;&gt;"",VLOOKUP(Tabla1[[#This Row],[IDU 4]],tb_idu!$B:$E,4,FALSE),"")</f>
        <v/>
      </c>
      <c r="O52" s="6"/>
      <c r="P52" s="6"/>
      <c r="Q52" s="6" t="str">
        <f>IF(Tabla1[[#This Row],[IDU 5]]&lt;&gt;"",VLOOKUP(Tabla1[[#This Row],[IDU 5]],tb_idu!$B:$E,4,FALSE),"")</f>
        <v/>
      </c>
      <c r="R52" s="6"/>
      <c r="S52" s="6"/>
      <c r="T52" s="6" t="str">
        <f>IF(Tabla1[[#This Row],[IDU 6]]&lt;&gt;"",VLOOKUP(Tabla1[[#This Row],[IDU 6]],tb_idu!$B:$E,4,FALSE),"")</f>
        <v/>
      </c>
      <c r="U52" s="6"/>
      <c r="V52" s="6"/>
      <c r="W52" s="6" t="str">
        <f>IF(Tabla1[[#This Row],[IDU 7]]&lt;&gt;"",VLOOKUP(Tabla1[[#This Row],[IDU 7]],tb_idu!$B:$E,4,FALSE),"")</f>
        <v/>
      </c>
      <c r="X52" s="6"/>
      <c r="Y52" s="6"/>
      <c r="Z52" s="6" t="str">
        <f>IF(Tabla1[[#This Row],[IDU 8]]&lt;&gt;"",VLOOKUP(Tabla1[[#This Row],[IDU 8]],tb_idu!$B:$E,4,FALSE),"")</f>
        <v/>
      </c>
      <c r="AA52" s="6"/>
      <c r="AB52" s="6" t="s">
        <v>639</v>
      </c>
      <c r="AC52" s="6" t="s">
        <v>640</v>
      </c>
      <c r="AD52" s="6" t="s">
        <v>540</v>
      </c>
      <c r="AE52" s="6" t="s">
        <v>641</v>
      </c>
      <c r="AF52" s="6" t="s">
        <v>17</v>
      </c>
      <c r="AG52" s="6">
        <f>VLOOKUP(Tabla1[[#This Row],[NOMBRE DEL SITE]],tb_sitio!B:D,3,FALSE)</f>
        <v>18</v>
      </c>
      <c r="AH52" s="6" t="s">
        <v>1</v>
      </c>
      <c r="AI52" s="10">
        <f>VLOOKUP(Tabla1[[#This Row],[NOMBRE DEL PE ( agregador )]],tb_sitio!B:D,3,FALSE)</f>
        <v>1</v>
      </c>
      <c r="AK52">
        <f>IF(Tabla1[[#This Row],[id idu8]]&lt;&gt;"",1,0)</f>
        <v>0</v>
      </c>
      <c r="AL52">
        <f>IF(Tabla1[[#This Row],[id idu7]]&lt;&gt;"",1,0)</f>
        <v>0</v>
      </c>
      <c r="AM52">
        <f>IF(Tabla1[[#This Row],[id idu6]]&lt;&gt;"",1,0)</f>
        <v>0</v>
      </c>
      <c r="AN52">
        <f>IF(Tabla1[[#This Row],[id idu5]]&lt;&gt;"",1,0)</f>
        <v>0</v>
      </c>
      <c r="AO52">
        <f>IF(Tabla1[[#This Row],[id idu4]]&lt;&gt;"",1,0)</f>
        <v>0</v>
      </c>
      <c r="AP52">
        <f>IF(Tabla1[[#This Row],[id idu3]]&lt;&gt;"",1,0)</f>
        <v>0</v>
      </c>
      <c r="AQ52">
        <f>IF(Tabla1[[#This Row],[id idu2]]&lt;&gt;"",1,0)</f>
        <v>1</v>
      </c>
      <c r="AR52">
        <f>IF(OR(Tabla1[[#This Row],[id idu]]&lt;&gt;"",Tabla1[[#This Row],[id servicio]]&lt;&gt;""),1,0)</f>
        <v>1</v>
      </c>
      <c r="AS52">
        <f t="shared" si="0"/>
        <v>2</v>
      </c>
      <c r="AT52" t="str">
        <f>IF(AR52=1,_xlfn.CONCAT("(",1+SUM($AS$1:AS51),",",Tabla1[[#This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(175,134,81,"17-EG6-2","IF3-5",NULL,"LIM_AERO_PAG_1","Gi0/4/4","10.80.6.18/ NMS COM","10.80.6.16 Mask 28 / LIM_AERO_PAG_1 GE0/4/7",1,18),</v>
      </c>
      <c r="AU52" t="str">
        <f>IF(AQ52=1,_xlfn.CONCAT("(",2+SUM($AS$1:AS51),",",Tabla1[[#This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2]])+1,20)),""),""",",2+SUM($AS$1:AS51)-1,",""","",""",""","",""",""","",""",""","",""",",Tabla1[[#This Row],[id_agregador]],",",Tabla1[[#This Row],[id sitio]],"),"),"")</f>
        <v>(176,134,6,"IF3-5","17-EG6-1",175,"","","","",1,18),</v>
      </c>
      <c r="AV52" s="9" t="str">
        <f>IF(AP52=1,_xlfn.CONCAT("(",3+SUM($AS$1:AS51),",",Tabla1[[#This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3]])+1,20)),""),""",",3+SUM($AS$1:AS51)-1,",""","",""",""","",""",""","",""",""","",""",",Tabla1[[#This Row],[id_agregador]],",",Tabla1[[#This Row],[id sitio]],"),"),"")</f>
        <v/>
      </c>
      <c r="AW52" t="str">
        <f>IF(AO52=1,_xlfn.CONCAT("(",4+SUM($AS$1:AS51),",",Tabla1[[#This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4]])+1,20)),""),""",",4+SUM($AS$1:AS51)-1,",""","",""",""","",""",""","",""",""","",""",",Tabla1[[#This Row],[id_agregador]],",",Tabla1[[#This Row],[id sitio]],"),"),"")</f>
        <v/>
      </c>
      <c r="AX52" t="str">
        <f>IF(AN52=1,_xlfn.CONCAT("(",5+SUM($AS$1:AS51),",",Tabla1[[#This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5]])+1,20)),""),""",",5+SUM($AS$1:AS51)-1,",""","",""",""","",""",""","",""",""","",""",",Tabla1[[#This Row],[id_agregador]],",",Tabla1[[#This Row],[id sitio]],"),"),"")</f>
        <v/>
      </c>
      <c r="AY52" t="str">
        <f>IF(AM52=1,_xlfn.CONCAT("(",6+SUM($AS$1:AS51),",",Tabla1[[#This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6]])+1,20)),""),""",",6+SUM($AS$1:AS51)-1,",""","",""",""","",""",""","",""",""","",""",",Tabla1[[#This Row],[id_agregador]],",",Tabla1[[#This Row],[id sitio]],"),"),"")</f>
        <v/>
      </c>
      <c r="AZ52" t="str">
        <f>IF(AL52=1,_xlfn.CONCAT("(",7+SUM($AS$1:AS51),",",Tabla1[[#This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7]])+1,20)),""),""",",7+SUM($AS$1:AS51)-1,",""","",""",""","",""",""","",""",""","",""",",Tabla1[[#This Row],[id_agregador]],",",Tabla1[[#This Row],[id sitio]],"),"),"")</f>
        <v/>
      </c>
      <c r="BA52" t="str">
        <f>IF(AK52=1,_xlfn.CONCAT("(",8+SUM($AS$1:AS51),",",Tabla1[[#This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8]])+1,20)),""),""",",8+SUM($AS$1:AS51)-1,",""","",""",""","",""",""","",""",""","",""",",Tabla1[[#This Row],[id_agregador]],",",Tabla1[[#This Row],[id sitio]],"),"),"")</f>
        <v/>
      </c>
    </row>
    <row r="53" spans="1:53" x14ac:dyDescent="0.25">
      <c r="A53" s="6" t="s">
        <v>273</v>
      </c>
      <c r="B53" s="6" t="s">
        <v>344</v>
      </c>
      <c r="C53" s="6">
        <f>VLOOKUP(Tabla1[[#This Row],[NOMBRE DE SERVICIO]],tb_servicio!D:E,2,FALSE)</f>
        <v>40</v>
      </c>
      <c r="D53" s="6" t="s">
        <v>134</v>
      </c>
      <c r="E53" s="6">
        <f>IF(Tabla1[[#This Row],[IDU 1]]&lt;&gt;"",VLOOKUP(Tabla1[[#This Row],[IDU 1]],tb_idu!$B:$E,4,FALSE),"")</f>
        <v>83</v>
      </c>
      <c r="F53" s="6" t="s">
        <v>622</v>
      </c>
      <c r="G53" s="6" t="s">
        <v>133</v>
      </c>
      <c r="H53" s="6">
        <f>IF(Tabla1[[#This Row],[IDU 2]]&lt;&gt;"",VLOOKUP(Tabla1[[#This Row],[IDU 2]],tb_idu!$B:$E,4,FALSE),"")</f>
        <v>81</v>
      </c>
      <c r="I53" s="6" t="s">
        <v>600</v>
      </c>
      <c r="J53" s="6" t="s">
        <v>228</v>
      </c>
      <c r="K53" s="6">
        <f>IF(Tabla1[[#This Row],[IDU 3]]&lt;&gt;"",VLOOKUP(Tabla1[[#This Row],[IDU 3]],tb_idu!$B:$E,4,FALSE),"")</f>
        <v>6</v>
      </c>
      <c r="L53" s="6" t="s">
        <v>619</v>
      </c>
      <c r="M53" s="6"/>
      <c r="N53" s="6" t="str">
        <f>IF(Tabla1[[#This Row],[IDU 4]]&lt;&gt;"",VLOOKUP(Tabla1[[#This Row],[IDU 4]],tb_idu!$B:$E,4,FALSE),"")</f>
        <v/>
      </c>
      <c r="O53" s="6"/>
      <c r="P53" s="6"/>
      <c r="Q53" s="6" t="str">
        <f>IF(Tabla1[[#This Row],[IDU 5]]&lt;&gt;"",VLOOKUP(Tabla1[[#This Row],[IDU 5]],tb_idu!$B:$E,4,FALSE),"")</f>
        <v/>
      </c>
      <c r="R53" s="6"/>
      <c r="S53" s="6"/>
      <c r="T53" s="6" t="str">
        <f>IF(Tabla1[[#This Row],[IDU 6]]&lt;&gt;"",VLOOKUP(Tabla1[[#This Row],[IDU 6]],tb_idu!$B:$E,4,FALSE),"")</f>
        <v/>
      </c>
      <c r="U53" s="6"/>
      <c r="V53" s="6"/>
      <c r="W53" s="6" t="str">
        <f>IF(Tabla1[[#This Row],[IDU 7]]&lt;&gt;"",VLOOKUP(Tabla1[[#This Row],[IDU 7]],tb_idu!$B:$E,4,FALSE),"")</f>
        <v/>
      </c>
      <c r="X53" s="6"/>
      <c r="Y53" s="6"/>
      <c r="Z53" s="6" t="str">
        <f>IF(Tabla1[[#This Row],[IDU 8]]&lt;&gt;"",VLOOKUP(Tabla1[[#This Row],[IDU 8]],tb_idu!$B:$E,4,FALSE),"")</f>
        <v/>
      </c>
      <c r="AA53" s="6"/>
      <c r="AB53" s="6"/>
      <c r="AC53" s="6"/>
      <c r="AD53" s="6" t="s">
        <v>540</v>
      </c>
      <c r="AE53" s="6" t="s">
        <v>641</v>
      </c>
      <c r="AF53" s="6" t="s">
        <v>17</v>
      </c>
      <c r="AG53" s="6">
        <f>VLOOKUP(Tabla1[[#This Row],[NOMBRE DEL SITE]],tb_sitio!B:D,3,FALSE)</f>
        <v>18</v>
      </c>
      <c r="AH53" s="6" t="s">
        <v>1</v>
      </c>
      <c r="AI53" s="10">
        <f>VLOOKUP(Tabla1[[#This Row],[NOMBRE DEL PE ( agregador )]],tb_sitio!B:D,3,FALSE)</f>
        <v>1</v>
      </c>
      <c r="AK53">
        <f>IF(Tabla1[[#This Row],[id idu8]]&lt;&gt;"",1,0)</f>
        <v>0</v>
      </c>
      <c r="AL53">
        <f>IF(Tabla1[[#This Row],[id idu7]]&lt;&gt;"",1,0)</f>
        <v>0</v>
      </c>
      <c r="AM53">
        <f>IF(Tabla1[[#This Row],[id idu6]]&lt;&gt;"",1,0)</f>
        <v>0</v>
      </c>
      <c r="AN53">
        <f>IF(Tabla1[[#This Row],[id idu5]]&lt;&gt;"",1,0)</f>
        <v>0</v>
      </c>
      <c r="AO53">
        <f>IF(Tabla1[[#This Row],[id idu4]]&lt;&gt;"",1,0)</f>
        <v>0</v>
      </c>
      <c r="AP53">
        <f>IF(Tabla1[[#This Row],[id idu3]]&lt;&gt;"",1,0)</f>
        <v>1</v>
      </c>
      <c r="AQ53">
        <f>IF(Tabla1[[#This Row],[id idu2]]&lt;&gt;"",1,0)</f>
        <v>1</v>
      </c>
      <c r="AR53">
        <f>IF(OR(Tabla1[[#This Row],[id idu]]&lt;&gt;"",Tabla1[[#This Row],[id servicio]]&lt;&gt;""),1,0)</f>
        <v>1</v>
      </c>
      <c r="AS53">
        <f t="shared" si="0"/>
        <v>3</v>
      </c>
      <c r="AT53" t="str">
        <f>IF(AR53=1,_xlfn.CONCAT("(",1+SUM($AS$1:AS52),",",Tabla1[[#This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(177,40,83,"17-EG6-4","17-EG6-2",NULL,"LIM_AERO_PAG_1","Gi0/4/4","","",1,18),</v>
      </c>
      <c r="AU53" t="str">
        <f>IF(AQ53=1,_xlfn.CONCAT("(",2+SUM($AS$1:AS52),",",Tabla1[[#This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2]])+1,20)),""),""",",2+SUM($AS$1:AS52)-1,",""","",""",""","",""",""","",""",""","",""",",Tabla1[[#This Row],[id_agregador]],",",Tabla1[[#This Row],[id sitio]],"),"),"")</f>
        <v>(178,40,81,"17-EG6-1","IF3-5",177,"","","","",1,18),</v>
      </c>
      <c r="AV53" s="9" t="str">
        <f>IF(AP53=1,_xlfn.CONCAT("(",3+SUM($AS$1:AS52),",",Tabla1[[#This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3]])+1,20)),""),""",",3+SUM($AS$1:AS52)-1,",""","",""",""","",""",""","",""",""","",""",",Tabla1[[#This Row],[id_agregador]],",",Tabla1[[#This Row],[id sitio]],"),"),"")</f>
        <v>(179,40,6,"IF3-5","17-EG6-1",178,"","","","",1,18),</v>
      </c>
      <c r="AW53" t="str">
        <f>IF(AO53=1,_xlfn.CONCAT("(",4+SUM($AS$1:AS52),",",Tabla1[[#This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4]])+1,20)),""),""",",4+SUM($AS$1:AS52)-1,",""","",""",""","",""",""","",""",""","",""",",Tabla1[[#This Row],[id_agregador]],",",Tabla1[[#This Row],[id sitio]],"),"),"")</f>
        <v/>
      </c>
      <c r="AX53" t="str">
        <f>IF(AN53=1,_xlfn.CONCAT("(",5+SUM($AS$1:AS52),",",Tabla1[[#This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5]])+1,20)),""),""",",5+SUM($AS$1:AS52)-1,",""","",""",""","",""",""","",""",""","",""",",Tabla1[[#This Row],[id_agregador]],",",Tabla1[[#This Row],[id sitio]],"),"),"")</f>
        <v/>
      </c>
      <c r="AY53" t="str">
        <f>IF(AM53=1,_xlfn.CONCAT("(",6+SUM($AS$1:AS52),",",Tabla1[[#This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6]])+1,20)),""),""",",6+SUM($AS$1:AS52)-1,",""","",""",""","",""",""","",""",""","",""",",Tabla1[[#This Row],[id_agregador]],",",Tabla1[[#This Row],[id sitio]],"),"),"")</f>
        <v/>
      </c>
      <c r="AZ53" t="str">
        <f>IF(AL53=1,_xlfn.CONCAT("(",7+SUM($AS$1:AS52),",",Tabla1[[#This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7]])+1,20)),""),""",",7+SUM($AS$1:AS52)-1,",""","",""",""","",""",""","",""",""","",""",",Tabla1[[#This Row],[id_agregador]],",",Tabla1[[#This Row],[id sitio]],"),"),"")</f>
        <v/>
      </c>
      <c r="BA53" t="str">
        <f>IF(AK53=1,_xlfn.CONCAT("(",8+SUM($AS$1:AS52),",",Tabla1[[#This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8]])+1,20)),""),""",",8+SUM($AS$1:AS52)-1,",""","",""",""","",""",""","",""",""","",""",",Tabla1[[#This Row],[id_agregador]],",",Tabla1[[#This Row],[id sitio]],"),"),"")</f>
        <v/>
      </c>
    </row>
    <row r="54" spans="1:53" x14ac:dyDescent="0.25">
      <c r="A54" s="6" t="s">
        <v>274</v>
      </c>
      <c r="B54" s="6" t="s">
        <v>345</v>
      </c>
      <c r="C54" s="6">
        <f>VLOOKUP(Tabla1[[#This Row],[NOMBRE DE SERVICIO]],tb_servicio!D:E,2,FALSE)</f>
        <v>116</v>
      </c>
      <c r="D54" s="6" t="s">
        <v>134</v>
      </c>
      <c r="E54" s="6">
        <f>IF(Tabla1[[#This Row],[IDU 1]]&lt;&gt;"",VLOOKUP(Tabla1[[#This Row],[IDU 1]],tb_idu!$B:$E,4,FALSE),"")</f>
        <v>83</v>
      </c>
      <c r="F54" s="6" t="s">
        <v>642</v>
      </c>
      <c r="G54" s="6" t="s">
        <v>133</v>
      </c>
      <c r="H54" s="6">
        <f>IF(Tabla1[[#This Row],[IDU 2]]&lt;&gt;"",VLOOKUP(Tabla1[[#This Row],[IDU 2]],tb_idu!$B:$E,4,FALSE),"")</f>
        <v>81</v>
      </c>
      <c r="I54" s="6" t="s">
        <v>600</v>
      </c>
      <c r="J54" s="6" t="s">
        <v>228</v>
      </c>
      <c r="K54" s="6">
        <f>IF(Tabla1[[#This Row],[IDU 3]]&lt;&gt;"",VLOOKUP(Tabla1[[#This Row],[IDU 3]],tb_idu!$B:$E,4,FALSE),"")</f>
        <v>6</v>
      </c>
      <c r="L54" s="6" t="s">
        <v>595</v>
      </c>
      <c r="M54" s="6" t="s">
        <v>219</v>
      </c>
      <c r="N54" s="6">
        <f>IF(Tabla1[[#This Row],[IDU 4]]&lt;&gt;"",VLOOKUP(Tabla1[[#This Row],[IDU 4]],tb_idu!$B:$E,4,FALSE),"")</f>
        <v>9</v>
      </c>
      <c r="O54" s="6" t="s">
        <v>620</v>
      </c>
      <c r="P54" s="6" t="s">
        <v>226</v>
      </c>
      <c r="Q54" s="6">
        <f>IF(Tabla1[[#This Row],[IDU 5]]&lt;&gt;"",VLOOKUP(Tabla1[[#This Row],[IDU 5]],tb_idu!$B:$E,4,FALSE),"")</f>
        <v>7</v>
      </c>
      <c r="R54" s="6" t="s">
        <v>547</v>
      </c>
      <c r="S54" s="6" t="s">
        <v>255</v>
      </c>
      <c r="T54" s="6">
        <f>IF(Tabla1[[#This Row],[IDU 6]]&lt;&gt;"",VLOOKUP(Tabla1[[#This Row],[IDU 6]],tb_idu!$B:$E,4,FALSE),"")</f>
        <v>197</v>
      </c>
      <c r="U54" s="6" t="s">
        <v>643</v>
      </c>
      <c r="V54" s="6"/>
      <c r="W54" s="6" t="str">
        <f>IF(Tabla1[[#This Row],[IDU 7]]&lt;&gt;"",VLOOKUP(Tabla1[[#This Row],[IDU 7]],tb_idu!$B:$E,4,FALSE),"")</f>
        <v/>
      </c>
      <c r="X54" s="6"/>
      <c r="Y54" s="6"/>
      <c r="Z54" s="6" t="str">
        <f>IF(Tabla1[[#This Row],[IDU 8]]&lt;&gt;"",VLOOKUP(Tabla1[[#This Row],[IDU 8]],tb_idu!$B:$E,4,FALSE),"")</f>
        <v/>
      </c>
      <c r="AA54" s="6"/>
      <c r="AB54" s="6"/>
      <c r="AC54" s="6"/>
      <c r="AD54" s="6" t="s">
        <v>540</v>
      </c>
      <c r="AE54" s="6" t="s">
        <v>550</v>
      </c>
      <c r="AF54" s="6" t="s">
        <v>17</v>
      </c>
      <c r="AG54" s="6">
        <f>VLOOKUP(Tabla1[[#This Row],[NOMBRE DEL SITE]],tb_sitio!B:D,3,FALSE)</f>
        <v>18</v>
      </c>
      <c r="AH54" s="6" t="s">
        <v>1</v>
      </c>
      <c r="AI54" s="10">
        <f>VLOOKUP(Tabla1[[#This Row],[NOMBRE DEL PE ( agregador )]],tb_sitio!B:D,3,FALSE)</f>
        <v>1</v>
      </c>
      <c r="AK54">
        <f>IF(Tabla1[[#This Row],[id idu8]]&lt;&gt;"",1,0)</f>
        <v>0</v>
      </c>
      <c r="AL54">
        <f>IF(Tabla1[[#This Row],[id idu7]]&lt;&gt;"",1,0)</f>
        <v>0</v>
      </c>
      <c r="AM54">
        <f>IF(Tabla1[[#This Row],[id idu6]]&lt;&gt;"",1,0)</f>
        <v>1</v>
      </c>
      <c r="AN54">
        <f>IF(Tabla1[[#This Row],[id idu5]]&lt;&gt;"",1,0)</f>
        <v>1</v>
      </c>
      <c r="AO54">
        <f>IF(Tabla1[[#This Row],[id idu4]]&lt;&gt;"",1,0)</f>
        <v>1</v>
      </c>
      <c r="AP54">
        <f>IF(Tabla1[[#This Row],[id idu3]]&lt;&gt;"",1,0)</f>
        <v>1</v>
      </c>
      <c r="AQ54">
        <f>IF(Tabla1[[#This Row],[id idu2]]&lt;&gt;"",1,0)</f>
        <v>1</v>
      </c>
      <c r="AR54">
        <f>IF(OR(Tabla1[[#This Row],[id idu]]&lt;&gt;"",Tabla1[[#This Row],[id servicio]]&lt;&gt;""),1,0)</f>
        <v>1</v>
      </c>
      <c r="AS54">
        <f t="shared" si="0"/>
        <v>6</v>
      </c>
      <c r="AT54" t="str">
        <f>IF(AR54=1,_xlfn.CONCAT("(",1+SUM($AS$1:AS53),",",Tabla1[[#This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(180,116,83,"2-ML1-1","17-EG6-2",NULL,"LIM_AERO_PAG_1","Gi0/4/6","","",1,18),</v>
      </c>
      <c r="AU54" t="str">
        <f>IF(AQ54=1,_xlfn.CONCAT("(",2+SUM($AS$1:AS53),",",Tabla1[[#This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2]])+1,20)),""),""",",2+SUM($AS$1:AS53)-1,",""","",""",""","",""",""","",""",""","",""",",Tabla1[[#This Row],[id_agregador]],",",Tabla1[[#This Row],[id sitio]],"),"),"")</f>
        <v>(181,116,81,"17-EG6-1","IF3-5",180,"","","","",1,18),</v>
      </c>
      <c r="AV54" s="9" t="str">
        <f>IF(AP54=1,_xlfn.CONCAT("(",3+SUM($AS$1:AS53),",",Tabla1[[#This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3]])+1,20)),""),""",",3+SUM($AS$1:AS53)-1,",""","",""",""","",""",""","",""",""","",""",",Tabla1[[#This Row],[id_agregador]],",",Tabla1[[#This Row],[id sitio]],"),"),"")</f>
        <v>(182,116,6,"IF3-5","17-EG6-4",181,"","","","",1,18),</v>
      </c>
      <c r="AW54" t="str">
        <f>IF(AO54=1,_xlfn.CONCAT("(",4+SUM($AS$1:AS53),",",Tabla1[[#This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4]])+1,20)),""),""",",4+SUM($AS$1:AS53)-1,",""","",""",""","",""",""","",""",""","",""",",Tabla1[[#This Row],[id_agregador]],",",Tabla1[[#This Row],[id sitio]],"),"),"")</f>
        <v>(183,116,9,"17-EG6-1","17-EG6-2",182,"","","","",1,18),</v>
      </c>
      <c r="AX54" t="str">
        <f>IF(AN54=1,_xlfn.CONCAT("(",5+SUM($AS$1:AS53),",",Tabla1[[#This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5]])+1,20)),""),""",",5+SUM($AS$1:AS53)-1,",""","",""",""","",""",""","",""",""","",""",",Tabla1[[#This Row],[id_agregador]],",",Tabla1[[#This Row],[id sitio]],"),"),"")</f>
        <v>(184,116,7,"17-EG6-4","17-EG6-1",183,"","","","",1,18),</v>
      </c>
      <c r="AY54" t="str">
        <f>IF(AM54=1,_xlfn.CONCAT("(",6+SUM($AS$1:AS53),",",Tabla1[[#This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6]])+1,20)),""),""",",6+SUM($AS$1:AS53)-1,",""","",""",""","",""",""","",""",""","",""",",Tabla1[[#This Row],[id_agregador]],",",Tabla1[[#This Row],[id sitio]],"),"),"")</f>
        <v>(185,116,197,"33-ETMC-1","5-MP-1Port1VC12-36",184,"","","","",1,18),</v>
      </c>
      <c r="AZ54" t="str">
        <f>IF(AL54=1,_xlfn.CONCAT("(",7+SUM($AS$1:AS53),",",Tabla1[[#This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7]])+1,20)),""),""",",7+SUM($AS$1:AS53)-1,",""","",""",""","",""",""","",""",""","",""",",Tabla1[[#This Row],[id_agregador]],",",Tabla1[[#This Row],[id sitio]],"),"),"")</f>
        <v/>
      </c>
      <c r="BA54" t="str">
        <f>IF(AK54=1,_xlfn.CONCAT("(",8+SUM($AS$1:AS53),",",Tabla1[[#This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8]])+1,20)),""),""",",8+SUM($AS$1:AS53)-1,",""","",""",""","",""",""","",""",""","",""",",Tabla1[[#This Row],[id_agregador]],",",Tabla1[[#This Row],[id sitio]],"),"),"")</f>
        <v/>
      </c>
    </row>
    <row r="55" spans="1:53" x14ac:dyDescent="0.25">
      <c r="A55" s="6" t="s">
        <v>276</v>
      </c>
      <c r="B55" s="6" t="s">
        <v>346</v>
      </c>
      <c r="C55" s="6">
        <f>VLOOKUP(Tabla1[[#This Row],[NOMBRE DE SERVICIO]],tb_servicio!D:E,2,FALSE)</f>
        <v>5</v>
      </c>
      <c r="D55" s="6" t="s">
        <v>135</v>
      </c>
      <c r="E55" s="6">
        <f>IF(Tabla1[[#This Row],[IDU 1]]&lt;&gt;"",VLOOKUP(Tabla1[[#This Row],[IDU 1]],tb_idu!$B:$E,4,FALSE),"")</f>
        <v>85</v>
      </c>
      <c r="F55" s="6" t="s">
        <v>575</v>
      </c>
      <c r="G55" s="6" t="s">
        <v>228</v>
      </c>
      <c r="H55" s="6">
        <f>IF(Tabla1[[#This Row],[IDU 2]]&lt;&gt;"",VLOOKUP(Tabla1[[#This Row],[IDU 2]],tb_idu!$B:$E,4,FALSE),"")</f>
        <v>6</v>
      </c>
      <c r="I55" s="6" t="s">
        <v>604</v>
      </c>
      <c r="J55" s="6"/>
      <c r="K55" s="6" t="str">
        <f>IF(Tabla1[[#This Row],[IDU 3]]&lt;&gt;"",VLOOKUP(Tabla1[[#This Row],[IDU 3]],tb_idu!$B:$E,4,FALSE),"")</f>
        <v/>
      </c>
      <c r="L55" s="6"/>
      <c r="M55" s="6"/>
      <c r="N55" s="6" t="str">
        <f>IF(Tabla1[[#This Row],[IDU 4]]&lt;&gt;"",VLOOKUP(Tabla1[[#This Row],[IDU 4]],tb_idu!$B:$E,4,FALSE),"")</f>
        <v/>
      </c>
      <c r="O55" s="6"/>
      <c r="P55" s="6"/>
      <c r="Q55" s="6" t="str">
        <f>IF(Tabla1[[#This Row],[IDU 5]]&lt;&gt;"",VLOOKUP(Tabla1[[#This Row],[IDU 5]],tb_idu!$B:$E,4,FALSE),"")</f>
        <v/>
      </c>
      <c r="R55" s="6"/>
      <c r="S55" s="6"/>
      <c r="T55" s="6" t="str">
        <f>IF(Tabla1[[#This Row],[IDU 6]]&lt;&gt;"",VLOOKUP(Tabla1[[#This Row],[IDU 6]],tb_idu!$B:$E,4,FALSE),"")</f>
        <v/>
      </c>
      <c r="U55" s="6"/>
      <c r="V55" s="6"/>
      <c r="W55" s="6" t="str">
        <f>IF(Tabla1[[#This Row],[IDU 7]]&lt;&gt;"",VLOOKUP(Tabla1[[#This Row],[IDU 7]],tb_idu!$B:$E,4,FALSE),"")</f>
        <v/>
      </c>
      <c r="X55" s="6"/>
      <c r="Y55" s="6"/>
      <c r="Z55" s="6" t="str">
        <f>IF(Tabla1[[#This Row],[IDU 8]]&lt;&gt;"",VLOOKUP(Tabla1[[#This Row],[IDU 8]],tb_idu!$B:$E,4,FALSE),"")</f>
        <v/>
      </c>
      <c r="AA55" s="6"/>
      <c r="AB55" s="6"/>
      <c r="AC55" s="6"/>
      <c r="AD55" s="6" t="s">
        <v>540</v>
      </c>
      <c r="AE55" s="6" t="s">
        <v>641</v>
      </c>
      <c r="AF55" s="6" t="s">
        <v>18</v>
      </c>
      <c r="AG55" s="6">
        <f>VLOOKUP(Tabla1[[#This Row],[NOMBRE DEL SITE]],tb_sitio!B:D,3,FALSE)</f>
        <v>19</v>
      </c>
      <c r="AH55" s="6" t="s">
        <v>1</v>
      </c>
      <c r="AI55" s="10">
        <f>VLOOKUP(Tabla1[[#This Row],[NOMBRE DEL PE ( agregador )]],tb_sitio!B:D,3,FALSE)</f>
        <v>1</v>
      </c>
      <c r="AK55">
        <f>IF(Tabla1[[#This Row],[id idu8]]&lt;&gt;"",1,0)</f>
        <v>0</v>
      </c>
      <c r="AL55">
        <f>IF(Tabla1[[#This Row],[id idu7]]&lt;&gt;"",1,0)</f>
        <v>0</v>
      </c>
      <c r="AM55">
        <f>IF(Tabla1[[#This Row],[id idu6]]&lt;&gt;"",1,0)</f>
        <v>0</v>
      </c>
      <c r="AN55">
        <f>IF(Tabla1[[#This Row],[id idu5]]&lt;&gt;"",1,0)</f>
        <v>0</v>
      </c>
      <c r="AO55">
        <f>IF(Tabla1[[#This Row],[id idu4]]&lt;&gt;"",1,0)</f>
        <v>0</v>
      </c>
      <c r="AP55">
        <f>IF(Tabla1[[#This Row],[id idu3]]&lt;&gt;"",1,0)</f>
        <v>0</v>
      </c>
      <c r="AQ55">
        <f>IF(Tabla1[[#This Row],[id idu2]]&lt;&gt;"",1,0)</f>
        <v>1</v>
      </c>
      <c r="AR55">
        <f>IF(OR(Tabla1[[#This Row],[id idu]]&lt;&gt;"",Tabla1[[#This Row],[id servicio]]&lt;&gt;""),1,0)</f>
        <v>1</v>
      </c>
      <c r="AS55">
        <f t="shared" si="0"/>
        <v>2</v>
      </c>
      <c r="AT55" t="str">
        <f>IF(AR55=1,_xlfn.CONCAT("(",1+SUM($AS$1:AS54),",",Tabla1[[#This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(186,5,85,"17-EG6-5","IF4-6",NULL,"LIM_AERO_PAG_1","Gi0/4/4","","",1,19),</v>
      </c>
      <c r="AU55" t="str">
        <f>IF(AQ55=1,_xlfn.CONCAT("(",2+SUM($AS$1:AS54),",",Tabla1[[#This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2]])+1,20)),""),""",",2+SUM($AS$1:AS54)-1,",""","",""",""","",""",""","",""",""","",""",",Tabla1[[#This Row],[id_agregador]],",",Tabla1[[#This Row],[id sitio]],"),"),"")</f>
        <v>(187,5,6,"IF4-6","17-EG6-1",186,"","","","",1,19),</v>
      </c>
      <c r="AV55" s="9" t="str">
        <f>IF(AP55=1,_xlfn.CONCAT("(",3+SUM($AS$1:AS54),",",Tabla1[[#This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3]])+1,20)),""),""",",3+SUM($AS$1:AS54)-1,",""","",""",""","",""",""","",""",""","",""",",Tabla1[[#This Row],[id_agregador]],",",Tabla1[[#This Row],[id sitio]],"),"),"")</f>
        <v/>
      </c>
      <c r="AW55" t="str">
        <f>IF(AO55=1,_xlfn.CONCAT("(",4+SUM($AS$1:AS54),",",Tabla1[[#This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4]])+1,20)),""),""",",4+SUM($AS$1:AS54)-1,",""","",""",""","",""",""","",""",""","",""",",Tabla1[[#This Row],[id_agregador]],",",Tabla1[[#This Row],[id sitio]],"),"),"")</f>
        <v/>
      </c>
      <c r="AX55" t="str">
        <f>IF(AN55=1,_xlfn.CONCAT("(",5+SUM($AS$1:AS54),",",Tabla1[[#This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5]])+1,20)),""),""",",5+SUM($AS$1:AS54)-1,",""","",""",""","",""",""","",""",""","",""",",Tabla1[[#This Row],[id_agregador]],",",Tabla1[[#This Row],[id sitio]],"),"),"")</f>
        <v/>
      </c>
      <c r="AY55" t="str">
        <f>IF(AM55=1,_xlfn.CONCAT("(",6+SUM($AS$1:AS54),",",Tabla1[[#This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6]])+1,20)),""),""",",6+SUM($AS$1:AS54)-1,",""","",""",""","",""",""","",""",""","",""",",Tabla1[[#This Row],[id_agregador]],",",Tabla1[[#This Row],[id sitio]],"),"),"")</f>
        <v/>
      </c>
      <c r="AZ55" t="str">
        <f>IF(AL55=1,_xlfn.CONCAT("(",7+SUM($AS$1:AS54),",",Tabla1[[#This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7]])+1,20)),""),""",",7+SUM($AS$1:AS54)-1,",""","",""",""","",""",""","",""",""","",""",",Tabla1[[#This Row],[id_agregador]],",",Tabla1[[#This Row],[id sitio]],"),"),"")</f>
        <v/>
      </c>
      <c r="BA55" t="str">
        <f>IF(AK55=1,_xlfn.CONCAT("(",8+SUM($AS$1:AS54),",",Tabla1[[#This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8]])+1,20)),""),""",",8+SUM($AS$1:AS54)-1,",""","",""",""","",""",""","",""",""","",""",",Tabla1[[#This Row],[id_agregador]],",",Tabla1[[#This Row],[id sitio]],"),"),"")</f>
        <v/>
      </c>
    </row>
    <row r="56" spans="1:53" x14ac:dyDescent="0.25">
      <c r="A56" s="6" t="s">
        <v>273</v>
      </c>
      <c r="B56" s="6" t="s">
        <v>347</v>
      </c>
      <c r="C56" s="6">
        <f>VLOOKUP(Tabla1[[#This Row],[NOMBRE DE SERVICIO]],tb_servicio!D:E,2,FALSE)</f>
        <v>91</v>
      </c>
      <c r="D56" s="6" t="s">
        <v>135</v>
      </c>
      <c r="E56" s="6">
        <f>IF(Tabla1[[#This Row],[IDU 1]]&lt;&gt;"",VLOOKUP(Tabla1[[#This Row],[IDU 1]],tb_idu!$B:$E,4,FALSE),"")</f>
        <v>85</v>
      </c>
      <c r="F56" s="6" t="s">
        <v>644</v>
      </c>
      <c r="G56" s="6" t="s">
        <v>228</v>
      </c>
      <c r="H56" s="6">
        <f>IF(Tabla1[[#This Row],[IDU 2]]&lt;&gt;"",VLOOKUP(Tabla1[[#This Row],[IDU 2]],tb_idu!$B:$E,4,FALSE),"")</f>
        <v>6</v>
      </c>
      <c r="I56" s="6" t="s">
        <v>604</v>
      </c>
      <c r="J56" s="6"/>
      <c r="K56" s="6" t="str">
        <f>IF(Tabla1[[#This Row],[IDU 3]]&lt;&gt;"",VLOOKUP(Tabla1[[#This Row],[IDU 3]],tb_idu!$B:$E,4,FALSE),"")</f>
        <v/>
      </c>
      <c r="L56" s="6"/>
      <c r="M56" s="6"/>
      <c r="N56" s="6" t="str">
        <f>IF(Tabla1[[#This Row],[IDU 4]]&lt;&gt;"",VLOOKUP(Tabla1[[#This Row],[IDU 4]],tb_idu!$B:$E,4,FALSE),"")</f>
        <v/>
      </c>
      <c r="O56" s="6"/>
      <c r="P56" s="6"/>
      <c r="Q56" s="6" t="str">
        <f>IF(Tabla1[[#This Row],[IDU 5]]&lt;&gt;"",VLOOKUP(Tabla1[[#This Row],[IDU 5]],tb_idu!$B:$E,4,FALSE),"")</f>
        <v/>
      </c>
      <c r="R56" s="6"/>
      <c r="S56" s="6"/>
      <c r="T56" s="6" t="str">
        <f>IF(Tabla1[[#This Row],[IDU 6]]&lt;&gt;"",VLOOKUP(Tabla1[[#This Row],[IDU 6]],tb_idu!$B:$E,4,FALSE),"")</f>
        <v/>
      </c>
      <c r="U56" s="6"/>
      <c r="V56" s="6"/>
      <c r="W56" s="6" t="str">
        <f>IF(Tabla1[[#This Row],[IDU 7]]&lt;&gt;"",VLOOKUP(Tabla1[[#This Row],[IDU 7]],tb_idu!$B:$E,4,FALSE),"")</f>
        <v/>
      </c>
      <c r="X56" s="6"/>
      <c r="Y56" s="6"/>
      <c r="Z56" s="6" t="str">
        <f>IF(Tabla1[[#This Row],[IDU 8]]&lt;&gt;"",VLOOKUP(Tabla1[[#This Row],[IDU 8]],tb_idu!$B:$E,4,FALSE),"")</f>
        <v/>
      </c>
      <c r="AA56" s="6"/>
      <c r="AB56" s="6"/>
      <c r="AC56" s="6"/>
      <c r="AD56" s="6" t="s">
        <v>540</v>
      </c>
      <c r="AE56" s="6" t="s">
        <v>641</v>
      </c>
      <c r="AF56" s="6" t="s">
        <v>18</v>
      </c>
      <c r="AG56" s="6">
        <f>VLOOKUP(Tabla1[[#This Row],[NOMBRE DEL SITE]],tb_sitio!B:D,3,FALSE)</f>
        <v>19</v>
      </c>
      <c r="AH56" s="6" t="s">
        <v>1</v>
      </c>
      <c r="AI56" s="10">
        <f>VLOOKUP(Tabla1[[#This Row],[NOMBRE DEL PE ( agregador )]],tb_sitio!B:D,3,FALSE)</f>
        <v>1</v>
      </c>
      <c r="AK56">
        <f>IF(Tabla1[[#This Row],[id idu8]]&lt;&gt;"",1,0)</f>
        <v>0</v>
      </c>
      <c r="AL56">
        <f>IF(Tabla1[[#This Row],[id idu7]]&lt;&gt;"",1,0)</f>
        <v>0</v>
      </c>
      <c r="AM56">
        <f>IF(Tabla1[[#This Row],[id idu6]]&lt;&gt;"",1,0)</f>
        <v>0</v>
      </c>
      <c r="AN56">
        <f>IF(Tabla1[[#This Row],[id idu5]]&lt;&gt;"",1,0)</f>
        <v>0</v>
      </c>
      <c r="AO56">
        <f>IF(Tabla1[[#This Row],[id idu4]]&lt;&gt;"",1,0)</f>
        <v>0</v>
      </c>
      <c r="AP56">
        <f>IF(Tabla1[[#This Row],[id idu3]]&lt;&gt;"",1,0)</f>
        <v>0</v>
      </c>
      <c r="AQ56">
        <f>IF(Tabla1[[#This Row],[id idu2]]&lt;&gt;"",1,0)</f>
        <v>1</v>
      </c>
      <c r="AR56">
        <f>IF(OR(Tabla1[[#This Row],[id idu]]&lt;&gt;"",Tabla1[[#This Row],[id servicio]]&lt;&gt;""),1,0)</f>
        <v>1</v>
      </c>
      <c r="AS56">
        <f t="shared" si="0"/>
        <v>2</v>
      </c>
      <c r="AT56" t="str">
        <f>IF(AR56=1,_xlfn.CONCAT("(",1+SUM($AS$1:AS55),",",Tabla1[[#This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(188,91,85,"17-EG6-4","IF4-6",NULL,"LIM_AERO_PAG_1","Gi0/4/4","","",1,19),</v>
      </c>
      <c r="AU56" t="str">
        <f>IF(AQ56=1,_xlfn.CONCAT("(",2+SUM($AS$1:AS55),",",Tabla1[[#This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2]])+1,20)),""),""",",2+SUM($AS$1:AS55)-1,",""","",""",""","",""",""","",""",""","",""",",Tabla1[[#This Row],[id_agregador]],",",Tabla1[[#This Row],[id sitio]],"),"),"")</f>
        <v>(189,91,6,"IF4-6","17-EG6-1",188,"","","","",1,19),</v>
      </c>
      <c r="AV56" s="9" t="str">
        <f>IF(AP56=1,_xlfn.CONCAT("(",3+SUM($AS$1:AS55),",",Tabla1[[#This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3]])+1,20)),""),""",",3+SUM($AS$1:AS55)-1,",""","",""",""","",""",""","",""",""","",""",",Tabla1[[#This Row],[id_agregador]],",",Tabla1[[#This Row],[id sitio]],"),"),"")</f>
        <v/>
      </c>
      <c r="AW56" t="str">
        <f>IF(AO56=1,_xlfn.CONCAT("(",4+SUM($AS$1:AS55),",",Tabla1[[#This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4]])+1,20)),""),""",",4+SUM($AS$1:AS55)-1,",""","",""",""","",""",""","",""",""","",""",",Tabla1[[#This Row],[id_agregador]],",",Tabla1[[#This Row],[id sitio]],"),"),"")</f>
        <v/>
      </c>
      <c r="AX56" t="str">
        <f>IF(AN56=1,_xlfn.CONCAT("(",5+SUM($AS$1:AS55),",",Tabla1[[#This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5]])+1,20)),""),""",",5+SUM($AS$1:AS55)-1,",""","",""",""","",""",""","",""",""","",""",",Tabla1[[#This Row],[id_agregador]],",",Tabla1[[#This Row],[id sitio]],"),"),"")</f>
        <v/>
      </c>
      <c r="AY56" t="str">
        <f>IF(AM56=1,_xlfn.CONCAT("(",6+SUM($AS$1:AS55),",",Tabla1[[#This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6]])+1,20)),""),""",",6+SUM($AS$1:AS55)-1,",""","",""",""","",""",""","",""",""","",""",",Tabla1[[#This Row],[id_agregador]],",",Tabla1[[#This Row],[id sitio]],"),"),"")</f>
        <v/>
      </c>
      <c r="AZ56" t="str">
        <f>IF(AL56=1,_xlfn.CONCAT("(",7+SUM($AS$1:AS55),",",Tabla1[[#This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7]])+1,20)),""),""",",7+SUM($AS$1:AS55)-1,",""","",""",""","",""",""","",""",""","",""",",Tabla1[[#This Row],[id_agregador]],",",Tabla1[[#This Row],[id sitio]],"),"),"")</f>
        <v/>
      </c>
      <c r="BA56" t="str">
        <f>IF(AK56=1,_xlfn.CONCAT("(",8+SUM($AS$1:AS55),",",Tabla1[[#This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8]])+1,20)),""),""",",8+SUM($AS$1:AS55)-1,",""","",""",""","",""",""","",""",""","",""",",Tabla1[[#This Row],[id_agregador]],",",Tabla1[[#This Row],[id sitio]],"),"),"")</f>
        <v/>
      </c>
    </row>
    <row r="57" spans="1:53" x14ac:dyDescent="0.25">
      <c r="A57" s="6" t="s">
        <v>272</v>
      </c>
      <c r="B57" s="6" t="s">
        <v>348</v>
      </c>
      <c r="C57" s="6">
        <f>VLOOKUP(Tabla1[[#This Row],[NOMBRE DE SERVICIO]],tb_servicio!D:E,2,FALSE)</f>
        <v>135</v>
      </c>
      <c r="D57" s="6" t="s">
        <v>135</v>
      </c>
      <c r="E57" s="6">
        <f>IF(Tabla1[[#This Row],[IDU 1]]&lt;&gt;"",VLOOKUP(Tabla1[[#This Row],[IDU 1]],tb_idu!$B:$E,4,FALSE),"")</f>
        <v>85</v>
      </c>
      <c r="F57" s="6" t="s">
        <v>551</v>
      </c>
      <c r="G57" s="6" t="s">
        <v>228</v>
      </c>
      <c r="H57" s="6">
        <f>IF(Tabla1[[#This Row],[IDU 2]]&lt;&gt;"",VLOOKUP(Tabla1[[#This Row],[IDU 2]],tb_idu!$B:$E,4,FALSE),"")</f>
        <v>6</v>
      </c>
      <c r="I57" s="6" t="s">
        <v>604</v>
      </c>
      <c r="J57" s="6"/>
      <c r="K57" s="6" t="str">
        <f>IF(Tabla1[[#This Row],[IDU 3]]&lt;&gt;"",VLOOKUP(Tabla1[[#This Row],[IDU 3]],tb_idu!$B:$E,4,FALSE),"")</f>
        <v/>
      </c>
      <c r="L57" s="6"/>
      <c r="M57" s="6"/>
      <c r="N57" s="6" t="str">
        <f>IF(Tabla1[[#This Row],[IDU 4]]&lt;&gt;"",VLOOKUP(Tabla1[[#This Row],[IDU 4]],tb_idu!$B:$E,4,FALSE),"")</f>
        <v/>
      </c>
      <c r="O57" s="6"/>
      <c r="P57" s="6"/>
      <c r="Q57" s="6" t="str">
        <f>IF(Tabla1[[#This Row],[IDU 5]]&lt;&gt;"",VLOOKUP(Tabla1[[#This Row],[IDU 5]],tb_idu!$B:$E,4,FALSE),"")</f>
        <v/>
      </c>
      <c r="R57" s="6"/>
      <c r="S57" s="6"/>
      <c r="T57" s="6" t="str">
        <f>IF(Tabla1[[#This Row],[IDU 6]]&lt;&gt;"",VLOOKUP(Tabla1[[#This Row],[IDU 6]],tb_idu!$B:$E,4,FALSE),"")</f>
        <v/>
      </c>
      <c r="U57" s="6"/>
      <c r="V57" s="6"/>
      <c r="W57" s="6" t="str">
        <f>IF(Tabla1[[#This Row],[IDU 7]]&lt;&gt;"",VLOOKUP(Tabla1[[#This Row],[IDU 7]],tb_idu!$B:$E,4,FALSE),"")</f>
        <v/>
      </c>
      <c r="X57" s="6"/>
      <c r="Y57" s="6"/>
      <c r="Z57" s="6" t="str">
        <f>IF(Tabla1[[#This Row],[IDU 8]]&lt;&gt;"",VLOOKUP(Tabla1[[#This Row],[IDU 8]],tb_idu!$B:$E,4,FALSE),"")</f>
        <v/>
      </c>
      <c r="AA57" s="6"/>
      <c r="AB57" s="6"/>
      <c r="AC57" s="6"/>
      <c r="AD57" s="6" t="s">
        <v>540</v>
      </c>
      <c r="AE57" s="6" t="s">
        <v>641</v>
      </c>
      <c r="AF57" s="6" t="s">
        <v>18</v>
      </c>
      <c r="AG57" s="6">
        <f>VLOOKUP(Tabla1[[#This Row],[NOMBRE DEL SITE]],tb_sitio!B:D,3,FALSE)</f>
        <v>19</v>
      </c>
      <c r="AH57" s="6" t="s">
        <v>1</v>
      </c>
      <c r="AI57" s="10">
        <f>VLOOKUP(Tabla1[[#This Row],[NOMBRE DEL PE ( agregador )]],tb_sitio!B:D,3,FALSE)</f>
        <v>1</v>
      </c>
      <c r="AK57">
        <f>IF(Tabla1[[#This Row],[id idu8]]&lt;&gt;"",1,0)</f>
        <v>0</v>
      </c>
      <c r="AL57">
        <f>IF(Tabla1[[#This Row],[id idu7]]&lt;&gt;"",1,0)</f>
        <v>0</v>
      </c>
      <c r="AM57">
        <f>IF(Tabla1[[#This Row],[id idu6]]&lt;&gt;"",1,0)</f>
        <v>0</v>
      </c>
      <c r="AN57">
        <f>IF(Tabla1[[#This Row],[id idu5]]&lt;&gt;"",1,0)</f>
        <v>0</v>
      </c>
      <c r="AO57">
        <f>IF(Tabla1[[#This Row],[id idu4]]&lt;&gt;"",1,0)</f>
        <v>0</v>
      </c>
      <c r="AP57">
        <f>IF(Tabla1[[#This Row],[id idu3]]&lt;&gt;"",1,0)</f>
        <v>0</v>
      </c>
      <c r="AQ57">
        <f>IF(Tabla1[[#This Row],[id idu2]]&lt;&gt;"",1,0)</f>
        <v>1</v>
      </c>
      <c r="AR57">
        <f>IF(OR(Tabla1[[#This Row],[id idu]]&lt;&gt;"",Tabla1[[#This Row],[id servicio]]&lt;&gt;""),1,0)</f>
        <v>1</v>
      </c>
      <c r="AS57">
        <f t="shared" si="0"/>
        <v>2</v>
      </c>
      <c r="AT57" t="str">
        <f>IF(AR57=1,_xlfn.CONCAT("(",1+SUM($AS$1:AS56),",",Tabla1[[#This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(190,135,85,"17-EG6-1","IF4-6",NULL,"LIM_AERO_PAG_1","Gi0/4/4","","",1,19),</v>
      </c>
      <c r="AU57" t="str">
        <f>IF(AQ57=1,_xlfn.CONCAT("(",2+SUM($AS$1:AS56),",",Tabla1[[#This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2]])+1,20)),""),""",",2+SUM($AS$1:AS56)-1,",""","",""",""","",""",""","",""",""","",""",",Tabla1[[#This Row],[id_agregador]],",",Tabla1[[#This Row],[id sitio]],"),"),"")</f>
        <v>(191,135,6,"IF4-6","17-EG6-1",190,"","","","",1,19),</v>
      </c>
      <c r="AV57" s="9" t="str">
        <f>IF(AP57=1,_xlfn.CONCAT("(",3+SUM($AS$1:AS56),",",Tabla1[[#This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3]])+1,20)),""),""",",3+SUM($AS$1:AS56)-1,",""","",""",""","",""",""","",""",""","",""",",Tabla1[[#This Row],[id_agregador]],",",Tabla1[[#This Row],[id sitio]],"),"),"")</f>
        <v/>
      </c>
      <c r="AW57" t="str">
        <f>IF(AO57=1,_xlfn.CONCAT("(",4+SUM($AS$1:AS56),",",Tabla1[[#This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4]])+1,20)),""),""",",4+SUM($AS$1:AS56)-1,",""","",""",""","",""",""","",""",""","",""",",Tabla1[[#This Row],[id_agregador]],",",Tabla1[[#This Row],[id sitio]],"),"),"")</f>
        <v/>
      </c>
      <c r="AX57" t="str">
        <f>IF(AN57=1,_xlfn.CONCAT("(",5+SUM($AS$1:AS56),",",Tabla1[[#This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5]])+1,20)),""),""",",5+SUM($AS$1:AS56)-1,",""","",""",""","",""",""","",""",""","",""",",Tabla1[[#This Row],[id_agregador]],",",Tabla1[[#This Row],[id sitio]],"),"),"")</f>
        <v/>
      </c>
      <c r="AY57" t="str">
        <f>IF(AM57=1,_xlfn.CONCAT("(",6+SUM($AS$1:AS56),",",Tabla1[[#This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6]])+1,20)),""),""",",6+SUM($AS$1:AS56)-1,",""","",""",""","",""",""","",""",""","",""",",Tabla1[[#This Row],[id_agregador]],",",Tabla1[[#This Row],[id sitio]],"),"),"")</f>
        <v/>
      </c>
      <c r="AZ57" t="str">
        <f>IF(AL57=1,_xlfn.CONCAT("(",7+SUM($AS$1:AS56),",",Tabla1[[#This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7]])+1,20)),""),""",",7+SUM($AS$1:AS56)-1,",""","",""",""","",""",""","",""",""","",""",",Tabla1[[#This Row],[id_agregador]],",",Tabla1[[#This Row],[id sitio]],"),"),"")</f>
        <v/>
      </c>
      <c r="BA57" t="str">
        <f>IF(AK57=1,_xlfn.CONCAT("(",8+SUM($AS$1:AS56),",",Tabla1[[#This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8]])+1,20)),""),""",",8+SUM($AS$1:AS56)-1,",""","",""",""","",""",""","",""",""","",""",",Tabla1[[#This Row],[id_agregador]],",",Tabla1[[#This Row],[id sitio]],"),"),"")</f>
        <v/>
      </c>
    </row>
    <row r="58" spans="1:53" x14ac:dyDescent="0.25">
      <c r="A58" s="6" t="s">
        <v>274</v>
      </c>
      <c r="B58" s="6" t="s">
        <v>349</v>
      </c>
      <c r="C58" s="6">
        <f>VLOOKUP(Tabla1[[#This Row],[NOMBRE DE SERVICIO]],tb_servicio!D:E,2,FALSE)</f>
        <v>117</v>
      </c>
      <c r="D58" s="6" t="s">
        <v>135</v>
      </c>
      <c r="E58" s="6">
        <f>IF(Tabla1[[#This Row],[IDU 1]]&lt;&gt;"",VLOOKUP(Tabla1[[#This Row],[IDU 1]],tb_idu!$B:$E,4,FALSE),"")</f>
        <v>85</v>
      </c>
      <c r="F58" s="6" t="s">
        <v>645</v>
      </c>
      <c r="G58" s="6" t="s">
        <v>228</v>
      </c>
      <c r="H58" s="6">
        <f>IF(Tabla1[[#This Row],[IDU 2]]&lt;&gt;"",VLOOKUP(Tabla1[[#This Row],[IDU 2]],tb_idu!$B:$E,4,FALSE),"")</f>
        <v>6</v>
      </c>
      <c r="I58" s="6" t="s">
        <v>559</v>
      </c>
      <c r="J58" s="6" t="s">
        <v>219</v>
      </c>
      <c r="K58" s="6">
        <f>IF(Tabla1[[#This Row],[IDU 3]]&lt;&gt;"",VLOOKUP(Tabla1[[#This Row],[IDU 3]],tb_idu!$B:$E,4,FALSE),"")</f>
        <v>9</v>
      </c>
      <c r="L58" s="6" t="s">
        <v>620</v>
      </c>
      <c r="M58" s="6" t="s">
        <v>226</v>
      </c>
      <c r="N58" s="6">
        <f>IF(Tabla1[[#This Row],[IDU 4]]&lt;&gt;"",VLOOKUP(Tabla1[[#This Row],[IDU 4]],tb_idu!$B:$E,4,FALSE),"")</f>
        <v>7</v>
      </c>
      <c r="O58" s="6" t="s">
        <v>547</v>
      </c>
      <c r="P58" s="6" t="s">
        <v>255</v>
      </c>
      <c r="Q58" s="6">
        <f>IF(Tabla1[[#This Row],[IDU 5]]&lt;&gt;"",VLOOKUP(Tabla1[[#This Row],[IDU 5]],tb_idu!$B:$E,4,FALSE),"")</f>
        <v>197</v>
      </c>
      <c r="R58" s="6" t="s">
        <v>548</v>
      </c>
      <c r="S58" s="6" t="s">
        <v>256</v>
      </c>
      <c r="T58" s="6">
        <f>IF(Tabla1[[#This Row],[IDU 6]]&lt;&gt;"",VLOOKUP(Tabla1[[#This Row],[IDU 6]],tb_idu!$B:$E,4,FALSE),"")</f>
        <v>196</v>
      </c>
      <c r="U58" s="6" t="s">
        <v>646</v>
      </c>
      <c r="V58" s="6"/>
      <c r="W58" s="6" t="str">
        <f>IF(Tabla1[[#This Row],[IDU 7]]&lt;&gt;"",VLOOKUP(Tabla1[[#This Row],[IDU 7]],tb_idu!$B:$E,4,FALSE),"")</f>
        <v/>
      </c>
      <c r="X58" s="6"/>
      <c r="Y58" s="6"/>
      <c r="Z58" s="6" t="str">
        <f>IF(Tabla1[[#This Row],[IDU 8]]&lt;&gt;"",VLOOKUP(Tabla1[[#This Row],[IDU 8]],tb_idu!$B:$E,4,FALSE),"")</f>
        <v/>
      </c>
      <c r="AA58" s="6"/>
      <c r="AB58" s="6"/>
      <c r="AC58" s="6" t="s">
        <v>647</v>
      </c>
      <c r="AD58" s="6" t="s">
        <v>540</v>
      </c>
      <c r="AE58" s="6" t="s">
        <v>550</v>
      </c>
      <c r="AF58" s="6" t="s">
        <v>18</v>
      </c>
      <c r="AG58" s="6">
        <f>VLOOKUP(Tabla1[[#This Row],[NOMBRE DEL SITE]],tb_sitio!B:D,3,FALSE)</f>
        <v>19</v>
      </c>
      <c r="AH58" s="6" t="s">
        <v>1</v>
      </c>
      <c r="AI58" s="10">
        <f>VLOOKUP(Tabla1[[#This Row],[NOMBRE DEL PE ( agregador )]],tb_sitio!B:D,3,FALSE)</f>
        <v>1</v>
      </c>
      <c r="AK58">
        <f>IF(Tabla1[[#This Row],[id idu8]]&lt;&gt;"",1,0)</f>
        <v>0</v>
      </c>
      <c r="AL58">
        <f>IF(Tabla1[[#This Row],[id idu7]]&lt;&gt;"",1,0)</f>
        <v>0</v>
      </c>
      <c r="AM58">
        <f>IF(Tabla1[[#This Row],[id idu6]]&lt;&gt;"",1,0)</f>
        <v>1</v>
      </c>
      <c r="AN58">
        <f>IF(Tabla1[[#This Row],[id idu5]]&lt;&gt;"",1,0)</f>
        <v>1</v>
      </c>
      <c r="AO58">
        <f>IF(Tabla1[[#This Row],[id idu4]]&lt;&gt;"",1,0)</f>
        <v>1</v>
      </c>
      <c r="AP58">
        <f>IF(Tabla1[[#This Row],[id idu3]]&lt;&gt;"",1,0)</f>
        <v>1</v>
      </c>
      <c r="AQ58">
        <f>IF(Tabla1[[#This Row],[id idu2]]&lt;&gt;"",1,0)</f>
        <v>1</v>
      </c>
      <c r="AR58">
        <f>IF(OR(Tabla1[[#This Row],[id idu]]&lt;&gt;"",Tabla1[[#This Row],[id servicio]]&lt;&gt;""),1,0)</f>
        <v>1</v>
      </c>
      <c r="AS58">
        <f t="shared" si="0"/>
        <v>6</v>
      </c>
      <c r="AT58" t="str">
        <f>IF(AR58=1,_xlfn.CONCAT("(",1+SUM($AS$1:AS57),",",Tabla1[[#This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(192,117,85,"2-ML1-1","IF4-6",NULL,"LIM_AERO_PAG_1","Gi0/4/6","","10.0.11.32/24",1,19),</v>
      </c>
      <c r="AU58" t="str">
        <f>IF(AQ58=1,_xlfn.CONCAT("(",2+SUM($AS$1:AS57),",",Tabla1[[#This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2]])+1,20)),""),""",",2+SUM($AS$1:AS57)-1,",""","",""",""","",""",""","",""",""","",""",",Tabla1[[#This Row],[id_agregador]],",",Tabla1[[#This Row],[id sitio]],"),"),"")</f>
        <v>(193,117,6,"IF4-6","17-EG6-4",192,"","","","",1,19),</v>
      </c>
      <c r="AV58" s="9" t="str">
        <f>IF(AP58=1,_xlfn.CONCAT("(",3+SUM($AS$1:AS57),",",Tabla1[[#This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3]])+1,20)),""),""",",3+SUM($AS$1:AS57)-1,",""","",""",""","",""",""","",""",""","",""",",Tabla1[[#This Row],[id_agregador]],",",Tabla1[[#This Row],[id sitio]],"),"),"")</f>
        <v>(194,117,9,"17-EG6-1","17-EG6-2",193,"","","","",1,19),</v>
      </c>
      <c r="AW58" t="str">
        <f>IF(AO58=1,_xlfn.CONCAT("(",4+SUM($AS$1:AS57),",",Tabla1[[#This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4]])+1,20)),""),""",",4+SUM($AS$1:AS57)-1,",""","",""",""","",""",""","",""",""","",""",",Tabla1[[#This Row],[id_agregador]],",",Tabla1[[#This Row],[id sitio]],"),"),"")</f>
        <v>(195,117,7,"17-EG6-4","17-EG6-1",194,"","","","",1,19),</v>
      </c>
      <c r="AX58" t="str">
        <f>IF(AN58=1,_xlfn.CONCAT("(",5+SUM($AS$1:AS57),",",Tabla1[[#This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5]])+1,20)),""),""",",5+SUM($AS$1:AS57)-1,",""","",""",""","",""",""","",""",""","",""",",Tabla1[[#This Row],[id_agregador]],",",Tabla1[[#This Row],[id sitio]],"),"),"")</f>
        <v>(196,117,197,"33-ETMC-1","17-EG16-4",195,"","","","",1,19),</v>
      </c>
      <c r="AY58" t="str">
        <f>IF(AM58=1,_xlfn.CONCAT("(",6+SUM($AS$1:AS57),",",Tabla1[[#This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6]])+1,20)),""),""",",6+SUM($AS$1:AS57)-1,",""","",""",""","",""",""","",""",""","",""",",Tabla1[[#This Row],[id_agregador]],",",Tabla1[[#This Row],[id sitio]],"),"),"")</f>
        <v>(197,117,196,"17-EG16-4","5-MP1-Port2VC12-25",196,"","","","",1,19),</v>
      </c>
      <c r="AZ58" t="str">
        <f>IF(AL58=1,_xlfn.CONCAT("(",7+SUM($AS$1:AS57),",",Tabla1[[#This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7]])+1,20)),""),""",",7+SUM($AS$1:AS57)-1,",""","",""",""","",""",""","",""",""","",""",",Tabla1[[#This Row],[id_agregador]],",",Tabla1[[#This Row],[id sitio]],"),"),"")</f>
        <v/>
      </c>
      <c r="BA58" t="str">
        <f>IF(AK58=1,_xlfn.CONCAT("(",8+SUM($AS$1:AS57),",",Tabla1[[#This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8]])+1,20)),""),""",",8+SUM($AS$1:AS57)-1,",""","",""",""","",""",""","",""",""","",""",",Tabla1[[#This Row],[id_agregador]],",",Tabla1[[#This Row],[id sitio]],"),"),"")</f>
        <v/>
      </c>
    </row>
    <row r="59" spans="1:53" x14ac:dyDescent="0.25">
      <c r="A59" s="6" t="s">
        <v>276</v>
      </c>
      <c r="B59" s="6" t="s">
        <v>350</v>
      </c>
      <c r="C59" s="6">
        <f>VLOOKUP(Tabla1[[#This Row],[NOMBRE DE SERVICIO]],tb_servicio!D:E,2,FALSE)</f>
        <v>26</v>
      </c>
      <c r="D59" s="6" t="s">
        <v>136</v>
      </c>
      <c r="E59" s="6">
        <f>IF(Tabla1[[#This Row],[IDU 1]]&lt;&gt;"",VLOOKUP(Tabla1[[#This Row],[IDU 1]],tb_idu!$B:$E,4,FALSE),"")</f>
        <v>87</v>
      </c>
      <c r="F59" s="6" t="s">
        <v>575</v>
      </c>
      <c r="G59" s="6" t="s">
        <v>112</v>
      </c>
      <c r="H59" s="6">
        <f>IF(Tabla1[[#This Row],[IDU 2]]&lt;&gt;"",VLOOKUP(Tabla1[[#This Row],[IDU 2]],tb_idu!$B:$E,4,FALSE),"")</f>
        <v>18</v>
      </c>
      <c r="I59" s="6" t="s">
        <v>585</v>
      </c>
      <c r="J59" s="6" t="s">
        <v>111</v>
      </c>
      <c r="K59" s="6">
        <f>IF(Tabla1[[#This Row],[IDU 3]]&lt;&gt;"",VLOOKUP(Tabla1[[#This Row],[IDU 3]],tb_idu!$B:$E,4,FALSE),"")</f>
        <v>16</v>
      </c>
      <c r="L59" s="6" t="s">
        <v>568</v>
      </c>
      <c r="M59" s="6" t="s">
        <v>115</v>
      </c>
      <c r="N59" s="6">
        <f>IF(Tabla1[[#This Row],[IDU 4]]&lt;&gt;"",VLOOKUP(Tabla1[[#This Row],[IDU 4]],tb_idu!$B:$E,4,FALSE),"")</f>
        <v>32</v>
      </c>
      <c r="O59" s="6" t="s">
        <v>563</v>
      </c>
      <c r="P59" s="6" t="s">
        <v>223</v>
      </c>
      <c r="Q59" s="6">
        <f>IF(Tabla1[[#This Row],[IDU 5]]&lt;&gt;"",VLOOKUP(Tabla1[[#This Row],[IDU 5]],tb_idu!$B:$E,4,FALSE),"")</f>
        <v>62</v>
      </c>
      <c r="R59" s="6" t="s">
        <v>629</v>
      </c>
      <c r="S59" s="6"/>
      <c r="T59" s="6" t="str">
        <f>IF(Tabla1[[#This Row],[IDU 6]]&lt;&gt;"",VLOOKUP(Tabla1[[#This Row],[IDU 6]],tb_idu!$B:$E,4,FALSE),"")</f>
        <v/>
      </c>
      <c r="U59" s="6"/>
      <c r="V59" s="6"/>
      <c r="W59" s="6" t="str">
        <f>IF(Tabla1[[#This Row],[IDU 7]]&lt;&gt;"",VLOOKUP(Tabla1[[#This Row],[IDU 7]],tb_idu!$B:$E,4,FALSE),"")</f>
        <v/>
      </c>
      <c r="X59" s="6"/>
      <c r="Y59" s="6"/>
      <c r="Z59" s="6" t="str">
        <f>IF(Tabla1[[#This Row],[IDU 8]]&lt;&gt;"",VLOOKUP(Tabla1[[#This Row],[IDU 8]],tb_idu!$B:$E,4,FALSE),"")</f>
        <v/>
      </c>
      <c r="AA59" s="6"/>
      <c r="AB59" s="6"/>
      <c r="AC59" s="6"/>
      <c r="AD59" s="6" t="s">
        <v>648</v>
      </c>
      <c r="AE59" s="6" t="s">
        <v>649</v>
      </c>
      <c r="AF59" s="6" t="s">
        <v>19</v>
      </c>
      <c r="AG59" s="6">
        <f>VLOOKUP(Tabla1[[#This Row],[NOMBRE DEL SITE]],tb_sitio!B:D,3,FALSE)</f>
        <v>20</v>
      </c>
      <c r="AH59" s="6" t="s">
        <v>12</v>
      </c>
      <c r="AI59" s="10">
        <f>VLOOKUP(Tabla1[[#This Row],[NOMBRE DEL PE ( agregador )]],tb_sitio!B:D,3,FALSE)</f>
        <v>13</v>
      </c>
      <c r="AK59">
        <f>IF(Tabla1[[#This Row],[id idu8]]&lt;&gt;"",1,0)</f>
        <v>0</v>
      </c>
      <c r="AL59">
        <f>IF(Tabla1[[#This Row],[id idu7]]&lt;&gt;"",1,0)</f>
        <v>0</v>
      </c>
      <c r="AM59">
        <f>IF(Tabla1[[#This Row],[id idu6]]&lt;&gt;"",1,0)</f>
        <v>0</v>
      </c>
      <c r="AN59">
        <f>IF(Tabla1[[#This Row],[id idu5]]&lt;&gt;"",1,0)</f>
        <v>1</v>
      </c>
      <c r="AO59">
        <f>IF(Tabla1[[#This Row],[id idu4]]&lt;&gt;"",1,0)</f>
        <v>1</v>
      </c>
      <c r="AP59">
        <f>IF(Tabla1[[#This Row],[id idu3]]&lt;&gt;"",1,0)</f>
        <v>1</v>
      </c>
      <c r="AQ59">
        <f>IF(Tabla1[[#This Row],[id idu2]]&lt;&gt;"",1,0)</f>
        <v>1</v>
      </c>
      <c r="AR59">
        <f>IF(OR(Tabla1[[#This Row],[id idu]]&lt;&gt;"",Tabla1[[#This Row],[id servicio]]&lt;&gt;""),1,0)</f>
        <v>1</v>
      </c>
      <c r="AS59">
        <f t="shared" si="0"/>
        <v>5</v>
      </c>
      <c r="AT59" t="str">
        <f>IF(AR59=1,_xlfn.CONCAT("(",1+SUM($AS$1:AS58),",",Tabla1[[#This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(198,26,87,"17-EG6-5","IF4-6",NULL,"LIM_EALZ_AGG_1_","Gi1/1/7","","",13,20),</v>
      </c>
      <c r="AU59" t="str">
        <f>IF(AQ59=1,_xlfn.CONCAT("(",2+SUM($AS$1:AS58),",",Tabla1[[#This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2]])+1,20)),""),""",",2+SUM($AS$1:AS58)-1,",""","",""",""","",""",""","",""",""","",""",",Tabla1[[#This Row],[id_agregador]],",",Tabla1[[#This Row],[id sitio]],"),"),"")</f>
        <v>(199,26,18,"IF3-5","17-EG6-2",198,"","","","",13,20),</v>
      </c>
      <c r="AV59" s="9" t="str">
        <f>IF(AP59=1,_xlfn.CONCAT("(",3+SUM($AS$1:AS58),",",Tabla1[[#This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3]])+1,20)),""),""",",3+SUM($AS$1:AS58)-1,",""","",""",""","",""",""","",""",""","",""",",Tabla1[[#This Row],[id_agregador]],",",Tabla1[[#This Row],[id sitio]],"),"),"")</f>
        <v>(200,26,16,"17-EG6-1","IF1-2",199,"","","","",13,20),</v>
      </c>
      <c r="AW59" t="str">
        <f>IF(AO59=1,_xlfn.CONCAT("(",4+SUM($AS$1:AS58),",",Tabla1[[#This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4]])+1,20)),""),""",",4+SUM($AS$1:AS58)-1,",""","",""",""","",""",""","",""",""","",""",",Tabla1[[#This Row],[id_agregador]],",",Tabla1[[#This Row],[id sitio]],"),"),"")</f>
        <v>(201,26,32,"IF3-5","IF4-6",200,"","","","",13,20),</v>
      </c>
      <c r="AX59" t="str">
        <f>IF(AN59=1,_xlfn.CONCAT("(",5+SUM($AS$1:AS58),",",Tabla1[[#This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5]])+1,20)),""),""",",5+SUM($AS$1:AS58)-1,",""","",""",""","",""",""","",""",""","",""",",Tabla1[[#This Row],[id_agregador]],",",Tabla1[[#This Row],[id sitio]],"),"),"")</f>
        <v>(202,26,62,"IF1-2","17-EG6-2",201,"","","","",13,20),</v>
      </c>
      <c r="AY59" t="str">
        <f>IF(AM59=1,_xlfn.CONCAT("(",6+SUM($AS$1:AS58),",",Tabla1[[#This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6]])+1,20)),""),""",",6+SUM($AS$1:AS58)-1,",""","",""",""","",""",""","",""",""","",""",",Tabla1[[#This Row],[id_agregador]],",",Tabla1[[#This Row],[id sitio]],"),"),"")</f>
        <v/>
      </c>
      <c r="AZ59" t="str">
        <f>IF(AL59=1,_xlfn.CONCAT("(",7+SUM($AS$1:AS58),",",Tabla1[[#This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7]])+1,20)),""),""",",7+SUM($AS$1:AS58)-1,",""","",""",""","",""",""","",""",""","",""",",Tabla1[[#This Row],[id_agregador]],",",Tabla1[[#This Row],[id sitio]],"),"),"")</f>
        <v/>
      </c>
      <c r="BA59" t="str">
        <f>IF(AK59=1,_xlfn.CONCAT("(",8+SUM($AS$1:AS58),",",Tabla1[[#This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8]])+1,20)),""),""",",8+SUM($AS$1:AS58)-1,",""","",""",""","",""",""","",""",""","",""",",Tabla1[[#This Row],[id_agregador]],",",Tabla1[[#This Row],[id sitio]],"),"),"")</f>
        <v/>
      </c>
    </row>
    <row r="60" spans="1:53" x14ac:dyDescent="0.25">
      <c r="A60" s="6" t="s">
        <v>273</v>
      </c>
      <c r="B60" s="6" t="s">
        <v>351</v>
      </c>
      <c r="C60" s="6">
        <f>VLOOKUP(Tabla1[[#This Row],[NOMBRE DE SERVICIO]],tb_servicio!D:E,2,FALSE)</f>
        <v>41</v>
      </c>
      <c r="D60" s="6" t="s">
        <v>136</v>
      </c>
      <c r="E60" s="6">
        <f>IF(Tabla1[[#This Row],[IDU 1]]&lt;&gt;"",VLOOKUP(Tabla1[[#This Row],[IDU 1]],tb_idu!$B:$E,4,FALSE),"")</f>
        <v>87</v>
      </c>
      <c r="F60" s="6" t="s">
        <v>644</v>
      </c>
      <c r="G60" s="6" t="s">
        <v>112</v>
      </c>
      <c r="H60" s="6">
        <f>IF(Tabla1[[#This Row],[IDU 2]]&lt;&gt;"",VLOOKUP(Tabla1[[#This Row],[IDU 2]],tb_idu!$B:$E,4,FALSE),"")</f>
        <v>18</v>
      </c>
      <c r="I60" s="6" t="s">
        <v>585</v>
      </c>
      <c r="J60" s="6" t="s">
        <v>111</v>
      </c>
      <c r="K60" s="6">
        <f>IF(Tabla1[[#This Row],[IDU 3]]&lt;&gt;"",VLOOKUP(Tabla1[[#This Row],[IDU 3]],tb_idu!$B:$E,4,FALSE),"")</f>
        <v>16</v>
      </c>
      <c r="L60" s="6" t="s">
        <v>568</v>
      </c>
      <c r="M60" s="6" t="s">
        <v>115</v>
      </c>
      <c r="N60" s="6">
        <f>IF(Tabla1[[#This Row],[IDU 4]]&lt;&gt;"",VLOOKUP(Tabla1[[#This Row],[IDU 4]],tb_idu!$B:$E,4,FALSE),"")</f>
        <v>32</v>
      </c>
      <c r="O60" s="6" t="s">
        <v>563</v>
      </c>
      <c r="P60" s="6" t="s">
        <v>223</v>
      </c>
      <c r="Q60" s="6">
        <f>IF(Tabla1[[#This Row],[IDU 5]]&lt;&gt;"",VLOOKUP(Tabla1[[#This Row],[IDU 5]],tb_idu!$B:$E,4,FALSE),"")</f>
        <v>62</v>
      </c>
      <c r="R60" s="6" t="s">
        <v>629</v>
      </c>
      <c r="S60" s="6"/>
      <c r="T60" s="6" t="str">
        <f>IF(Tabla1[[#This Row],[IDU 6]]&lt;&gt;"",VLOOKUP(Tabla1[[#This Row],[IDU 6]],tb_idu!$B:$E,4,FALSE),"")</f>
        <v/>
      </c>
      <c r="U60" s="6"/>
      <c r="V60" s="6"/>
      <c r="W60" s="6" t="str">
        <f>IF(Tabla1[[#This Row],[IDU 7]]&lt;&gt;"",VLOOKUP(Tabla1[[#This Row],[IDU 7]],tb_idu!$B:$E,4,FALSE),"")</f>
        <v/>
      </c>
      <c r="X60" s="6"/>
      <c r="Y60" s="6"/>
      <c r="Z60" s="6" t="str">
        <f>IF(Tabla1[[#This Row],[IDU 8]]&lt;&gt;"",VLOOKUP(Tabla1[[#This Row],[IDU 8]],tb_idu!$B:$E,4,FALSE),"")</f>
        <v/>
      </c>
      <c r="AA60" s="6"/>
      <c r="AB60" s="6"/>
      <c r="AC60" s="6"/>
      <c r="AD60" s="6" t="s">
        <v>553</v>
      </c>
      <c r="AE60" s="6" t="s">
        <v>630</v>
      </c>
      <c r="AF60" s="6" t="s">
        <v>19</v>
      </c>
      <c r="AG60" s="6">
        <f>VLOOKUP(Tabla1[[#This Row],[NOMBRE DEL SITE]],tb_sitio!B:D,3,FALSE)</f>
        <v>20</v>
      </c>
      <c r="AH60" s="6" t="s">
        <v>12</v>
      </c>
      <c r="AI60" s="10">
        <f>VLOOKUP(Tabla1[[#This Row],[NOMBRE DEL PE ( agregador )]],tb_sitio!B:D,3,FALSE)</f>
        <v>13</v>
      </c>
      <c r="AK60">
        <f>IF(Tabla1[[#This Row],[id idu8]]&lt;&gt;"",1,0)</f>
        <v>0</v>
      </c>
      <c r="AL60">
        <f>IF(Tabla1[[#This Row],[id idu7]]&lt;&gt;"",1,0)</f>
        <v>0</v>
      </c>
      <c r="AM60">
        <f>IF(Tabla1[[#This Row],[id idu6]]&lt;&gt;"",1,0)</f>
        <v>0</v>
      </c>
      <c r="AN60">
        <f>IF(Tabla1[[#This Row],[id idu5]]&lt;&gt;"",1,0)</f>
        <v>1</v>
      </c>
      <c r="AO60">
        <f>IF(Tabla1[[#This Row],[id idu4]]&lt;&gt;"",1,0)</f>
        <v>1</v>
      </c>
      <c r="AP60">
        <f>IF(Tabla1[[#This Row],[id idu3]]&lt;&gt;"",1,0)</f>
        <v>1</v>
      </c>
      <c r="AQ60">
        <f>IF(Tabla1[[#This Row],[id idu2]]&lt;&gt;"",1,0)</f>
        <v>1</v>
      </c>
      <c r="AR60">
        <f>IF(OR(Tabla1[[#This Row],[id idu]]&lt;&gt;"",Tabla1[[#This Row],[id servicio]]&lt;&gt;""),1,0)</f>
        <v>1</v>
      </c>
      <c r="AS60">
        <f t="shared" si="0"/>
        <v>5</v>
      </c>
      <c r="AT60" t="str">
        <f>IF(AR60=1,_xlfn.CONCAT("(",1+SUM($AS$1:AS59),",",Tabla1[[#This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(203,41,87,"17-EG6-4","IF4-6",NULL,"LIM_EAL_PAG_1","Gi0/0/4","","",13,20),</v>
      </c>
      <c r="AU60" t="str">
        <f>IF(AQ60=1,_xlfn.CONCAT("(",2+SUM($AS$1:AS59),",",Tabla1[[#This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2]])+1,20)),""),""",",2+SUM($AS$1:AS59)-1,",""","",""",""","",""",""","",""",""","",""",",Tabla1[[#This Row],[id_agregador]],",",Tabla1[[#This Row],[id sitio]],"),"),"")</f>
        <v>(204,41,18,"IF3-5","17-EG6-2",203,"","","","",13,20),</v>
      </c>
      <c r="AV60" s="9" t="str">
        <f>IF(AP60=1,_xlfn.CONCAT("(",3+SUM($AS$1:AS59),",",Tabla1[[#This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3]])+1,20)),""),""",",3+SUM($AS$1:AS59)-1,",""","",""",""","",""",""","",""",""","",""",",Tabla1[[#This Row],[id_agregador]],",",Tabla1[[#This Row],[id sitio]],"),"),"")</f>
        <v>(205,41,16,"17-EG6-1","IF1-2",204,"","","","",13,20),</v>
      </c>
      <c r="AW60" t="str">
        <f>IF(AO60=1,_xlfn.CONCAT("(",4+SUM($AS$1:AS59),",",Tabla1[[#This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4]])+1,20)),""),""",",4+SUM($AS$1:AS59)-1,",""","",""",""","",""",""","",""",""","",""",",Tabla1[[#This Row],[id_agregador]],",",Tabla1[[#This Row],[id sitio]],"),"),"")</f>
        <v>(206,41,32,"IF3-5","IF4-6",205,"","","","",13,20),</v>
      </c>
      <c r="AX60" t="str">
        <f>IF(AN60=1,_xlfn.CONCAT("(",5+SUM($AS$1:AS59),",",Tabla1[[#This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5]])+1,20)),""),""",",5+SUM($AS$1:AS59)-1,",""","",""",""","",""",""","",""",""","",""",",Tabla1[[#This Row],[id_agregador]],",",Tabla1[[#This Row],[id sitio]],"),"),"")</f>
        <v>(207,41,62,"IF1-2","17-EG6-2",206,"","","","",13,20),</v>
      </c>
      <c r="AY60" t="str">
        <f>IF(AM60=1,_xlfn.CONCAT("(",6+SUM($AS$1:AS59),",",Tabla1[[#This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6]])+1,20)),""),""",",6+SUM($AS$1:AS59)-1,",""","",""",""","",""",""","",""",""","",""",",Tabla1[[#This Row],[id_agregador]],",",Tabla1[[#This Row],[id sitio]],"),"),"")</f>
        <v/>
      </c>
      <c r="AZ60" t="str">
        <f>IF(AL60=1,_xlfn.CONCAT("(",7+SUM($AS$1:AS59),",",Tabla1[[#This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7]])+1,20)),""),""",",7+SUM($AS$1:AS59)-1,",""","",""",""","",""",""","",""",""","",""",",Tabla1[[#This Row],[id_agregador]],",",Tabla1[[#This Row],[id sitio]],"),"),"")</f>
        <v/>
      </c>
      <c r="BA60" t="str">
        <f>IF(AK60=1,_xlfn.CONCAT("(",8+SUM($AS$1:AS59),",",Tabla1[[#This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8]])+1,20)),""),""",",8+SUM($AS$1:AS59)-1,",""","",""",""","",""",""","",""",""","",""",",Tabla1[[#This Row],[id_agregador]],",",Tabla1[[#This Row],[id sitio]],"),"),"")</f>
        <v/>
      </c>
    </row>
    <row r="61" spans="1:53" x14ac:dyDescent="0.25">
      <c r="A61" s="6" t="s">
        <v>272</v>
      </c>
      <c r="B61" s="6" t="s">
        <v>352</v>
      </c>
      <c r="C61" s="6">
        <f>VLOOKUP(Tabla1[[#This Row],[NOMBRE DE SERVICIO]],tb_servicio!D:E,2,FALSE)</f>
        <v>136</v>
      </c>
      <c r="D61" s="6" t="s">
        <v>136</v>
      </c>
      <c r="E61" s="6">
        <f>IF(Tabla1[[#This Row],[IDU 1]]&lt;&gt;"",VLOOKUP(Tabla1[[#This Row],[IDU 1]],tb_idu!$B:$E,4,FALSE),"")</f>
        <v>87</v>
      </c>
      <c r="F61" s="6" t="s">
        <v>558</v>
      </c>
      <c r="G61" s="6" t="s">
        <v>112</v>
      </c>
      <c r="H61" s="6">
        <f>IF(Tabla1[[#This Row],[IDU 2]]&lt;&gt;"",VLOOKUP(Tabla1[[#This Row],[IDU 2]],tb_idu!$B:$E,4,FALSE),"")</f>
        <v>18</v>
      </c>
      <c r="I61" s="6" t="s">
        <v>585</v>
      </c>
      <c r="J61" s="6" t="s">
        <v>111</v>
      </c>
      <c r="K61" s="6">
        <f>IF(Tabla1[[#This Row],[IDU 3]]&lt;&gt;"",VLOOKUP(Tabla1[[#This Row],[IDU 3]],tb_idu!$B:$E,4,FALSE),"")</f>
        <v>16</v>
      </c>
      <c r="L61" s="6" t="s">
        <v>568</v>
      </c>
      <c r="M61" s="6" t="s">
        <v>115</v>
      </c>
      <c r="N61" s="6">
        <f>IF(Tabla1[[#This Row],[IDU 4]]&lt;&gt;"",VLOOKUP(Tabla1[[#This Row],[IDU 4]],tb_idu!$B:$E,4,FALSE),"")</f>
        <v>32</v>
      </c>
      <c r="O61" s="6" t="s">
        <v>563</v>
      </c>
      <c r="P61" s="6" t="s">
        <v>223</v>
      </c>
      <c r="Q61" s="6">
        <f>IF(Tabla1[[#This Row],[IDU 5]]&lt;&gt;"",VLOOKUP(Tabla1[[#This Row],[IDU 5]],tb_idu!$B:$E,4,FALSE),"")</f>
        <v>62</v>
      </c>
      <c r="R61" s="6" t="s">
        <v>629</v>
      </c>
      <c r="S61" s="6"/>
      <c r="T61" s="6" t="str">
        <f>IF(Tabla1[[#This Row],[IDU 6]]&lt;&gt;"",VLOOKUP(Tabla1[[#This Row],[IDU 6]],tb_idu!$B:$E,4,FALSE),"")</f>
        <v/>
      </c>
      <c r="U61" s="6"/>
      <c r="V61" s="6"/>
      <c r="W61" s="6" t="str">
        <f>IF(Tabla1[[#This Row],[IDU 7]]&lt;&gt;"",VLOOKUP(Tabla1[[#This Row],[IDU 7]],tb_idu!$B:$E,4,FALSE),"")</f>
        <v/>
      </c>
      <c r="X61" s="6"/>
      <c r="Y61" s="6"/>
      <c r="Z61" s="6" t="str">
        <f>IF(Tabla1[[#This Row],[IDU 8]]&lt;&gt;"",VLOOKUP(Tabla1[[#This Row],[IDU 8]],tb_idu!$B:$E,4,FALSE),"")</f>
        <v/>
      </c>
      <c r="AA61" s="6"/>
      <c r="AB61" s="6"/>
      <c r="AC61" s="6"/>
      <c r="AD61" s="6" t="s">
        <v>553</v>
      </c>
      <c r="AE61" s="6" t="s">
        <v>630</v>
      </c>
      <c r="AF61" s="6" t="s">
        <v>19</v>
      </c>
      <c r="AG61" s="6">
        <f>VLOOKUP(Tabla1[[#This Row],[NOMBRE DEL SITE]],tb_sitio!B:D,3,FALSE)</f>
        <v>20</v>
      </c>
      <c r="AH61" s="6" t="s">
        <v>12</v>
      </c>
      <c r="AI61" s="10">
        <f>VLOOKUP(Tabla1[[#This Row],[NOMBRE DEL PE ( agregador )]],tb_sitio!B:D,3,FALSE)</f>
        <v>13</v>
      </c>
      <c r="AK61">
        <f>IF(Tabla1[[#This Row],[id idu8]]&lt;&gt;"",1,0)</f>
        <v>0</v>
      </c>
      <c r="AL61">
        <f>IF(Tabla1[[#This Row],[id idu7]]&lt;&gt;"",1,0)</f>
        <v>0</v>
      </c>
      <c r="AM61">
        <f>IF(Tabla1[[#This Row],[id idu6]]&lt;&gt;"",1,0)</f>
        <v>0</v>
      </c>
      <c r="AN61">
        <f>IF(Tabla1[[#This Row],[id idu5]]&lt;&gt;"",1,0)</f>
        <v>1</v>
      </c>
      <c r="AO61">
        <f>IF(Tabla1[[#This Row],[id idu4]]&lt;&gt;"",1,0)</f>
        <v>1</v>
      </c>
      <c r="AP61">
        <f>IF(Tabla1[[#This Row],[id idu3]]&lt;&gt;"",1,0)</f>
        <v>1</v>
      </c>
      <c r="AQ61">
        <f>IF(Tabla1[[#This Row],[id idu2]]&lt;&gt;"",1,0)</f>
        <v>1</v>
      </c>
      <c r="AR61">
        <f>IF(OR(Tabla1[[#This Row],[id idu]]&lt;&gt;"",Tabla1[[#This Row],[id servicio]]&lt;&gt;""),1,0)</f>
        <v>1</v>
      </c>
      <c r="AS61">
        <f t="shared" si="0"/>
        <v>5</v>
      </c>
      <c r="AT61" t="str">
        <f>IF(AR61=1,_xlfn.CONCAT("(",1+SUM($AS$1:AS60),",",Tabla1[[#This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(208,136,87,"17-EG6-2","IF4-6",NULL,"LIM_EAL_PAG_1","Gi0/0/4","","",13,20),</v>
      </c>
      <c r="AU61" t="str">
        <f>IF(AQ61=1,_xlfn.CONCAT("(",2+SUM($AS$1:AS60),",",Tabla1[[#This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2]])+1,20)),""),""",",2+SUM($AS$1:AS60)-1,",""","",""",""","",""",""","",""",""","",""",",Tabla1[[#This Row],[id_agregador]],",",Tabla1[[#This Row],[id sitio]],"),"),"")</f>
        <v>(209,136,18,"IF3-5","17-EG6-2",208,"","","","",13,20),</v>
      </c>
      <c r="AV61" s="9" t="str">
        <f>IF(AP61=1,_xlfn.CONCAT("(",3+SUM($AS$1:AS60),",",Tabla1[[#This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3]])+1,20)),""),""",",3+SUM($AS$1:AS60)-1,",""","",""",""","",""",""","",""",""","",""",",Tabla1[[#This Row],[id_agregador]],",",Tabla1[[#This Row],[id sitio]],"),"),"")</f>
        <v>(210,136,16,"17-EG6-1","IF1-2",209,"","","","",13,20),</v>
      </c>
      <c r="AW61" t="str">
        <f>IF(AO61=1,_xlfn.CONCAT("(",4+SUM($AS$1:AS60),",",Tabla1[[#This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4]])+1,20)),""),""",",4+SUM($AS$1:AS60)-1,",""","",""",""","",""",""","",""",""","",""",",Tabla1[[#This Row],[id_agregador]],",",Tabla1[[#This Row],[id sitio]],"),"),"")</f>
        <v>(211,136,32,"IF3-5","IF4-6",210,"","","","",13,20),</v>
      </c>
      <c r="AX61" t="str">
        <f>IF(AN61=1,_xlfn.CONCAT("(",5+SUM($AS$1:AS60),",",Tabla1[[#This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5]])+1,20)),""),""",",5+SUM($AS$1:AS60)-1,",""","",""",""","",""",""","",""",""","",""",",Tabla1[[#This Row],[id_agregador]],",",Tabla1[[#This Row],[id sitio]],"),"),"")</f>
        <v>(212,136,62,"IF1-2","17-EG6-2",211,"","","","",13,20),</v>
      </c>
      <c r="AY61" t="str">
        <f>IF(AM61=1,_xlfn.CONCAT("(",6+SUM($AS$1:AS60),",",Tabla1[[#This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6]])+1,20)),""),""",",6+SUM($AS$1:AS60)-1,",""","",""",""","",""",""","",""",""","",""",",Tabla1[[#This Row],[id_agregador]],",",Tabla1[[#This Row],[id sitio]],"),"),"")</f>
        <v/>
      </c>
      <c r="AZ61" t="str">
        <f>IF(AL61=1,_xlfn.CONCAT("(",7+SUM($AS$1:AS60),",",Tabla1[[#This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7]])+1,20)),""),""",",7+SUM($AS$1:AS60)-1,",""","",""",""","",""",""","",""",""","",""",",Tabla1[[#This Row],[id_agregador]],",",Tabla1[[#This Row],[id sitio]],"),"),"")</f>
        <v/>
      </c>
      <c r="BA61" t="str">
        <f>IF(AK61=1,_xlfn.CONCAT("(",8+SUM($AS$1:AS60),",",Tabla1[[#This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8]])+1,20)),""),""",",8+SUM($AS$1:AS60)-1,",""","",""",""","",""",""","",""",""","",""",",Tabla1[[#This Row],[id_agregador]],",",Tabla1[[#This Row],[id sitio]],"),"),"")</f>
        <v/>
      </c>
    </row>
    <row r="62" spans="1:53" x14ac:dyDescent="0.25">
      <c r="A62" s="6" t="s">
        <v>273</v>
      </c>
      <c r="B62" s="6" t="s">
        <v>353</v>
      </c>
      <c r="C62" s="6">
        <f>VLOOKUP(Tabla1[[#This Row],[NOMBRE DE SERVICIO]],tb_servicio!D:E,2,FALSE)</f>
        <v>42</v>
      </c>
      <c r="D62" s="6" t="s">
        <v>137</v>
      </c>
      <c r="E62" s="6">
        <f>IF(Tabla1[[#This Row],[IDU 1]]&lt;&gt;"",VLOOKUP(Tabla1[[#This Row],[IDU 1]],tb_idu!$B:$E,4,FALSE),"")</f>
        <v>89</v>
      </c>
      <c r="F62" s="6" t="s">
        <v>599</v>
      </c>
      <c r="G62" s="6" t="s">
        <v>229</v>
      </c>
      <c r="H62" s="6">
        <f>IF(Tabla1[[#This Row],[IDU 2]]&lt;&gt;"",VLOOKUP(Tabla1[[#This Row],[IDU 2]],tb_idu!$B:$E,4,FALSE),"")</f>
        <v>99</v>
      </c>
      <c r="I62" s="6" t="s">
        <v>604</v>
      </c>
      <c r="J62" s="6" t="s">
        <v>142</v>
      </c>
      <c r="K62" s="6">
        <f>IF(Tabla1[[#This Row],[IDU 3]]&lt;&gt;"",VLOOKUP(Tabla1[[#This Row],[IDU 3]],tb_idu!$B:$E,4,FALSE),"")</f>
        <v>97</v>
      </c>
      <c r="L62" s="6" t="s">
        <v>636</v>
      </c>
      <c r="M62" s="6" t="s">
        <v>231</v>
      </c>
      <c r="N62" s="6">
        <f>IF(Tabla1[[#This Row],[IDU 4]]&lt;&gt;"",VLOOKUP(Tabla1[[#This Row],[IDU 4]],tb_idu!$B:$E,4,FALSE),"")</f>
        <v>131</v>
      </c>
      <c r="O62" s="6" t="s">
        <v>650</v>
      </c>
      <c r="P62" s="6" t="s">
        <v>244</v>
      </c>
      <c r="Q62" s="6">
        <f>IF(Tabla1[[#This Row],[IDU 5]]&lt;&gt;"",VLOOKUP(Tabla1[[#This Row],[IDU 5]],tb_idu!$B:$E,4,FALSE),"")</f>
        <v>27</v>
      </c>
      <c r="R62" s="6" t="s">
        <v>595</v>
      </c>
      <c r="S62" s="6"/>
      <c r="T62" s="6" t="str">
        <f>IF(Tabla1[[#This Row],[IDU 6]]&lt;&gt;"",VLOOKUP(Tabla1[[#This Row],[IDU 6]],tb_idu!$B:$E,4,FALSE),"")</f>
        <v/>
      </c>
      <c r="U62" s="6"/>
      <c r="V62" s="6"/>
      <c r="W62" s="6" t="str">
        <f>IF(Tabla1[[#This Row],[IDU 7]]&lt;&gt;"",VLOOKUP(Tabla1[[#This Row],[IDU 7]],tb_idu!$B:$E,4,FALSE),"")</f>
        <v/>
      </c>
      <c r="X62" s="6"/>
      <c r="Y62" s="6"/>
      <c r="Z62" s="6" t="str">
        <f>IF(Tabla1[[#This Row],[IDU 8]]&lt;&gt;"",VLOOKUP(Tabla1[[#This Row],[IDU 8]],tb_idu!$B:$E,4,FALSE),"")</f>
        <v/>
      </c>
      <c r="AA62" s="6"/>
      <c r="AB62" s="6"/>
      <c r="AC62" s="6"/>
      <c r="AD62" s="6" t="s">
        <v>576</v>
      </c>
      <c r="AE62" s="6" t="s">
        <v>651</v>
      </c>
      <c r="AF62" s="6" t="s">
        <v>20</v>
      </c>
      <c r="AG62" s="6">
        <f>VLOOKUP(Tabla1[[#This Row],[NOMBRE DEL SITE]],tb_sitio!B:D,3,FALSE)</f>
        <v>21</v>
      </c>
      <c r="AH62" s="6" t="s">
        <v>96</v>
      </c>
      <c r="AI62" s="10">
        <f>VLOOKUP(Tabla1[[#This Row],[NOMBRE DEL PE ( agregador )]],tb_sitio!B:D,3,FALSE)</f>
        <v>6</v>
      </c>
      <c r="AK62">
        <f>IF(Tabla1[[#This Row],[id idu8]]&lt;&gt;"",1,0)</f>
        <v>0</v>
      </c>
      <c r="AL62">
        <f>IF(Tabla1[[#This Row],[id idu7]]&lt;&gt;"",1,0)</f>
        <v>0</v>
      </c>
      <c r="AM62">
        <f>IF(Tabla1[[#This Row],[id idu6]]&lt;&gt;"",1,0)</f>
        <v>0</v>
      </c>
      <c r="AN62">
        <f>IF(Tabla1[[#This Row],[id idu5]]&lt;&gt;"",1,0)</f>
        <v>1</v>
      </c>
      <c r="AO62">
        <f>IF(Tabla1[[#This Row],[id idu4]]&lt;&gt;"",1,0)</f>
        <v>1</v>
      </c>
      <c r="AP62">
        <f>IF(Tabla1[[#This Row],[id idu3]]&lt;&gt;"",1,0)</f>
        <v>1</v>
      </c>
      <c r="AQ62">
        <f>IF(Tabla1[[#This Row],[id idu2]]&lt;&gt;"",1,0)</f>
        <v>1</v>
      </c>
      <c r="AR62">
        <f>IF(OR(Tabla1[[#This Row],[id idu]]&lt;&gt;"",Tabla1[[#This Row],[id servicio]]&lt;&gt;""),1,0)</f>
        <v>1</v>
      </c>
      <c r="AS62">
        <f t="shared" si="0"/>
        <v>5</v>
      </c>
      <c r="AT62" t="str">
        <f>IF(AR62=1,_xlfn.CONCAT("(",1+SUM($AS$1:AS61),",",Tabla1[[#This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(213,42,89,"17-EG6-4","IF3-5",NULL,"LIM_SJM_RAN_1","Gi0/2/0/7","","",6,21),</v>
      </c>
      <c r="AU62" t="str">
        <f>IF(AQ62=1,_xlfn.CONCAT("(",2+SUM($AS$1:AS61),",",Tabla1[[#This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2]])+1,20)),""),""",",2+SUM($AS$1:AS61)-1,",""","",""",""","",""",""","",""",""","",""",",Tabla1[[#This Row],[id_agregador]],",",Tabla1[[#This Row],[id sitio]],"),"),"")</f>
        <v>(214,42,99,"IF4-6","17-EG6-1",213,"","","","",6,21),</v>
      </c>
      <c r="AV62" s="9" t="str">
        <f>IF(AP62=1,_xlfn.CONCAT("(",3+SUM($AS$1:AS61),",",Tabla1[[#This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3]])+1,20)),""),""",",3+SUM($AS$1:AS61)-1,",""","",""",""","",""",""","",""",""","",""",",Tabla1[[#This Row],[id_agregador]],",",Tabla1[[#This Row],[id sitio]],"),"),"")</f>
        <v>(215,42,97,"17-EG6-4","IF1-2",214,"","","","",6,21),</v>
      </c>
      <c r="AW62" t="str">
        <f>IF(AO62=1,_xlfn.CONCAT("(",4+SUM($AS$1:AS61),",",Tabla1[[#This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4]])+1,20)),""),""",",4+SUM($AS$1:AS61)-1,",""","",""",""","",""",""","",""",""","",""",",Tabla1[[#This Row],[id_agregador]],",",Tabla1[[#This Row],[id sitio]],"),"),"")</f>
        <v>(216,42,131,"IF4-6","IF3-5",215,"","","","",6,21),</v>
      </c>
      <c r="AX62" t="str">
        <f>IF(AN62=1,_xlfn.CONCAT("(",5+SUM($AS$1:AS61),",",Tabla1[[#This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5]])+1,20)),""),""",",5+SUM($AS$1:AS61)-1,",""","",""",""","",""",""","",""",""","",""",",Tabla1[[#This Row],[id_agregador]],",",Tabla1[[#This Row],[id sitio]],"),"),"")</f>
        <v>(217,42,27,"IF3-5","17-EG6-4",216,"","","","",6,21),</v>
      </c>
      <c r="AY62" t="str">
        <f>IF(AM62=1,_xlfn.CONCAT("(",6+SUM($AS$1:AS61),",",Tabla1[[#This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6]])+1,20)),""),""",",6+SUM($AS$1:AS61)-1,",""","",""",""","",""",""","",""",""","",""",",Tabla1[[#This Row],[id_agregador]],",",Tabla1[[#This Row],[id sitio]],"),"),"")</f>
        <v/>
      </c>
      <c r="AZ62" t="str">
        <f>IF(AL62=1,_xlfn.CONCAT("(",7+SUM($AS$1:AS61),",",Tabla1[[#This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7]])+1,20)),""),""",",7+SUM($AS$1:AS61)-1,",""","",""",""","",""",""","",""",""","",""",",Tabla1[[#This Row],[id_agregador]],",",Tabla1[[#This Row],[id sitio]],"),"),"")</f>
        <v/>
      </c>
      <c r="BA62" t="str">
        <f>IF(AK62=1,_xlfn.CONCAT("(",8+SUM($AS$1:AS61),",",Tabla1[[#This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8]])+1,20)),""),""",",8+SUM($AS$1:AS61)-1,",""","",""",""","",""",""","",""",""","",""",",Tabla1[[#This Row],[id_agregador]],",",Tabla1[[#This Row],[id sitio]],"),"),"")</f>
        <v/>
      </c>
    </row>
    <row r="63" spans="1:53" x14ac:dyDescent="0.25">
      <c r="A63" s="6" t="s">
        <v>272</v>
      </c>
      <c r="B63" s="6" t="s">
        <v>354</v>
      </c>
      <c r="C63" s="6">
        <f>VLOOKUP(Tabla1[[#This Row],[NOMBRE DE SERVICIO]],tb_servicio!D:E,2,FALSE)</f>
        <v>137</v>
      </c>
      <c r="D63" s="6" t="s">
        <v>137</v>
      </c>
      <c r="E63" s="6">
        <f>IF(Tabla1[[#This Row],[IDU 1]]&lt;&gt;"",VLOOKUP(Tabla1[[#This Row],[IDU 1]],tb_idu!$B:$E,4,FALSE),"")</f>
        <v>89</v>
      </c>
      <c r="F63" s="6" t="s">
        <v>600</v>
      </c>
      <c r="G63" s="6" t="s">
        <v>229</v>
      </c>
      <c r="H63" s="6">
        <f>IF(Tabla1[[#This Row],[IDU 2]]&lt;&gt;"",VLOOKUP(Tabla1[[#This Row],[IDU 2]],tb_idu!$B:$E,4,FALSE),"")</f>
        <v>99</v>
      </c>
      <c r="I63" s="6" t="s">
        <v>604</v>
      </c>
      <c r="J63" s="6" t="s">
        <v>142</v>
      </c>
      <c r="K63" s="6">
        <f>IF(Tabla1[[#This Row],[IDU 3]]&lt;&gt;"",VLOOKUP(Tabla1[[#This Row],[IDU 3]],tb_idu!$B:$E,4,FALSE),"")</f>
        <v>97</v>
      </c>
      <c r="L63" s="6" t="s">
        <v>636</v>
      </c>
      <c r="M63" s="6" t="s">
        <v>231</v>
      </c>
      <c r="N63" s="6">
        <f>IF(Tabla1[[#This Row],[IDU 4]]&lt;&gt;"",VLOOKUP(Tabla1[[#This Row],[IDU 4]],tb_idu!$B:$E,4,FALSE),"")</f>
        <v>131</v>
      </c>
      <c r="O63" s="6" t="s">
        <v>650</v>
      </c>
      <c r="P63" s="6" t="s">
        <v>244</v>
      </c>
      <c r="Q63" s="6">
        <f>IF(Tabla1[[#This Row],[IDU 5]]&lt;&gt;"",VLOOKUP(Tabla1[[#This Row],[IDU 5]],tb_idu!$B:$E,4,FALSE),"")</f>
        <v>27</v>
      </c>
      <c r="R63" s="6" t="s">
        <v>595</v>
      </c>
      <c r="S63" s="6"/>
      <c r="T63" s="6" t="str">
        <f>IF(Tabla1[[#This Row],[IDU 6]]&lt;&gt;"",VLOOKUP(Tabla1[[#This Row],[IDU 6]],tb_idu!$B:$E,4,FALSE),"")</f>
        <v/>
      </c>
      <c r="U63" s="6"/>
      <c r="V63" s="6"/>
      <c r="W63" s="6" t="str">
        <f>IF(Tabla1[[#This Row],[IDU 7]]&lt;&gt;"",VLOOKUP(Tabla1[[#This Row],[IDU 7]],tb_idu!$B:$E,4,FALSE),"")</f>
        <v/>
      </c>
      <c r="X63" s="6"/>
      <c r="Y63" s="6"/>
      <c r="Z63" s="6" t="str">
        <f>IF(Tabla1[[#This Row],[IDU 8]]&lt;&gt;"",VLOOKUP(Tabla1[[#This Row],[IDU 8]],tb_idu!$B:$E,4,FALSE),"")</f>
        <v/>
      </c>
      <c r="AA63" s="6"/>
      <c r="AB63" s="6"/>
      <c r="AC63" s="6"/>
      <c r="AD63" s="6" t="s">
        <v>576</v>
      </c>
      <c r="AE63" s="6" t="s">
        <v>651</v>
      </c>
      <c r="AF63" s="6" t="s">
        <v>20</v>
      </c>
      <c r="AG63" s="6">
        <f>VLOOKUP(Tabla1[[#This Row],[NOMBRE DEL SITE]],tb_sitio!B:D,3,FALSE)</f>
        <v>21</v>
      </c>
      <c r="AH63" s="6" t="s">
        <v>96</v>
      </c>
      <c r="AI63" s="10">
        <f>VLOOKUP(Tabla1[[#This Row],[NOMBRE DEL PE ( agregador )]],tb_sitio!B:D,3,FALSE)</f>
        <v>6</v>
      </c>
      <c r="AK63">
        <f>IF(Tabla1[[#This Row],[id idu8]]&lt;&gt;"",1,0)</f>
        <v>0</v>
      </c>
      <c r="AL63">
        <f>IF(Tabla1[[#This Row],[id idu7]]&lt;&gt;"",1,0)</f>
        <v>0</v>
      </c>
      <c r="AM63">
        <f>IF(Tabla1[[#This Row],[id idu6]]&lt;&gt;"",1,0)</f>
        <v>0</v>
      </c>
      <c r="AN63">
        <f>IF(Tabla1[[#This Row],[id idu5]]&lt;&gt;"",1,0)</f>
        <v>1</v>
      </c>
      <c r="AO63">
        <f>IF(Tabla1[[#This Row],[id idu4]]&lt;&gt;"",1,0)</f>
        <v>1</v>
      </c>
      <c r="AP63">
        <f>IF(Tabla1[[#This Row],[id idu3]]&lt;&gt;"",1,0)</f>
        <v>1</v>
      </c>
      <c r="AQ63">
        <f>IF(Tabla1[[#This Row],[id idu2]]&lt;&gt;"",1,0)</f>
        <v>1</v>
      </c>
      <c r="AR63">
        <f>IF(OR(Tabla1[[#This Row],[id idu]]&lt;&gt;"",Tabla1[[#This Row],[id servicio]]&lt;&gt;""),1,0)</f>
        <v>1</v>
      </c>
      <c r="AS63">
        <f t="shared" si="0"/>
        <v>5</v>
      </c>
      <c r="AT63" t="str">
        <f>IF(AR63=1,_xlfn.CONCAT("(",1+SUM($AS$1:AS62),",",Tabla1[[#This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(218,137,89,"17-EG6-1","IF3-5",NULL,"LIM_SJM_RAN_1","Gi0/2/0/7","","",6,21),</v>
      </c>
      <c r="AU63" t="str">
        <f>IF(AQ63=1,_xlfn.CONCAT("(",2+SUM($AS$1:AS62),",",Tabla1[[#This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2]])+1,20)),""),""",",2+SUM($AS$1:AS62)-1,",""","",""",""","",""",""","",""",""","",""",",Tabla1[[#This Row],[id_agregador]],",",Tabla1[[#This Row],[id sitio]],"),"),"")</f>
        <v>(219,137,99,"IF4-6","17-EG6-1",218,"","","","",6,21),</v>
      </c>
      <c r="AV63" s="9" t="str">
        <f>IF(AP63=1,_xlfn.CONCAT("(",3+SUM($AS$1:AS62),",",Tabla1[[#This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3]])+1,20)),""),""",",3+SUM($AS$1:AS62)-1,",""","",""",""","",""",""","",""",""","",""",",Tabla1[[#This Row],[id_agregador]],",",Tabla1[[#This Row],[id sitio]],"),"),"")</f>
        <v>(220,137,97,"17-EG6-4","IF1-2",219,"","","","",6,21),</v>
      </c>
      <c r="AW63" t="str">
        <f>IF(AO63=1,_xlfn.CONCAT("(",4+SUM($AS$1:AS62),",",Tabla1[[#This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4]])+1,20)),""),""",",4+SUM($AS$1:AS62)-1,",""","",""",""","",""",""","",""",""","",""",",Tabla1[[#This Row],[id_agregador]],",",Tabla1[[#This Row],[id sitio]],"),"),"")</f>
        <v>(221,137,131,"IF4-6","IF3-5",220,"","","","",6,21),</v>
      </c>
      <c r="AX63" t="str">
        <f>IF(AN63=1,_xlfn.CONCAT("(",5+SUM($AS$1:AS62),",",Tabla1[[#This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5]])+1,20)),""),""",",5+SUM($AS$1:AS62)-1,",""","",""",""","",""",""","",""",""","",""",",Tabla1[[#This Row],[id_agregador]],",",Tabla1[[#This Row],[id sitio]],"),"),"")</f>
        <v>(222,137,27,"IF3-5","17-EG6-4",221,"","","","",6,21),</v>
      </c>
      <c r="AY63" t="str">
        <f>IF(AM63=1,_xlfn.CONCAT("(",6+SUM($AS$1:AS62),",",Tabla1[[#This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6]])+1,20)),""),""",",6+SUM($AS$1:AS62)-1,",""","",""",""","",""",""","",""",""","",""",",Tabla1[[#This Row],[id_agregador]],",",Tabla1[[#This Row],[id sitio]],"),"),"")</f>
        <v/>
      </c>
      <c r="AZ63" t="str">
        <f>IF(AL63=1,_xlfn.CONCAT("(",7+SUM($AS$1:AS62),",",Tabla1[[#This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7]])+1,20)),""),""",",7+SUM($AS$1:AS62)-1,",""","",""",""","",""",""","",""",""","",""",",Tabla1[[#This Row],[id_agregador]],",",Tabla1[[#This Row],[id sitio]],"),"),"")</f>
        <v/>
      </c>
      <c r="BA63" t="str">
        <f>IF(AK63=1,_xlfn.CONCAT("(",8+SUM($AS$1:AS62),",",Tabla1[[#This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8]])+1,20)),""),""",",8+SUM($AS$1:AS62)-1,",""","",""",""","",""",""","",""",""","",""",",Tabla1[[#This Row],[id_agregador]],",",Tabla1[[#This Row],[id sitio]],"),"),"")</f>
        <v/>
      </c>
    </row>
    <row r="64" spans="1:53" x14ac:dyDescent="0.25">
      <c r="A64" s="6" t="s">
        <v>276</v>
      </c>
      <c r="B64" s="6" t="s">
        <v>355</v>
      </c>
      <c r="C64" s="6">
        <f>VLOOKUP(Tabla1[[#This Row],[NOMBRE DE SERVICIO]],tb_servicio!D:E,2,FALSE)</f>
        <v>21</v>
      </c>
      <c r="D64" s="6" t="s">
        <v>138</v>
      </c>
      <c r="E64" s="6">
        <f>IF(Tabla1[[#This Row],[IDU 1]]&lt;&gt;"",VLOOKUP(Tabla1[[#This Row],[IDU 1]],tb_idu!$B:$E,4,FALSE),"")</f>
        <v>90</v>
      </c>
      <c r="F64" s="6" t="s">
        <v>597</v>
      </c>
      <c r="G64" s="6" t="s">
        <v>225</v>
      </c>
      <c r="H64" s="6">
        <f>IF(Tabla1[[#This Row],[IDU 2]]&lt;&gt;"",VLOOKUP(Tabla1[[#This Row],[IDU 2]],tb_idu!$B:$E,4,FALSE),"")</f>
        <v>23</v>
      </c>
      <c r="I64" s="6" t="s">
        <v>619</v>
      </c>
      <c r="J64" s="6" t="s">
        <v>114</v>
      </c>
      <c r="K64" s="6">
        <f>IF(Tabla1[[#This Row],[IDU 3]]&lt;&gt;"",VLOOKUP(Tabla1[[#This Row],[IDU 3]],tb_idu!$B:$E,4,FALSE),"")</f>
        <v>21</v>
      </c>
      <c r="L64" s="6" t="s">
        <v>558</v>
      </c>
      <c r="M64" s="6" t="s">
        <v>222</v>
      </c>
      <c r="N64" s="6">
        <f>IF(Tabla1[[#This Row],[IDU 4]]&lt;&gt;"",VLOOKUP(Tabla1[[#This Row],[IDU 4]],tb_idu!$B:$E,4,FALSE),"")</f>
        <v>30</v>
      </c>
      <c r="O64" s="6" t="s">
        <v>559</v>
      </c>
      <c r="P64" s="6"/>
      <c r="Q64" s="6" t="str">
        <f>IF(Tabla1[[#This Row],[IDU 5]]&lt;&gt;"",VLOOKUP(Tabla1[[#This Row],[IDU 5]],tb_idu!$B:$E,4,FALSE),"")</f>
        <v/>
      </c>
      <c r="R64" s="6"/>
      <c r="S64" s="6"/>
      <c r="T64" s="6" t="str">
        <f>IF(Tabla1[[#This Row],[IDU 6]]&lt;&gt;"",VLOOKUP(Tabla1[[#This Row],[IDU 6]],tb_idu!$B:$E,4,FALSE),"")</f>
        <v/>
      </c>
      <c r="U64" s="6"/>
      <c r="V64" s="6"/>
      <c r="W64" s="6" t="str">
        <f>IF(Tabla1[[#This Row],[IDU 7]]&lt;&gt;"",VLOOKUP(Tabla1[[#This Row],[IDU 7]],tb_idu!$B:$E,4,FALSE),"")</f>
        <v/>
      </c>
      <c r="X64" s="6"/>
      <c r="Y64" s="6"/>
      <c r="Z64" s="6" t="str">
        <f>IF(Tabla1[[#This Row],[IDU 8]]&lt;&gt;"",VLOOKUP(Tabla1[[#This Row],[IDU 8]],tb_idu!$B:$E,4,FALSE),"")</f>
        <v/>
      </c>
      <c r="AA64" s="6"/>
      <c r="AB64" s="6"/>
      <c r="AC64" s="6"/>
      <c r="AD64" s="6" t="s">
        <v>576</v>
      </c>
      <c r="AE64" s="6" t="s">
        <v>652</v>
      </c>
      <c r="AF64" s="6" t="s">
        <v>21</v>
      </c>
      <c r="AG64" s="6">
        <f>VLOOKUP(Tabla1[[#This Row],[NOMBRE DEL SITE]],tb_sitio!B:D,3,FALSE)</f>
        <v>22</v>
      </c>
      <c r="AH64" s="6" t="s">
        <v>96</v>
      </c>
      <c r="AI64" s="10">
        <f>VLOOKUP(Tabla1[[#This Row],[NOMBRE DEL PE ( agregador )]],tb_sitio!B:D,3,FALSE)</f>
        <v>6</v>
      </c>
      <c r="AK64">
        <f>IF(Tabla1[[#This Row],[id idu8]]&lt;&gt;"",1,0)</f>
        <v>0</v>
      </c>
      <c r="AL64">
        <f>IF(Tabla1[[#This Row],[id idu7]]&lt;&gt;"",1,0)</f>
        <v>0</v>
      </c>
      <c r="AM64">
        <f>IF(Tabla1[[#This Row],[id idu6]]&lt;&gt;"",1,0)</f>
        <v>0</v>
      </c>
      <c r="AN64">
        <f>IF(Tabla1[[#This Row],[id idu5]]&lt;&gt;"",1,0)</f>
        <v>0</v>
      </c>
      <c r="AO64">
        <f>IF(Tabla1[[#This Row],[id idu4]]&lt;&gt;"",1,0)</f>
        <v>1</v>
      </c>
      <c r="AP64">
        <f>IF(Tabla1[[#This Row],[id idu3]]&lt;&gt;"",1,0)</f>
        <v>1</v>
      </c>
      <c r="AQ64">
        <f>IF(Tabla1[[#This Row],[id idu2]]&lt;&gt;"",1,0)</f>
        <v>1</v>
      </c>
      <c r="AR64">
        <f>IF(OR(Tabla1[[#This Row],[id idu]]&lt;&gt;"",Tabla1[[#This Row],[id servicio]]&lt;&gt;""),1,0)</f>
        <v>1</v>
      </c>
      <c r="AS64">
        <f t="shared" si="0"/>
        <v>4</v>
      </c>
      <c r="AT64" t="str">
        <f>IF(AR64=1,_xlfn.CONCAT("(",1+SUM($AS$1:AS63),",",Tabla1[[#This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(223,21,90,"17-EG6-5","IF3-5",NULL,"LIM_SJM_RAN_1","Gi0/3/0/6","","",6,22),</v>
      </c>
      <c r="AU64" t="str">
        <f>IF(AQ64=1,_xlfn.CONCAT("(",2+SUM($AS$1:AS63),",",Tabla1[[#This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2]])+1,20)),""),""",",2+SUM($AS$1:AS63)-1,",""","",""",""","",""",""","",""",""","",""",",Tabla1[[#This Row],[id_agregador]],",",Tabla1[[#This Row],[id sitio]],"),"),"")</f>
        <v>(224,21,23,"IF3-5","17-EG6-1",223,"","","","",6,22),</v>
      </c>
      <c r="AV64" s="9" t="str">
        <f>IF(AP64=1,_xlfn.CONCAT("(",3+SUM($AS$1:AS63),",",Tabla1[[#This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3]])+1,20)),""),""",",3+SUM($AS$1:AS63)-1,",""","",""",""","",""",""","",""",""","",""",",Tabla1[[#This Row],[id_agregador]],",",Tabla1[[#This Row],[id sitio]],"),"),"")</f>
        <v>(225,21,21,"17-EG6-2","IF4-6",224,"","","","",6,22),</v>
      </c>
      <c r="AW64" t="str">
        <f>IF(AO64=1,_xlfn.CONCAT("(",4+SUM($AS$1:AS63),",",Tabla1[[#This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4]])+1,20)),""),""",",4+SUM($AS$1:AS63)-1,",""","",""",""","",""",""","",""",""","",""",",Tabla1[[#This Row],[id_agregador]],",",Tabla1[[#This Row],[id sitio]],"),"),"")</f>
        <v>(226,21,30,"IF4-6","17-EG6-4",225,"","","","",6,22),</v>
      </c>
      <c r="AX64" t="str">
        <f>IF(AN64=1,_xlfn.CONCAT("(",5+SUM($AS$1:AS63),",",Tabla1[[#This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5]])+1,20)),""),""",",5+SUM($AS$1:AS63)-1,",""","",""",""","",""",""","",""",""","",""",",Tabla1[[#This Row],[id_agregador]],",",Tabla1[[#This Row],[id sitio]],"),"),"")</f>
        <v/>
      </c>
      <c r="AY64" t="str">
        <f>IF(AM64=1,_xlfn.CONCAT("(",6+SUM($AS$1:AS63),",",Tabla1[[#This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6]])+1,20)),""),""",",6+SUM($AS$1:AS63)-1,",""","",""",""","",""",""","",""",""","",""",",Tabla1[[#This Row],[id_agregador]],",",Tabla1[[#This Row],[id sitio]],"),"),"")</f>
        <v/>
      </c>
      <c r="AZ64" t="str">
        <f>IF(AL64=1,_xlfn.CONCAT("(",7+SUM($AS$1:AS63),",",Tabla1[[#This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7]])+1,20)),""),""",",7+SUM($AS$1:AS63)-1,",""","",""",""","",""",""","",""",""","",""",",Tabla1[[#This Row],[id_agregador]],",",Tabla1[[#This Row],[id sitio]],"),"),"")</f>
        <v/>
      </c>
      <c r="BA64" t="str">
        <f>IF(AK64=1,_xlfn.CONCAT("(",8+SUM($AS$1:AS63),",",Tabla1[[#This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8]])+1,20)),""),""",",8+SUM($AS$1:AS63)-1,",""","",""",""","",""",""","",""",""","",""",",Tabla1[[#This Row],[id_agregador]],",",Tabla1[[#This Row],[id sitio]],"),"),"")</f>
        <v/>
      </c>
    </row>
    <row r="65" spans="1:53" x14ac:dyDescent="0.25">
      <c r="A65" s="6" t="s">
        <v>272</v>
      </c>
      <c r="B65" s="6" t="s">
        <v>356</v>
      </c>
      <c r="C65" s="6">
        <f>VLOOKUP(Tabla1[[#This Row],[NOMBRE DE SERVICIO]],tb_servicio!D:E,2,FALSE)</f>
        <v>138</v>
      </c>
      <c r="D65" s="6" t="s">
        <v>139</v>
      </c>
      <c r="E65" s="6">
        <f>IF(Tabla1[[#This Row],[IDU 1]]&lt;&gt;"",VLOOKUP(Tabla1[[#This Row],[IDU 1]],tb_idu!$B:$E,4,FALSE),"")</f>
        <v>93</v>
      </c>
      <c r="F65" s="6" t="s">
        <v>600</v>
      </c>
      <c r="G65" s="6" t="s">
        <v>133</v>
      </c>
      <c r="H65" s="6">
        <f>IF(Tabla1[[#This Row],[IDU 2]]&lt;&gt;"",VLOOKUP(Tabla1[[#This Row],[IDU 2]],tb_idu!$B:$E,4,FALSE),"")</f>
        <v>81</v>
      </c>
      <c r="I65" s="6" t="s">
        <v>650</v>
      </c>
      <c r="J65" s="6" t="s">
        <v>228</v>
      </c>
      <c r="K65" s="6">
        <f>IF(Tabla1[[#This Row],[IDU 3]]&lt;&gt;"",VLOOKUP(Tabla1[[#This Row],[IDU 3]],tb_idu!$B:$E,4,FALSE),"")</f>
        <v>6</v>
      </c>
      <c r="L65" s="6" t="s">
        <v>619</v>
      </c>
      <c r="M65" s="6"/>
      <c r="N65" s="6" t="str">
        <f>IF(Tabla1[[#This Row],[IDU 4]]&lt;&gt;"",VLOOKUP(Tabla1[[#This Row],[IDU 4]],tb_idu!$B:$E,4,FALSE),"")</f>
        <v/>
      </c>
      <c r="O65" s="6"/>
      <c r="P65" s="6"/>
      <c r="Q65" s="6" t="str">
        <f>IF(Tabla1[[#This Row],[IDU 5]]&lt;&gt;"",VLOOKUP(Tabla1[[#This Row],[IDU 5]],tb_idu!$B:$E,4,FALSE),"")</f>
        <v/>
      </c>
      <c r="R65" s="6"/>
      <c r="S65" s="6"/>
      <c r="T65" s="6" t="str">
        <f>IF(Tabla1[[#This Row],[IDU 6]]&lt;&gt;"",VLOOKUP(Tabla1[[#This Row],[IDU 6]],tb_idu!$B:$E,4,FALSE),"")</f>
        <v/>
      </c>
      <c r="U65" s="6"/>
      <c r="V65" s="6"/>
      <c r="W65" s="6" t="str">
        <f>IF(Tabla1[[#This Row],[IDU 7]]&lt;&gt;"",VLOOKUP(Tabla1[[#This Row],[IDU 7]],tb_idu!$B:$E,4,FALSE),"")</f>
        <v/>
      </c>
      <c r="X65" s="6"/>
      <c r="Y65" s="6"/>
      <c r="Z65" s="6" t="str">
        <f>IF(Tabla1[[#This Row],[IDU 8]]&lt;&gt;"",VLOOKUP(Tabla1[[#This Row],[IDU 8]],tb_idu!$B:$E,4,FALSE),"")</f>
        <v/>
      </c>
      <c r="AA65" s="6"/>
      <c r="AB65" s="6"/>
      <c r="AC65" s="6"/>
      <c r="AD65" s="6" t="s">
        <v>540</v>
      </c>
      <c r="AE65" s="6" t="s">
        <v>641</v>
      </c>
      <c r="AF65" s="6" t="s">
        <v>22</v>
      </c>
      <c r="AG65" s="6">
        <f>VLOOKUP(Tabla1[[#This Row],[NOMBRE DEL SITE]],tb_sitio!B:D,3,FALSE)</f>
        <v>23</v>
      </c>
      <c r="AH65" s="6" t="s">
        <v>1</v>
      </c>
      <c r="AI65" s="10">
        <f>VLOOKUP(Tabla1[[#This Row],[NOMBRE DEL PE ( agregador )]],tb_sitio!B:D,3,FALSE)</f>
        <v>1</v>
      </c>
      <c r="AK65">
        <f>IF(Tabla1[[#This Row],[id idu8]]&lt;&gt;"",1,0)</f>
        <v>0</v>
      </c>
      <c r="AL65">
        <f>IF(Tabla1[[#This Row],[id idu7]]&lt;&gt;"",1,0)</f>
        <v>0</v>
      </c>
      <c r="AM65">
        <f>IF(Tabla1[[#This Row],[id idu6]]&lt;&gt;"",1,0)</f>
        <v>0</v>
      </c>
      <c r="AN65">
        <f>IF(Tabla1[[#This Row],[id idu5]]&lt;&gt;"",1,0)</f>
        <v>0</v>
      </c>
      <c r="AO65">
        <f>IF(Tabla1[[#This Row],[id idu4]]&lt;&gt;"",1,0)</f>
        <v>0</v>
      </c>
      <c r="AP65">
        <f>IF(Tabla1[[#This Row],[id idu3]]&lt;&gt;"",1,0)</f>
        <v>1</v>
      </c>
      <c r="AQ65">
        <f>IF(Tabla1[[#This Row],[id idu2]]&lt;&gt;"",1,0)</f>
        <v>1</v>
      </c>
      <c r="AR65">
        <f>IF(OR(Tabla1[[#This Row],[id idu]]&lt;&gt;"",Tabla1[[#This Row],[id servicio]]&lt;&gt;""),1,0)</f>
        <v>1</v>
      </c>
      <c r="AS65">
        <f t="shared" si="0"/>
        <v>3</v>
      </c>
      <c r="AT65" t="str">
        <f>IF(AR65=1,_xlfn.CONCAT("(",1+SUM($AS$1:AS64),",",Tabla1[[#This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(227,138,93,"17-EG6-1","IF3-5",NULL,"LIM_AERO_PAG_1","Gi0/4/4","","",1,23),</v>
      </c>
      <c r="AU65" t="str">
        <f>IF(AQ65=1,_xlfn.CONCAT("(",2+SUM($AS$1:AS64),",",Tabla1[[#This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2]])+1,20)),""),""",",2+SUM($AS$1:AS64)-1,",""","",""",""","",""",""","",""",""","",""",",Tabla1[[#This Row],[id_agregador]],",",Tabla1[[#This Row],[id sitio]],"),"),"")</f>
        <v>(228,138,81,"IF4-6","IF3-5",227,"","","","",1,23),</v>
      </c>
      <c r="AV65" s="9" t="str">
        <f>IF(AP65=1,_xlfn.CONCAT("(",3+SUM($AS$1:AS64),",",Tabla1[[#This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3]])+1,20)),""),""",",3+SUM($AS$1:AS64)-1,",""","",""",""","",""",""","",""",""","",""",",Tabla1[[#This Row],[id_agregador]],",",Tabla1[[#This Row],[id sitio]],"),"),"")</f>
        <v>(229,138,6,"IF3-5","17-EG6-1",228,"","","","",1,23),</v>
      </c>
      <c r="AW65" t="str">
        <f>IF(AO65=1,_xlfn.CONCAT("(",4+SUM($AS$1:AS64),",",Tabla1[[#This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4]])+1,20)),""),""",",4+SUM($AS$1:AS64)-1,",""","",""",""","",""",""","",""",""","",""",",Tabla1[[#This Row],[id_agregador]],",",Tabla1[[#This Row],[id sitio]],"),"),"")</f>
        <v/>
      </c>
      <c r="AX65" t="str">
        <f>IF(AN65=1,_xlfn.CONCAT("(",5+SUM($AS$1:AS64),",",Tabla1[[#This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5]])+1,20)),""),""",",5+SUM($AS$1:AS64)-1,",""","",""",""","",""",""","",""",""","",""",",Tabla1[[#This Row],[id_agregador]],",",Tabla1[[#This Row],[id sitio]],"),"),"")</f>
        <v/>
      </c>
      <c r="AY65" t="str">
        <f>IF(AM65=1,_xlfn.CONCAT("(",6+SUM($AS$1:AS64),",",Tabla1[[#This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6]])+1,20)),""),""",",6+SUM($AS$1:AS64)-1,",""","",""",""","",""",""","",""",""","",""",",Tabla1[[#This Row],[id_agregador]],",",Tabla1[[#This Row],[id sitio]],"),"),"")</f>
        <v/>
      </c>
      <c r="AZ65" t="str">
        <f>IF(AL65=1,_xlfn.CONCAT("(",7+SUM($AS$1:AS64),",",Tabla1[[#This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7]])+1,20)),""),""",",7+SUM($AS$1:AS64)-1,",""","",""",""","",""",""","",""",""","",""",",Tabla1[[#This Row],[id_agregador]],",",Tabla1[[#This Row],[id sitio]],"),"),"")</f>
        <v/>
      </c>
      <c r="BA65" t="str">
        <f>IF(AK65=1,_xlfn.CONCAT("(",8+SUM($AS$1:AS64),",",Tabla1[[#This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8]])+1,20)),""),""",",8+SUM($AS$1:AS64)-1,",""","",""",""","",""",""","",""",""","",""",",Tabla1[[#This Row],[id_agregador]],",",Tabla1[[#This Row],[id sitio]],"),"),"")</f>
        <v/>
      </c>
    </row>
    <row r="66" spans="1:53" x14ac:dyDescent="0.25">
      <c r="A66" s="6" t="s">
        <v>272</v>
      </c>
      <c r="B66" s="6" t="s">
        <v>357</v>
      </c>
      <c r="C66" s="6">
        <f>VLOOKUP(Tabla1[[#This Row],[NOMBRE DE SERVICIO]],tb_servicio!D:E,2,FALSE)</f>
        <v>163</v>
      </c>
      <c r="D66" s="6" t="s">
        <v>139</v>
      </c>
      <c r="E66" s="6">
        <f>IF(Tabla1[[#This Row],[IDU 1]]&lt;&gt;"",VLOOKUP(Tabla1[[#This Row],[IDU 1]],tb_idu!$B:$E,4,FALSE),"")</f>
        <v>93</v>
      </c>
      <c r="F66" s="6" t="s">
        <v>653</v>
      </c>
      <c r="G66" s="6" t="s">
        <v>133</v>
      </c>
      <c r="H66" s="6">
        <f>IF(Tabla1[[#This Row],[IDU 2]]&lt;&gt;"",VLOOKUP(Tabla1[[#This Row],[IDU 2]],tb_idu!$B:$E,4,FALSE),"")</f>
        <v>81</v>
      </c>
      <c r="I66" s="6" t="s">
        <v>650</v>
      </c>
      <c r="J66" s="6" t="s">
        <v>228</v>
      </c>
      <c r="K66" s="6">
        <f>IF(Tabla1[[#This Row],[IDU 3]]&lt;&gt;"",VLOOKUP(Tabla1[[#This Row],[IDU 3]],tb_idu!$B:$E,4,FALSE),"")</f>
        <v>6</v>
      </c>
      <c r="L66" s="6" t="s">
        <v>619</v>
      </c>
      <c r="M66" s="6"/>
      <c r="N66" s="6" t="str">
        <f>IF(Tabla1[[#This Row],[IDU 4]]&lt;&gt;"",VLOOKUP(Tabla1[[#This Row],[IDU 4]],tb_idu!$B:$E,4,FALSE),"")</f>
        <v/>
      </c>
      <c r="O66" s="6"/>
      <c r="P66" s="6"/>
      <c r="Q66" s="6" t="str">
        <f>IF(Tabla1[[#This Row],[IDU 5]]&lt;&gt;"",VLOOKUP(Tabla1[[#This Row],[IDU 5]],tb_idu!$B:$E,4,FALSE),"")</f>
        <v/>
      </c>
      <c r="R66" s="6"/>
      <c r="S66" s="6"/>
      <c r="T66" s="6" t="str">
        <f>IF(Tabla1[[#This Row],[IDU 6]]&lt;&gt;"",VLOOKUP(Tabla1[[#This Row],[IDU 6]],tb_idu!$B:$E,4,FALSE),"")</f>
        <v/>
      </c>
      <c r="U66" s="6"/>
      <c r="V66" s="6"/>
      <c r="W66" s="6" t="str">
        <f>IF(Tabla1[[#This Row],[IDU 7]]&lt;&gt;"",VLOOKUP(Tabla1[[#This Row],[IDU 7]],tb_idu!$B:$E,4,FALSE),"")</f>
        <v/>
      </c>
      <c r="X66" s="6"/>
      <c r="Y66" s="6"/>
      <c r="Z66" s="6" t="str">
        <f>IF(Tabla1[[#This Row],[IDU 8]]&lt;&gt;"",VLOOKUP(Tabla1[[#This Row],[IDU 8]],tb_idu!$B:$E,4,FALSE),"")</f>
        <v/>
      </c>
      <c r="AA66" s="6"/>
      <c r="AB66" s="6"/>
      <c r="AC66" s="6"/>
      <c r="AD66" s="6" t="s">
        <v>540</v>
      </c>
      <c r="AE66" s="6" t="s">
        <v>641</v>
      </c>
      <c r="AF66" s="6" t="s">
        <v>22</v>
      </c>
      <c r="AG66" s="6">
        <f>VLOOKUP(Tabla1[[#This Row],[NOMBRE DEL SITE]],tb_sitio!B:D,3,FALSE)</f>
        <v>23</v>
      </c>
      <c r="AH66" s="6" t="s">
        <v>1</v>
      </c>
      <c r="AI66" s="10">
        <f>VLOOKUP(Tabla1[[#This Row],[NOMBRE DEL PE ( agregador )]],tb_sitio!B:D,3,FALSE)</f>
        <v>1</v>
      </c>
      <c r="AK66">
        <f>IF(Tabla1[[#This Row],[id idu8]]&lt;&gt;"",1,0)</f>
        <v>0</v>
      </c>
      <c r="AL66">
        <f>IF(Tabla1[[#This Row],[id idu7]]&lt;&gt;"",1,0)</f>
        <v>0</v>
      </c>
      <c r="AM66">
        <f>IF(Tabla1[[#This Row],[id idu6]]&lt;&gt;"",1,0)</f>
        <v>0</v>
      </c>
      <c r="AN66">
        <f>IF(Tabla1[[#This Row],[id idu5]]&lt;&gt;"",1,0)</f>
        <v>0</v>
      </c>
      <c r="AO66">
        <f>IF(Tabla1[[#This Row],[id idu4]]&lt;&gt;"",1,0)</f>
        <v>0</v>
      </c>
      <c r="AP66">
        <f>IF(Tabla1[[#This Row],[id idu3]]&lt;&gt;"",1,0)</f>
        <v>1</v>
      </c>
      <c r="AQ66">
        <f>IF(Tabla1[[#This Row],[id idu2]]&lt;&gt;"",1,0)</f>
        <v>1</v>
      </c>
      <c r="AR66">
        <f>IF(OR(Tabla1[[#This Row],[id idu]]&lt;&gt;"",Tabla1[[#This Row],[id servicio]]&lt;&gt;""),1,0)</f>
        <v>1</v>
      </c>
      <c r="AS66">
        <f t="shared" si="0"/>
        <v>3</v>
      </c>
      <c r="AT66" t="str">
        <f>IF(AR66=1,_xlfn.CONCAT("(",1+SUM($AS$1:AS65),",",Tabla1[[#This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(230,163,93,"17-EG6-3","IF3-5",NULL,"LIM_AERO_PAG_1","Gi0/4/4","","",1,23),</v>
      </c>
      <c r="AU66" t="str">
        <f>IF(AQ66=1,_xlfn.CONCAT("(",2+SUM($AS$1:AS65),",",Tabla1[[#This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2]])+1,20)),""),""",",2+SUM($AS$1:AS65)-1,",""","",""",""","",""",""","",""",""","",""",",Tabla1[[#This Row],[id_agregador]],",",Tabla1[[#This Row],[id sitio]],"),"),"")</f>
        <v>(231,163,81,"IF4-6","IF3-5",230,"","","","",1,23),</v>
      </c>
      <c r="AV66" s="9" t="str">
        <f>IF(AP66=1,_xlfn.CONCAT("(",3+SUM($AS$1:AS65),",",Tabla1[[#This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3]])+1,20)),""),""",",3+SUM($AS$1:AS65)-1,",""","",""",""","",""",""","",""",""","",""",",Tabla1[[#This Row],[id_agregador]],",",Tabla1[[#This Row],[id sitio]],"),"),"")</f>
        <v>(232,163,6,"IF3-5","17-EG6-1",231,"","","","",1,23),</v>
      </c>
      <c r="AW66" t="str">
        <f>IF(AO66=1,_xlfn.CONCAT("(",4+SUM($AS$1:AS65),",",Tabla1[[#This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4]])+1,20)),""),""",",4+SUM($AS$1:AS65)-1,",""","",""",""","",""",""","",""",""","",""",",Tabla1[[#This Row],[id_agregador]],",",Tabla1[[#This Row],[id sitio]],"),"),"")</f>
        <v/>
      </c>
      <c r="AX66" t="str">
        <f>IF(AN66=1,_xlfn.CONCAT("(",5+SUM($AS$1:AS65),",",Tabla1[[#This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5]])+1,20)),""),""",",5+SUM($AS$1:AS65)-1,",""","",""",""","",""",""","",""",""","",""",",Tabla1[[#This Row],[id_agregador]],",",Tabla1[[#This Row],[id sitio]],"),"),"")</f>
        <v/>
      </c>
      <c r="AY66" t="str">
        <f>IF(AM66=1,_xlfn.CONCAT("(",6+SUM($AS$1:AS65),",",Tabla1[[#This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6]])+1,20)),""),""",",6+SUM($AS$1:AS65)-1,",""","",""",""","",""",""","",""",""","",""",",Tabla1[[#This Row],[id_agregador]],",",Tabla1[[#This Row],[id sitio]],"),"),"")</f>
        <v/>
      </c>
      <c r="AZ66" t="str">
        <f>IF(AL66=1,_xlfn.CONCAT("(",7+SUM($AS$1:AS65),",",Tabla1[[#This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7]])+1,20)),""),""",",7+SUM($AS$1:AS65)-1,",""","",""",""","",""",""","",""",""","",""",",Tabla1[[#This Row],[id_agregador]],",",Tabla1[[#This Row],[id sitio]],"),"),"")</f>
        <v/>
      </c>
      <c r="BA66" t="str">
        <f>IF(AK66=1,_xlfn.CONCAT("(",8+SUM($AS$1:AS65),",",Tabla1[[#This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8]])+1,20)),""),""",",8+SUM($AS$1:AS65)-1,",""","",""",""","",""",""","",""",""","",""",",Tabla1[[#This Row],[id_agregador]],",",Tabla1[[#This Row],[id sitio]],"),"),"")</f>
        <v/>
      </c>
    </row>
    <row r="67" spans="1:53" x14ac:dyDescent="0.25">
      <c r="A67" s="6" t="s">
        <v>274</v>
      </c>
      <c r="B67" s="6" t="s">
        <v>358</v>
      </c>
      <c r="C67" s="6">
        <f>VLOOKUP(Tabla1[[#This Row],[NOMBRE DE SERVICIO]],tb_servicio!D:E,2,FALSE)</f>
        <v>118</v>
      </c>
      <c r="D67" s="6" t="s">
        <v>140</v>
      </c>
      <c r="E67" s="6">
        <f>IF(Tabla1[[#This Row],[IDU 1]]&lt;&gt;"",VLOOKUP(Tabla1[[#This Row],[IDU 1]],tb_idu!$B:$E,4,FALSE),"")</f>
        <v>92</v>
      </c>
      <c r="F67" s="6" t="s">
        <v>593</v>
      </c>
      <c r="G67" s="6" t="s">
        <v>139</v>
      </c>
      <c r="H67" s="6">
        <f>IF(Tabla1[[#This Row],[IDU 2]]&lt;&gt;"",VLOOKUP(Tabla1[[#This Row],[IDU 2]],tb_idu!$B:$E,4,FALSE),"")</f>
        <v>93</v>
      </c>
      <c r="I67" s="6" t="s">
        <v>599</v>
      </c>
      <c r="J67" s="6" t="s">
        <v>133</v>
      </c>
      <c r="K67" s="6">
        <f>IF(Tabla1[[#This Row],[IDU 3]]&lt;&gt;"",VLOOKUP(Tabla1[[#This Row],[IDU 3]],tb_idu!$B:$E,4,FALSE),"")</f>
        <v>81</v>
      </c>
      <c r="L67" s="6" t="s">
        <v>650</v>
      </c>
      <c r="M67" s="6" t="s">
        <v>228</v>
      </c>
      <c r="N67" s="6">
        <f>IF(Tabla1[[#This Row],[IDU 4]]&lt;&gt;"",VLOOKUP(Tabla1[[#This Row],[IDU 4]],tb_idu!$B:$E,4,FALSE),"")</f>
        <v>6</v>
      </c>
      <c r="O67" s="6" t="s">
        <v>595</v>
      </c>
      <c r="P67" s="6" t="s">
        <v>219</v>
      </c>
      <c r="Q67" s="6">
        <f>IF(Tabla1[[#This Row],[IDU 5]]&lt;&gt;"",VLOOKUP(Tabla1[[#This Row],[IDU 5]],tb_idu!$B:$E,4,FALSE),"")</f>
        <v>9</v>
      </c>
      <c r="R67" s="6" t="s">
        <v>620</v>
      </c>
      <c r="S67" s="6" t="s">
        <v>226</v>
      </c>
      <c r="T67" s="6">
        <f>IF(Tabla1[[#This Row],[IDU 6]]&lt;&gt;"",VLOOKUP(Tabla1[[#This Row],[IDU 6]],tb_idu!$B:$E,4,FALSE),"")</f>
        <v>7</v>
      </c>
      <c r="U67" s="6" t="s">
        <v>547</v>
      </c>
      <c r="V67" s="6" t="s">
        <v>255</v>
      </c>
      <c r="W67" s="6">
        <f>IF(Tabla1[[#This Row],[IDU 7]]&lt;&gt;"",VLOOKUP(Tabla1[[#This Row],[IDU 7]],tb_idu!$B:$E,4,FALSE),"")</f>
        <v>197</v>
      </c>
      <c r="X67" s="6" t="s">
        <v>654</v>
      </c>
      <c r="Y67" s="6"/>
      <c r="Z67" s="6" t="str">
        <f>IF(Tabla1[[#This Row],[IDU 8]]&lt;&gt;"",VLOOKUP(Tabla1[[#This Row],[IDU 8]],tb_idu!$B:$E,4,FALSE),"")</f>
        <v/>
      </c>
      <c r="AA67" s="6"/>
      <c r="AB67" s="6"/>
      <c r="AC67" s="6"/>
      <c r="AD67" s="6" t="s">
        <v>540</v>
      </c>
      <c r="AE67" s="6" t="s">
        <v>550</v>
      </c>
      <c r="AF67" s="6" t="s">
        <v>22</v>
      </c>
      <c r="AG67" s="6">
        <f>VLOOKUP(Tabla1[[#This Row],[NOMBRE DEL SITE]],tb_sitio!B:D,3,FALSE)</f>
        <v>23</v>
      </c>
      <c r="AH67" s="6" t="s">
        <v>1</v>
      </c>
      <c r="AI67" s="10">
        <f>VLOOKUP(Tabla1[[#This Row],[NOMBRE DEL PE ( agregador )]],tb_sitio!B:D,3,FALSE)</f>
        <v>1</v>
      </c>
      <c r="AK67">
        <f>IF(Tabla1[[#This Row],[id idu8]]&lt;&gt;"",1,0)</f>
        <v>0</v>
      </c>
      <c r="AL67">
        <f>IF(Tabla1[[#This Row],[id idu7]]&lt;&gt;"",1,0)</f>
        <v>1</v>
      </c>
      <c r="AM67">
        <f>IF(Tabla1[[#This Row],[id idu6]]&lt;&gt;"",1,0)</f>
        <v>1</v>
      </c>
      <c r="AN67">
        <f>IF(Tabla1[[#This Row],[id idu5]]&lt;&gt;"",1,0)</f>
        <v>1</v>
      </c>
      <c r="AO67">
        <f>IF(Tabla1[[#This Row],[id idu4]]&lt;&gt;"",1,0)</f>
        <v>1</v>
      </c>
      <c r="AP67">
        <f>IF(Tabla1[[#This Row],[id idu3]]&lt;&gt;"",1,0)</f>
        <v>1</v>
      </c>
      <c r="AQ67">
        <f>IF(Tabla1[[#This Row],[id idu2]]&lt;&gt;"",1,0)</f>
        <v>1</v>
      </c>
      <c r="AR67">
        <f>IF(OR(Tabla1[[#This Row],[id idu]]&lt;&gt;"",Tabla1[[#This Row],[id servicio]]&lt;&gt;""),1,0)</f>
        <v>1</v>
      </c>
      <c r="AS67">
        <f t="shared" ref="AS67:AS130" si="1">SUM(AK67:AR67)</f>
        <v>7</v>
      </c>
      <c r="AT67" t="str">
        <f>IF(AR67=1,_xlfn.CONCAT("(",1+SUM($AS$1:AS66),",",Tabla1[[#This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(233,118,92,"2-CXPB-1","2-CXPB-20",NULL,"LIM_AERO_PAG_1","Gi0/4/6","","",1,23),</v>
      </c>
      <c r="AU67" t="str">
        <f>IF(AQ67=1,_xlfn.CONCAT("(",2+SUM($AS$1:AS66),",",Tabla1[[#This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2]])+1,20)),""),""",",2+SUM($AS$1:AS66)-1,",""","",""",""","",""",""","",""",""","",""",",Tabla1[[#This Row],[id_agregador]],",",Tabla1[[#This Row],[id sitio]],"),"),"")</f>
        <v>(234,118,93,"17-EG6-4","IF3-5",233,"","","","",1,23),</v>
      </c>
      <c r="AV67" s="9" t="str">
        <f>IF(AP67=1,_xlfn.CONCAT("(",3+SUM($AS$1:AS66),",",Tabla1[[#This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3]])+1,20)),""),""",",3+SUM($AS$1:AS66)-1,",""","",""",""","",""",""","",""",""","",""",",Tabla1[[#This Row],[id_agregador]],",",Tabla1[[#This Row],[id sitio]],"),"),"")</f>
        <v>(235,118,81,"IF4-6","IF3-5",234,"","","","",1,23),</v>
      </c>
      <c r="AW67" t="str">
        <f>IF(AO67=1,_xlfn.CONCAT("(",4+SUM($AS$1:AS66),",",Tabla1[[#This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4]])+1,20)),""),""",",4+SUM($AS$1:AS66)-1,",""","",""",""","",""",""","",""",""","",""",",Tabla1[[#This Row],[id_agregador]],",",Tabla1[[#This Row],[id sitio]],"),"),"")</f>
        <v>(236,118,6,"IF3-5","17-EG6-4",235,"","","","",1,23),</v>
      </c>
      <c r="AX67" t="str">
        <f>IF(AN67=1,_xlfn.CONCAT("(",5+SUM($AS$1:AS66),",",Tabla1[[#This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5]])+1,20)),""),""",",5+SUM($AS$1:AS66)-1,",""","",""",""","",""",""","",""",""","",""",",Tabla1[[#This Row],[id_agregador]],",",Tabla1[[#This Row],[id sitio]],"),"),"")</f>
        <v>(237,118,9,"17-EG6-1","17-EG6-2",236,"","","","",1,23),</v>
      </c>
      <c r="AY67" t="str">
        <f>IF(AM67=1,_xlfn.CONCAT("(",6+SUM($AS$1:AS66),",",Tabla1[[#This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6]])+1,20)),""),""",",6+SUM($AS$1:AS66)-1,",""","",""",""","",""",""","",""",""","",""",",Tabla1[[#This Row],[id_agregador]],",",Tabla1[[#This Row],[id sitio]],"),"),"")</f>
        <v>(238,118,7,"17-EG6-4","17-EG6-1",237,"","","","",1,23),</v>
      </c>
      <c r="AZ67" t="str">
        <f>IF(AL67=1,_xlfn.CONCAT("(",7+SUM($AS$1:AS66),",",Tabla1[[#This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7]])+1,20)),""),""",",7+SUM($AS$1:AS66)-1,",""","",""",""","",""",""","",""",""","",""",",Tabla1[[#This Row],[id_agregador]],",",Tabla1[[#This Row],[id sitio]],"),"),"")</f>
        <v>(239,118,197,"33-ETMC-1","26-D12-15",238,"","","","",1,23),</v>
      </c>
      <c r="BA67" t="str">
        <f>IF(AK67=1,_xlfn.CONCAT("(",8+SUM($AS$1:AS66),",",Tabla1[[#This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8]])+1,20)),""),""",",8+SUM($AS$1:AS66)-1,",""","",""",""","",""",""","",""",""","",""",",Tabla1[[#This Row],[id_agregador]],",",Tabla1[[#This Row],[id sitio]],"),"),"")</f>
        <v/>
      </c>
    </row>
    <row r="68" spans="1:53" x14ac:dyDescent="0.25">
      <c r="A68" s="6" t="s">
        <v>276</v>
      </c>
      <c r="B68" s="6" t="s">
        <v>359</v>
      </c>
      <c r="C68" s="6">
        <f>VLOOKUP(Tabla1[[#This Row],[NOMBRE DE SERVICIO]],tb_servicio!D:E,2,FALSE)</f>
        <v>3</v>
      </c>
      <c r="D68" s="6" t="s">
        <v>141</v>
      </c>
      <c r="E68" s="6">
        <f>IF(Tabla1[[#This Row],[IDU 1]]&lt;&gt;"",VLOOKUP(Tabla1[[#This Row],[IDU 1]],tb_idu!$B:$E,4,FALSE),"")</f>
        <v>95</v>
      </c>
      <c r="F68" s="6" t="s">
        <v>655</v>
      </c>
      <c r="G68" s="6" t="s">
        <v>230</v>
      </c>
      <c r="H68" s="6">
        <f>IF(Tabla1[[#This Row],[IDU 2]]&lt;&gt;"",VLOOKUP(Tabla1[[#This Row],[IDU 2]],tb_idu!$B:$E,4,FALSE),"")</f>
        <v>26</v>
      </c>
      <c r="I68" s="6" t="s">
        <v>619</v>
      </c>
      <c r="J68" s="6"/>
      <c r="K68" s="6" t="str">
        <f>IF(Tabla1[[#This Row],[IDU 3]]&lt;&gt;"",VLOOKUP(Tabla1[[#This Row],[IDU 3]],tb_idu!$B:$E,4,FALSE),"")</f>
        <v/>
      </c>
      <c r="L68" s="6"/>
      <c r="M68" s="6"/>
      <c r="N68" s="6" t="str">
        <f>IF(Tabla1[[#This Row],[IDU 4]]&lt;&gt;"",VLOOKUP(Tabla1[[#This Row],[IDU 4]],tb_idu!$B:$E,4,FALSE),"")</f>
        <v/>
      </c>
      <c r="O68" s="6"/>
      <c r="P68" s="6"/>
      <c r="Q68" s="6" t="str">
        <f>IF(Tabla1[[#This Row],[IDU 5]]&lt;&gt;"",VLOOKUP(Tabla1[[#This Row],[IDU 5]],tb_idu!$B:$E,4,FALSE),"")</f>
        <v/>
      </c>
      <c r="R68" s="6"/>
      <c r="S68" s="6"/>
      <c r="T68" s="6" t="str">
        <f>IF(Tabla1[[#This Row],[IDU 6]]&lt;&gt;"",VLOOKUP(Tabla1[[#This Row],[IDU 6]],tb_idu!$B:$E,4,FALSE),"")</f>
        <v/>
      </c>
      <c r="U68" s="6"/>
      <c r="V68" s="6"/>
      <c r="W68" s="6" t="str">
        <f>IF(Tabla1[[#This Row],[IDU 7]]&lt;&gt;"",VLOOKUP(Tabla1[[#This Row],[IDU 7]],tb_idu!$B:$E,4,FALSE),"")</f>
        <v/>
      </c>
      <c r="X68" s="6"/>
      <c r="Y68" s="6"/>
      <c r="Z68" s="6" t="str">
        <f>IF(Tabla1[[#This Row],[IDU 8]]&lt;&gt;"",VLOOKUP(Tabla1[[#This Row],[IDU 8]],tb_idu!$B:$E,4,FALSE),"")</f>
        <v/>
      </c>
      <c r="AA68" s="6"/>
      <c r="AB68" s="6"/>
      <c r="AC68" s="6"/>
      <c r="AD68" s="6" t="s">
        <v>576</v>
      </c>
      <c r="AE68" s="6" t="s">
        <v>656</v>
      </c>
      <c r="AF68" s="6" t="s">
        <v>23</v>
      </c>
      <c r="AG68" s="6">
        <f>VLOOKUP(Tabla1[[#This Row],[NOMBRE DEL SITE]],tb_sitio!B:D,3,FALSE)</f>
        <v>24</v>
      </c>
      <c r="AH68" s="6" t="s">
        <v>96</v>
      </c>
      <c r="AI68" s="10">
        <f>VLOOKUP(Tabla1[[#This Row],[NOMBRE DEL PE ( agregador )]],tb_sitio!B:D,3,FALSE)</f>
        <v>6</v>
      </c>
      <c r="AK68">
        <f>IF(Tabla1[[#This Row],[id idu8]]&lt;&gt;"",1,0)</f>
        <v>0</v>
      </c>
      <c r="AL68">
        <f>IF(Tabla1[[#This Row],[id idu7]]&lt;&gt;"",1,0)</f>
        <v>0</v>
      </c>
      <c r="AM68">
        <f>IF(Tabla1[[#This Row],[id idu6]]&lt;&gt;"",1,0)</f>
        <v>0</v>
      </c>
      <c r="AN68">
        <f>IF(Tabla1[[#This Row],[id idu5]]&lt;&gt;"",1,0)</f>
        <v>0</v>
      </c>
      <c r="AO68">
        <f>IF(Tabla1[[#This Row],[id idu4]]&lt;&gt;"",1,0)</f>
        <v>0</v>
      </c>
      <c r="AP68">
        <f>IF(Tabla1[[#This Row],[id idu3]]&lt;&gt;"",1,0)</f>
        <v>0</v>
      </c>
      <c r="AQ68">
        <f>IF(Tabla1[[#This Row],[id idu2]]&lt;&gt;"",1,0)</f>
        <v>1</v>
      </c>
      <c r="AR68">
        <f>IF(OR(Tabla1[[#This Row],[id idu]]&lt;&gt;"",Tabla1[[#This Row],[id servicio]]&lt;&gt;""),1,0)</f>
        <v>1</v>
      </c>
      <c r="AS68">
        <f t="shared" si="1"/>
        <v>2</v>
      </c>
      <c r="AT68" t="str">
        <f>IF(AR68=1,_xlfn.CONCAT("(",1+SUM($AS$1:AS67),",",Tabla1[[#This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(240,3,95,"17-EG6-5","IF1-2",NULL,"LIM_SJM_RAN_1","Gi0/2/0/10","","",6,24),</v>
      </c>
      <c r="AU68" t="str">
        <f>IF(AQ68=1,_xlfn.CONCAT("(",2+SUM($AS$1:AS67),",",Tabla1[[#This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2]])+1,20)),""),""",",2+SUM($AS$1:AS67)-1,",""","",""",""","",""",""","",""",""","",""",",Tabla1[[#This Row],[id_agregador]],",",Tabla1[[#This Row],[id sitio]],"),"),"")</f>
        <v>(241,3,26,"IF3-5","17-EG6-1",240,"","","","",6,24),</v>
      </c>
      <c r="AV68" s="9" t="str">
        <f>IF(AP68=1,_xlfn.CONCAT("(",3+SUM($AS$1:AS67),",",Tabla1[[#This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3]])+1,20)),""),""",",3+SUM($AS$1:AS67)-1,",""","",""",""","",""",""","",""",""","",""",",Tabla1[[#This Row],[id_agregador]],",",Tabla1[[#This Row],[id sitio]],"),"),"")</f>
        <v/>
      </c>
      <c r="AW68" t="str">
        <f>IF(AO68=1,_xlfn.CONCAT("(",4+SUM($AS$1:AS67),",",Tabla1[[#This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4]])+1,20)),""),""",",4+SUM($AS$1:AS67)-1,",""","",""",""","",""",""","",""",""","",""",",Tabla1[[#This Row],[id_agregador]],",",Tabla1[[#This Row],[id sitio]],"),"),"")</f>
        <v/>
      </c>
      <c r="AX68" t="str">
        <f>IF(AN68=1,_xlfn.CONCAT("(",5+SUM($AS$1:AS67),",",Tabla1[[#This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5]])+1,20)),""),""",",5+SUM($AS$1:AS67)-1,",""","",""",""","",""",""","",""",""","",""",",Tabla1[[#This Row],[id_agregador]],",",Tabla1[[#This Row],[id sitio]],"),"),"")</f>
        <v/>
      </c>
      <c r="AY68" t="str">
        <f>IF(AM68=1,_xlfn.CONCAT("(",6+SUM($AS$1:AS67),",",Tabla1[[#This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6]])+1,20)),""),""",",6+SUM($AS$1:AS67)-1,",""","",""",""","",""",""","",""",""","",""",",Tabla1[[#This Row],[id_agregador]],",",Tabla1[[#This Row],[id sitio]],"),"),"")</f>
        <v/>
      </c>
      <c r="AZ68" t="str">
        <f>IF(AL68=1,_xlfn.CONCAT("(",7+SUM($AS$1:AS67),",",Tabla1[[#This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7]])+1,20)),""),""",",7+SUM($AS$1:AS67)-1,",""","",""",""","",""",""","",""",""","",""",",Tabla1[[#This Row],[id_agregador]],",",Tabla1[[#This Row],[id sitio]],"),"),"")</f>
        <v/>
      </c>
      <c r="BA68" t="str">
        <f>IF(AK68=1,_xlfn.CONCAT("(",8+SUM($AS$1:AS67),",",Tabla1[[#This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8]])+1,20)),""),""",",8+SUM($AS$1:AS67)-1,",""","",""",""","",""",""","",""",""","",""",",Tabla1[[#This Row],[id_agregador]],",",Tabla1[[#This Row],[id sitio]],"),"),"")</f>
        <v/>
      </c>
    </row>
    <row r="69" spans="1:53" x14ac:dyDescent="0.25">
      <c r="A69" s="6" t="s">
        <v>276</v>
      </c>
      <c r="B69" s="6" t="s">
        <v>360</v>
      </c>
      <c r="C69" s="6">
        <f>VLOOKUP(Tabla1[[#This Row],[NOMBRE DE SERVICIO]],tb_servicio!D:E,2,FALSE)</f>
        <v>24</v>
      </c>
      <c r="D69" s="6" t="s">
        <v>142</v>
      </c>
      <c r="E69" s="6">
        <f>IF(Tabla1[[#This Row],[IDU 1]]&lt;&gt;"",VLOOKUP(Tabla1[[#This Row],[IDU 1]],tb_idu!$B:$E,4,FALSE),"")</f>
        <v>97</v>
      </c>
      <c r="F69" s="6" t="s">
        <v>655</v>
      </c>
      <c r="G69" s="6" t="s">
        <v>231</v>
      </c>
      <c r="H69" s="6">
        <f>IF(Tabla1[[#This Row],[IDU 2]]&lt;&gt;"",VLOOKUP(Tabla1[[#This Row],[IDU 2]],tb_idu!$B:$E,4,FALSE),"")</f>
        <v>131</v>
      </c>
      <c r="I69" s="6" t="s">
        <v>650</v>
      </c>
      <c r="J69" s="6" t="s">
        <v>244</v>
      </c>
      <c r="K69" s="6">
        <f>IF(Tabla1[[#This Row],[IDU 3]]&lt;&gt;"",VLOOKUP(Tabla1[[#This Row],[IDU 3]],tb_idu!$B:$E,4,FALSE),"")</f>
        <v>27</v>
      </c>
      <c r="L69" s="6" t="s">
        <v>624</v>
      </c>
      <c r="M69" s="6"/>
      <c r="N69" s="6" t="str">
        <f>IF(Tabla1[[#This Row],[IDU 4]]&lt;&gt;"",VLOOKUP(Tabla1[[#This Row],[IDU 4]],tb_idu!$B:$E,4,FALSE),"")</f>
        <v/>
      </c>
      <c r="O69" s="6"/>
      <c r="P69" s="6"/>
      <c r="Q69" s="6" t="str">
        <f>IF(Tabla1[[#This Row],[IDU 5]]&lt;&gt;"",VLOOKUP(Tabla1[[#This Row],[IDU 5]],tb_idu!$B:$E,4,FALSE),"")</f>
        <v/>
      </c>
      <c r="R69" s="6"/>
      <c r="S69" s="6"/>
      <c r="T69" s="6" t="str">
        <f>IF(Tabla1[[#This Row],[IDU 6]]&lt;&gt;"",VLOOKUP(Tabla1[[#This Row],[IDU 6]],tb_idu!$B:$E,4,FALSE),"")</f>
        <v/>
      </c>
      <c r="U69" s="6"/>
      <c r="V69" s="6"/>
      <c r="W69" s="6" t="str">
        <f>IF(Tabla1[[#This Row],[IDU 7]]&lt;&gt;"",VLOOKUP(Tabla1[[#This Row],[IDU 7]],tb_idu!$B:$E,4,FALSE),"")</f>
        <v/>
      </c>
      <c r="X69" s="6"/>
      <c r="Y69" s="6"/>
      <c r="Z69" s="6" t="str">
        <f>IF(Tabla1[[#This Row],[IDU 8]]&lt;&gt;"",VLOOKUP(Tabla1[[#This Row],[IDU 8]],tb_idu!$B:$E,4,FALSE),"")</f>
        <v/>
      </c>
      <c r="AA69" s="6"/>
      <c r="AB69" s="6"/>
      <c r="AC69" s="6"/>
      <c r="AD69" s="6" t="s">
        <v>576</v>
      </c>
      <c r="AE69" s="6" t="s">
        <v>657</v>
      </c>
      <c r="AF69" s="6" t="s">
        <v>24</v>
      </c>
      <c r="AG69" s="6">
        <f>VLOOKUP(Tabla1[[#This Row],[NOMBRE DEL SITE]],tb_sitio!B:D,3,FALSE)</f>
        <v>25</v>
      </c>
      <c r="AH69" s="6" t="s">
        <v>96</v>
      </c>
      <c r="AI69" s="10">
        <f>VLOOKUP(Tabla1[[#This Row],[NOMBRE DEL PE ( agregador )]],tb_sitio!B:D,3,FALSE)</f>
        <v>6</v>
      </c>
      <c r="AK69">
        <f>IF(Tabla1[[#This Row],[id idu8]]&lt;&gt;"",1,0)</f>
        <v>0</v>
      </c>
      <c r="AL69">
        <f>IF(Tabla1[[#This Row],[id idu7]]&lt;&gt;"",1,0)</f>
        <v>0</v>
      </c>
      <c r="AM69">
        <f>IF(Tabla1[[#This Row],[id idu6]]&lt;&gt;"",1,0)</f>
        <v>0</v>
      </c>
      <c r="AN69">
        <f>IF(Tabla1[[#This Row],[id idu5]]&lt;&gt;"",1,0)</f>
        <v>0</v>
      </c>
      <c r="AO69">
        <f>IF(Tabla1[[#This Row],[id idu4]]&lt;&gt;"",1,0)</f>
        <v>0</v>
      </c>
      <c r="AP69">
        <f>IF(Tabla1[[#This Row],[id idu3]]&lt;&gt;"",1,0)</f>
        <v>1</v>
      </c>
      <c r="AQ69">
        <f>IF(Tabla1[[#This Row],[id idu2]]&lt;&gt;"",1,0)</f>
        <v>1</v>
      </c>
      <c r="AR69">
        <f>IF(OR(Tabla1[[#This Row],[id idu]]&lt;&gt;"",Tabla1[[#This Row],[id servicio]]&lt;&gt;""),1,0)</f>
        <v>1</v>
      </c>
      <c r="AS69">
        <f t="shared" si="1"/>
        <v>3</v>
      </c>
      <c r="AT69" t="str">
        <f>IF(AR69=1,_xlfn.CONCAT("(",1+SUM($AS$1:AS68),",",Tabla1[[#This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(242,24,97,"17-EG6-5","IF1-2",NULL,"LIM_SJM_RAN_1","Gi0/2/0/2","","",6,25),</v>
      </c>
      <c r="AU69" t="str">
        <f>IF(AQ69=1,_xlfn.CONCAT("(",2+SUM($AS$1:AS68),",",Tabla1[[#This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2]])+1,20)),""),""",",2+SUM($AS$1:AS68)-1,",""","",""",""","",""",""","",""",""","",""",",Tabla1[[#This Row],[id_agregador]],",",Tabla1[[#This Row],[id sitio]],"),"),"")</f>
        <v>(243,24,131,"IF4-6","IF3-5",242,"","","","",6,25),</v>
      </c>
      <c r="AV69" s="9" t="str">
        <f>IF(AP69=1,_xlfn.CONCAT("(",3+SUM($AS$1:AS68),",",Tabla1[[#This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3]])+1,20)),""),""",",3+SUM($AS$1:AS68)-1,",""","",""",""","",""",""","",""",""","",""",",Tabla1[[#This Row],[id_agregador]],",",Tabla1[[#This Row],[id sitio]],"),"),"")</f>
        <v>(244,24,27,"IF3-5","17-EG6-3",243,"","","","",6,25),</v>
      </c>
      <c r="AW69" t="str">
        <f>IF(AO69=1,_xlfn.CONCAT("(",4+SUM($AS$1:AS68),",",Tabla1[[#This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4]])+1,20)),""),""",",4+SUM($AS$1:AS68)-1,",""","",""",""","",""",""","",""",""","",""",",Tabla1[[#This Row],[id_agregador]],",",Tabla1[[#This Row],[id sitio]],"),"),"")</f>
        <v/>
      </c>
      <c r="AX69" t="str">
        <f>IF(AN69=1,_xlfn.CONCAT("(",5+SUM($AS$1:AS68),",",Tabla1[[#This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5]])+1,20)),""),""",",5+SUM($AS$1:AS68)-1,",""","",""",""","",""",""","",""",""","",""",",Tabla1[[#This Row],[id_agregador]],",",Tabla1[[#This Row],[id sitio]],"),"),"")</f>
        <v/>
      </c>
      <c r="AY69" t="str">
        <f>IF(AM69=1,_xlfn.CONCAT("(",6+SUM($AS$1:AS68),",",Tabla1[[#This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6]])+1,20)),""),""",",6+SUM($AS$1:AS68)-1,",""","",""",""","",""",""","",""",""","",""",",Tabla1[[#This Row],[id_agregador]],",",Tabla1[[#This Row],[id sitio]],"),"),"")</f>
        <v/>
      </c>
      <c r="AZ69" t="str">
        <f>IF(AL69=1,_xlfn.CONCAT("(",7+SUM($AS$1:AS68),",",Tabla1[[#This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7]])+1,20)),""),""",",7+SUM($AS$1:AS68)-1,",""","",""",""","",""",""","",""",""","",""",",Tabla1[[#This Row],[id_agregador]],",",Tabla1[[#This Row],[id sitio]],"),"),"")</f>
        <v/>
      </c>
      <c r="BA69" t="str">
        <f>IF(AK69=1,_xlfn.CONCAT("(",8+SUM($AS$1:AS68),",",Tabla1[[#This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8]])+1,20)),""),""",",8+SUM($AS$1:AS68)-1,",""","",""",""","",""",""","",""",""","",""",",Tabla1[[#This Row],[id_agregador]],",",Tabla1[[#This Row],[id sitio]],"),"),"")</f>
        <v/>
      </c>
    </row>
    <row r="70" spans="1:53" x14ac:dyDescent="0.25">
      <c r="A70" s="6" t="s">
        <v>273</v>
      </c>
      <c r="B70" s="6" t="s">
        <v>361</v>
      </c>
      <c r="C70" s="6">
        <f>VLOOKUP(Tabla1[[#This Row],[NOMBRE DE SERVICIO]],tb_servicio!D:E,2,FALSE)</f>
        <v>43</v>
      </c>
      <c r="D70" s="6" t="s">
        <v>143</v>
      </c>
      <c r="E70" s="6">
        <f>IF(Tabla1[[#This Row],[IDU 1]]&lt;&gt;"",VLOOKUP(Tabla1[[#This Row],[IDU 1]],tb_idu!$B:$E,4,FALSE),"")</f>
        <v>104</v>
      </c>
      <c r="F70" s="6" t="s">
        <v>610</v>
      </c>
      <c r="G70" s="6" t="s">
        <v>224</v>
      </c>
      <c r="H70" s="6">
        <f>IF(Tabla1[[#This Row],[IDU 2]]&lt;&gt;"",VLOOKUP(Tabla1[[#This Row],[IDU 2]],tb_idu!$B:$E,4,FALSE),"")</f>
        <v>59</v>
      </c>
      <c r="I70" s="6" t="s">
        <v>658</v>
      </c>
      <c r="J70" s="6"/>
      <c r="K70" s="6" t="str">
        <f>IF(Tabla1[[#This Row],[IDU 3]]&lt;&gt;"",VLOOKUP(Tabla1[[#This Row],[IDU 3]],tb_idu!$B:$E,4,FALSE),"")</f>
        <v/>
      </c>
      <c r="L70" s="6"/>
      <c r="M70" s="6"/>
      <c r="N70" s="6" t="str">
        <f>IF(Tabla1[[#This Row],[IDU 4]]&lt;&gt;"",VLOOKUP(Tabla1[[#This Row],[IDU 4]],tb_idu!$B:$E,4,FALSE),"")</f>
        <v/>
      </c>
      <c r="O70" s="6"/>
      <c r="P70" s="6"/>
      <c r="Q70" s="6" t="str">
        <f>IF(Tabla1[[#This Row],[IDU 5]]&lt;&gt;"",VLOOKUP(Tabla1[[#This Row],[IDU 5]],tb_idu!$B:$E,4,FALSE),"")</f>
        <v/>
      </c>
      <c r="R70" s="6"/>
      <c r="S70" s="6"/>
      <c r="T70" s="6" t="str">
        <f>IF(Tabla1[[#This Row],[IDU 6]]&lt;&gt;"",VLOOKUP(Tabla1[[#This Row],[IDU 6]],tb_idu!$B:$E,4,FALSE),"")</f>
        <v/>
      </c>
      <c r="U70" s="6"/>
      <c r="V70" s="6"/>
      <c r="W70" s="6" t="str">
        <f>IF(Tabla1[[#This Row],[IDU 7]]&lt;&gt;"",VLOOKUP(Tabla1[[#This Row],[IDU 7]],tb_idu!$B:$E,4,FALSE),"")</f>
        <v/>
      </c>
      <c r="X70" s="6"/>
      <c r="Y70" s="6"/>
      <c r="Z70" s="6" t="str">
        <f>IF(Tabla1[[#This Row],[IDU 8]]&lt;&gt;"",VLOOKUP(Tabla1[[#This Row],[IDU 8]],tb_idu!$B:$E,4,FALSE),"")</f>
        <v/>
      </c>
      <c r="AA70" s="6"/>
      <c r="AB70" s="6"/>
      <c r="AC70" s="6"/>
      <c r="AD70" s="6" t="s">
        <v>573</v>
      </c>
      <c r="AE70" s="6" t="s">
        <v>659</v>
      </c>
      <c r="AF70" s="6" t="s">
        <v>25</v>
      </c>
      <c r="AG70" s="6">
        <f>VLOOKUP(Tabla1[[#This Row],[NOMBRE DEL SITE]],tb_sitio!B:D,3,FALSE)</f>
        <v>26</v>
      </c>
      <c r="AH70" s="6" t="s">
        <v>12</v>
      </c>
      <c r="AI70" s="10">
        <f>VLOOKUP(Tabla1[[#This Row],[NOMBRE DEL PE ( agregador )]],tb_sitio!B:D,3,FALSE)</f>
        <v>13</v>
      </c>
      <c r="AK70">
        <f>IF(Tabla1[[#This Row],[id idu8]]&lt;&gt;"",1,0)</f>
        <v>0</v>
      </c>
      <c r="AL70">
        <f>IF(Tabla1[[#This Row],[id idu7]]&lt;&gt;"",1,0)</f>
        <v>0</v>
      </c>
      <c r="AM70">
        <f>IF(Tabla1[[#This Row],[id idu6]]&lt;&gt;"",1,0)</f>
        <v>0</v>
      </c>
      <c r="AN70">
        <f>IF(Tabla1[[#This Row],[id idu5]]&lt;&gt;"",1,0)</f>
        <v>0</v>
      </c>
      <c r="AO70">
        <f>IF(Tabla1[[#This Row],[id idu4]]&lt;&gt;"",1,0)</f>
        <v>0</v>
      </c>
      <c r="AP70">
        <f>IF(Tabla1[[#This Row],[id idu3]]&lt;&gt;"",1,0)</f>
        <v>0</v>
      </c>
      <c r="AQ70">
        <f>IF(Tabla1[[#This Row],[id idu2]]&lt;&gt;"",1,0)</f>
        <v>1</v>
      </c>
      <c r="AR70">
        <f>IF(OR(Tabla1[[#This Row],[id idu]]&lt;&gt;"",Tabla1[[#This Row],[id servicio]]&lt;&gt;""),1,0)</f>
        <v>1</v>
      </c>
      <c r="AS70">
        <f t="shared" si="1"/>
        <v>2</v>
      </c>
      <c r="AT70" t="str">
        <f>IF(AR70=1,_xlfn.CONCAT("(",1+SUM($AS$1:AS69),",",Tabla1[[#This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(245,43,104,"17-EG6-4","17-EG6-6",NULL,"LIM_EALZ_AGG_1","Gi5/1/5","","",13,26),</v>
      </c>
      <c r="AU70" t="str">
        <f>IF(AQ70=1,_xlfn.CONCAT("(",2+SUM($AS$1:AS69),",",Tabla1[[#This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2]])+1,20)),""),""",",2+SUM($AS$1:AS69)-1,",""","",""",""","",""",""","",""",""","",""",",Tabla1[[#This Row],[id_agregador]],",",Tabla1[[#This Row],[id sitio]],"),"),"")</f>
        <v>(246,43,59,"17-EG6-6","17-EG6-4",245,"","","","",13,26),</v>
      </c>
      <c r="AV70" s="9" t="str">
        <f>IF(AP70=1,_xlfn.CONCAT("(",3+SUM($AS$1:AS69),",",Tabla1[[#This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3]])+1,20)),""),""",",3+SUM($AS$1:AS69)-1,",""","",""",""","",""",""","",""",""","",""",",Tabla1[[#This Row],[id_agregador]],",",Tabla1[[#This Row],[id sitio]],"),"),"")</f>
        <v/>
      </c>
      <c r="AW70" t="str">
        <f>IF(AO70=1,_xlfn.CONCAT("(",4+SUM($AS$1:AS69),",",Tabla1[[#This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4]])+1,20)),""),""",",4+SUM($AS$1:AS69)-1,",""","",""",""","",""",""","",""",""","",""",",Tabla1[[#This Row],[id_agregador]],",",Tabla1[[#This Row],[id sitio]],"),"),"")</f>
        <v/>
      </c>
      <c r="AX70" t="str">
        <f>IF(AN70=1,_xlfn.CONCAT("(",5+SUM($AS$1:AS69),",",Tabla1[[#This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5]])+1,20)),""),""",",5+SUM($AS$1:AS69)-1,",""","",""",""","",""",""","",""",""","",""",",Tabla1[[#This Row],[id_agregador]],",",Tabla1[[#This Row],[id sitio]],"),"),"")</f>
        <v/>
      </c>
      <c r="AY70" t="str">
        <f>IF(AM70=1,_xlfn.CONCAT("(",6+SUM($AS$1:AS69),",",Tabla1[[#This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6]])+1,20)),""),""",",6+SUM($AS$1:AS69)-1,",""","",""",""","",""",""","",""",""","",""",",Tabla1[[#This Row],[id_agregador]],",",Tabla1[[#This Row],[id sitio]],"),"),"")</f>
        <v/>
      </c>
      <c r="AZ70" t="str">
        <f>IF(AL70=1,_xlfn.CONCAT("(",7+SUM($AS$1:AS69),",",Tabla1[[#This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7]])+1,20)),""),""",",7+SUM($AS$1:AS69)-1,",""","",""",""","",""",""","",""",""","",""",",Tabla1[[#This Row],[id_agregador]],",",Tabla1[[#This Row],[id sitio]],"),"),"")</f>
        <v/>
      </c>
      <c r="BA70" t="str">
        <f>IF(AK70=1,_xlfn.CONCAT("(",8+SUM($AS$1:AS69),",",Tabla1[[#This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8]])+1,20)),""),""",",8+SUM($AS$1:AS69)-1,",""","",""",""","",""",""","",""",""","",""",",Tabla1[[#This Row],[id_agregador]],",",Tabla1[[#This Row],[id sitio]],"),"),"")</f>
        <v/>
      </c>
    </row>
    <row r="71" spans="1:53" x14ac:dyDescent="0.25">
      <c r="A71" s="6" t="s">
        <v>272</v>
      </c>
      <c r="B71" s="6" t="s">
        <v>362</v>
      </c>
      <c r="C71" s="6">
        <f>VLOOKUP(Tabla1[[#This Row],[NOMBRE DE SERVICIO]],tb_servicio!D:E,2,FALSE)</f>
        <v>140</v>
      </c>
      <c r="D71" s="6" t="s">
        <v>143</v>
      </c>
      <c r="E71" s="6">
        <f>IF(Tabla1[[#This Row],[IDU 1]]&lt;&gt;"",VLOOKUP(Tabla1[[#This Row],[IDU 1]],tb_idu!$B:$E,4,FALSE),"")</f>
        <v>104</v>
      </c>
      <c r="F71" s="6" t="s">
        <v>660</v>
      </c>
      <c r="G71" s="6" t="s">
        <v>224</v>
      </c>
      <c r="H71" s="6">
        <f>IF(Tabla1[[#This Row],[IDU 2]]&lt;&gt;"",VLOOKUP(Tabla1[[#This Row],[IDU 2]],tb_idu!$B:$E,4,FALSE),"")</f>
        <v>59</v>
      </c>
      <c r="I71" s="6" t="s">
        <v>658</v>
      </c>
      <c r="J71" s="6"/>
      <c r="K71" s="6" t="str">
        <f>IF(Tabla1[[#This Row],[IDU 3]]&lt;&gt;"",VLOOKUP(Tabla1[[#This Row],[IDU 3]],tb_idu!$B:$E,4,FALSE),"")</f>
        <v/>
      </c>
      <c r="L71" s="6"/>
      <c r="M71" s="6"/>
      <c r="N71" s="6" t="str">
        <f>IF(Tabla1[[#This Row],[IDU 4]]&lt;&gt;"",VLOOKUP(Tabla1[[#This Row],[IDU 4]],tb_idu!$B:$E,4,FALSE),"")</f>
        <v/>
      </c>
      <c r="O71" s="6"/>
      <c r="P71" s="6"/>
      <c r="Q71" s="6" t="str">
        <f>IF(Tabla1[[#This Row],[IDU 5]]&lt;&gt;"",VLOOKUP(Tabla1[[#This Row],[IDU 5]],tb_idu!$B:$E,4,FALSE),"")</f>
        <v/>
      </c>
      <c r="R71" s="6"/>
      <c r="S71" s="6"/>
      <c r="T71" s="6" t="str">
        <f>IF(Tabla1[[#This Row],[IDU 6]]&lt;&gt;"",VLOOKUP(Tabla1[[#This Row],[IDU 6]],tb_idu!$B:$E,4,FALSE),"")</f>
        <v/>
      </c>
      <c r="U71" s="6"/>
      <c r="V71" s="6"/>
      <c r="W71" s="6" t="str">
        <f>IF(Tabla1[[#This Row],[IDU 7]]&lt;&gt;"",VLOOKUP(Tabla1[[#This Row],[IDU 7]],tb_idu!$B:$E,4,FALSE),"")</f>
        <v/>
      </c>
      <c r="X71" s="6"/>
      <c r="Y71" s="6"/>
      <c r="Z71" s="6" t="str">
        <f>IF(Tabla1[[#This Row],[IDU 8]]&lt;&gt;"",VLOOKUP(Tabla1[[#This Row],[IDU 8]],tb_idu!$B:$E,4,FALSE),"")</f>
        <v/>
      </c>
      <c r="AA71" s="6"/>
      <c r="AB71" s="6"/>
      <c r="AC71" s="6"/>
      <c r="AD71" s="6" t="s">
        <v>573</v>
      </c>
      <c r="AE71" s="6" t="s">
        <v>659</v>
      </c>
      <c r="AF71" s="6" t="s">
        <v>25</v>
      </c>
      <c r="AG71" s="6">
        <f>VLOOKUP(Tabla1[[#This Row],[NOMBRE DEL SITE]],tb_sitio!B:D,3,FALSE)</f>
        <v>26</v>
      </c>
      <c r="AH71" s="6" t="s">
        <v>12</v>
      </c>
      <c r="AI71" s="10">
        <f>VLOOKUP(Tabla1[[#This Row],[NOMBRE DEL PE ( agregador )]],tb_sitio!B:D,3,FALSE)</f>
        <v>13</v>
      </c>
      <c r="AK71">
        <f>IF(Tabla1[[#This Row],[id idu8]]&lt;&gt;"",1,0)</f>
        <v>0</v>
      </c>
      <c r="AL71">
        <f>IF(Tabla1[[#This Row],[id idu7]]&lt;&gt;"",1,0)</f>
        <v>0</v>
      </c>
      <c r="AM71">
        <f>IF(Tabla1[[#This Row],[id idu6]]&lt;&gt;"",1,0)</f>
        <v>0</v>
      </c>
      <c r="AN71">
        <f>IF(Tabla1[[#This Row],[id idu5]]&lt;&gt;"",1,0)</f>
        <v>0</v>
      </c>
      <c r="AO71">
        <f>IF(Tabla1[[#This Row],[id idu4]]&lt;&gt;"",1,0)</f>
        <v>0</v>
      </c>
      <c r="AP71">
        <f>IF(Tabla1[[#This Row],[id idu3]]&lt;&gt;"",1,0)</f>
        <v>0</v>
      </c>
      <c r="AQ71">
        <f>IF(Tabla1[[#This Row],[id idu2]]&lt;&gt;"",1,0)</f>
        <v>1</v>
      </c>
      <c r="AR71">
        <f>IF(OR(Tabla1[[#This Row],[id idu]]&lt;&gt;"",Tabla1[[#This Row],[id servicio]]&lt;&gt;""),1,0)</f>
        <v>1</v>
      </c>
      <c r="AS71">
        <f t="shared" si="1"/>
        <v>2</v>
      </c>
      <c r="AT71" t="str">
        <f>IF(AR71=1,_xlfn.CONCAT("(",1+SUM($AS$1:AS70),",",Tabla1[[#This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(247,140,104,"17-EG6-3","17-EG6-6",NULL,"LIM_EALZ_AGG_1","Gi5/1/5","","",13,26),</v>
      </c>
      <c r="AU71" t="str">
        <f>IF(AQ71=1,_xlfn.CONCAT("(",2+SUM($AS$1:AS70),",",Tabla1[[#This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2]])+1,20)),""),""",",2+SUM($AS$1:AS70)-1,",""","",""",""","",""",""","",""",""","",""",",Tabla1[[#This Row],[id_agregador]],",",Tabla1[[#This Row],[id sitio]],"),"),"")</f>
        <v>(248,140,59,"17-EG6-6","17-EG6-4",247,"","","","",13,26),</v>
      </c>
      <c r="AV71" s="9" t="str">
        <f>IF(AP71=1,_xlfn.CONCAT("(",3+SUM($AS$1:AS70),",",Tabla1[[#This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3]])+1,20)),""),""",",3+SUM($AS$1:AS70)-1,",""","",""",""","",""",""","",""",""","",""",",Tabla1[[#This Row],[id_agregador]],",",Tabla1[[#This Row],[id sitio]],"),"),"")</f>
        <v/>
      </c>
      <c r="AW71" t="str">
        <f>IF(AO71=1,_xlfn.CONCAT("(",4+SUM($AS$1:AS70),",",Tabla1[[#This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4]])+1,20)),""),""",",4+SUM($AS$1:AS70)-1,",""","",""",""","",""",""","",""",""","",""",",Tabla1[[#This Row],[id_agregador]],",",Tabla1[[#This Row],[id sitio]],"),"),"")</f>
        <v/>
      </c>
      <c r="AX71" t="str">
        <f>IF(AN71=1,_xlfn.CONCAT("(",5+SUM($AS$1:AS70),",",Tabla1[[#This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5]])+1,20)),""),""",",5+SUM($AS$1:AS70)-1,",""","",""",""","",""",""","",""",""","",""",",Tabla1[[#This Row],[id_agregador]],",",Tabla1[[#This Row],[id sitio]],"),"),"")</f>
        <v/>
      </c>
      <c r="AY71" t="str">
        <f>IF(AM71=1,_xlfn.CONCAT("(",6+SUM($AS$1:AS70),",",Tabla1[[#This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6]])+1,20)),""),""",",6+SUM($AS$1:AS70)-1,",""","",""",""","",""",""","",""",""","",""",",Tabla1[[#This Row],[id_agregador]],",",Tabla1[[#This Row],[id sitio]],"),"),"")</f>
        <v/>
      </c>
      <c r="AZ71" t="str">
        <f>IF(AL71=1,_xlfn.CONCAT("(",7+SUM($AS$1:AS70),",",Tabla1[[#This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7]])+1,20)),""),""",",7+SUM($AS$1:AS70)-1,",""","",""",""","",""",""","",""",""","",""",",Tabla1[[#This Row],[id_agregador]],",",Tabla1[[#This Row],[id sitio]],"),"),"")</f>
        <v/>
      </c>
      <c r="BA71" t="str">
        <f>IF(AK71=1,_xlfn.CONCAT("(",8+SUM($AS$1:AS70),",",Tabla1[[#This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8]])+1,20)),""),""",",8+SUM($AS$1:AS70)-1,",""","",""",""","",""",""","",""",""","",""",",Tabla1[[#This Row],[id_agregador]],",",Tabla1[[#This Row],[id sitio]],"),"),"")</f>
        <v/>
      </c>
    </row>
    <row r="72" spans="1:53" x14ac:dyDescent="0.25">
      <c r="A72" s="6" t="s">
        <v>272</v>
      </c>
      <c r="B72" s="6" t="s">
        <v>363</v>
      </c>
      <c r="C72" s="6">
        <f>VLOOKUP(Tabla1[[#This Row],[NOMBRE DE SERVICIO]],tb_servicio!D:E,2,FALSE)</f>
        <v>139</v>
      </c>
      <c r="D72" s="6" t="s">
        <v>143</v>
      </c>
      <c r="E72" s="6">
        <f>IF(Tabla1[[#This Row],[IDU 1]]&lt;&gt;"",VLOOKUP(Tabla1[[#This Row],[IDU 1]],tb_idu!$B:$E,4,FALSE),"")</f>
        <v>104</v>
      </c>
      <c r="F72" s="6" t="s">
        <v>612</v>
      </c>
      <c r="G72" s="6" t="s">
        <v>224</v>
      </c>
      <c r="H72" s="6">
        <f>IF(Tabla1[[#This Row],[IDU 2]]&lt;&gt;"",VLOOKUP(Tabla1[[#This Row],[IDU 2]],tb_idu!$B:$E,4,FALSE),"")</f>
        <v>59</v>
      </c>
      <c r="I72" s="6" t="s">
        <v>658</v>
      </c>
      <c r="J72" s="6"/>
      <c r="K72" s="6" t="str">
        <f>IF(Tabla1[[#This Row],[IDU 3]]&lt;&gt;"",VLOOKUP(Tabla1[[#This Row],[IDU 3]],tb_idu!$B:$E,4,FALSE),"")</f>
        <v/>
      </c>
      <c r="L72" s="6"/>
      <c r="M72" s="6"/>
      <c r="N72" s="6" t="str">
        <f>IF(Tabla1[[#This Row],[IDU 4]]&lt;&gt;"",VLOOKUP(Tabla1[[#This Row],[IDU 4]],tb_idu!$B:$E,4,FALSE),"")</f>
        <v/>
      </c>
      <c r="O72" s="6"/>
      <c r="P72" s="6"/>
      <c r="Q72" s="6" t="str">
        <f>IF(Tabla1[[#This Row],[IDU 5]]&lt;&gt;"",VLOOKUP(Tabla1[[#This Row],[IDU 5]],tb_idu!$B:$E,4,FALSE),"")</f>
        <v/>
      </c>
      <c r="R72" s="6"/>
      <c r="S72" s="6"/>
      <c r="T72" s="6" t="str">
        <f>IF(Tabla1[[#This Row],[IDU 6]]&lt;&gt;"",VLOOKUP(Tabla1[[#This Row],[IDU 6]],tb_idu!$B:$E,4,FALSE),"")</f>
        <v/>
      </c>
      <c r="U72" s="6"/>
      <c r="V72" s="6"/>
      <c r="W72" s="6" t="str">
        <f>IF(Tabla1[[#This Row],[IDU 7]]&lt;&gt;"",VLOOKUP(Tabla1[[#This Row],[IDU 7]],tb_idu!$B:$E,4,FALSE),"")</f>
        <v/>
      </c>
      <c r="X72" s="6"/>
      <c r="Y72" s="6"/>
      <c r="Z72" s="6" t="str">
        <f>IF(Tabla1[[#This Row],[IDU 8]]&lt;&gt;"",VLOOKUP(Tabla1[[#This Row],[IDU 8]],tb_idu!$B:$E,4,FALSE),"")</f>
        <v/>
      </c>
      <c r="AA72" s="6"/>
      <c r="AB72" s="6"/>
      <c r="AC72" s="6"/>
      <c r="AD72" s="6" t="s">
        <v>573</v>
      </c>
      <c r="AE72" s="6" t="s">
        <v>659</v>
      </c>
      <c r="AF72" s="6" t="s">
        <v>25</v>
      </c>
      <c r="AG72" s="6">
        <f>VLOOKUP(Tabla1[[#This Row],[NOMBRE DEL SITE]],tb_sitio!B:D,3,FALSE)</f>
        <v>26</v>
      </c>
      <c r="AH72" s="6" t="s">
        <v>12</v>
      </c>
      <c r="AI72" s="10">
        <f>VLOOKUP(Tabla1[[#This Row],[NOMBRE DEL PE ( agregador )]],tb_sitio!B:D,3,FALSE)</f>
        <v>13</v>
      </c>
      <c r="AK72">
        <f>IF(Tabla1[[#This Row],[id idu8]]&lt;&gt;"",1,0)</f>
        <v>0</v>
      </c>
      <c r="AL72">
        <f>IF(Tabla1[[#This Row],[id idu7]]&lt;&gt;"",1,0)</f>
        <v>0</v>
      </c>
      <c r="AM72">
        <f>IF(Tabla1[[#This Row],[id idu6]]&lt;&gt;"",1,0)</f>
        <v>0</v>
      </c>
      <c r="AN72">
        <f>IF(Tabla1[[#This Row],[id idu5]]&lt;&gt;"",1,0)</f>
        <v>0</v>
      </c>
      <c r="AO72">
        <f>IF(Tabla1[[#This Row],[id idu4]]&lt;&gt;"",1,0)</f>
        <v>0</v>
      </c>
      <c r="AP72">
        <f>IF(Tabla1[[#This Row],[id idu3]]&lt;&gt;"",1,0)</f>
        <v>0</v>
      </c>
      <c r="AQ72">
        <f>IF(Tabla1[[#This Row],[id idu2]]&lt;&gt;"",1,0)</f>
        <v>1</v>
      </c>
      <c r="AR72">
        <f>IF(OR(Tabla1[[#This Row],[id idu]]&lt;&gt;"",Tabla1[[#This Row],[id servicio]]&lt;&gt;""),1,0)</f>
        <v>1</v>
      </c>
      <c r="AS72">
        <f t="shared" si="1"/>
        <v>2</v>
      </c>
      <c r="AT72" t="str">
        <f>IF(AR72=1,_xlfn.CONCAT("(",1+SUM($AS$1:AS71),",",Tabla1[[#This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(249,139,104,"17-EG6-1","17-EG6-6",NULL,"LIM_EALZ_AGG_1","Gi5/1/5","","",13,26),</v>
      </c>
      <c r="AU72" t="str">
        <f>IF(AQ72=1,_xlfn.CONCAT("(",2+SUM($AS$1:AS71),",",Tabla1[[#This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2]])+1,20)),""),""",",2+SUM($AS$1:AS71)-1,",""","",""",""","",""",""","",""",""","",""",",Tabla1[[#This Row],[id_agregador]],",",Tabla1[[#This Row],[id sitio]],"),"),"")</f>
        <v>(250,139,59,"17-EG6-6","17-EG6-4",249,"","","","",13,26),</v>
      </c>
      <c r="AV72" s="9" t="str">
        <f>IF(AP72=1,_xlfn.CONCAT("(",3+SUM($AS$1:AS71),",",Tabla1[[#This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3]])+1,20)),""),""",",3+SUM($AS$1:AS71)-1,",""","",""",""","",""",""","",""",""","",""",",Tabla1[[#This Row],[id_agregador]],",",Tabla1[[#This Row],[id sitio]],"),"),"")</f>
        <v/>
      </c>
      <c r="AW72" t="str">
        <f>IF(AO72=1,_xlfn.CONCAT("(",4+SUM($AS$1:AS71),",",Tabla1[[#This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4]])+1,20)),""),""",",4+SUM($AS$1:AS71)-1,",""","",""",""","",""",""","",""",""","",""",",Tabla1[[#This Row],[id_agregador]],",",Tabla1[[#This Row],[id sitio]],"),"),"")</f>
        <v/>
      </c>
      <c r="AX72" t="str">
        <f>IF(AN72=1,_xlfn.CONCAT("(",5+SUM($AS$1:AS71),",",Tabla1[[#This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5]])+1,20)),""),""",",5+SUM($AS$1:AS71)-1,",""","",""",""","",""",""","",""",""","",""",",Tabla1[[#This Row],[id_agregador]],",",Tabla1[[#This Row],[id sitio]],"),"),"")</f>
        <v/>
      </c>
      <c r="AY72" t="str">
        <f>IF(AM72=1,_xlfn.CONCAT("(",6+SUM($AS$1:AS71),",",Tabla1[[#This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6]])+1,20)),""),""",",6+SUM($AS$1:AS71)-1,",""","",""",""","",""",""","",""",""","",""",",Tabla1[[#This Row],[id_agregador]],",",Tabla1[[#This Row],[id sitio]],"),"),"")</f>
        <v/>
      </c>
      <c r="AZ72" t="str">
        <f>IF(AL72=1,_xlfn.CONCAT("(",7+SUM($AS$1:AS71),",",Tabla1[[#This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7]])+1,20)),""),""",",7+SUM($AS$1:AS71)-1,",""","",""",""","",""",""","",""",""","",""",",Tabla1[[#This Row],[id_agregador]],",",Tabla1[[#This Row],[id sitio]],"),"),"")</f>
        <v/>
      </c>
      <c r="BA72" t="str">
        <f>IF(AK72=1,_xlfn.CONCAT("(",8+SUM($AS$1:AS71),",",Tabla1[[#This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8]])+1,20)),""),""",",8+SUM($AS$1:AS71)-1,",""","",""",""","",""",""","",""",""","",""",",Tabla1[[#This Row],[id_agregador]],",",Tabla1[[#This Row],[id sitio]],"),"),"")</f>
        <v/>
      </c>
    </row>
    <row r="73" spans="1:53" x14ac:dyDescent="0.25">
      <c r="A73" s="6" t="s">
        <v>272</v>
      </c>
      <c r="B73" s="6" t="s">
        <v>364</v>
      </c>
      <c r="C73" s="6">
        <f>VLOOKUP(Tabla1[[#This Row],[NOMBRE DE SERVICIO]],tb_servicio!D:E,2,FALSE)</f>
        <v>151</v>
      </c>
      <c r="D73" s="6" t="s">
        <v>144</v>
      </c>
      <c r="E73" s="6">
        <f>IF(Tabla1[[#This Row],[IDU 1]]&lt;&gt;"",VLOOKUP(Tabla1[[#This Row],[IDU 1]],tb_idu!$B:$E,4,FALSE),"")</f>
        <v>105</v>
      </c>
      <c r="F73" s="6" t="s">
        <v>653</v>
      </c>
      <c r="G73" s="6" t="s">
        <v>126</v>
      </c>
      <c r="H73" s="6">
        <f>IF(Tabla1[[#This Row],[IDU 2]]&lt;&gt;"",VLOOKUP(Tabla1[[#This Row],[IDU 2]],tb_idu!$B:$E,4,FALSE),"")</f>
        <v>66</v>
      </c>
      <c r="I73" s="6" t="s">
        <v>629</v>
      </c>
      <c r="J73" s="6" t="s">
        <v>125</v>
      </c>
      <c r="K73" s="6">
        <f>IF(Tabla1[[#This Row],[IDU 3]]&lt;&gt;"",VLOOKUP(Tabla1[[#This Row],[IDU 3]],tb_idu!$B:$E,4,FALSE),"")</f>
        <v>68</v>
      </c>
      <c r="L73" s="6" t="s">
        <v>599</v>
      </c>
      <c r="M73" s="6" t="s">
        <v>224</v>
      </c>
      <c r="N73" s="6">
        <f>IF(Tabla1[[#This Row],[IDU 4]]&lt;&gt;"",VLOOKUP(Tabla1[[#This Row],[IDU 4]],tb_idu!$B:$E,4,FALSE),"")</f>
        <v>59</v>
      </c>
      <c r="O73" s="6" t="s">
        <v>595</v>
      </c>
      <c r="P73" s="6"/>
      <c r="Q73" s="6" t="str">
        <f>IF(Tabla1[[#This Row],[IDU 5]]&lt;&gt;"",VLOOKUP(Tabla1[[#This Row],[IDU 5]],tb_idu!$B:$E,4,FALSE),"")</f>
        <v/>
      </c>
      <c r="R73" s="6"/>
      <c r="S73" s="6"/>
      <c r="T73" s="6" t="str">
        <f>IF(Tabla1[[#This Row],[IDU 6]]&lt;&gt;"",VLOOKUP(Tabla1[[#This Row],[IDU 6]],tb_idu!$B:$E,4,FALSE),"")</f>
        <v/>
      </c>
      <c r="U73" s="6"/>
      <c r="V73" s="6"/>
      <c r="W73" s="6" t="str">
        <f>IF(Tabla1[[#This Row],[IDU 7]]&lt;&gt;"",VLOOKUP(Tabla1[[#This Row],[IDU 7]],tb_idu!$B:$E,4,FALSE),"")</f>
        <v/>
      </c>
      <c r="X73" s="6"/>
      <c r="Y73" s="6"/>
      <c r="Z73" s="6" t="str">
        <f>IF(Tabla1[[#This Row],[IDU 8]]&lt;&gt;"",VLOOKUP(Tabla1[[#This Row],[IDU 8]],tb_idu!$B:$E,4,FALSE),"")</f>
        <v/>
      </c>
      <c r="AA73" s="6"/>
      <c r="AB73" s="6"/>
      <c r="AC73" s="6"/>
      <c r="AD73" s="6" t="s">
        <v>553</v>
      </c>
      <c r="AE73" s="6" t="s">
        <v>661</v>
      </c>
      <c r="AF73" s="6" t="s">
        <v>25</v>
      </c>
      <c r="AG73" s="6">
        <f>VLOOKUP(Tabla1[[#This Row],[NOMBRE DEL SITE]],tb_sitio!B:D,3,FALSE)</f>
        <v>26</v>
      </c>
      <c r="AH73" s="6" t="s">
        <v>12</v>
      </c>
      <c r="AI73" s="10">
        <f>VLOOKUP(Tabla1[[#This Row],[NOMBRE DEL PE ( agregador )]],tb_sitio!B:D,3,FALSE)</f>
        <v>13</v>
      </c>
      <c r="AK73">
        <f>IF(Tabla1[[#This Row],[id idu8]]&lt;&gt;"",1,0)</f>
        <v>0</v>
      </c>
      <c r="AL73">
        <f>IF(Tabla1[[#This Row],[id idu7]]&lt;&gt;"",1,0)</f>
        <v>0</v>
      </c>
      <c r="AM73">
        <f>IF(Tabla1[[#This Row],[id idu6]]&lt;&gt;"",1,0)</f>
        <v>0</v>
      </c>
      <c r="AN73">
        <f>IF(Tabla1[[#This Row],[id idu5]]&lt;&gt;"",1,0)</f>
        <v>0</v>
      </c>
      <c r="AO73">
        <f>IF(Tabla1[[#This Row],[id idu4]]&lt;&gt;"",1,0)</f>
        <v>1</v>
      </c>
      <c r="AP73">
        <f>IF(Tabla1[[#This Row],[id idu3]]&lt;&gt;"",1,0)</f>
        <v>1</v>
      </c>
      <c r="AQ73">
        <f>IF(Tabla1[[#This Row],[id idu2]]&lt;&gt;"",1,0)</f>
        <v>1</v>
      </c>
      <c r="AR73">
        <f>IF(OR(Tabla1[[#This Row],[id idu]]&lt;&gt;"",Tabla1[[#This Row],[id servicio]]&lt;&gt;""),1,0)</f>
        <v>1</v>
      </c>
      <c r="AS73">
        <f t="shared" si="1"/>
        <v>4</v>
      </c>
      <c r="AT73" t="str">
        <f>IF(AR73=1,_xlfn.CONCAT("(",1+SUM($AS$1:AS72),",",Tabla1[[#This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(251,151,105,"17-EG6-3","IF3-5",NULL,"LIM_EAL_PAG_1","Gi0/2/0","","",13,26),</v>
      </c>
      <c r="AU73" t="str">
        <f>IF(AQ73=1,_xlfn.CONCAT("(",2+SUM($AS$1:AS72),",",Tabla1[[#This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2]])+1,20)),""),""",",2+SUM($AS$1:AS72)-1,",""","",""",""","",""",""","",""",""","",""",",Tabla1[[#This Row],[id_agregador]],",",Tabla1[[#This Row],[id sitio]],"),"),"")</f>
        <v>(252,151,66,"IF1-2","17-EG6-2",251,"","","","",13,26),</v>
      </c>
      <c r="AV73" s="9" t="str">
        <f>IF(AP73=1,_xlfn.CONCAT("(",3+SUM($AS$1:AS72),",",Tabla1[[#This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3]])+1,20)),""),""",",3+SUM($AS$1:AS72)-1,",""","",""",""","",""",""","",""",""","",""",",Tabla1[[#This Row],[id_agregador]],",",Tabla1[[#This Row],[id sitio]],"),"),"")</f>
        <v>(253,151,68,"17-EG6-4","IF3-5",252,"","","","",13,26),</v>
      </c>
      <c r="AW73" t="str">
        <f>IF(AO73=1,_xlfn.CONCAT("(",4+SUM($AS$1:AS72),",",Tabla1[[#This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4]])+1,20)),""),""",",4+SUM($AS$1:AS72)-1,",""","",""",""","",""",""","",""",""","",""",",Tabla1[[#This Row],[id_agregador]],",",Tabla1[[#This Row],[id sitio]],"),"),"")</f>
        <v>(254,151,59,"IF3-5","17-EG6-4",253,"","","","",13,26),</v>
      </c>
      <c r="AX73" t="str">
        <f>IF(AN73=1,_xlfn.CONCAT("(",5+SUM($AS$1:AS72),",",Tabla1[[#This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5]])+1,20)),""),""",",5+SUM($AS$1:AS72)-1,",""","",""",""","",""",""","",""",""","",""",",Tabla1[[#This Row],[id_agregador]],",",Tabla1[[#This Row],[id sitio]],"),"),"")</f>
        <v/>
      </c>
      <c r="AY73" t="str">
        <f>IF(AM73=1,_xlfn.CONCAT("(",6+SUM($AS$1:AS72),",",Tabla1[[#This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6]])+1,20)),""),""",",6+SUM($AS$1:AS72)-1,",""","",""",""","",""",""","",""",""","",""",",Tabla1[[#This Row],[id_agregador]],",",Tabla1[[#This Row],[id sitio]],"),"),"")</f>
        <v/>
      </c>
      <c r="AZ73" t="str">
        <f>IF(AL73=1,_xlfn.CONCAT("(",7+SUM($AS$1:AS72),",",Tabla1[[#This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7]])+1,20)),""),""",",7+SUM($AS$1:AS72)-1,",""","",""",""","",""",""","",""",""","",""",",Tabla1[[#This Row],[id_agregador]],",",Tabla1[[#This Row],[id sitio]],"),"),"")</f>
        <v/>
      </c>
      <c r="BA73" t="str">
        <f>IF(AK73=1,_xlfn.CONCAT("(",8+SUM($AS$1:AS72),",",Tabla1[[#This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8]])+1,20)),""),""",",8+SUM($AS$1:AS72)-1,",""","",""",""","",""",""","",""",""","",""",",Tabla1[[#This Row],[id_agregador]],",",Tabla1[[#This Row],[id sitio]],"),"),"")</f>
        <v/>
      </c>
    </row>
    <row r="74" spans="1:53" x14ac:dyDescent="0.25">
      <c r="A74" s="6" t="s">
        <v>273</v>
      </c>
      <c r="B74" s="6" t="s">
        <v>365</v>
      </c>
      <c r="C74" s="6">
        <f>VLOOKUP(Tabla1[[#This Row],[NOMBRE DE SERVICIO]],tb_servicio!D:E,2,FALSE)</f>
        <v>44</v>
      </c>
      <c r="D74" s="6" t="s">
        <v>145</v>
      </c>
      <c r="E74" s="6">
        <f>IF(Tabla1[[#This Row],[IDU 1]]&lt;&gt;"",VLOOKUP(Tabla1[[#This Row],[IDU 1]],tb_idu!$B:$E,4,FALSE),"")</f>
        <v>107</v>
      </c>
      <c r="F74" s="6" t="s">
        <v>599</v>
      </c>
      <c r="G74" s="6" t="s">
        <v>232</v>
      </c>
      <c r="H74" s="6">
        <f>IF(Tabla1[[#This Row],[IDU 2]]&lt;&gt;"",VLOOKUP(Tabla1[[#This Row],[IDU 2]],tb_idu!$B:$E,4,FALSE),"")</f>
        <v>47</v>
      </c>
      <c r="I74" s="6" t="s">
        <v>559</v>
      </c>
      <c r="J74" s="6" t="s">
        <v>120</v>
      </c>
      <c r="K74" s="6">
        <f>IF(Tabla1[[#This Row],[IDU 3]]&lt;&gt;"",VLOOKUP(Tabla1[[#This Row],[IDU 3]],tb_idu!$B:$E,4,FALSE),"")</f>
        <v>45</v>
      </c>
      <c r="L74" s="6" t="s">
        <v>632</v>
      </c>
      <c r="M74" s="6" t="s">
        <v>224</v>
      </c>
      <c r="N74" s="6">
        <f>IF(Tabla1[[#This Row],[IDU 4]]&lt;&gt;"",VLOOKUP(Tabla1[[#This Row],[IDU 4]],tb_idu!$B:$E,4,FALSE),"")</f>
        <v>59</v>
      </c>
      <c r="O74" s="6" t="s">
        <v>629</v>
      </c>
      <c r="P74" s="6"/>
      <c r="Q74" s="6" t="str">
        <f>IF(Tabla1[[#This Row],[IDU 5]]&lt;&gt;"",VLOOKUP(Tabla1[[#This Row],[IDU 5]],tb_idu!$B:$E,4,FALSE),"")</f>
        <v/>
      </c>
      <c r="R74" s="6"/>
      <c r="S74" s="6"/>
      <c r="T74" s="6" t="str">
        <f>IF(Tabla1[[#This Row],[IDU 6]]&lt;&gt;"",VLOOKUP(Tabla1[[#This Row],[IDU 6]],tb_idu!$B:$E,4,FALSE),"")</f>
        <v/>
      </c>
      <c r="U74" s="6"/>
      <c r="V74" s="6"/>
      <c r="W74" s="6" t="str">
        <f>IF(Tabla1[[#This Row],[IDU 7]]&lt;&gt;"",VLOOKUP(Tabla1[[#This Row],[IDU 7]],tb_idu!$B:$E,4,FALSE),"")</f>
        <v/>
      </c>
      <c r="X74" s="6"/>
      <c r="Y74" s="6"/>
      <c r="Z74" s="6" t="str">
        <f>IF(Tabla1[[#This Row],[IDU 8]]&lt;&gt;"",VLOOKUP(Tabla1[[#This Row],[IDU 8]],tb_idu!$B:$E,4,FALSE),"")</f>
        <v/>
      </c>
      <c r="AA74" s="6"/>
      <c r="AB74" s="6"/>
      <c r="AC74" s="6"/>
      <c r="AD74" s="6" t="s">
        <v>553</v>
      </c>
      <c r="AE74" s="6" t="s">
        <v>662</v>
      </c>
      <c r="AF74" s="6" t="s">
        <v>26</v>
      </c>
      <c r="AG74" s="6">
        <f>VLOOKUP(Tabla1[[#This Row],[NOMBRE DEL SITE]],tb_sitio!B:D,3,FALSE)</f>
        <v>27</v>
      </c>
      <c r="AH74" s="6" t="s">
        <v>12</v>
      </c>
      <c r="AI74" s="10">
        <f>VLOOKUP(Tabla1[[#This Row],[NOMBRE DEL PE ( agregador )]],tb_sitio!B:D,3,FALSE)</f>
        <v>13</v>
      </c>
      <c r="AK74">
        <f>IF(Tabla1[[#This Row],[id idu8]]&lt;&gt;"",1,0)</f>
        <v>0</v>
      </c>
      <c r="AL74">
        <f>IF(Tabla1[[#This Row],[id idu7]]&lt;&gt;"",1,0)</f>
        <v>0</v>
      </c>
      <c r="AM74">
        <f>IF(Tabla1[[#This Row],[id idu6]]&lt;&gt;"",1,0)</f>
        <v>0</v>
      </c>
      <c r="AN74">
        <f>IF(Tabla1[[#This Row],[id idu5]]&lt;&gt;"",1,0)</f>
        <v>0</v>
      </c>
      <c r="AO74">
        <f>IF(Tabla1[[#This Row],[id idu4]]&lt;&gt;"",1,0)</f>
        <v>1</v>
      </c>
      <c r="AP74">
        <f>IF(Tabla1[[#This Row],[id idu3]]&lt;&gt;"",1,0)</f>
        <v>1</v>
      </c>
      <c r="AQ74">
        <f>IF(Tabla1[[#This Row],[id idu2]]&lt;&gt;"",1,0)</f>
        <v>1</v>
      </c>
      <c r="AR74">
        <f>IF(OR(Tabla1[[#This Row],[id idu]]&lt;&gt;"",Tabla1[[#This Row],[id servicio]]&lt;&gt;""),1,0)</f>
        <v>1</v>
      </c>
      <c r="AS74">
        <f t="shared" si="1"/>
        <v>4</v>
      </c>
      <c r="AT74" t="str">
        <f>IF(AR74=1,_xlfn.CONCAT("(",1+SUM($AS$1:AS73),",",Tabla1[[#This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(255,44,107,"17-EG6-4","IF3-5",NULL,"LIM_EAL_PAG_1","Gi0/1/6","","",13,27),</v>
      </c>
      <c r="AU74" t="str">
        <f>IF(AQ74=1,_xlfn.CONCAT("(",2+SUM($AS$1:AS73),",",Tabla1[[#This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2]])+1,20)),""),""",",2+SUM($AS$1:AS73)-1,",""","",""",""","",""",""","",""",""","",""",",Tabla1[[#This Row],[id_agregador]],",",Tabla1[[#This Row],[id sitio]],"),"),"")</f>
        <v>(256,44,47,"IF4-6","17-EG6-4",255,"","","","",13,27),</v>
      </c>
      <c r="AV74" s="9" t="str">
        <f>IF(AP74=1,_xlfn.CONCAT("(",3+SUM($AS$1:AS73),",",Tabla1[[#This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3]])+1,20)),""),""",",3+SUM($AS$1:AS73)-1,",""","",""",""","",""",""","",""",""","",""",",Tabla1[[#This Row],[id_agregador]],",",Tabla1[[#This Row],[id sitio]],"),"),"")</f>
        <v>(257,44,45,"17-EG6-2","IF3-5",256,"","","","",13,27),</v>
      </c>
      <c r="AW74" t="str">
        <f>IF(AO74=1,_xlfn.CONCAT("(",4+SUM($AS$1:AS73),",",Tabla1[[#This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4]])+1,20)),""),""",",4+SUM($AS$1:AS73)-1,",""","",""",""","",""",""","",""",""","",""",",Tabla1[[#This Row],[id_agregador]],",",Tabla1[[#This Row],[id sitio]],"),"),"")</f>
        <v>(258,44,59,"IF1-2","17-EG6-2",257,"","","","",13,27),</v>
      </c>
      <c r="AX74" t="str">
        <f>IF(AN74=1,_xlfn.CONCAT("(",5+SUM($AS$1:AS73),",",Tabla1[[#This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5]])+1,20)),""),""",",5+SUM($AS$1:AS73)-1,",""","",""",""","",""",""","",""",""","",""",",Tabla1[[#This Row],[id_agregador]],",",Tabla1[[#This Row],[id sitio]],"),"),"")</f>
        <v/>
      </c>
      <c r="AY74" t="str">
        <f>IF(AM74=1,_xlfn.CONCAT("(",6+SUM($AS$1:AS73),",",Tabla1[[#This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6]])+1,20)),""),""",",6+SUM($AS$1:AS73)-1,",""","",""",""","",""",""","",""",""","",""",",Tabla1[[#This Row],[id_agregador]],",",Tabla1[[#This Row],[id sitio]],"),"),"")</f>
        <v/>
      </c>
      <c r="AZ74" t="str">
        <f>IF(AL74=1,_xlfn.CONCAT("(",7+SUM($AS$1:AS73),",",Tabla1[[#This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7]])+1,20)),""),""",",7+SUM($AS$1:AS73)-1,",""","",""",""","",""",""","",""",""","",""",",Tabla1[[#This Row],[id_agregador]],",",Tabla1[[#This Row],[id sitio]],"),"),"")</f>
        <v/>
      </c>
      <c r="BA74" t="str">
        <f>IF(AK74=1,_xlfn.CONCAT("(",8+SUM($AS$1:AS73),",",Tabla1[[#This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8]])+1,20)),""),""",",8+SUM($AS$1:AS73)-1,",""","",""",""","",""",""","",""",""","",""",",Tabla1[[#This Row],[id_agregador]],",",Tabla1[[#This Row],[id sitio]],"),"),"")</f>
        <v/>
      </c>
    </row>
    <row r="75" spans="1:53" x14ac:dyDescent="0.25">
      <c r="A75" s="6" t="s">
        <v>272</v>
      </c>
      <c r="B75" s="6" t="s">
        <v>366</v>
      </c>
      <c r="C75" s="6">
        <f>VLOOKUP(Tabla1[[#This Row],[NOMBRE DE SERVICIO]],tb_servicio!D:E,2,FALSE)</f>
        <v>141</v>
      </c>
      <c r="D75" s="6" t="s">
        <v>145</v>
      </c>
      <c r="E75" s="6">
        <f>IF(Tabla1[[#This Row],[IDU 1]]&lt;&gt;"",VLOOKUP(Tabla1[[#This Row],[IDU 1]],tb_idu!$B:$E,4,FALSE),"")</f>
        <v>107</v>
      </c>
      <c r="F75" s="6" t="s">
        <v>600</v>
      </c>
      <c r="G75" s="6" t="s">
        <v>232</v>
      </c>
      <c r="H75" s="6">
        <f>IF(Tabla1[[#This Row],[IDU 2]]&lt;&gt;"",VLOOKUP(Tabla1[[#This Row],[IDU 2]],tb_idu!$B:$E,4,FALSE),"")</f>
        <v>47</v>
      </c>
      <c r="I75" s="6" t="s">
        <v>559</v>
      </c>
      <c r="J75" s="6" t="s">
        <v>120</v>
      </c>
      <c r="K75" s="6">
        <f>IF(Tabla1[[#This Row],[IDU 3]]&lt;&gt;"",VLOOKUP(Tabla1[[#This Row],[IDU 3]],tb_idu!$B:$E,4,FALSE),"")</f>
        <v>45</v>
      </c>
      <c r="L75" s="6" t="s">
        <v>632</v>
      </c>
      <c r="M75" s="6" t="s">
        <v>224</v>
      </c>
      <c r="N75" s="6">
        <f>IF(Tabla1[[#This Row],[IDU 4]]&lt;&gt;"",VLOOKUP(Tabla1[[#This Row],[IDU 4]],tb_idu!$B:$E,4,FALSE),"")</f>
        <v>59</v>
      </c>
      <c r="O75" s="6" t="s">
        <v>629</v>
      </c>
      <c r="P75" s="6"/>
      <c r="Q75" s="6" t="str">
        <f>IF(Tabla1[[#This Row],[IDU 5]]&lt;&gt;"",VLOOKUP(Tabla1[[#This Row],[IDU 5]],tb_idu!$B:$E,4,FALSE),"")</f>
        <v/>
      </c>
      <c r="R75" s="6"/>
      <c r="S75" s="6"/>
      <c r="T75" s="6" t="str">
        <f>IF(Tabla1[[#This Row],[IDU 6]]&lt;&gt;"",VLOOKUP(Tabla1[[#This Row],[IDU 6]],tb_idu!$B:$E,4,FALSE),"")</f>
        <v/>
      </c>
      <c r="U75" s="6"/>
      <c r="V75" s="6"/>
      <c r="W75" s="6" t="str">
        <f>IF(Tabla1[[#This Row],[IDU 7]]&lt;&gt;"",VLOOKUP(Tabla1[[#This Row],[IDU 7]],tb_idu!$B:$E,4,FALSE),"")</f>
        <v/>
      </c>
      <c r="X75" s="6"/>
      <c r="Y75" s="6"/>
      <c r="Z75" s="6" t="str">
        <f>IF(Tabla1[[#This Row],[IDU 8]]&lt;&gt;"",VLOOKUP(Tabla1[[#This Row],[IDU 8]],tb_idu!$B:$E,4,FALSE),"")</f>
        <v/>
      </c>
      <c r="AA75" s="6"/>
      <c r="AB75" s="6"/>
      <c r="AC75" s="6"/>
      <c r="AD75" s="6" t="s">
        <v>553</v>
      </c>
      <c r="AE75" s="6" t="s">
        <v>662</v>
      </c>
      <c r="AF75" s="6" t="s">
        <v>26</v>
      </c>
      <c r="AG75" s="6">
        <f>VLOOKUP(Tabla1[[#This Row],[NOMBRE DEL SITE]],tb_sitio!B:D,3,FALSE)</f>
        <v>27</v>
      </c>
      <c r="AH75" s="6" t="s">
        <v>12</v>
      </c>
      <c r="AI75" s="10">
        <f>VLOOKUP(Tabla1[[#This Row],[NOMBRE DEL PE ( agregador )]],tb_sitio!B:D,3,FALSE)</f>
        <v>13</v>
      </c>
      <c r="AK75">
        <f>IF(Tabla1[[#This Row],[id idu8]]&lt;&gt;"",1,0)</f>
        <v>0</v>
      </c>
      <c r="AL75">
        <f>IF(Tabla1[[#This Row],[id idu7]]&lt;&gt;"",1,0)</f>
        <v>0</v>
      </c>
      <c r="AM75">
        <f>IF(Tabla1[[#This Row],[id idu6]]&lt;&gt;"",1,0)</f>
        <v>0</v>
      </c>
      <c r="AN75">
        <f>IF(Tabla1[[#This Row],[id idu5]]&lt;&gt;"",1,0)</f>
        <v>0</v>
      </c>
      <c r="AO75">
        <f>IF(Tabla1[[#This Row],[id idu4]]&lt;&gt;"",1,0)</f>
        <v>1</v>
      </c>
      <c r="AP75">
        <f>IF(Tabla1[[#This Row],[id idu3]]&lt;&gt;"",1,0)</f>
        <v>1</v>
      </c>
      <c r="AQ75">
        <f>IF(Tabla1[[#This Row],[id idu2]]&lt;&gt;"",1,0)</f>
        <v>1</v>
      </c>
      <c r="AR75">
        <f>IF(OR(Tabla1[[#This Row],[id idu]]&lt;&gt;"",Tabla1[[#This Row],[id servicio]]&lt;&gt;""),1,0)</f>
        <v>1</v>
      </c>
      <c r="AS75">
        <f t="shared" si="1"/>
        <v>4</v>
      </c>
      <c r="AT75" t="str">
        <f>IF(AR75=1,_xlfn.CONCAT("(",1+SUM($AS$1:AS74),",",Tabla1[[#This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(259,141,107,"17-EG6-1","IF3-5",NULL,"LIM_EAL_PAG_1","Gi0/1/6","","",13,27),</v>
      </c>
      <c r="AU75" t="str">
        <f>IF(AQ75=1,_xlfn.CONCAT("(",2+SUM($AS$1:AS74),",",Tabla1[[#This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2]])+1,20)),""),""",",2+SUM($AS$1:AS74)-1,",""","",""",""","",""",""","",""",""","",""",",Tabla1[[#This Row],[id_agregador]],",",Tabla1[[#This Row],[id sitio]],"),"),"")</f>
        <v>(260,141,47,"IF4-6","17-EG6-4",259,"","","","",13,27),</v>
      </c>
      <c r="AV75" s="9" t="str">
        <f>IF(AP75=1,_xlfn.CONCAT("(",3+SUM($AS$1:AS74),",",Tabla1[[#This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3]])+1,20)),""),""",",3+SUM($AS$1:AS74)-1,",""","",""",""","",""",""","",""",""","",""",",Tabla1[[#This Row],[id_agregador]],",",Tabla1[[#This Row],[id sitio]],"),"),"")</f>
        <v>(261,141,45,"17-EG6-2","IF3-5",260,"","","","",13,27),</v>
      </c>
      <c r="AW75" t="str">
        <f>IF(AO75=1,_xlfn.CONCAT("(",4+SUM($AS$1:AS74),",",Tabla1[[#This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4]])+1,20)),""),""",",4+SUM($AS$1:AS74)-1,",""","",""",""","",""",""","",""",""","",""",",Tabla1[[#This Row],[id_agregador]],",",Tabla1[[#This Row],[id sitio]],"),"),"")</f>
        <v>(262,141,59,"IF1-2","17-EG6-2",261,"","","","",13,27),</v>
      </c>
      <c r="AX75" t="str">
        <f>IF(AN75=1,_xlfn.CONCAT("(",5+SUM($AS$1:AS74),",",Tabla1[[#This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5]])+1,20)),""),""",",5+SUM($AS$1:AS74)-1,",""","",""",""","",""",""","",""",""","",""",",Tabla1[[#This Row],[id_agregador]],",",Tabla1[[#This Row],[id sitio]],"),"),"")</f>
        <v/>
      </c>
      <c r="AY75" t="str">
        <f>IF(AM75=1,_xlfn.CONCAT("(",6+SUM($AS$1:AS74),",",Tabla1[[#This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6]])+1,20)),""),""",",6+SUM($AS$1:AS74)-1,",""","",""",""","",""",""","",""",""","",""",",Tabla1[[#This Row],[id_agregador]],",",Tabla1[[#This Row],[id sitio]],"),"),"")</f>
        <v/>
      </c>
      <c r="AZ75" t="str">
        <f>IF(AL75=1,_xlfn.CONCAT("(",7+SUM($AS$1:AS74),",",Tabla1[[#This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7]])+1,20)),""),""",",7+SUM($AS$1:AS74)-1,",""","",""",""","",""",""","",""",""","",""",",Tabla1[[#This Row],[id_agregador]],",",Tabla1[[#This Row],[id sitio]],"),"),"")</f>
        <v/>
      </c>
      <c r="BA75" t="str">
        <f>IF(AK75=1,_xlfn.CONCAT("(",8+SUM($AS$1:AS74),",",Tabla1[[#This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8]])+1,20)),""),""",",8+SUM($AS$1:AS74)-1,",""","",""",""","",""",""","",""",""","",""",",Tabla1[[#This Row],[id_agregador]],",",Tabla1[[#This Row],[id sitio]],"),"),"")</f>
        <v/>
      </c>
    </row>
    <row r="76" spans="1:53" x14ac:dyDescent="0.25">
      <c r="A76" s="6" t="s">
        <v>274</v>
      </c>
      <c r="B76" s="6" t="s">
        <v>367</v>
      </c>
      <c r="C76" s="6">
        <f>VLOOKUP(Tabla1[[#This Row],[NOMBRE DE SERVICIO]],tb_servicio!D:E,2,FALSE)</f>
        <v>119</v>
      </c>
      <c r="D76" s="6" t="s">
        <v>146</v>
      </c>
      <c r="E76" s="6">
        <f>IF(Tabla1[[#This Row],[IDU 1]]&lt;&gt;"",VLOOKUP(Tabla1[[#This Row],[IDU 1]],tb_idu!$B:$E,4,FALSE),"")</f>
        <v>106</v>
      </c>
      <c r="F76" s="6" t="s">
        <v>631</v>
      </c>
      <c r="G76" s="6" t="s">
        <v>145</v>
      </c>
      <c r="H76" s="6">
        <f>IF(Tabla1[[#This Row],[IDU 2]]&lt;&gt;"",VLOOKUP(Tabla1[[#This Row],[IDU 2]],tb_idu!$B:$E,4,FALSE),"")</f>
        <v>107</v>
      </c>
      <c r="I76" s="6" t="s">
        <v>632</v>
      </c>
      <c r="J76" s="6" t="s">
        <v>232</v>
      </c>
      <c r="K76" s="6">
        <f>IF(Tabla1[[#This Row],[IDU 3]]&lt;&gt;"",VLOOKUP(Tabla1[[#This Row],[IDU 3]],tb_idu!$B:$E,4,FALSE),"")</f>
        <v>47</v>
      </c>
      <c r="L76" s="6" t="s">
        <v>559</v>
      </c>
      <c r="M76" s="6" t="s">
        <v>120</v>
      </c>
      <c r="N76" s="6">
        <f>IF(Tabla1[[#This Row],[IDU 4]]&lt;&gt;"",VLOOKUP(Tabla1[[#This Row],[IDU 4]],tb_idu!$B:$E,4,FALSE),"")</f>
        <v>45</v>
      </c>
      <c r="O76" s="6" t="s">
        <v>632</v>
      </c>
      <c r="P76" s="6" t="s">
        <v>224</v>
      </c>
      <c r="Q76" s="6">
        <f>IF(Tabla1[[#This Row],[IDU 5]]&lt;&gt;"",VLOOKUP(Tabla1[[#This Row],[IDU 5]],tb_idu!$B:$E,4,FALSE),"")</f>
        <v>59</v>
      </c>
      <c r="R76" s="6" t="s">
        <v>569</v>
      </c>
      <c r="S76" s="6" t="s">
        <v>255</v>
      </c>
      <c r="T76" s="6">
        <f>IF(Tabla1[[#This Row],[IDU 6]]&lt;&gt;"",VLOOKUP(Tabla1[[#This Row],[IDU 6]],tb_idu!$B:$E,4,FALSE),"")</f>
        <v>197</v>
      </c>
      <c r="U76" s="6" t="s">
        <v>663</v>
      </c>
      <c r="V76" s="6"/>
      <c r="W76" s="6" t="str">
        <f>IF(Tabla1[[#This Row],[IDU 7]]&lt;&gt;"",VLOOKUP(Tabla1[[#This Row],[IDU 7]],tb_idu!$B:$E,4,FALSE),"")</f>
        <v/>
      </c>
      <c r="X76" s="6"/>
      <c r="Y76" s="6"/>
      <c r="Z76" s="6" t="str">
        <f>IF(Tabla1[[#This Row],[IDU 8]]&lt;&gt;"",VLOOKUP(Tabla1[[#This Row],[IDU 8]],tb_idu!$B:$E,4,FALSE),"")</f>
        <v/>
      </c>
      <c r="AA76" s="6"/>
      <c r="AB76" s="6"/>
      <c r="AC76" s="6"/>
      <c r="AD76" s="6" t="s">
        <v>553</v>
      </c>
      <c r="AE76" s="6" t="s">
        <v>603</v>
      </c>
      <c r="AF76" s="6" t="s">
        <v>26</v>
      </c>
      <c r="AG76" s="6">
        <f>VLOOKUP(Tabla1[[#This Row],[NOMBRE DEL SITE]],tb_sitio!B:D,3,FALSE)</f>
        <v>27</v>
      </c>
      <c r="AH76" s="6" t="s">
        <v>12</v>
      </c>
      <c r="AI76" s="10">
        <f>VLOOKUP(Tabla1[[#This Row],[NOMBRE DEL PE ( agregador )]],tb_sitio!B:D,3,FALSE)</f>
        <v>13</v>
      </c>
      <c r="AK76">
        <f>IF(Tabla1[[#This Row],[id idu8]]&lt;&gt;"",1,0)</f>
        <v>0</v>
      </c>
      <c r="AL76">
        <f>IF(Tabla1[[#This Row],[id idu7]]&lt;&gt;"",1,0)</f>
        <v>0</v>
      </c>
      <c r="AM76">
        <f>IF(Tabla1[[#This Row],[id idu6]]&lt;&gt;"",1,0)</f>
        <v>1</v>
      </c>
      <c r="AN76">
        <f>IF(Tabla1[[#This Row],[id idu5]]&lt;&gt;"",1,0)</f>
        <v>1</v>
      </c>
      <c r="AO76">
        <f>IF(Tabla1[[#This Row],[id idu4]]&lt;&gt;"",1,0)</f>
        <v>1</v>
      </c>
      <c r="AP76">
        <f>IF(Tabla1[[#This Row],[id idu3]]&lt;&gt;"",1,0)</f>
        <v>1</v>
      </c>
      <c r="AQ76">
        <f>IF(Tabla1[[#This Row],[id idu2]]&lt;&gt;"",1,0)</f>
        <v>1</v>
      </c>
      <c r="AR76">
        <f>IF(OR(Tabla1[[#This Row],[id idu]]&lt;&gt;"",Tabla1[[#This Row],[id servicio]]&lt;&gt;""),1,0)</f>
        <v>1</v>
      </c>
      <c r="AS76">
        <f t="shared" si="1"/>
        <v>6</v>
      </c>
      <c r="AT76" t="str">
        <f>IF(AR76=1,_xlfn.CONCAT("(",1+SUM($AS$1:AS75),",",Tabla1[[#This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(263,119,106,"2-CXPB-1","2-CXPB-18",NULL,"LIM_EAL_PAG_1","Gi0/1/7","","",13,27),</v>
      </c>
      <c r="AU76" t="str">
        <f>IF(AQ76=1,_xlfn.CONCAT("(",2+SUM($AS$1:AS75),",",Tabla1[[#This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2]])+1,20)),""),""",",2+SUM($AS$1:AS75)-1,",""","",""",""","",""",""","",""",""","",""",",Tabla1[[#This Row],[id_agregador]],",",Tabla1[[#This Row],[id sitio]],"),"),"")</f>
        <v>(264,119,107,"17-EG6-2","IF3-5",263,"","","","",13,27),</v>
      </c>
      <c r="AV76" s="9" t="str">
        <f>IF(AP76=1,_xlfn.CONCAT("(",3+SUM($AS$1:AS75),",",Tabla1[[#This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3]])+1,20)),""),""",",3+SUM($AS$1:AS75)-1,",""","",""",""","",""",""","",""",""","",""",",Tabla1[[#This Row],[id_agregador]],",",Tabla1[[#This Row],[id sitio]],"),"),"")</f>
        <v>(265,119,47,"IF4-6","17-EG6-4",264,"","","","",13,27),</v>
      </c>
      <c r="AW76" t="str">
        <f>IF(AO76=1,_xlfn.CONCAT("(",4+SUM($AS$1:AS75),",",Tabla1[[#This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4]])+1,20)),""),""",",4+SUM($AS$1:AS75)-1,",""","",""",""","",""",""","",""",""","",""",",Tabla1[[#This Row],[id_agregador]],",",Tabla1[[#This Row],[id sitio]],"),"),"")</f>
        <v>(266,119,45,"17-EG6-2","IF3-5",265,"","","","",13,27),</v>
      </c>
      <c r="AX76" t="str">
        <f>IF(AN76=1,_xlfn.CONCAT("(",5+SUM($AS$1:AS75),",",Tabla1[[#This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5]])+1,20)),""),""",",5+SUM($AS$1:AS75)-1,",""","",""",""","",""",""","",""",""","",""",",Tabla1[[#This Row],[id_agregador]],",",Tabla1[[#This Row],[id sitio]],"),"),"")</f>
        <v>(267,119,59,"IF1-2","17-EG6-3",266,"","","","",13,27),</v>
      </c>
      <c r="AY76" t="str">
        <f>IF(AM76=1,_xlfn.CONCAT("(",6+SUM($AS$1:AS75),",",Tabla1[[#This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6]])+1,20)),""),""",",6+SUM($AS$1:AS75)-1,",""","",""",""","",""",""","",""",""","",""",",Tabla1[[#This Row],[id_agregador]],",",Tabla1[[#This Row],[id sitio]],"),"),"")</f>
        <v>(268,119,197,"31-ETMC-2","24-D12-19",267,"","","","",13,27),</v>
      </c>
      <c r="AZ76" t="str">
        <f>IF(AL76=1,_xlfn.CONCAT("(",7+SUM($AS$1:AS75),",",Tabla1[[#This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7]])+1,20)),""),""",",7+SUM($AS$1:AS75)-1,",""","",""",""","",""",""","",""",""","",""",",Tabla1[[#This Row],[id_agregador]],",",Tabla1[[#This Row],[id sitio]],"),"),"")</f>
        <v/>
      </c>
      <c r="BA76" t="str">
        <f>IF(AK76=1,_xlfn.CONCAT("(",8+SUM($AS$1:AS75),",",Tabla1[[#This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8]])+1,20)),""),""",",8+SUM($AS$1:AS75)-1,",""","",""",""","",""",""","",""",""","",""",",Tabla1[[#This Row],[id_agregador]],",",Tabla1[[#This Row],[id sitio]],"),"),"")</f>
        <v/>
      </c>
    </row>
    <row r="77" spans="1:53" x14ac:dyDescent="0.25">
      <c r="A77" s="6" t="s">
        <v>273</v>
      </c>
      <c r="B77" s="6" t="s">
        <v>368</v>
      </c>
      <c r="C77" s="6">
        <f>VLOOKUP(Tabla1[[#This Row],[NOMBRE DE SERVICIO]],tb_servicio!D:E,2,FALSE)</f>
        <v>45</v>
      </c>
      <c r="D77" s="6" t="s">
        <v>147</v>
      </c>
      <c r="E77" s="6">
        <f>IF(Tabla1[[#This Row],[IDU 1]]&lt;&gt;"",VLOOKUP(Tabla1[[#This Row],[IDU 1]],tb_idu!$B:$E,4,FALSE),"")</f>
        <v>109</v>
      </c>
      <c r="F77" s="6" t="s">
        <v>599</v>
      </c>
      <c r="G77" s="6" t="s">
        <v>126</v>
      </c>
      <c r="H77" s="6">
        <f>IF(Tabla1[[#This Row],[IDU 2]]&lt;&gt;"",VLOOKUP(Tabla1[[#This Row],[IDU 2]],tb_idu!$B:$E,4,FALSE),"")</f>
        <v>66</v>
      </c>
      <c r="I77" s="6" t="s">
        <v>552</v>
      </c>
      <c r="J77" s="6" t="s">
        <v>125</v>
      </c>
      <c r="K77" s="6">
        <f>IF(Tabla1[[#This Row],[IDU 3]]&lt;&gt;"",VLOOKUP(Tabla1[[#This Row],[IDU 3]],tb_idu!$B:$E,4,FALSE),"")</f>
        <v>68</v>
      </c>
      <c r="L77" s="6" t="s">
        <v>599</v>
      </c>
      <c r="M77" s="6" t="s">
        <v>224</v>
      </c>
      <c r="N77" s="6">
        <f>IF(Tabla1[[#This Row],[IDU 4]]&lt;&gt;"",VLOOKUP(Tabla1[[#This Row],[IDU 4]],tb_idu!$B:$E,4,FALSE),"")</f>
        <v>59</v>
      </c>
      <c r="O77" s="6" t="s">
        <v>585</v>
      </c>
      <c r="P77" s="6"/>
      <c r="Q77" s="6" t="str">
        <f>IF(Tabla1[[#This Row],[IDU 5]]&lt;&gt;"",VLOOKUP(Tabla1[[#This Row],[IDU 5]],tb_idu!$B:$E,4,FALSE),"")</f>
        <v/>
      </c>
      <c r="R77" s="6"/>
      <c r="S77" s="6"/>
      <c r="T77" s="6" t="str">
        <f>IF(Tabla1[[#This Row],[IDU 6]]&lt;&gt;"",VLOOKUP(Tabla1[[#This Row],[IDU 6]],tb_idu!$B:$E,4,FALSE),"")</f>
        <v/>
      </c>
      <c r="U77" s="6"/>
      <c r="V77" s="6"/>
      <c r="W77" s="6" t="str">
        <f>IF(Tabla1[[#This Row],[IDU 7]]&lt;&gt;"",VLOOKUP(Tabla1[[#This Row],[IDU 7]],tb_idu!$B:$E,4,FALSE),"")</f>
        <v/>
      </c>
      <c r="X77" s="6"/>
      <c r="Y77" s="6"/>
      <c r="Z77" s="6" t="str">
        <f>IF(Tabla1[[#This Row],[IDU 8]]&lt;&gt;"",VLOOKUP(Tabla1[[#This Row],[IDU 8]],tb_idu!$B:$E,4,FALSE),"")</f>
        <v/>
      </c>
      <c r="AA77" s="6"/>
      <c r="AB77" s="6"/>
      <c r="AC77" s="6"/>
      <c r="AD77" s="6" t="s">
        <v>553</v>
      </c>
      <c r="AE77" s="6" t="s">
        <v>662</v>
      </c>
      <c r="AF77" s="6" t="s">
        <v>27</v>
      </c>
      <c r="AG77" s="6">
        <f>VLOOKUP(Tabla1[[#This Row],[NOMBRE DEL SITE]],tb_sitio!B:D,3,FALSE)</f>
        <v>28</v>
      </c>
      <c r="AH77" s="6" t="s">
        <v>12</v>
      </c>
      <c r="AI77" s="10">
        <f>VLOOKUP(Tabla1[[#This Row],[NOMBRE DEL PE ( agregador )]],tb_sitio!B:D,3,FALSE)</f>
        <v>13</v>
      </c>
      <c r="AK77">
        <f>IF(Tabla1[[#This Row],[id idu8]]&lt;&gt;"",1,0)</f>
        <v>0</v>
      </c>
      <c r="AL77">
        <f>IF(Tabla1[[#This Row],[id idu7]]&lt;&gt;"",1,0)</f>
        <v>0</v>
      </c>
      <c r="AM77">
        <f>IF(Tabla1[[#This Row],[id idu6]]&lt;&gt;"",1,0)</f>
        <v>0</v>
      </c>
      <c r="AN77">
        <f>IF(Tabla1[[#This Row],[id idu5]]&lt;&gt;"",1,0)</f>
        <v>0</v>
      </c>
      <c r="AO77">
        <f>IF(Tabla1[[#This Row],[id idu4]]&lt;&gt;"",1,0)</f>
        <v>1</v>
      </c>
      <c r="AP77">
        <f>IF(Tabla1[[#This Row],[id idu3]]&lt;&gt;"",1,0)</f>
        <v>1</v>
      </c>
      <c r="AQ77">
        <f>IF(Tabla1[[#This Row],[id idu2]]&lt;&gt;"",1,0)</f>
        <v>1</v>
      </c>
      <c r="AR77">
        <f>IF(OR(Tabla1[[#This Row],[id idu]]&lt;&gt;"",Tabla1[[#This Row],[id servicio]]&lt;&gt;""),1,0)</f>
        <v>1</v>
      </c>
      <c r="AS77">
        <f t="shared" si="1"/>
        <v>4</v>
      </c>
      <c r="AT77" t="str">
        <f>IF(AR77=1,_xlfn.CONCAT("(",1+SUM($AS$1:AS76),",",Tabla1[[#This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(269,45,109,"17-EG6-4","IF3-5",NULL,"LIM_EAL_PAG_1","Gi0/1/6","","",13,28),</v>
      </c>
      <c r="AU77" t="str">
        <f>IF(AQ77=1,_xlfn.CONCAT("(",2+SUM($AS$1:AS76),",",Tabla1[[#This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2]])+1,20)),""),""",",2+SUM($AS$1:AS76)-1,",""","",""",""","",""",""","",""",""","",""",",Tabla1[[#This Row],[id_agregador]],",",Tabla1[[#This Row],[id sitio]],"),"),"")</f>
        <v>(270,45,66,"IF4-6","17-EG6-2",269,"","","","",13,28),</v>
      </c>
      <c r="AV77" s="9" t="str">
        <f>IF(AP77=1,_xlfn.CONCAT("(",3+SUM($AS$1:AS76),",",Tabla1[[#This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3]])+1,20)),""),""",",3+SUM($AS$1:AS76)-1,",""","",""",""","",""",""","",""",""","",""",",Tabla1[[#This Row],[id_agregador]],",",Tabla1[[#This Row],[id sitio]],"),"),"")</f>
        <v>(271,45,68,"17-EG6-4","IF3-5",270,"","","","",13,28),</v>
      </c>
      <c r="AW77" t="str">
        <f>IF(AO77=1,_xlfn.CONCAT("(",4+SUM($AS$1:AS76),",",Tabla1[[#This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4]])+1,20)),""),""",",4+SUM($AS$1:AS76)-1,",""","",""",""","",""",""","",""",""","",""",",Tabla1[[#This Row],[id_agregador]],",",Tabla1[[#This Row],[id sitio]],"),"),"")</f>
        <v>(272,45,59,"IF3-5","17-EG6-2",271,"","","","",13,28),</v>
      </c>
      <c r="AX77" t="str">
        <f>IF(AN77=1,_xlfn.CONCAT("(",5+SUM($AS$1:AS76),",",Tabla1[[#This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5]])+1,20)),""),""",",5+SUM($AS$1:AS76)-1,",""","",""",""","",""",""","",""",""","",""",",Tabla1[[#This Row],[id_agregador]],",",Tabla1[[#This Row],[id sitio]],"),"),"")</f>
        <v/>
      </c>
      <c r="AY77" t="str">
        <f>IF(AM77=1,_xlfn.CONCAT("(",6+SUM($AS$1:AS76),",",Tabla1[[#This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6]])+1,20)),""),""",",6+SUM($AS$1:AS76)-1,",""","",""",""","",""",""","",""",""","",""",",Tabla1[[#This Row],[id_agregador]],",",Tabla1[[#This Row],[id sitio]],"),"),"")</f>
        <v/>
      </c>
      <c r="AZ77" t="str">
        <f>IF(AL77=1,_xlfn.CONCAT("(",7+SUM($AS$1:AS76),",",Tabla1[[#This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7]])+1,20)),""),""",",7+SUM($AS$1:AS76)-1,",""","",""",""","",""",""","",""",""","",""",",Tabla1[[#This Row],[id_agregador]],",",Tabla1[[#This Row],[id sitio]],"),"),"")</f>
        <v/>
      </c>
      <c r="BA77" t="str">
        <f>IF(AK77=1,_xlfn.CONCAT("(",8+SUM($AS$1:AS76),",",Tabla1[[#This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8]])+1,20)),""),""",",8+SUM($AS$1:AS76)-1,",""","",""",""","",""",""","",""",""","",""",",Tabla1[[#This Row],[id_agregador]],",",Tabla1[[#This Row],[id sitio]],"),"),"")</f>
        <v/>
      </c>
    </row>
    <row r="78" spans="1:53" x14ac:dyDescent="0.25">
      <c r="A78" s="6" t="s">
        <v>272</v>
      </c>
      <c r="B78" s="6" t="s">
        <v>369</v>
      </c>
      <c r="C78" s="6">
        <f>VLOOKUP(Tabla1[[#This Row],[NOMBRE DE SERVICIO]],tb_servicio!D:E,2,FALSE)</f>
        <v>142</v>
      </c>
      <c r="D78" s="6" t="s">
        <v>147</v>
      </c>
      <c r="E78" s="6">
        <f>IF(Tabla1[[#This Row],[IDU 1]]&lt;&gt;"",VLOOKUP(Tabla1[[#This Row],[IDU 1]],tb_idu!$B:$E,4,FALSE),"")</f>
        <v>109</v>
      </c>
      <c r="F78" s="6" t="s">
        <v>600</v>
      </c>
      <c r="G78" s="6" t="s">
        <v>126</v>
      </c>
      <c r="H78" s="6">
        <f>IF(Tabla1[[#This Row],[IDU 2]]&lt;&gt;"",VLOOKUP(Tabla1[[#This Row],[IDU 2]],tb_idu!$B:$E,4,FALSE),"")</f>
        <v>66</v>
      </c>
      <c r="I78" s="6" t="s">
        <v>552</v>
      </c>
      <c r="J78" s="6" t="s">
        <v>125</v>
      </c>
      <c r="K78" s="6">
        <f>IF(Tabla1[[#This Row],[IDU 3]]&lt;&gt;"",VLOOKUP(Tabla1[[#This Row],[IDU 3]],tb_idu!$B:$E,4,FALSE),"")</f>
        <v>68</v>
      </c>
      <c r="L78" s="6" t="s">
        <v>599</v>
      </c>
      <c r="M78" s="6" t="s">
        <v>224</v>
      </c>
      <c r="N78" s="6">
        <f>IF(Tabla1[[#This Row],[IDU 4]]&lt;&gt;"",VLOOKUP(Tabla1[[#This Row],[IDU 4]],tb_idu!$B:$E,4,FALSE),"")</f>
        <v>59</v>
      </c>
      <c r="O78" s="6" t="s">
        <v>585</v>
      </c>
      <c r="P78" s="6"/>
      <c r="Q78" s="6" t="str">
        <f>IF(Tabla1[[#This Row],[IDU 5]]&lt;&gt;"",VLOOKUP(Tabla1[[#This Row],[IDU 5]],tb_idu!$B:$E,4,FALSE),"")</f>
        <v/>
      </c>
      <c r="R78" s="6"/>
      <c r="S78" s="6"/>
      <c r="T78" s="6" t="str">
        <f>IF(Tabla1[[#This Row],[IDU 6]]&lt;&gt;"",VLOOKUP(Tabla1[[#This Row],[IDU 6]],tb_idu!$B:$E,4,FALSE),"")</f>
        <v/>
      </c>
      <c r="U78" s="6"/>
      <c r="V78" s="6"/>
      <c r="W78" s="6" t="str">
        <f>IF(Tabla1[[#This Row],[IDU 7]]&lt;&gt;"",VLOOKUP(Tabla1[[#This Row],[IDU 7]],tb_idu!$B:$E,4,FALSE),"")</f>
        <v/>
      </c>
      <c r="X78" s="6"/>
      <c r="Y78" s="6"/>
      <c r="Z78" s="6" t="str">
        <f>IF(Tabla1[[#This Row],[IDU 8]]&lt;&gt;"",VLOOKUP(Tabla1[[#This Row],[IDU 8]],tb_idu!$B:$E,4,FALSE),"")</f>
        <v/>
      </c>
      <c r="AA78" s="6"/>
      <c r="AB78" s="6"/>
      <c r="AC78" s="6"/>
      <c r="AD78" s="6" t="s">
        <v>553</v>
      </c>
      <c r="AE78" s="6" t="s">
        <v>662</v>
      </c>
      <c r="AF78" s="6" t="s">
        <v>27</v>
      </c>
      <c r="AG78" s="6">
        <f>VLOOKUP(Tabla1[[#This Row],[NOMBRE DEL SITE]],tb_sitio!B:D,3,FALSE)</f>
        <v>28</v>
      </c>
      <c r="AH78" s="6" t="s">
        <v>12</v>
      </c>
      <c r="AI78" s="10">
        <f>VLOOKUP(Tabla1[[#This Row],[NOMBRE DEL PE ( agregador )]],tb_sitio!B:D,3,FALSE)</f>
        <v>13</v>
      </c>
      <c r="AK78">
        <f>IF(Tabla1[[#This Row],[id idu8]]&lt;&gt;"",1,0)</f>
        <v>0</v>
      </c>
      <c r="AL78">
        <f>IF(Tabla1[[#This Row],[id idu7]]&lt;&gt;"",1,0)</f>
        <v>0</v>
      </c>
      <c r="AM78">
        <f>IF(Tabla1[[#This Row],[id idu6]]&lt;&gt;"",1,0)</f>
        <v>0</v>
      </c>
      <c r="AN78">
        <f>IF(Tabla1[[#This Row],[id idu5]]&lt;&gt;"",1,0)</f>
        <v>0</v>
      </c>
      <c r="AO78">
        <f>IF(Tabla1[[#This Row],[id idu4]]&lt;&gt;"",1,0)</f>
        <v>1</v>
      </c>
      <c r="AP78">
        <f>IF(Tabla1[[#This Row],[id idu3]]&lt;&gt;"",1,0)</f>
        <v>1</v>
      </c>
      <c r="AQ78">
        <f>IF(Tabla1[[#This Row],[id idu2]]&lt;&gt;"",1,0)</f>
        <v>1</v>
      </c>
      <c r="AR78">
        <f>IF(OR(Tabla1[[#This Row],[id idu]]&lt;&gt;"",Tabla1[[#This Row],[id servicio]]&lt;&gt;""),1,0)</f>
        <v>1</v>
      </c>
      <c r="AS78">
        <f t="shared" si="1"/>
        <v>4</v>
      </c>
      <c r="AT78" t="str">
        <f>IF(AR78=1,_xlfn.CONCAT("(",1+SUM($AS$1:AS77),",",Tabla1[[#This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(273,142,109,"17-EG6-1","IF3-5",NULL,"LIM_EAL_PAG_1","Gi0/1/6","","",13,28),</v>
      </c>
      <c r="AU78" t="str">
        <f>IF(AQ78=1,_xlfn.CONCAT("(",2+SUM($AS$1:AS77),",",Tabla1[[#This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2]])+1,20)),""),""",",2+SUM($AS$1:AS77)-1,",""","",""",""","",""",""","",""",""","",""",",Tabla1[[#This Row],[id_agregador]],",",Tabla1[[#This Row],[id sitio]],"),"),"")</f>
        <v>(274,142,66,"IF4-6","17-EG6-2",273,"","","","",13,28),</v>
      </c>
      <c r="AV78" s="9" t="str">
        <f>IF(AP78=1,_xlfn.CONCAT("(",3+SUM($AS$1:AS77),",",Tabla1[[#This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3]])+1,20)),""),""",",3+SUM($AS$1:AS77)-1,",""","",""",""","",""",""","",""",""","",""",",Tabla1[[#This Row],[id_agregador]],",",Tabla1[[#This Row],[id sitio]],"),"),"")</f>
        <v>(275,142,68,"17-EG6-4","IF3-5",274,"","","","",13,28),</v>
      </c>
      <c r="AW78" t="str">
        <f>IF(AO78=1,_xlfn.CONCAT("(",4+SUM($AS$1:AS77),",",Tabla1[[#This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4]])+1,20)),""),""",",4+SUM($AS$1:AS77)-1,",""","",""",""","",""",""","",""",""","",""",",Tabla1[[#This Row],[id_agregador]],",",Tabla1[[#This Row],[id sitio]],"),"),"")</f>
        <v>(276,142,59,"IF3-5","17-EG6-2",275,"","","","",13,28),</v>
      </c>
      <c r="AX78" t="str">
        <f>IF(AN78=1,_xlfn.CONCAT("(",5+SUM($AS$1:AS77),",",Tabla1[[#This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5]])+1,20)),""),""",",5+SUM($AS$1:AS77)-1,",""","",""",""","",""",""","",""",""","",""",",Tabla1[[#This Row],[id_agregador]],",",Tabla1[[#This Row],[id sitio]],"),"),"")</f>
        <v/>
      </c>
      <c r="AY78" t="str">
        <f>IF(AM78=1,_xlfn.CONCAT("(",6+SUM($AS$1:AS77),",",Tabla1[[#This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6]])+1,20)),""),""",",6+SUM($AS$1:AS77)-1,",""","",""",""","",""",""","",""",""","",""",",Tabla1[[#This Row],[id_agregador]],",",Tabla1[[#This Row],[id sitio]],"),"),"")</f>
        <v/>
      </c>
      <c r="AZ78" t="str">
        <f>IF(AL78=1,_xlfn.CONCAT("(",7+SUM($AS$1:AS77),",",Tabla1[[#This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7]])+1,20)),""),""",",7+SUM($AS$1:AS77)-1,",""","",""",""","",""",""","",""",""","",""",",Tabla1[[#This Row],[id_agregador]],",",Tabla1[[#This Row],[id sitio]],"),"),"")</f>
        <v/>
      </c>
      <c r="BA78" t="str">
        <f>IF(AK78=1,_xlfn.CONCAT("(",8+SUM($AS$1:AS77),",",Tabla1[[#This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8]])+1,20)),""),""",",8+SUM($AS$1:AS77)-1,",""","",""",""","",""",""","",""",""","",""",",Tabla1[[#This Row],[id_agregador]],",",Tabla1[[#This Row],[id sitio]],"),"),"")</f>
        <v/>
      </c>
    </row>
    <row r="79" spans="1:53" x14ac:dyDescent="0.25">
      <c r="A79" s="6" t="s">
        <v>273</v>
      </c>
      <c r="B79" s="6" t="s">
        <v>370</v>
      </c>
      <c r="C79" s="6">
        <f>VLOOKUP(Tabla1[[#This Row],[NOMBRE DE SERVICIO]],tb_servicio!D:E,2,FALSE)</f>
        <v>27</v>
      </c>
      <c r="D79" s="6" t="s">
        <v>148</v>
      </c>
      <c r="E79" s="6">
        <f>IF(Tabla1[[#This Row],[IDU 1]]&lt;&gt;"",VLOOKUP(Tabla1[[#This Row],[IDU 1]],tb_idu!$B:$E,4,FALSE),"")</f>
        <v>110</v>
      </c>
      <c r="F79" s="6" t="s">
        <v>664</v>
      </c>
      <c r="G79" s="6" t="s">
        <v>233</v>
      </c>
      <c r="H79" s="6">
        <f>IF(Tabla1[[#This Row],[IDU 2]]&lt;&gt;"",VLOOKUP(Tabla1[[#This Row],[IDU 2]],tb_idu!$B:$E,4,FALSE),"")</f>
        <v>76</v>
      </c>
      <c r="I79" s="6" t="s">
        <v>665</v>
      </c>
      <c r="J79" s="6" t="s">
        <v>259</v>
      </c>
      <c r="K79" s="6">
        <f>IF(Tabla1[[#This Row],[IDU 3]]&lt;&gt;"",VLOOKUP(Tabla1[[#This Row],[IDU 3]],tb_idu!$B:$E,4,FALSE),"")</f>
        <v>75</v>
      </c>
      <c r="L79" s="6" t="s">
        <v>620</v>
      </c>
      <c r="M79" s="6" t="s">
        <v>265</v>
      </c>
      <c r="N79" s="6">
        <f>IF(Tabla1[[#This Row],[IDU 4]]&lt;&gt;"",VLOOKUP(Tabla1[[#This Row],[IDU 4]],tb_idu!$B:$E,4,FALSE),"")</f>
        <v>74</v>
      </c>
      <c r="O79" s="6" t="s">
        <v>632</v>
      </c>
      <c r="P79" s="6" t="s">
        <v>235</v>
      </c>
      <c r="Q79" s="6">
        <f>IF(Tabla1[[#This Row],[IDU 5]]&lt;&gt;"",VLOOKUP(Tabla1[[#This Row],[IDU 5]],tb_idu!$B:$E,4,FALSE),"")</f>
        <v>103</v>
      </c>
      <c r="R79" s="6" t="s">
        <v>564</v>
      </c>
      <c r="S79" s="6" t="s">
        <v>260</v>
      </c>
      <c r="T79" s="6">
        <f>IF(Tabla1[[#This Row],[IDU 6]]&lt;&gt;"",VLOOKUP(Tabla1[[#This Row],[IDU 6]],tb_idu!$B:$E,4,FALSE),"")</f>
        <v>102</v>
      </c>
      <c r="U79" s="6" t="s">
        <v>644</v>
      </c>
      <c r="V79" s="6" t="s">
        <v>266</v>
      </c>
      <c r="W79" s="6">
        <f>IF(Tabla1[[#This Row],[IDU 7]]&lt;&gt;"",VLOOKUP(Tabla1[[#This Row],[IDU 7]],tb_idu!$B:$E,4,FALSE),"")</f>
        <v>24</v>
      </c>
      <c r="X79" s="6" t="s">
        <v>585</v>
      </c>
      <c r="Y79" s="6"/>
      <c r="Z79" s="6" t="str">
        <f>IF(Tabla1[[#This Row],[IDU 8]]&lt;&gt;"",VLOOKUP(Tabla1[[#This Row],[IDU 8]],tb_idu!$B:$E,4,FALSE),"")</f>
        <v/>
      </c>
      <c r="AA79" s="6"/>
      <c r="AB79" s="6"/>
      <c r="AC79" s="6"/>
      <c r="AD79" s="6" t="s">
        <v>666</v>
      </c>
      <c r="AE79" s="6" t="s">
        <v>667</v>
      </c>
      <c r="AF79" s="6" t="s">
        <v>28</v>
      </c>
      <c r="AG79" s="6">
        <f>VLOOKUP(Tabla1[[#This Row],[NOMBRE DEL SITE]],tb_sitio!B:D,3,FALSE)</f>
        <v>29</v>
      </c>
      <c r="AH79" s="6" t="s">
        <v>96</v>
      </c>
      <c r="AI79" s="10">
        <f>VLOOKUP(Tabla1[[#This Row],[NOMBRE DEL PE ( agregador )]],tb_sitio!B:D,3,FALSE)</f>
        <v>6</v>
      </c>
      <c r="AK79">
        <f>IF(Tabla1[[#This Row],[id idu8]]&lt;&gt;"",1,0)</f>
        <v>0</v>
      </c>
      <c r="AL79">
        <f>IF(Tabla1[[#This Row],[id idu7]]&lt;&gt;"",1,0)</f>
        <v>1</v>
      </c>
      <c r="AM79">
        <f>IF(Tabla1[[#This Row],[id idu6]]&lt;&gt;"",1,0)</f>
        <v>1</v>
      </c>
      <c r="AN79">
        <f>IF(Tabla1[[#This Row],[id idu5]]&lt;&gt;"",1,0)</f>
        <v>1</v>
      </c>
      <c r="AO79">
        <f>IF(Tabla1[[#This Row],[id idu4]]&lt;&gt;"",1,0)</f>
        <v>1</v>
      </c>
      <c r="AP79">
        <f>IF(Tabla1[[#This Row],[id idu3]]&lt;&gt;"",1,0)</f>
        <v>1</v>
      </c>
      <c r="AQ79">
        <f>IF(Tabla1[[#This Row],[id idu2]]&lt;&gt;"",1,0)</f>
        <v>1</v>
      </c>
      <c r="AR79">
        <f>IF(OR(Tabla1[[#This Row],[id idu]]&lt;&gt;"",Tabla1[[#This Row],[id servicio]]&lt;&gt;""),1,0)</f>
        <v>1</v>
      </c>
      <c r="AS79">
        <f t="shared" si="1"/>
        <v>7</v>
      </c>
      <c r="AT79" t="str">
        <f>IF(AR79=1,_xlfn.CONCAT("(",1+SUM($AS$1:AS78),",",Tabla1[[#This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(277,27,110,"1-EM6TA-4","IF3-5",NULL,"LIM_SJMI_AGG_1_","Gi5/1/15","","",6,29),</v>
      </c>
      <c r="AU79" t="str">
        <f>IF(AQ79=1,_xlfn.CONCAT("(",2+SUM($AS$1:AS78),",",Tabla1[[#This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2]])+1,20)),""),""",",2+SUM($AS$1:AS78)-1,",""","",""",""","",""",""","",""",""","",""",",Tabla1[[#This Row],[id_agregador]],",",Tabla1[[#This Row],[id sitio]],"),"),"")</f>
        <v>(278,27,76,"IF3-5","1-EM6TA-2",277,"","","","",6,29),</v>
      </c>
      <c r="AV79" s="9" t="str">
        <f>IF(AP79=1,_xlfn.CONCAT("(",3+SUM($AS$1:AS78),",",Tabla1[[#This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3]])+1,20)),""),""",",3+SUM($AS$1:AS78)-1,",""","",""",""","",""",""","",""",""","",""",",Tabla1[[#This Row],[id_agregador]],",",Tabla1[[#This Row],[id sitio]],"),"),"")</f>
        <v>(279,27,75,"17-EG6-1","17-EG6-2",278,"","","","",6,29),</v>
      </c>
      <c r="AW79" t="str">
        <f>IF(AO79=1,_xlfn.CONCAT("(",4+SUM($AS$1:AS78),",",Tabla1[[#This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4]])+1,20)),""),""",",4+SUM($AS$1:AS78)-1,",""","",""",""","",""",""","",""",""","",""",",Tabla1[[#This Row],[id_agregador]],",",Tabla1[[#This Row],[id sitio]],"),"),"")</f>
        <v>(280,27,74,"17-EG6-2","IF3-5",279,"","","","",6,29),</v>
      </c>
      <c r="AX79" t="str">
        <f>IF(AN79=1,_xlfn.CONCAT("(",5+SUM($AS$1:AS78),",",Tabla1[[#This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5]])+1,20)),""),""",",5+SUM($AS$1:AS78)-1,",""","",""",""","",""",""","",""",""","",""",",Tabla1[[#This Row],[id_agregador]],",",Tabla1[[#This Row],[id sitio]],"),"),"")</f>
        <v>(281,27,103,"IF1-2","17-EG6-1",280,"","","","",6,29),</v>
      </c>
      <c r="AY79" t="str">
        <f>IF(AM79=1,_xlfn.CONCAT("(",6+SUM($AS$1:AS78),",",Tabla1[[#This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6]])+1,20)),""),""",",6+SUM($AS$1:AS78)-1,",""","",""",""","",""",""","",""",""","",""",",Tabla1[[#This Row],[id_agregador]],",",Tabla1[[#This Row],[id sitio]],"),"),"")</f>
        <v>(282,27,102,"17-EG6-4","IF4-6",281,"","","","",6,29),</v>
      </c>
      <c r="AZ79" t="str">
        <f>IF(AL79=1,_xlfn.CONCAT("(",7+SUM($AS$1:AS78),",",Tabla1[[#This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7]])+1,20)),""),""",",7+SUM($AS$1:AS78)-1,",""","",""",""","",""",""","",""",""","",""",",Tabla1[[#This Row],[id_agregador]],",",Tabla1[[#This Row],[id sitio]],"),"),"")</f>
        <v>(283,27,24,"IF3-5","17-EG6-2",282,"","","","",6,29),</v>
      </c>
      <c r="BA79" t="str">
        <f>IF(AK79=1,_xlfn.CONCAT("(",8+SUM($AS$1:AS78),",",Tabla1[[#This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8]])+1,20)),""),""",",8+SUM($AS$1:AS78)-1,",""","",""",""","",""",""","",""",""","",""",",Tabla1[[#This Row],[id_agregador]],",",Tabla1[[#This Row],[id sitio]],"),"),"")</f>
        <v/>
      </c>
    </row>
    <row r="80" spans="1:53" x14ac:dyDescent="0.25">
      <c r="A80" s="6" t="s">
        <v>272</v>
      </c>
      <c r="B80" s="6" t="s">
        <v>371</v>
      </c>
      <c r="C80" s="6">
        <f>VLOOKUP(Tabla1[[#This Row],[NOMBRE DE SERVICIO]],tb_servicio!D:E,2,FALSE)</f>
        <v>143</v>
      </c>
      <c r="D80" s="6" t="s">
        <v>149</v>
      </c>
      <c r="E80" s="6">
        <f>IF(Tabla1[[#This Row],[IDU 1]]&lt;&gt;"",VLOOKUP(Tabla1[[#This Row],[IDU 1]],tb_idu!$B:$E,4,FALSE),"")</f>
        <v>111</v>
      </c>
      <c r="F80" s="6" t="s">
        <v>558</v>
      </c>
      <c r="G80" s="6" t="s">
        <v>126</v>
      </c>
      <c r="H80" s="6">
        <f>IF(Tabla1[[#This Row],[IDU 2]]&lt;&gt;"",VLOOKUP(Tabla1[[#This Row],[IDU 2]],tb_idu!$B:$E,4,FALSE),"")</f>
        <v>66</v>
      </c>
      <c r="I80" s="6" t="s">
        <v>585</v>
      </c>
      <c r="J80" s="6" t="s">
        <v>125</v>
      </c>
      <c r="K80" s="6">
        <f>IF(Tabla1[[#This Row],[IDU 3]]&lt;&gt;"",VLOOKUP(Tabla1[[#This Row],[IDU 3]],tb_idu!$B:$E,4,FALSE),"")</f>
        <v>68</v>
      </c>
      <c r="L80" s="6" t="s">
        <v>599</v>
      </c>
      <c r="M80" s="6" t="s">
        <v>224</v>
      </c>
      <c r="N80" s="6">
        <f>IF(Tabla1[[#This Row],[IDU 4]]&lt;&gt;"",VLOOKUP(Tabla1[[#This Row],[IDU 4]],tb_idu!$B:$E,4,FALSE),"")</f>
        <v>59</v>
      </c>
      <c r="O80" s="6" t="s">
        <v>585</v>
      </c>
      <c r="P80" s="6"/>
      <c r="Q80" s="6" t="str">
        <f>IF(Tabla1[[#This Row],[IDU 5]]&lt;&gt;"",VLOOKUP(Tabla1[[#This Row],[IDU 5]],tb_idu!$B:$E,4,FALSE),"")</f>
        <v/>
      </c>
      <c r="R80" s="6"/>
      <c r="S80" s="6"/>
      <c r="T80" s="6" t="str">
        <f>IF(Tabla1[[#This Row],[IDU 6]]&lt;&gt;"",VLOOKUP(Tabla1[[#This Row],[IDU 6]],tb_idu!$B:$E,4,FALSE),"")</f>
        <v/>
      </c>
      <c r="U80" s="6"/>
      <c r="V80" s="6"/>
      <c r="W80" s="6" t="str">
        <f>IF(Tabla1[[#This Row],[IDU 7]]&lt;&gt;"",VLOOKUP(Tabla1[[#This Row],[IDU 7]],tb_idu!$B:$E,4,FALSE),"")</f>
        <v/>
      </c>
      <c r="X80" s="6"/>
      <c r="Y80" s="6"/>
      <c r="Z80" s="6" t="str">
        <f>IF(Tabla1[[#This Row],[IDU 8]]&lt;&gt;"",VLOOKUP(Tabla1[[#This Row],[IDU 8]],tb_idu!$B:$E,4,FALSE),"")</f>
        <v/>
      </c>
      <c r="AA80" s="6"/>
      <c r="AB80" s="6"/>
      <c r="AC80" s="6"/>
      <c r="AD80" s="6" t="s">
        <v>553</v>
      </c>
      <c r="AE80" s="6" t="s">
        <v>662</v>
      </c>
      <c r="AF80" s="6" t="s">
        <v>29</v>
      </c>
      <c r="AG80" s="6">
        <f>VLOOKUP(Tabla1[[#This Row],[NOMBRE DEL SITE]],tb_sitio!B:D,3,FALSE)</f>
        <v>30</v>
      </c>
      <c r="AH80" s="6" t="s">
        <v>12</v>
      </c>
      <c r="AI80" s="10">
        <f>VLOOKUP(Tabla1[[#This Row],[NOMBRE DEL PE ( agregador )]],tb_sitio!B:D,3,FALSE)</f>
        <v>13</v>
      </c>
      <c r="AK80">
        <f>IF(Tabla1[[#This Row],[id idu8]]&lt;&gt;"",1,0)</f>
        <v>0</v>
      </c>
      <c r="AL80">
        <f>IF(Tabla1[[#This Row],[id idu7]]&lt;&gt;"",1,0)</f>
        <v>0</v>
      </c>
      <c r="AM80">
        <f>IF(Tabla1[[#This Row],[id idu6]]&lt;&gt;"",1,0)</f>
        <v>0</v>
      </c>
      <c r="AN80">
        <f>IF(Tabla1[[#This Row],[id idu5]]&lt;&gt;"",1,0)</f>
        <v>0</v>
      </c>
      <c r="AO80">
        <f>IF(Tabla1[[#This Row],[id idu4]]&lt;&gt;"",1,0)</f>
        <v>1</v>
      </c>
      <c r="AP80">
        <f>IF(Tabla1[[#This Row],[id idu3]]&lt;&gt;"",1,0)</f>
        <v>1</v>
      </c>
      <c r="AQ80">
        <f>IF(Tabla1[[#This Row],[id idu2]]&lt;&gt;"",1,0)</f>
        <v>1</v>
      </c>
      <c r="AR80">
        <f>IF(OR(Tabla1[[#This Row],[id idu]]&lt;&gt;"",Tabla1[[#This Row],[id servicio]]&lt;&gt;""),1,0)</f>
        <v>1</v>
      </c>
      <c r="AS80">
        <f t="shared" si="1"/>
        <v>4</v>
      </c>
      <c r="AT80" t="str">
        <f>IF(AR80=1,_xlfn.CONCAT("(",1+SUM($AS$1:AS79),",",Tabla1[[#This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(284,143,111,"17-EG6-2","IF4-6",NULL,"LIM_EAL_PAG_1","Gi0/1/6","","",13,30),</v>
      </c>
      <c r="AU80" t="str">
        <f>IF(AQ80=1,_xlfn.CONCAT("(",2+SUM($AS$1:AS79),",",Tabla1[[#This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2]])+1,20)),""),""",",2+SUM($AS$1:AS79)-1,",""","",""",""","",""",""","",""",""","",""",",Tabla1[[#This Row],[id_agregador]],",",Tabla1[[#This Row],[id sitio]],"),"),"")</f>
        <v>(285,143,66,"IF3-5","17-EG6-2",284,"","","","",13,30),</v>
      </c>
      <c r="AV80" s="9" t="str">
        <f>IF(AP80=1,_xlfn.CONCAT("(",3+SUM($AS$1:AS79),",",Tabla1[[#This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3]])+1,20)),""),""",",3+SUM($AS$1:AS79)-1,",""","",""",""","",""",""","",""",""","",""",",Tabla1[[#This Row],[id_agregador]],",",Tabla1[[#This Row],[id sitio]],"),"),"")</f>
        <v>(286,143,68,"17-EG6-4","IF3-5",285,"","","","",13,30),</v>
      </c>
      <c r="AW80" t="str">
        <f>IF(AO80=1,_xlfn.CONCAT("(",4+SUM($AS$1:AS79),",",Tabla1[[#This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4]])+1,20)),""),""",",4+SUM($AS$1:AS79)-1,",""","",""",""","",""",""","",""",""","",""",",Tabla1[[#This Row],[id_agregador]],",",Tabla1[[#This Row],[id sitio]],"),"),"")</f>
        <v>(287,143,59,"IF3-5","17-EG6-2",286,"","","","",13,30),</v>
      </c>
      <c r="AX80" t="str">
        <f>IF(AN80=1,_xlfn.CONCAT("(",5+SUM($AS$1:AS79),",",Tabla1[[#This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5]])+1,20)),""),""",",5+SUM($AS$1:AS79)-1,",""","",""",""","",""",""","",""",""","",""",",Tabla1[[#This Row],[id_agregador]],",",Tabla1[[#This Row],[id sitio]],"),"),"")</f>
        <v/>
      </c>
      <c r="AY80" t="str">
        <f>IF(AM80=1,_xlfn.CONCAT("(",6+SUM($AS$1:AS79),",",Tabla1[[#This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6]])+1,20)),""),""",",6+SUM($AS$1:AS79)-1,",""","",""",""","",""",""","",""",""","",""",",Tabla1[[#This Row],[id_agregador]],",",Tabla1[[#This Row],[id sitio]],"),"),"")</f>
        <v/>
      </c>
      <c r="AZ80" t="str">
        <f>IF(AL80=1,_xlfn.CONCAT("(",7+SUM($AS$1:AS79),",",Tabla1[[#This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7]])+1,20)),""),""",",7+SUM($AS$1:AS79)-1,",""","",""",""","",""",""","",""",""","",""",",Tabla1[[#This Row],[id_agregador]],",",Tabla1[[#This Row],[id sitio]],"),"),"")</f>
        <v/>
      </c>
      <c r="BA80" t="str">
        <f>IF(AK80=1,_xlfn.CONCAT("(",8+SUM($AS$1:AS79),",",Tabla1[[#This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8]])+1,20)),""),""",",8+SUM($AS$1:AS79)-1,",""","",""",""","",""",""","",""",""","",""",",Tabla1[[#This Row],[id_agregador]],",",Tabla1[[#This Row],[id sitio]],"),"),"")</f>
        <v/>
      </c>
    </row>
    <row r="81" spans="1:53" x14ac:dyDescent="0.25">
      <c r="A81" s="6" t="s">
        <v>273</v>
      </c>
      <c r="B81" s="6" t="s">
        <v>372</v>
      </c>
      <c r="C81" s="6">
        <f>VLOOKUP(Tabla1[[#This Row],[NOMBRE DE SERVICIO]],tb_servicio!D:E,2,FALSE)</f>
        <v>46</v>
      </c>
      <c r="D81" s="6" t="s">
        <v>150</v>
      </c>
      <c r="E81" s="6">
        <f>IF(Tabla1[[#This Row],[IDU 1]]&lt;&gt;"",VLOOKUP(Tabla1[[#This Row],[IDU 1]],tb_idu!$B:$E,4,FALSE),"")</f>
        <v>113</v>
      </c>
      <c r="F81" s="6" t="s">
        <v>644</v>
      </c>
      <c r="G81" s="6" t="s">
        <v>220</v>
      </c>
      <c r="H81" s="6">
        <f>IF(Tabla1[[#This Row],[IDU 2]]&lt;&gt;"",VLOOKUP(Tabla1[[#This Row],[IDU 2]],tb_idu!$B:$E,4,FALSE),"")</f>
        <v>61</v>
      </c>
      <c r="I81" s="6" t="s">
        <v>585</v>
      </c>
      <c r="J81" s="6"/>
      <c r="K81" s="6" t="str">
        <f>IF(Tabla1[[#This Row],[IDU 3]]&lt;&gt;"",VLOOKUP(Tabla1[[#This Row],[IDU 3]],tb_idu!$B:$E,4,FALSE),"")</f>
        <v/>
      </c>
      <c r="L81" s="6"/>
      <c r="M81" s="6"/>
      <c r="N81" s="6" t="str">
        <f>IF(Tabla1[[#This Row],[IDU 4]]&lt;&gt;"",VLOOKUP(Tabla1[[#This Row],[IDU 4]],tb_idu!$B:$E,4,FALSE),"")</f>
        <v/>
      </c>
      <c r="O81" s="6"/>
      <c r="P81" s="6"/>
      <c r="Q81" s="6" t="str">
        <f>IF(Tabla1[[#This Row],[IDU 5]]&lt;&gt;"",VLOOKUP(Tabla1[[#This Row],[IDU 5]],tb_idu!$B:$E,4,FALSE),"")</f>
        <v/>
      </c>
      <c r="R81" s="6"/>
      <c r="S81" s="6"/>
      <c r="T81" s="6" t="str">
        <f>IF(Tabla1[[#This Row],[IDU 6]]&lt;&gt;"",VLOOKUP(Tabla1[[#This Row],[IDU 6]],tb_idu!$B:$E,4,FALSE),"")</f>
        <v/>
      </c>
      <c r="U81" s="6"/>
      <c r="V81" s="6"/>
      <c r="W81" s="6" t="str">
        <f>IF(Tabla1[[#This Row],[IDU 7]]&lt;&gt;"",VLOOKUP(Tabla1[[#This Row],[IDU 7]],tb_idu!$B:$E,4,FALSE),"")</f>
        <v/>
      </c>
      <c r="X81" s="6"/>
      <c r="Y81" s="6"/>
      <c r="Z81" s="6" t="str">
        <f>IF(Tabla1[[#This Row],[IDU 8]]&lt;&gt;"",VLOOKUP(Tabla1[[#This Row],[IDU 8]],tb_idu!$B:$E,4,FALSE),"")</f>
        <v/>
      </c>
      <c r="AA81" s="6"/>
      <c r="AB81" s="6"/>
      <c r="AC81" s="6"/>
      <c r="AD81" s="6" t="s">
        <v>553</v>
      </c>
      <c r="AE81" s="6" t="s">
        <v>554</v>
      </c>
      <c r="AF81" s="6" t="s">
        <v>30</v>
      </c>
      <c r="AG81" s="6">
        <f>VLOOKUP(Tabla1[[#This Row],[NOMBRE DEL SITE]],tb_sitio!B:D,3,FALSE)</f>
        <v>31</v>
      </c>
      <c r="AH81" s="6" t="s">
        <v>12</v>
      </c>
      <c r="AI81" s="10">
        <f>VLOOKUP(Tabla1[[#This Row],[NOMBRE DEL PE ( agregador )]],tb_sitio!B:D,3,FALSE)</f>
        <v>13</v>
      </c>
      <c r="AK81">
        <f>IF(Tabla1[[#This Row],[id idu8]]&lt;&gt;"",1,0)</f>
        <v>0</v>
      </c>
      <c r="AL81">
        <f>IF(Tabla1[[#This Row],[id idu7]]&lt;&gt;"",1,0)</f>
        <v>0</v>
      </c>
      <c r="AM81">
        <f>IF(Tabla1[[#This Row],[id idu6]]&lt;&gt;"",1,0)</f>
        <v>0</v>
      </c>
      <c r="AN81">
        <f>IF(Tabla1[[#This Row],[id idu5]]&lt;&gt;"",1,0)</f>
        <v>0</v>
      </c>
      <c r="AO81">
        <f>IF(Tabla1[[#This Row],[id idu4]]&lt;&gt;"",1,0)</f>
        <v>0</v>
      </c>
      <c r="AP81">
        <f>IF(Tabla1[[#This Row],[id idu3]]&lt;&gt;"",1,0)</f>
        <v>0</v>
      </c>
      <c r="AQ81">
        <f>IF(Tabla1[[#This Row],[id idu2]]&lt;&gt;"",1,0)</f>
        <v>1</v>
      </c>
      <c r="AR81">
        <f>IF(OR(Tabla1[[#This Row],[id idu]]&lt;&gt;"",Tabla1[[#This Row],[id servicio]]&lt;&gt;""),1,0)</f>
        <v>1</v>
      </c>
      <c r="AS81">
        <f t="shared" si="1"/>
        <v>2</v>
      </c>
      <c r="AT81" t="str">
        <f>IF(AR81=1,_xlfn.CONCAT("(",1+SUM($AS$1:AS80),",",Tabla1[[#This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(288,46,113,"17-EG6-4","IF4-6",NULL,"LIM_EAL_PAG_1","Gi0/0/5","","",13,31),</v>
      </c>
      <c r="AU81" t="str">
        <f>IF(AQ81=1,_xlfn.CONCAT("(",2+SUM($AS$1:AS80),",",Tabla1[[#This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2]])+1,20)),""),""",",2+SUM($AS$1:AS80)-1,",""","",""",""","",""",""","",""",""","",""",",Tabla1[[#This Row],[id_agregador]],",",Tabla1[[#This Row],[id sitio]],"),"),"")</f>
        <v>(289,46,61,"IF3-5","17-EG6-2",288,"","","","",13,31),</v>
      </c>
      <c r="AV81" s="9" t="str">
        <f>IF(AP81=1,_xlfn.CONCAT("(",3+SUM($AS$1:AS80),",",Tabla1[[#This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3]])+1,20)),""),""",",3+SUM($AS$1:AS80)-1,",""","",""",""","",""",""","",""",""","",""",",Tabla1[[#This Row],[id_agregador]],",",Tabla1[[#This Row],[id sitio]],"),"),"")</f>
        <v/>
      </c>
      <c r="AW81" t="str">
        <f>IF(AO81=1,_xlfn.CONCAT("(",4+SUM($AS$1:AS80),",",Tabla1[[#This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4]])+1,20)),""),""",",4+SUM($AS$1:AS80)-1,",""","",""",""","",""",""","",""",""","",""",",Tabla1[[#This Row],[id_agregador]],",",Tabla1[[#This Row],[id sitio]],"),"),"")</f>
        <v/>
      </c>
      <c r="AX81" t="str">
        <f>IF(AN81=1,_xlfn.CONCAT("(",5+SUM($AS$1:AS80),",",Tabla1[[#This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5]])+1,20)),""),""",",5+SUM($AS$1:AS80)-1,",""","",""",""","",""",""","",""",""","",""",",Tabla1[[#This Row],[id_agregador]],",",Tabla1[[#This Row],[id sitio]],"),"),"")</f>
        <v/>
      </c>
      <c r="AY81" t="str">
        <f>IF(AM81=1,_xlfn.CONCAT("(",6+SUM($AS$1:AS80),",",Tabla1[[#This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6]])+1,20)),""),""",",6+SUM($AS$1:AS80)-1,",""","",""",""","",""",""","",""",""","",""",",Tabla1[[#This Row],[id_agregador]],",",Tabla1[[#This Row],[id sitio]],"),"),"")</f>
        <v/>
      </c>
      <c r="AZ81" t="str">
        <f>IF(AL81=1,_xlfn.CONCAT("(",7+SUM($AS$1:AS80),",",Tabla1[[#This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7]])+1,20)),""),""",",7+SUM($AS$1:AS80)-1,",""","",""",""","",""",""","",""",""","",""",",Tabla1[[#This Row],[id_agregador]],",",Tabla1[[#This Row],[id sitio]],"),"),"")</f>
        <v/>
      </c>
      <c r="BA81" t="str">
        <f>IF(AK81=1,_xlfn.CONCAT("(",8+SUM($AS$1:AS80),",",Tabla1[[#This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8]])+1,20)),""),""",",8+SUM($AS$1:AS80)-1,",""","",""",""","",""",""","",""",""","",""",",Tabla1[[#This Row],[id_agregador]],",",Tabla1[[#This Row],[id sitio]],"),"),"")</f>
        <v/>
      </c>
    </row>
    <row r="82" spans="1:53" x14ac:dyDescent="0.25">
      <c r="A82" s="6" t="s">
        <v>272</v>
      </c>
      <c r="B82" s="6" t="s">
        <v>373</v>
      </c>
      <c r="C82" s="6">
        <f>VLOOKUP(Tabla1[[#This Row],[NOMBRE DE SERVICIO]],tb_servicio!D:E,2,FALSE)</f>
        <v>144</v>
      </c>
      <c r="D82" s="6" t="s">
        <v>150</v>
      </c>
      <c r="E82" s="6">
        <f>IF(Tabla1[[#This Row],[IDU 1]]&lt;&gt;"",VLOOKUP(Tabla1[[#This Row],[IDU 1]],tb_idu!$B:$E,4,FALSE),"")</f>
        <v>113</v>
      </c>
      <c r="F82" s="6" t="s">
        <v>551</v>
      </c>
      <c r="G82" s="6" t="s">
        <v>220</v>
      </c>
      <c r="H82" s="6">
        <f>IF(Tabla1[[#This Row],[IDU 2]]&lt;&gt;"",VLOOKUP(Tabla1[[#This Row],[IDU 2]],tb_idu!$B:$E,4,FALSE),"")</f>
        <v>61</v>
      </c>
      <c r="I82" s="6" t="s">
        <v>585</v>
      </c>
      <c r="J82" s="6"/>
      <c r="K82" s="6" t="str">
        <f>IF(Tabla1[[#This Row],[IDU 3]]&lt;&gt;"",VLOOKUP(Tabla1[[#This Row],[IDU 3]],tb_idu!$B:$E,4,FALSE),"")</f>
        <v/>
      </c>
      <c r="L82" s="6"/>
      <c r="M82" s="6"/>
      <c r="N82" s="6" t="str">
        <f>IF(Tabla1[[#This Row],[IDU 4]]&lt;&gt;"",VLOOKUP(Tabla1[[#This Row],[IDU 4]],tb_idu!$B:$E,4,FALSE),"")</f>
        <v/>
      </c>
      <c r="O82" s="6"/>
      <c r="P82" s="6"/>
      <c r="Q82" s="6" t="str">
        <f>IF(Tabla1[[#This Row],[IDU 5]]&lt;&gt;"",VLOOKUP(Tabla1[[#This Row],[IDU 5]],tb_idu!$B:$E,4,FALSE),"")</f>
        <v/>
      </c>
      <c r="R82" s="6"/>
      <c r="S82" s="6"/>
      <c r="T82" s="6" t="str">
        <f>IF(Tabla1[[#This Row],[IDU 6]]&lt;&gt;"",VLOOKUP(Tabla1[[#This Row],[IDU 6]],tb_idu!$B:$E,4,FALSE),"")</f>
        <v/>
      </c>
      <c r="U82" s="6"/>
      <c r="V82" s="6"/>
      <c r="W82" s="6" t="str">
        <f>IF(Tabla1[[#This Row],[IDU 7]]&lt;&gt;"",VLOOKUP(Tabla1[[#This Row],[IDU 7]],tb_idu!$B:$E,4,FALSE),"")</f>
        <v/>
      </c>
      <c r="X82" s="6"/>
      <c r="Y82" s="6"/>
      <c r="Z82" s="6" t="str">
        <f>IF(Tabla1[[#This Row],[IDU 8]]&lt;&gt;"",VLOOKUP(Tabla1[[#This Row],[IDU 8]],tb_idu!$B:$E,4,FALSE),"")</f>
        <v/>
      </c>
      <c r="AA82" s="6"/>
      <c r="AB82" s="6" t="s">
        <v>668</v>
      </c>
      <c r="AC82" s="6"/>
      <c r="AD82" s="6" t="s">
        <v>553</v>
      </c>
      <c r="AE82" s="6" t="s">
        <v>554</v>
      </c>
      <c r="AF82" s="6" t="s">
        <v>30</v>
      </c>
      <c r="AG82" s="6">
        <f>VLOOKUP(Tabla1[[#This Row],[NOMBRE DEL SITE]],tb_sitio!B:D,3,FALSE)</f>
        <v>31</v>
      </c>
      <c r="AH82" s="6" t="s">
        <v>12</v>
      </c>
      <c r="AI82" s="10">
        <f>VLOOKUP(Tabla1[[#This Row],[NOMBRE DEL PE ( agregador )]],tb_sitio!B:D,3,FALSE)</f>
        <v>13</v>
      </c>
      <c r="AK82">
        <f>IF(Tabla1[[#This Row],[id idu8]]&lt;&gt;"",1,0)</f>
        <v>0</v>
      </c>
      <c r="AL82">
        <f>IF(Tabla1[[#This Row],[id idu7]]&lt;&gt;"",1,0)</f>
        <v>0</v>
      </c>
      <c r="AM82">
        <f>IF(Tabla1[[#This Row],[id idu6]]&lt;&gt;"",1,0)</f>
        <v>0</v>
      </c>
      <c r="AN82">
        <f>IF(Tabla1[[#This Row],[id idu5]]&lt;&gt;"",1,0)</f>
        <v>0</v>
      </c>
      <c r="AO82">
        <f>IF(Tabla1[[#This Row],[id idu4]]&lt;&gt;"",1,0)</f>
        <v>0</v>
      </c>
      <c r="AP82">
        <f>IF(Tabla1[[#This Row],[id idu3]]&lt;&gt;"",1,0)</f>
        <v>0</v>
      </c>
      <c r="AQ82">
        <f>IF(Tabla1[[#This Row],[id idu2]]&lt;&gt;"",1,0)</f>
        <v>1</v>
      </c>
      <c r="AR82">
        <f>IF(OR(Tabla1[[#This Row],[id idu]]&lt;&gt;"",Tabla1[[#This Row],[id servicio]]&lt;&gt;""),1,0)</f>
        <v>1</v>
      </c>
      <c r="AS82">
        <f t="shared" si="1"/>
        <v>2</v>
      </c>
      <c r="AT82" t="str">
        <f>IF(AR82=1,_xlfn.CONCAT("(",1+SUM($AS$1:AS81),",",Tabla1[[#This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(290,144,113,"17-EG6-1","IF4-6",NULL,"LIM_EAL_PAG_1","Gi0/0/5","10.80.3.244 / NMS COM","",13,31),</v>
      </c>
      <c r="AU82" t="str">
        <f>IF(AQ82=1,_xlfn.CONCAT("(",2+SUM($AS$1:AS81),",",Tabla1[[#This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2]])+1,20)),""),""",",2+SUM($AS$1:AS81)-1,",""","",""",""","",""",""","",""",""","",""",",Tabla1[[#This Row],[id_agregador]],",",Tabla1[[#This Row],[id sitio]],"),"),"")</f>
        <v>(291,144,61,"IF3-5","17-EG6-2",290,"","","","",13,31),</v>
      </c>
      <c r="AV82" s="9" t="str">
        <f>IF(AP82=1,_xlfn.CONCAT("(",3+SUM($AS$1:AS81),",",Tabla1[[#This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3]])+1,20)),""),""",",3+SUM($AS$1:AS81)-1,",""","",""",""","",""",""","",""",""","",""",",Tabla1[[#This Row],[id_agregador]],",",Tabla1[[#This Row],[id sitio]],"),"),"")</f>
        <v/>
      </c>
      <c r="AW82" t="str">
        <f>IF(AO82=1,_xlfn.CONCAT("(",4+SUM($AS$1:AS81),",",Tabla1[[#This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4]])+1,20)),""),""",",4+SUM($AS$1:AS81)-1,",""","",""",""","",""",""","",""",""","",""",",Tabla1[[#This Row],[id_agregador]],",",Tabla1[[#This Row],[id sitio]],"),"),"")</f>
        <v/>
      </c>
      <c r="AX82" t="str">
        <f>IF(AN82=1,_xlfn.CONCAT("(",5+SUM($AS$1:AS81),",",Tabla1[[#This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5]])+1,20)),""),""",",5+SUM($AS$1:AS81)-1,",""","",""",""","",""",""","",""",""","",""",",Tabla1[[#This Row],[id_agregador]],",",Tabla1[[#This Row],[id sitio]],"),"),"")</f>
        <v/>
      </c>
      <c r="AY82" t="str">
        <f>IF(AM82=1,_xlfn.CONCAT("(",6+SUM($AS$1:AS81),",",Tabla1[[#This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6]])+1,20)),""),""",",6+SUM($AS$1:AS81)-1,",""","",""",""","",""",""","",""",""","",""",",Tabla1[[#This Row],[id_agregador]],",",Tabla1[[#This Row],[id sitio]],"),"),"")</f>
        <v/>
      </c>
      <c r="AZ82" t="str">
        <f>IF(AL82=1,_xlfn.CONCAT("(",7+SUM($AS$1:AS81),",",Tabla1[[#This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7]])+1,20)),""),""",",7+SUM($AS$1:AS81)-1,",""","",""",""","",""",""","",""",""","",""",",Tabla1[[#This Row],[id_agregador]],",",Tabla1[[#This Row],[id sitio]],"),"),"")</f>
        <v/>
      </c>
      <c r="BA82" t="str">
        <f>IF(AK82=1,_xlfn.CONCAT("(",8+SUM($AS$1:AS81),",",Tabla1[[#This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8]])+1,20)),""),""",",8+SUM($AS$1:AS81)-1,",""","",""",""","",""",""","",""",""","",""",",Tabla1[[#This Row],[id_agregador]],",",Tabla1[[#This Row],[id sitio]],"),"),"")</f>
        <v/>
      </c>
    </row>
    <row r="83" spans="1:53" x14ac:dyDescent="0.25">
      <c r="A83" s="6" t="s">
        <v>278</v>
      </c>
      <c r="B83" s="6" t="s">
        <v>374</v>
      </c>
      <c r="C83" s="6">
        <f>VLOOKUP(Tabla1[[#This Row],[NOMBRE DE SERVICIO]],tb_servicio!D:E,2,FALSE)</f>
        <v>47</v>
      </c>
      <c r="D83" s="6" t="s">
        <v>151</v>
      </c>
      <c r="E83" s="6">
        <f>IF(Tabla1[[#This Row],[IDU 1]]&lt;&gt;"",VLOOKUP(Tabla1[[#This Row],[IDU 1]],tb_idu!$B:$E,4,FALSE),"")</f>
        <v>115</v>
      </c>
      <c r="F83" s="6" t="s">
        <v>599</v>
      </c>
      <c r="G83" s="6" t="s">
        <v>234</v>
      </c>
      <c r="H83" s="6">
        <f>IF(Tabla1[[#This Row],[IDU 2]]&lt;&gt;"",VLOOKUP(Tabla1[[#This Row],[IDU 2]],tb_idu!$B:$E,4,FALSE),"")</f>
        <v>70</v>
      </c>
      <c r="I83" s="6" t="s">
        <v>619</v>
      </c>
      <c r="J83" s="6" t="s">
        <v>125</v>
      </c>
      <c r="K83" s="6">
        <f>IF(Tabla1[[#This Row],[IDU 3]]&lt;&gt;"",VLOOKUP(Tabla1[[#This Row],[IDU 3]],tb_idu!$B:$E,4,FALSE),"")</f>
        <v>68</v>
      </c>
      <c r="L83" s="6" t="s">
        <v>632</v>
      </c>
      <c r="M83" s="6" t="s">
        <v>224</v>
      </c>
      <c r="N83" s="6">
        <f>IF(Tabla1[[#This Row],[IDU 4]]&lt;&gt;"",VLOOKUP(Tabla1[[#This Row],[IDU 4]],tb_idu!$B:$E,4,FALSE),"")</f>
        <v>59</v>
      </c>
      <c r="O83" s="6" t="s">
        <v>619</v>
      </c>
      <c r="P83" s="6"/>
      <c r="Q83" s="6" t="str">
        <f>IF(Tabla1[[#This Row],[IDU 5]]&lt;&gt;"",VLOOKUP(Tabla1[[#This Row],[IDU 5]],tb_idu!$B:$E,4,FALSE),"")</f>
        <v/>
      </c>
      <c r="R83" s="6"/>
      <c r="S83" s="6"/>
      <c r="T83" s="6" t="str">
        <f>IF(Tabla1[[#This Row],[IDU 6]]&lt;&gt;"",VLOOKUP(Tabla1[[#This Row],[IDU 6]],tb_idu!$B:$E,4,FALSE),"")</f>
        <v/>
      </c>
      <c r="U83" s="6"/>
      <c r="V83" s="6"/>
      <c r="W83" s="6" t="str">
        <f>IF(Tabla1[[#This Row],[IDU 7]]&lt;&gt;"",VLOOKUP(Tabla1[[#This Row],[IDU 7]],tb_idu!$B:$E,4,FALSE),"")</f>
        <v/>
      </c>
      <c r="X83" s="6"/>
      <c r="Y83" s="6"/>
      <c r="Z83" s="6" t="str">
        <f>IF(Tabla1[[#This Row],[IDU 8]]&lt;&gt;"",VLOOKUP(Tabla1[[#This Row],[IDU 8]],tb_idu!$B:$E,4,FALSE),"")</f>
        <v/>
      </c>
      <c r="AA83" s="6"/>
      <c r="AB83" s="6"/>
      <c r="AC83" s="6"/>
      <c r="AD83" s="6" t="s">
        <v>553</v>
      </c>
      <c r="AE83" s="6" t="s">
        <v>598</v>
      </c>
      <c r="AF83" s="6" t="s">
        <v>31</v>
      </c>
      <c r="AG83" s="6">
        <f>VLOOKUP(Tabla1[[#This Row],[NOMBRE DEL SITE]],tb_sitio!B:D,3,FALSE)</f>
        <v>32</v>
      </c>
      <c r="AH83" s="6" t="s">
        <v>12</v>
      </c>
      <c r="AI83" s="10">
        <f>VLOOKUP(Tabla1[[#This Row],[NOMBRE DEL PE ( agregador )]],tb_sitio!B:D,3,FALSE)</f>
        <v>13</v>
      </c>
      <c r="AK83">
        <f>IF(Tabla1[[#This Row],[id idu8]]&lt;&gt;"",1,0)</f>
        <v>0</v>
      </c>
      <c r="AL83">
        <f>IF(Tabla1[[#This Row],[id idu7]]&lt;&gt;"",1,0)</f>
        <v>0</v>
      </c>
      <c r="AM83">
        <f>IF(Tabla1[[#This Row],[id idu6]]&lt;&gt;"",1,0)</f>
        <v>0</v>
      </c>
      <c r="AN83">
        <f>IF(Tabla1[[#This Row],[id idu5]]&lt;&gt;"",1,0)</f>
        <v>0</v>
      </c>
      <c r="AO83">
        <f>IF(Tabla1[[#This Row],[id idu4]]&lt;&gt;"",1,0)</f>
        <v>1</v>
      </c>
      <c r="AP83">
        <f>IF(Tabla1[[#This Row],[id idu3]]&lt;&gt;"",1,0)</f>
        <v>1</v>
      </c>
      <c r="AQ83">
        <f>IF(Tabla1[[#This Row],[id idu2]]&lt;&gt;"",1,0)</f>
        <v>1</v>
      </c>
      <c r="AR83">
        <f>IF(OR(Tabla1[[#This Row],[id idu]]&lt;&gt;"",Tabla1[[#This Row],[id servicio]]&lt;&gt;""),1,0)</f>
        <v>1</v>
      </c>
      <c r="AS83">
        <f t="shared" si="1"/>
        <v>4</v>
      </c>
      <c r="AT83" t="str">
        <f>IF(AR83=1,_xlfn.CONCAT("(",1+SUM($AS$1:AS82),",",Tabla1[[#This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(292,47,115,"17-EG6-4","IF3-5",NULL,"LIM_EAL_PAG_1","Gi0/1/5","","",13,32),</v>
      </c>
      <c r="AU83" t="str">
        <f>IF(AQ83=1,_xlfn.CONCAT("(",2+SUM($AS$1:AS82),",",Tabla1[[#This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2]])+1,20)),""),""",",2+SUM($AS$1:AS82)-1,",""","",""",""","",""",""","",""",""","",""",",Tabla1[[#This Row],[id_agregador]],",",Tabla1[[#This Row],[id sitio]],"),"),"")</f>
        <v>(293,47,70,"IF3-5","17-EG6-1",292,"","","","",13,32),</v>
      </c>
      <c r="AV83" s="9" t="str">
        <f>IF(AP83=1,_xlfn.CONCAT("(",3+SUM($AS$1:AS82),",",Tabla1[[#This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3]])+1,20)),""),""",",3+SUM($AS$1:AS82)-1,",""","",""",""","",""",""","",""",""","",""",",Tabla1[[#This Row],[id_agregador]],",",Tabla1[[#This Row],[id sitio]],"),"),"")</f>
        <v>(294,47,68,"17-EG6-2","IF3-5",293,"","","","",13,32),</v>
      </c>
      <c r="AW83" t="str">
        <f>IF(AO83=1,_xlfn.CONCAT("(",4+SUM($AS$1:AS82),",",Tabla1[[#This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4]])+1,20)),""),""",",4+SUM($AS$1:AS82)-1,",""","",""",""","",""",""","",""",""","",""",",Tabla1[[#This Row],[id_agregador]],",",Tabla1[[#This Row],[id sitio]],"),"),"")</f>
        <v>(295,47,59,"IF3-5","17-EG6-1",294,"","","","",13,32),</v>
      </c>
      <c r="AX83" t="str">
        <f>IF(AN83=1,_xlfn.CONCAT("(",5+SUM($AS$1:AS82),",",Tabla1[[#This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5]])+1,20)),""),""",",5+SUM($AS$1:AS82)-1,",""","",""",""","",""",""","",""",""","",""",",Tabla1[[#This Row],[id_agregador]],",",Tabla1[[#This Row],[id sitio]],"),"),"")</f>
        <v/>
      </c>
      <c r="AY83" t="str">
        <f>IF(AM83=1,_xlfn.CONCAT("(",6+SUM($AS$1:AS82),",",Tabla1[[#This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6]])+1,20)),""),""",",6+SUM($AS$1:AS82)-1,",""","",""",""","",""",""","",""",""","",""",",Tabla1[[#This Row],[id_agregador]],",",Tabla1[[#This Row],[id sitio]],"),"),"")</f>
        <v/>
      </c>
      <c r="AZ83" t="str">
        <f>IF(AL83=1,_xlfn.CONCAT("(",7+SUM($AS$1:AS82),",",Tabla1[[#This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7]])+1,20)),""),""",",7+SUM($AS$1:AS82)-1,",""","",""",""","",""",""","",""",""","",""",",Tabla1[[#This Row],[id_agregador]],",",Tabla1[[#This Row],[id sitio]],"),"),"")</f>
        <v/>
      </c>
      <c r="BA83" t="str">
        <f>IF(AK83=1,_xlfn.CONCAT("(",8+SUM($AS$1:AS82),",",Tabla1[[#This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8]])+1,20)),""),""",",8+SUM($AS$1:AS82)-1,",""","",""",""","",""",""","",""",""","",""",",Tabla1[[#This Row],[id_agregador]],",",Tabla1[[#This Row],[id sitio]],"),"),"")</f>
        <v/>
      </c>
    </row>
    <row r="84" spans="1:53" x14ac:dyDescent="0.25">
      <c r="A84" s="6" t="s">
        <v>272</v>
      </c>
      <c r="B84" s="6" t="s">
        <v>375</v>
      </c>
      <c r="C84" s="6">
        <f>VLOOKUP(Tabla1[[#This Row],[NOMBRE DE SERVICIO]],tb_servicio!D:E,2,FALSE)</f>
        <v>146</v>
      </c>
      <c r="D84" s="6" t="s">
        <v>151</v>
      </c>
      <c r="E84" s="6">
        <f>IF(Tabla1[[#This Row],[IDU 1]]&lt;&gt;"",VLOOKUP(Tabla1[[#This Row],[IDU 1]],tb_idu!$B:$E,4,FALSE),"")</f>
        <v>115</v>
      </c>
      <c r="F84" s="6" t="s">
        <v>600</v>
      </c>
      <c r="G84" s="6" t="s">
        <v>234</v>
      </c>
      <c r="H84" s="6">
        <f>IF(Tabla1[[#This Row],[IDU 2]]&lt;&gt;"",VLOOKUP(Tabla1[[#This Row],[IDU 2]],tb_idu!$B:$E,4,FALSE),"")</f>
        <v>70</v>
      </c>
      <c r="I84" s="6" t="s">
        <v>619</v>
      </c>
      <c r="J84" s="6" t="s">
        <v>125</v>
      </c>
      <c r="K84" s="6">
        <f>IF(Tabla1[[#This Row],[IDU 3]]&lt;&gt;"",VLOOKUP(Tabla1[[#This Row],[IDU 3]],tb_idu!$B:$E,4,FALSE),"")</f>
        <v>68</v>
      </c>
      <c r="L84" s="6" t="s">
        <v>632</v>
      </c>
      <c r="M84" s="6" t="s">
        <v>224</v>
      </c>
      <c r="N84" s="6">
        <f>IF(Tabla1[[#This Row],[IDU 4]]&lt;&gt;"",VLOOKUP(Tabla1[[#This Row],[IDU 4]],tb_idu!$B:$E,4,FALSE),"")</f>
        <v>59</v>
      </c>
      <c r="O84" s="6" t="s">
        <v>619</v>
      </c>
      <c r="P84" s="6"/>
      <c r="Q84" s="6" t="str">
        <f>IF(Tabla1[[#This Row],[IDU 5]]&lt;&gt;"",VLOOKUP(Tabla1[[#This Row],[IDU 5]],tb_idu!$B:$E,4,FALSE),"")</f>
        <v/>
      </c>
      <c r="R84" s="6"/>
      <c r="S84" s="6"/>
      <c r="T84" s="6" t="str">
        <f>IF(Tabla1[[#This Row],[IDU 6]]&lt;&gt;"",VLOOKUP(Tabla1[[#This Row],[IDU 6]],tb_idu!$B:$E,4,FALSE),"")</f>
        <v/>
      </c>
      <c r="U84" s="6"/>
      <c r="V84" s="6"/>
      <c r="W84" s="6" t="str">
        <f>IF(Tabla1[[#This Row],[IDU 7]]&lt;&gt;"",VLOOKUP(Tabla1[[#This Row],[IDU 7]],tb_idu!$B:$E,4,FALSE),"")</f>
        <v/>
      </c>
      <c r="X84" s="6"/>
      <c r="Y84" s="6"/>
      <c r="Z84" s="6" t="str">
        <f>IF(Tabla1[[#This Row],[IDU 8]]&lt;&gt;"",VLOOKUP(Tabla1[[#This Row],[IDU 8]],tb_idu!$B:$E,4,FALSE),"")</f>
        <v/>
      </c>
      <c r="AA84" s="6"/>
      <c r="AB84" s="6"/>
      <c r="AC84" s="6"/>
      <c r="AD84" s="6" t="s">
        <v>553</v>
      </c>
      <c r="AE84" s="6" t="s">
        <v>598</v>
      </c>
      <c r="AF84" s="6" t="s">
        <v>31</v>
      </c>
      <c r="AG84" s="6">
        <f>VLOOKUP(Tabla1[[#This Row],[NOMBRE DEL SITE]],tb_sitio!B:D,3,FALSE)</f>
        <v>32</v>
      </c>
      <c r="AH84" s="6" t="s">
        <v>12</v>
      </c>
      <c r="AI84" s="10">
        <f>VLOOKUP(Tabla1[[#This Row],[NOMBRE DEL PE ( agregador )]],tb_sitio!B:D,3,FALSE)</f>
        <v>13</v>
      </c>
      <c r="AK84">
        <f>IF(Tabla1[[#This Row],[id idu8]]&lt;&gt;"",1,0)</f>
        <v>0</v>
      </c>
      <c r="AL84">
        <f>IF(Tabla1[[#This Row],[id idu7]]&lt;&gt;"",1,0)</f>
        <v>0</v>
      </c>
      <c r="AM84">
        <f>IF(Tabla1[[#This Row],[id idu6]]&lt;&gt;"",1,0)</f>
        <v>0</v>
      </c>
      <c r="AN84">
        <f>IF(Tabla1[[#This Row],[id idu5]]&lt;&gt;"",1,0)</f>
        <v>0</v>
      </c>
      <c r="AO84">
        <f>IF(Tabla1[[#This Row],[id idu4]]&lt;&gt;"",1,0)</f>
        <v>1</v>
      </c>
      <c r="AP84">
        <f>IF(Tabla1[[#This Row],[id idu3]]&lt;&gt;"",1,0)</f>
        <v>1</v>
      </c>
      <c r="AQ84">
        <f>IF(Tabla1[[#This Row],[id idu2]]&lt;&gt;"",1,0)</f>
        <v>1</v>
      </c>
      <c r="AR84">
        <f>IF(OR(Tabla1[[#This Row],[id idu]]&lt;&gt;"",Tabla1[[#This Row],[id servicio]]&lt;&gt;""),1,0)</f>
        <v>1</v>
      </c>
      <c r="AS84">
        <f t="shared" si="1"/>
        <v>4</v>
      </c>
      <c r="AT84" t="str">
        <f>IF(AR84=1,_xlfn.CONCAT("(",1+SUM($AS$1:AS83),",",Tabla1[[#This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(296,146,115,"17-EG6-1","IF3-5",NULL,"LIM_EAL_PAG_1","Gi0/1/5","","",13,32),</v>
      </c>
      <c r="AU84" t="str">
        <f>IF(AQ84=1,_xlfn.CONCAT("(",2+SUM($AS$1:AS83),",",Tabla1[[#This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2]])+1,20)),""),""",",2+SUM($AS$1:AS83)-1,",""","",""",""","",""",""","",""",""","",""",",Tabla1[[#This Row],[id_agregador]],",",Tabla1[[#This Row],[id sitio]],"),"),"")</f>
        <v>(297,146,70,"IF3-5","17-EG6-1",296,"","","","",13,32),</v>
      </c>
      <c r="AV84" s="9" t="str">
        <f>IF(AP84=1,_xlfn.CONCAT("(",3+SUM($AS$1:AS83),",",Tabla1[[#This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3]])+1,20)),""),""",",3+SUM($AS$1:AS83)-1,",""","",""",""","",""",""","",""",""","",""",",Tabla1[[#This Row],[id_agregador]],",",Tabla1[[#This Row],[id sitio]],"),"),"")</f>
        <v>(298,146,68,"17-EG6-2","IF3-5",297,"","","","",13,32),</v>
      </c>
      <c r="AW84" t="str">
        <f>IF(AO84=1,_xlfn.CONCAT("(",4+SUM($AS$1:AS83),",",Tabla1[[#This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4]])+1,20)),""),""",",4+SUM($AS$1:AS83)-1,",""","",""",""","",""",""","",""",""","",""",",Tabla1[[#This Row],[id_agregador]],",",Tabla1[[#This Row],[id sitio]],"),"),"")</f>
        <v>(299,146,59,"IF3-5","17-EG6-1",298,"","","","",13,32),</v>
      </c>
      <c r="AX84" t="str">
        <f>IF(AN84=1,_xlfn.CONCAT("(",5+SUM($AS$1:AS83),",",Tabla1[[#This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5]])+1,20)),""),""",",5+SUM($AS$1:AS83)-1,",""","",""",""","",""",""","",""",""","",""",",Tabla1[[#This Row],[id_agregador]],",",Tabla1[[#This Row],[id sitio]],"),"),"")</f>
        <v/>
      </c>
      <c r="AY84" t="str">
        <f>IF(AM84=1,_xlfn.CONCAT("(",6+SUM($AS$1:AS83),",",Tabla1[[#This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6]])+1,20)),""),""",",6+SUM($AS$1:AS83)-1,",""","",""",""","",""",""","",""",""","",""",",Tabla1[[#This Row],[id_agregador]],",",Tabla1[[#This Row],[id sitio]],"),"),"")</f>
        <v/>
      </c>
      <c r="AZ84" t="str">
        <f>IF(AL84=1,_xlfn.CONCAT("(",7+SUM($AS$1:AS83),",",Tabla1[[#This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7]])+1,20)),""),""",",7+SUM($AS$1:AS83)-1,",""","",""",""","",""",""","",""",""","",""",",Tabla1[[#This Row],[id_agregador]],",",Tabla1[[#This Row],[id sitio]],"),"),"")</f>
        <v/>
      </c>
      <c r="BA84" t="str">
        <f>IF(AK84=1,_xlfn.CONCAT("(",8+SUM($AS$1:AS83),",",Tabla1[[#This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8]])+1,20)),""),""",",8+SUM($AS$1:AS83)-1,",""","",""",""","",""",""","",""",""","",""",",Tabla1[[#This Row],[id_agregador]],",",Tabla1[[#This Row],[id sitio]],"),"),"")</f>
        <v/>
      </c>
    </row>
    <row r="85" spans="1:53" x14ac:dyDescent="0.25">
      <c r="A85" s="6" t="s">
        <v>272</v>
      </c>
      <c r="B85" s="6" t="s">
        <v>376</v>
      </c>
      <c r="C85" s="6">
        <f>VLOOKUP(Tabla1[[#This Row],[NOMBRE DE SERVICIO]],tb_servicio!D:E,2,FALSE)</f>
        <v>147</v>
      </c>
      <c r="D85" s="6" t="s">
        <v>152</v>
      </c>
      <c r="E85" s="6">
        <f>IF(Tabla1[[#This Row],[IDU 1]]&lt;&gt;"",VLOOKUP(Tabla1[[#This Row],[IDU 1]],tb_idu!$B:$E,4,FALSE),"")</f>
        <v>116</v>
      </c>
      <c r="F85" s="6" t="s">
        <v>600</v>
      </c>
      <c r="G85" s="6" t="s">
        <v>120</v>
      </c>
      <c r="H85" s="6">
        <f>IF(Tabla1[[#This Row],[IDU 2]]&lt;&gt;"",VLOOKUP(Tabla1[[#This Row],[IDU 2]],tb_idu!$B:$E,4,FALSE),"")</f>
        <v>45</v>
      </c>
      <c r="I85" s="6" t="s">
        <v>650</v>
      </c>
      <c r="J85" s="6" t="s">
        <v>224</v>
      </c>
      <c r="K85" s="6">
        <f>IF(Tabla1[[#This Row],[IDU 3]]&lt;&gt;"",VLOOKUP(Tabla1[[#This Row],[IDU 3]],tb_idu!$B:$E,4,FALSE),"")</f>
        <v>59</v>
      </c>
      <c r="L85" s="6" t="s">
        <v>629</v>
      </c>
      <c r="M85" s="6"/>
      <c r="N85" s="6" t="str">
        <f>IF(Tabla1[[#This Row],[IDU 4]]&lt;&gt;"",VLOOKUP(Tabla1[[#This Row],[IDU 4]],tb_idu!$B:$E,4,FALSE),"")</f>
        <v/>
      </c>
      <c r="O85" s="6"/>
      <c r="P85" s="6"/>
      <c r="Q85" s="6" t="str">
        <f>IF(Tabla1[[#This Row],[IDU 5]]&lt;&gt;"",VLOOKUP(Tabla1[[#This Row],[IDU 5]],tb_idu!$B:$E,4,FALSE),"")</f>
        <v/>
      </c>
      <c r="R85" s="6"/>
      <c r="S85" s="6"/>
      <c r="T85" s="6" t="str">
        <f>IF(Tabla1[[#This Row],[IDU 6]]&lt;&gt;"",VLOOKUP(Tabla1[[#This Row],[IDU 6]],tb_idu!$B:$E,4,FALSE),"")</f>
        <v/>
      </c>
      <c r="U85" s="6"/>
      <c r="V85" s="6"/>
      <c r="W85" s="6" t="str">
        <f>IF(Tabla1[[#This Row],[IDU 7]]&lt;&gt;"",VLOOKUP(Tabla1[[#This Row],[IDU 7]],tb_idu!$B:$E,4,FALSE),"")</f>
        <v/>
      </c>
      <c r="X85" s="6"/>
      <c r="Y85" s="6"/>
      <c r="Z85" s="6" t="str">
        <f>IF(Tabla1[[#This Row],[IDU 8]]&lt;&gt;"",VLOOKUP(Tabla1[[#This Row],[IDU 8]],tb_idu!$B:$E,4,FALSE),"")</f>
        <v/>
      </c>
      <c r="AA85" s="6"/>
      <c r="AB85" s="6"/>
      <c r="AC85" s="6"/>
      <c r="AD85" s="6" t="s">
        <v>553</v>
      </c>
      <c r="AE85" s="6" t="s">
        <v>662</v>
      </c>
      <c r="AF85" s="6" t="s">
        <v>32</v>
      </c>
      <c r="AG85" s="6">
        <f>VLOOKUP(Tabla1[[#This Row],[NOMBRE DEL SITE]],tb_sitio!B:D,3,FALSE)</f>
        <v>33</v>
      </c>
      <c r="AH85" s="6" t="s">
        <v>12</v>
      </c>
      <c r="AI85" s="10">
        <f>VLOOKUP(Tabla1[[#This Row],[NOMBRE DEL PE ( agregador )]],tb_sitio!B:D,3,FALSE)</f>
        <v>13</v>
      </c>
      <c r="AK85">
        <f>IF(Tabla1[[#This Row],[id idu8]]&lt;&gt;"",1,0)</f>
        <v>0</v>
      </c>
      <c r="AL85">
        <f>IF(Tabla1[[#This Row],[id idu7]]&lt;&gt;"",1,0)</f>
        <v>0</v>
      </c>
      <c r="AM85">
        <f>IF(Tabla1[[#This Row],[id idu6]]&lt;&gt;"",1,0)</f>
        <v>0</v>
      </c>
      <c r="AN85">
        <f>IF(Tabla1[[#This Row],[id idu5]]&lt;&gt;"",1,0)</f>
        <v>0</v>
      </c>
      <c r="AO85">
        <f>IF(Tabla1[[#This Row],[id idu4]]&lt;&gt;"",1,0)</f>
        <v>0</v>
      </c>
      <c r="AP85">
        <f>IF(Tabla1[[#This Row],[id idu3]]&lt;&gt;"",1,0)</f>
        <v>1</v>
      </c>
      <c r="AQ85">
        <f>IF(Tabla1[[#This Row],[id idu2]]&lt;&gt;"",1,0)</f>
        <v>1</v>
      </c>
      <c r="AR85">
        <f>IF(OR(Tabla1[[#This Row],[id idu]]&lt;&gt;"",Tabla1[[#This Row],[id servicio]]&lt;&gt;""),1,0)</f>
        <v>1</v>
      </c>
      <c r="AS85">
        <f t="shared" si="1"/>
        <v>3</v>
      </c>
      <c r="AT85" t="str">
        <f>IF(AR85=1,_xlfn.CONCAT("(",1+SUM($AS$1:AS84),",",Tabla1[[#This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(300,147,116,"17-EG6-1","IF3-5",NULL,"LIM_EAL_PAG_1","Gi0/1/6","","",13,33),</v>
      </c>
      <c r="AU85" t="str">
        <f>IF(AQ85=1,_xlfn.CONCAT("(",2+SUM($AS$1:AS84),",",Tabla1[[#This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2]])+1,20)),""),""",",2+SUM($AS$1:AS84)-1,",""","",""",""","",""",""","",""",""","",""",",Tabla1[[#This Row],[id_agregador]],",",Tabla1[[#This Row],[id sitio]],"),"),"")</f>
        <v>(301,147,45,"IF4-6","IF3-5",300,"","","","",13,33),</v>
      </c>
      <c r="AV85" s="9" t="str">
        <f>IF(AP85=1,_xlfn.CONCAT("(",3+SUM($AS$1:AS84),",",Tabla1[[#This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3]])+1,20)),""),""",",3+SUM($AS$1:AS84)-1,",""","",""",""","",""",""","",""",""","",""",",Tabla1[[#This Row],[id_agregador]],",",Tabla1[[#This Row],[id sitio]],"),"),"")</f>
        <v>(302,147,59,"IF1-2","17-EG6-2",301,"","","","",13,33),</v>
      </c>
      <c r="AW85" t="str">
        <f>IF(AO85=1,_xlfn.CONCAT("(",4+SUM($AS$1:AS84),",",Tabla1[[#This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4]])+1,20)),""),""",",4+SUM($AS$1:AS84)-1,",""","",""",""","",""",""","",""",""","",""",",Tabla1[[#This Row],[id_agregador]],",",Tabla1[[#This Row],[id sitio]],"),"),"")</f>
        <v/>
      </c>
      <c r="AX85" t="str">
        <f>IF(AN85=1,_xlfn.CONCAT("(",5+SUM($AS$1:AS84),",",Tabla1[[#This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5]])+1,20)),""),""",",5+SUM($AS$1:AS84)-1,",""","",""",""","",""",""","",""",""","",""",",Tabla1[[#This Row],[id_agregador]],",",Tabla1[[#This Row],[id sitio]],"),"),"")</f>
        <v/>
      </c>
      <c r="AY85" t="str">
        <f>IF(AM85=1,_xlfn.CONCAT("(",6+SUM($AS$1:AS84),",",Tabla1[[#This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6]])+1,20)),""),""",",6+SUM($AS$1:AS84)-1,",""","",""",""","",""",""","",""",""","",""",",Tabla1[[#This Row],[id_agregador]],",",Tabla1[[#This Row],[id sitio]],"),"),"")</f>
        <v/>
      </c>
      <c r="AZ85" t="str">
        <f>IF(AL85=1,_xlfn.CONCAT("(",7+SUM($AS$1:AS84),",",Tabla1[[#This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7]])+1,20)),""),""",",7+SUM($AS$1:AS84)-1,",""","",""",""","",""",""","",""",""","",""",",Tabla1[[#This Row],[id_agregador]],",",Tabla1[[#This Row],[id sitio]],"),"),"")</f>
        <v/>
      </c>
      <c r="BA85" t="str">
        <f>IF(AK85=1,_xlfn.CONCAT("(",8+SUM($AS$1:AS84),",",Tabla1[[#This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8]])+1,20)),""),""",",8+SUM($AS$1:AS84)-1,",""","",""",""","",""",""","",""",""","",""",",Tabla1[[#This Row],[id_agregador]],",",Tabla1[[#This Row],[id sitio]],"),"),"")</f>
        <v/>
      </c>
    </row>
    <row r="86" spans="1:53" x14ac:dyDescent="0.25">
      <c r="A86" s="6" t="s">
        <v>276</v>
      </c>
      <c r="B86" s="6" t="s">
        <v>377</v>
      </c>
      <c r="C86" s="6">
        <f>VLOOKUP(Tabla1[[#This Row],[NOMBRE DE SERVICIO]],tb_servicio!D:E,2,FALSE)</f>
        <v>22</v>
      </c>
      <c r="D86" s="6" t="s">
        <v>153</v>
      </c>
      <c r="E86" s="6">
        <f>IF(Tabla1[[#This Row],[IDU 1]]&lt;&gt;"",VLOOKUP(Tabla1[[#This Row],[IDU 1]],tb_idu!$B:$E,4,FALSE),"")</f>
        <v>117</v>
      </c>
      <c r="F86" s="6" t="s">
        <v>575</v>
      </c>
      <c r="G86" s="6" t="s">
        <v>141</v>
      </c>
      <c r="H86" s="6">
        <f>IF(Tabla1[[#This Row],[IDU 2]]&lt;&gt;"",VLOOKUP(Tabla1[[#This Row],[IDU 2]],tb_idu!$B:$E,4,FALSE),"")</f>
        <v>95</v>
      </c>
      <c r="I86" s="6" t="s">
        <v>669</v>
      </c>
      <c r="J86" s="6" t="s">
        <v>230</v>
      </c>
      <c r="K86" s="6">
        <f>IF(Tabla1[[#This Row],[IDU 3]]&lt;&gt;"",VLOOKUP(Tabla1[[#This Row],[IDU 3]],tb_idu!$B:$E,4,FALSE),"")</f>
        <v>26</v>
      </c>
      <c r="L86" s="6" t="s">
        <v>619</v>
      </c>
      <c r="M86" s="6"/>
      <c r="N86" s="6" t="str">
        <f>IF(Tabla1[[#This Row],[IDU 4]]&lt;&gt;"",VLOOKUP(Tabla1[[#This Row],[IDU 4]],tb_idu!$B:$E,4,FALSE),"")</f>
        <v/>
      </c>
      <c r="O86" s="6"/>
      <c r="P86" s="6"/>
      <c r="Q86" s="6" t="str">
        <f>IF(Tabla1[[#This Row],[IDU 5]]&lt;&gt;"",VLOOKUP(Tabla1[[#This Row],[IDU 5]],tb_idu!$B:$E,4,FALSE),"")</f>
        <v/>
      </c>
      <c r="R86" s="6"/>
      <c r="S86" s="6"/>
      <c r="T86" s="6" t="str">
        <f>IF(Tabla1[[#This Row],[IDU 6]]&lt;&gt;"",VLOOKUP(Tabla1[[#This Row],[IDU 6]],tb_idu!$B:$E,4,FALSE),"")</f>
        <v/>
      </c>
      <c r="U86" s="6"/>
      <c r="V86" s="6"/>
      <c r="W86" s="6" t="str">
        <f>IF(Tabla1[[#This Row],[IDU 7]]&lt;&gt;"",VLOOKUP(Tabla1[[#This Row],[IDU 7]],tb_idu!$B:$E,4,FALSE),"")</f>
        <v/>
      </c>
      <c r="X86" s="6"/>
      <c r="Y86" s="6"/>
      <c r="Z86" s="6" t="str">
        <f>IF(Tabla1[[#This Row],[IDU 8]]&lt;&gt;"",VLOOKUP(Tabla1[[#This Row],[IDU 8]],tb_idu!$B:$E,4,FALSE),"")</f>
        <v/>
      </c>
      <c r="AA86" s="6"/>
      <c r="AB86" s="6"/>
      <c r="AC86" s="6"/>
      <c r="AD86" s="6" t="s">
        <v>576</v>
      </c>
      <c r="AE86" s="6" t="s">
        <v>656</v>
      </c>
      <c r="AF86" s="6" t="s">
        <v>33</v>
      </c>
      <c r="AG86" s="6">
        <f>VLOOKUP(Tabla1[[#This Row],[NOMBRE DEL SITE]],tb_sitio!B:D,3,FALSE)</f>
        <v>34</v>
      </c>
      <c r="AH86" s="6" t="s">
        <v>96</v>
      </c>
      <c r="AI86" s="10">
        <f>VLOOKUP(Tabla1[[#This Row],[NOMBRE DEL PE ( agregador )]],tb_sitio!B:D,3,FALSE)</f>
        <v>6</v>
      </c>
      <c r="AK86">
        <f>IF(Tabla1[[#This Row],[id idu8]]&lt;&gt;"",1,0)</f>
        <v>0</v>
      </c>
      <c r="AL86">
        <f>IF(Tabla1[[#This Row],[id idu7]]&lt;&gt;"",1,0)</f>
        <v>0</v>
      </c>
      <c r="AM86">
        <f>IF(Tabla1[[#This Row],[id idu6]]&lt;&gt;"",1,0)</f>
        <v>0</v>
      </c>
      <c r="AN86">
        <f>IF(Tabla1[[#This Row],[id idu5]]&lt;&gt;"",1,0)</f>
        <v>0</v>
      </c>
      <c r="AO86">
        <f>IF(Tabla1[[#This Row],[id idu4]]&lt;&gt;"",1,0)</f>
        <v>0</v>
      </c>
      <c r="AP86">
        <f>IF(Tabla1[[#This Row],[id idu3]]&lt;&gt;"",1,0)</f>
        <v>1</v>
      </c>
      <c r="AQ86">
        <f>IF(Tabla1[[#This Row],[id idu2]]&lt;&gt;"",1,0)</f>
        <v>1</v>
      </c>
      <c r="AR86">
        <f>IF(OR(Tabla1[[#This Row],[id idu]]&lt;&gt;"",Tabla1[[#This Row],[id servicio]]&lt;&gt;""),1,0)</f>
        <v>1</v>
      </c>
      <c r="AS86">
        <f t="shared" si="1"/>
        <v>3</v>
      </c>
      <c r="AT86" t="str">
        <f>IF(AR86=1,_xlfn.CONCAT("(",1+SUM($AS$1:AS85),",",Tabla1[[#This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(303,22,117,"17-EG6-5","IF4-6",NULL,"LIM_SJM_RAN_1","Gi0/2/0/10","","",6,34),</v>
      </c>
      <c r="AU86" t="str">
        <f>IF(AQ86=1,_xlfn.CONCAT("(",2+SUM($AS$1:AS85),",",Tabla1[[#This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2]])+1,20)),""),""",",2+SUM($AS$1:AS85)-1,",""","",""",""","",""",""","",""",""","",""",",Tabla1[[#This Row],[id_agregador]],",",Tabla1[[#This Row],[id sitio]],"),"),"")</f>
        <v>(304,22,95,"IF3-5","IF1-2",303,"","","","",6,34),</v>
      </c>
      <c r="AV86" s="9" t="str">
        <f>IF(AP86=1,_xlfn.CONCAT("(",3+SUM($AS$1:AS85),",",Tabla1[[#This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3]])+1,20)),""),""",",3+SUM($AS$1:AS85)-1,",""","",""",""","",""",""","",""",""","",""",",Tabla1[[#This Row],[id_agregador]],",",Tabla1[[#This Row],[id sitio]],"),"),"")</f>
        <v>(305,22,26,"IF3-5","17-EG6-1",304,"","","","",6,34),</v>
      </c>
      <c r="AW86" t="str">
        <f>IF(AO86=1,_xlfn.CONCAT("(",4+SUM($AS$1:AS85),",",Tabla1[[#This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4]])+1,20)),""),""",",4+SUM($AS$1:AS85)-1,",""","",""",""","",""",""","",""",""","",""",",Tabla1[[#This Row],[id_agregador]],",",Tabla1[[#This Row],[id sitio]],"),"),"")</f>
        <v/>
      </c>
      <c r="AX86" t="str">
        <f>IF(AN86=1,_xlfn.CONCAT("(",5+SUM($AS$1:AS85),",",Tabla1[[#This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5]])+1,20)),""),""",",5+SUM($AS$1:AS85)-1,",""","",""",""","",""",""","",""",""","",""",",Tabla1[[#This Row],[id_agregador]],",",Tabla1[[#This Row],[id sitio]],"),"),"")</f>
        <v/>
      </c>
      <c r="AY86" t="str">
        <f>IF(AM86=1,_xlfn.CONCAT("(",6+SUM($AS$1:AS85),",",Tabla1[[#This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6]])+1,20)),""),""",",6+SUM($AS$1:AS85)-1,",""","",""",""","",""",""","",""",""","",""",",Tabla1[[#This Row],[id_agregador]],",",Tabla1[[#This Row],[id sitio]],"),"),"")</f>
        <v/>
      </c>
      <c r="AZ86" t="str">
        <f>IF(AL86=1,_xlfn.CONCAT("(",7+SUM($AS$1:AS85),",",Tabla1[[#This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7]])+1,20)),""),""",",7+SUM($AS$1:AS85)-1,",""","",""",""","",""",""","",""",""","",""",",Tabla1[[#This Row],[id_agregador]],",",Tabla1[[#This Row],[id sitio]],"),"),"")</f>
        <v/>
      </c>
      <c r="BA86" t="str">
        <f>IF(AK86=1,_xlfn.CONCAT("(",8+SUM($AS$1:AS85),",",Tabla1[[#This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8]])+1,20)),""),""",",8+SUM($AS$1:AS85)-1,",""","",""",""","",""",""","",""",""","",""",",Tabla1[[#This Row],[id_agregador]],",",Tabla1[[#This Row],[id sitio]],"),"),"")</f>
        <v/>
      </c>
    </row>
    <row r="87" spans="1:53" x14ac:dyDescent="0.25">
      <c r="A87" s="6" t="s">
        <v>272</v>
      </c>
      <c r="B87" s="6" t="s">
        <v>378</v>
      </c>
      <c r="C87" s="6">
        <f>VLOOKUP(Tabla1[[#This Row],[NOMBRE DE SERVICIO]],tb_servicio!D:E,2,FALSE)</f>
        <v>148</v>
      </c>
      <c r="D87" s="6" t="s">
        <v>154</v>
      </c>
      <c r="E87" s="6">
        <f>IF(Tabla1[[#This Row],[IDU 1]]&lt;&gt;"",VLOOKUP(Tabla1[[#This Row],[IDU 1]],tb_idu!$B:$E,4,FALSE),"")</f>
        <v>120</v>
      </c>
      <c r="F87" s="6" t="s">
        <v>562</v>
      </c>
      <c r="G87" s="6" t="s">
        <v>108</v>
      </c>
      <c r="H87" s="6">
        <f>IF(Tabla1[[#This Row],[IDU 2]]&lt;&gt;"",VLOOKUP(Tabla1[[#This Row],[IDU 2]],tb_idu!$B:$E,4,FALSE),"")</f>
        <v>12</v>
      </c>
      <c r="I87" s="6" t="s">
        <v>563</v>
      </c>
      <c r="J87" s="6" t="s">
        <v>220</v>
      </c>
      <c r="K87" s="6">
        <f>IF(Tabla1[[#This Row],[IDU 3]]&lt;&gt;"",VLOOKUP(Tabla1[[#This Row],[IDU 3]],tb_idu!$B:$E,4,FALSE),"")</f>
        <v>61</v>
      </c>
      <c r="L87" s="6" t="s">
        <v>670</v>
      </c>
      <c r="M87" s="6"/>
      <c r="N87" s="6" t="str">
        <f>IF(Tabla1[[#This Row],[IDU 4]]&lt;&gt;"",VLOOKUP(Tabla1[[#This Row],[IDU 4]],tb_idu!$B:$E,4,FALSE),"")</f>
        <v/>
      </c>
      <c r="O87" s="6"/>
      <c r="P87" s="6"/>
      <c r="Q87" s="6" t="str">
        <f>IF(Tabla1[[#This Row],[IDU 5]]&lt;&gt;"",VLOOKUP(Tabla1[[#This Row],[IDU 5]],tb_idu!$B:$E,4,FALSE),"")</f>
        <v/>
      </c>
      <c r="R87" s="6"/>
      <c r="S87" s="6"/>
      <c r="T87" s="6" t="str">
        <f>IF(Tabla1[[#This Row],[IDU 6]]&lt;&gt;"",VLOOKUP(Tabla1[[#This Row],[IDU 6]],tb_idu!$B:$E,4,FALSE),"")</f>
        <v/>
      </c>
      <c r="U87" s="6"/>
      <c r="V87" s="6"/>
      <c r="W87" s="6" t="str">
        <f>IF(Tabla1[[#This Row],[IDU 7]]&lt;&gt;"",VLOOKUP(Tabla1[[#This Row],[IDU 7]],tb_idu!$B:$E,4,FALSE),"")</f>
        <v/>
      </c>
      <c r="X87" s="6"/>
      <c r="Y87" s="6"/>
      <c r="Z87" s="6" t="str">
        <f>IF(Tabla1[[#This Row],[IDU 8]]&lt;&gt;"",VLOOKUP(Tabla1[[#This Row],[IDU 8]],tb_idu!$B:$E,4,FALSE),"")</f>
        <v/>
      </c>
      <c r="AA87" s="6"/>
      <c r="AB87" s="6"/>
      <c r="AC87" s="6"/>
      <c r="AD87" s="6" t="s">
        <v>553</v>
      </c>
      <c r="AE87" s="6" t="s">
        <v>671</v>
      </c>
      <c r="AF87" s="6" t="s">
        <v>34</v>
      </c>
      <c r="AG87" s="6">
        <f>VLOOKUP(Tabla1[[#This Row],[NOMBRE DEL SITE]],tb_sitio!B:D,3,FALSE)</f>
        <v>35</v>
      </c>
      <c r="AH87" s="6" t="s">
        <v>12</v>
      </c>
      <c r="AI87" s="10">
        <f>VLOOKUP(Tabla1[[#This Row],[NOMBRE DEL PE ( agregador )]],tb_sitio!B:D,3,FALSE)</f>
        <v>13</v>
      </c>
      <c r="AK87">
        <f>IF(Tabla1[[#This Row],[id idu8]]&lt;&gt;"",1,0)</f>
        <v>0</v>
      </c>
      <c r="AL87">
        <f>IF(Tabla1[[#This Row],[id idu7]]&lt;&gt;"",1,0)</f>
        <v>0</v>
      </c>
      <c r="AM87">
        <f>IF(Tabla1[[#This Row],[id idu6]]&lt;&gt;"",1,0)</f>
        <v>0</v>
      </c>
      <c r="AN87">
        <f>IF(Tabla1[[#This Row],[id idu5]]&lt;&gt;"",1,0)</f>
        <v>0</v>
      </c>
      <c r="AO87">
        <f>IF(Tabla1[[#This Row],[id idu4]]&lt;&gt;"",1,0)</f>
        <v>0</v>
      </c>
      <c r="AP87">
        <f>IF(Tabla1[[#This Row],[id idu3]]&lt;&gt;"",1,0)</f>
        <v>1</v>
      </c>
      <c r="AQ87">
        <f>IF(Tabla1[[#This Row],[id idu2]]&lt;&gt;"",1,0)</f>
        <v>1</v>
      </c>
      <c r="AR87">
        <f>IF(OR(Tabla1[[#This Row],[id idu]]&lt;&gt;"",Tabla1[[#This Row],[id servicio]]&lt;&gt;""),1,0)</f>
        <v>1</v>
      </c>
      <c r="AS87">
        <f t="shared" si="1"/>
        <v>3</v>
      </c>
      <c r="AT87" t="str">
        <f>IF(AR87=1,_xlfn.CONCAT("(",1+SUM($AS$1:AS86),",",Tabla1[[#This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(306,148,120,"17-EG6-2","IF1-2",NULL,"LIM_EAL_PAG_1","Gi0/0/6","","",13,35),</v>
      </c>
      <c r="AU87" t="str">
        <f>IF(AQ87=1,_xlfn.CONCAT("(",2+SUM($AS$1:AS86),",",Tabla1[[#This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2]])+1,20)),""),""",",2+SUM($AS$1:AS86)-1,",""","",""",""","",""",""","",""",""","",""",",Tabla1[[#This Row],[id_agregador]],",",Tabla1[[#This Row],[id sitio]],"),"),"")</f>
        <v>(307,148,12,"IF3-5","IF4-6",306,"","","","",13,35),</v>
      </c>
      <c r="AV87" s="9" t="str">
        <f>IF(AP87=1,_xlfn.CONCAT("(",3+SUM($AS$1:AS86),",",Tabla1[[#This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3]])+1,20)),""),""",",3+SUM($AS$1:AS86)-1,",""","",""",""","",""",""","",""",""","",""",",Tabla1[[#This Row],[id_agregador]],",",Tabla1[[#This Row],[id sitio]],"),"),"")</f>
        <v>(308,148,61,"IF4-6","17-EG6-3",307,"","","","",13,35),</v>
      </c>
      <c r="AW87" t="str">
        <f>IF(AO87=1,_xlfn.CONCAT("(",4+SUM($AS$1:AS86),",",Tabla1[[#This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4]])+1,20)),""),""",",4+SUM($AS$1:AS86)-1,",""","",""",""","",""",""","",""",""","",""",",Tabla1[[#This Row],[id_agregador]],",",Tabla1[[#This Row],[id sitio]],"),"),"")</f>
        <v/>
      </c>
      <c r="AX87" t="str">
        <f>IF(AN87=1,_xlfn.CONCAT("(",5+SUM($AS$1:AS86),",",Tabla1[[#This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5]])+1,20)),""),""",",5+SUM($AS$1:AS86)-1,",""","",""",""","",""",""","",""",""","",""",",Tabla1[[#This Row],[id_agregador]],",",Tabla1[[#This Row],[id sitio]],"),"),"")</f>
        <v/>
      </c>
      <c r="AY87" t="str">
        <f>IF(AM87=1,_xlfn.CONCAT("(",6+SUM($AS$1:AS86),",",Tabla1[[#This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6]])+1,20)),""),""",",6+SUM($AS$1:AS86)-1,",""","",""",""","",""",""","",""",""","",""",",Tabla1[[#This Row],[id_agregador]],",",Tabla1[[#This Row],[id sitio]],"),"),"")</f>
        <v/>
      </c>
      <c r="AZ87" t="str">
        <f>IF(AL87=1,_xlfn.CONCAT("(",7+SUM($AS$1:AS86),",",Tabla1[[#This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7]])+1,20)),""),""",",7+SUM($AS$1:AS86)-1,",""","",""",""","",""",""","",""",""","",""",",Tabla1[[#This Row],[id_agregador]],",",Tabla1[[#This Row],[id sitio]],"),"),"")</f>
        <v/>
      </c>
      <c r="BA87" t="str">
        <f>IF(AK87=1,_xlfn.CONCAT("(",8+SUM($AS$1:AS86),",",Tabla1[[#This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8]])+1,20)),""),""",",8+SUM($AS$1:AS86)-1,",""","",""",""","",""",""","",""",""","",""",",Tabla1[[#This Row],[id_agregador]],",",Tabla1[[#This Row],[id sitio]],"),"),"")</f>
        <v/>
      </c>
    </row>
    <row r="88" spans="1:53" x14ac:dyDescent="0.25">
      <c r="A88" s="6" t="s">
        <v>272</v>
      </c>
      <c r="B88" s="6" t="s">
        <v>379</v>
      </c>
      <c r="C88" s="6">
        <f>VLOOKUP(Tabla1[[#This Row],[NOMBRE DE SERVICIO]],tb_servicio!D:E,2,FALSE)</f>
        <v>149</v>
      </c>
      <c r="D88" s="6" t="s">
        <v>155</v>
      </c>
      <c r="E88" s="6">
        <f>IF(Tabla1[[#This Row],[IDU 1]]&lt;&gt;"",VLOOKUP(Tabla1[[#This Row],[IDU 1]],tb_idu!$B:$E,4,FALSE),"")</f>
        <v>122</v>
      </c>
      <c r="F88" s="6" t="s">
        <v>672</v>
      </c>
      <c r="G88" s="6" t="s">
        <v>116</v>
      </c>
      <c r="H88" s="6">
        <f>IF(Tabla1[[#This Row],[IDU 2]]&lt;&gt;"",VLOOKUP(Tabla1[[#This Row],[IDU 2]],tb_idu!$B:$E,4,FALSE),"")</f>
        <v>36</v>
      </c>
      <c r="I88" s="6" t="s">
        <v>619</v>
      </c>
      <c r="J88" s="6" t="s">
        <v>115</v>
      </c>
      <c r="K88" s="6">
        <f>IF(Tabla1[[#This Row],[IDU 3]]&lt;&gt;"",VLOOKUP(Tabla1[[#This Row],[IDU 3]],tb_idu!$B:$E,4,FALSE),"")</f>
        <v>32</v>
      </c>
      <c r="L88" s="6" t="s">
        <v>558</v>
      </c>
      <c r="M88" s="6" t="s">
        <v>223</v>
      </c>
      <c r="N88" s="6">
        <f>IF(Tabla1[[#This Row],[IDU 4]]&lt;&gt;"",VLOOKUP(Tabla1[[#This Row],[IDU 4]],tb_idu!$B:$E,4,FALSE),"")</f>
        <v>62</v>
      </c>
      <c r="O88" s="6" t="s">
        <v>564</v>
      </c>
      <c r="P88" s="6"/>
      <c r="Q88" s="6" t="str">
        <f>IF(Tabla1[[#This Row],[IDU 5]]&lt;&gt;"",VLOOKUP(Tabla1[[#This Row],[IDU 5]],tb_idu!$B:$E,4,FALSE),"")</f>
        <v/>
      </c>
      <c r="R88" s="6"/>
      <c r="S88" s="6"/>
      <c r="T88" s="6" t="str">
        <f>IF(Tabla1[[#This Row],[IDU 6]]&lt;&gt;"",VLOOKUP(Tabla1[[#This Row],[IDU 6]],tb_idu!$B:$E,4,FALSE),"")</f>
        <v/>
      </c>
      <c r="U88" s="6"/>
      <c r="V88" s="6"/>
      <c r="W88" s="6" t="str">
        <f>IF(Tabla1[[#This Row],[IDU 7]]&lt;&gt;"",VLOOKUP(Tabla1[[#This Row],[IDU 7]],tb_idu!$B:$E,4,FALSE),"")</f>
        <v/>
      </c>
      <c r="X88" s="6"/>
      <c r="Y88" s="6"/>
      <c r="Z88" s="6" t="str">
        <f>IF(Tabla1[[#This Row],[IDU 8]]&lt;&gt;"",VLOOKUP(Tabla1[[#This Row],[IDU 8]],tb_idu!$B:$E,4,FALSE),"")</f>
        <v/>
      </c>
      <c r="AA88" s="6"/>
      <c r="AB88" s="6"/>
      <c r="AC88" s="6"/>
      <c r="AD88" s="6" t="s">
        <v>553</v>
      </c>
      <c r="AE88" s="6" t="s">
        <v>565</v>
      </c>
      <c r="AF88" s="6" t="s">
        <v>35</v>
      </c>
      <c r="AG88" s="6">
        <f>VLOOKUP(Tabla1[[#This Row],[NOMBRE DEL SITE]],tb_sitio!B:D,3,FALSE)</f>
        <v>36</v>
      </c>
      <c r="AH88" s="6" t="s">
        <v>12</v>
      </c>
      <c r="AI88" s="10">
        <f>VLOOKUP(Tabla1[[#This Row],[NOMBRE DEL PE ( agregador )]],tb_sitio!B:D,3,FALSE)</f>
        <v>13</v>
      </c>
      <c r="AK88">
        <f>IF(Tabla1[[#This Row],[id idu8]]&lt;&gt;"",1,0)</f>
        <v>0</v>
      </c>
      <c r="AL88">
        <f>IF(Tabla1[[#This Row],[id idu7]]&lt;&gt;"",1,0)</f>
        <v>0</v>
      </c>
      <c r="AM88">
        <f>IF(Tabla1[[#This Row],[id idu6]]&lt;&gt;"",1,0)</f>
        <v>0</v>
      </c>
      <c r="AN88">
        <f>IF(Tabla1[[#This Row],[id idu5]]&lt;&gt;"",1,0)</f>
        <v>0</v>
      </c>
      <c r="AO88">
        <f>IF(Tabla1[[#This Row],[id idu4]]&lt;&gt;"",1,0)</f>
        <v>1</v>
      </c>
      <c r="AP88">
        <f>IF(Tabla1[[#This Row],[id idu3]]&lt;&gt;"",1,0)</f>
        <v>1</v>
      </c>
      <c r="AQ88">
        <f>IF(Tabla1[[#This Row],[id idu2]]&lt;&gt;"",1,0)</f>
        <v>1</v>
      </c>
      <c r="AR88">
        <f>IF(OR(Tabla1[[#This Row],[id idu]]&lt;&gt;"",Tabla1[[#This Row],[id servicio]]&lt;&gt;""),1,0)</f>
        <v>1</v>
      </c>
      <c r="AS88">
        <f t="shared" si="1"/>
        <v>4</v>
      </c>
      <c r="AT88" t="str">
        <f>IF(AR88=1,_xlfn.CONCAT("(",1+SUM($AS$1:AS87),",",Tabla1[[#This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(309,149,122,"1-EM6TA-3","IF3-5",NULL,"LIM_EAL_PAG_1","Gi0/2/2","","",13,36),</v>
      </c>
      <c r="AU88" t="str">
        <f>IF(AQ88=1,_xlfn.CONCAT("(",2+SUM($AS$1:AS87),",",Tabla1[[#This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2]])+1,20)),""),""",",2+SUM($AS$1:AS87)-1,",""","",""",""","",""",""","",""",""","",""",",Tabla1[[#This Row],[id_agregador]],",",Tabla1[[#This Row],[id sitio]],"),"),"")</f>
        <v>(310,149,36,"IF3-5","17-EG6-1",309,"","","","",13,36),</v>
      </c>
      <c r="AV88" s="9" t="str">
        <f>IF(AP88=1,_xlfn.CONCAT("(",3+SUM($AS$1:AS87),",",Tabla1[[#This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3]])+1,20)),""),""",",3+SUM($AS$1:AS87)-1,",""","",""",""","",""",""","",""",""","",""",",Tabla1[[#This Row],[id_agregador]],",",Tabla1[[#This Row],[id sitio]],"),"),"")</f>
        <v>(311,149,32,"17-EG6-2","IF4-6",310,"","","","",13,36),</v>
      </c>
      <c r="AW88" t="str">
        <f>IF(AO88=1,_xlfn.CONCAT("(",4+SUM($AS$1:AS87),",",Tabla1[[#This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4]])+1,20)),""),""",",4+SUM($AS$1:AS87)-1,",""","",""",""","",""",""","",""",""","",""",",Tabla1[[#This Row],[id_agregador]],",",Tabla1[[#This Row],[id sitio]],"),"),"")</f>
        <v>(312,149,62,"IF1-2","17-EG6-1",311,"","","","",13,36),</v>
      </c>
      <c r="AX88" t="str">
        <f>IF(AN88=1,_xlfn.CONCAT("(",5+SUM($AS$1:AS87),",",Tabla1[[#This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5]])+1,20)),""),""",",5+SUM($AS$1:AS87)-1,",""","",""",""","",""",""","",""",""","",""",",Tabla1[[#This Row],[id_agregador]],",",Tabla1[[#This Row],[id sitio]],"),"),"")</f>
        <v/>
      </c>
      <c r="AY88" t="str">
        <f>IF(AM88=1,_xlfn.CONCAT("(",6+SUM($AS$1:AS87),",",Tabla1[[#This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6]])+1,20)),""),""",",6+SUM($AS$1:AS87)-1,",""","",""",""","",""",""","",""",""","",""",",Tabla1[[#This Row],[id_agregador]],",",Tabla1[[#This Row],[id sitio]],"),"),"")</f>
        <v/>
      </c>
      <c r="AZ88" t="str">
        <f>IF(AL88=1,_xlfn.CONCAT("(",7+SUM($AS$1:AS87),",",Tabla1[[#This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7]])+1,20)),""),""",",7+SUM($AS$1:AS87)-1,",""","",""",""","",""",""","",""",""","",""",",Tabla1[[#This Row],[id_agregador]],",",Tabla1[[#This Row],[id sitio]],"),"),"")</f>
        <v/>
      </c>
      <c r="BA88" t="str">
        <f>IF(AK88=1,_xlfn.CONCAT("(",8+SUM($AS$1:AS87),",",Tabla1[[#This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8]])+1,20)),""),""",",8+SUM($AS$1:AS87)-1,",""","",""",""","",""",""","",""",""","",""",",Tabla1[[#This Row],[id_agregador]],",",Tabla1[[#This Row],[id sitio]],"),"),"")</f>
        <v/>
      </c>
    </row>
    <row r="89" spans="1:53" x14ac:dyDescent="0.25">
      <c r="A89" s="6" t="s">
        <v>273</v>
      </c>
      <c r="B89" s="6" t="s">
        <v>380</v>
      </c>
      <c r="C89" s="6">
        <f>VLOOKUP(Tabla1[[#This Row],[NOMBRE DE SERVICIO]],tb_servicio!D:E,2,FALSE)</f>
        <v>54</v>
      </c>
      <c r="D89" s="6" t="s">
        <v>156</v>
      </c>
      <c r="E89" s="6">
        <f>IF(Tabla1[[#This Row],[IDU 1]]&lt;&gt;"",VLOOKUP(Tabla1[[#This Row],[IDU 1]],tb_idu!$B:$E,4,FALSE),"")</f>
        <v>123</v>
      </c>
      <c r="F89" s="6" t="s">
        <v>599</v>
      </c>
      <c r="G89" s="6" t="s">
        <v>235</v>
      </c>
      <c r="H89" s="6">
        <f>IF(Tabla1[[#This Row],[IDU 2]]&lt;&gt;"",VLOOKUP(Tabla1[[#This Row],[IDU 2]],tb_idu!$B:$E,4,FALSE),"")</f>
        <v>103</v>
      </c>
      <c r="I89" s="6" t="s">
        <v>619</v>
      </c>
      <c r="J89" s="6" t="s">
        <v>260</v>
      </c>
      <c r="K89" s="6">
        <f>IF(Tabla1[[#This Row],[IDU 3]]&lt;&gt;"",VLOOKUP(Tabla1[[#This Row],[IDU 3]],tb_idu!$B:$E,4,FALSE),"")</f>
        <v>102</v>
      </c>
      <c r="L89" s="6" t="s">
        <v>644</v>
      </c>
      <c r="M89" s="6" t="s">
        <v>266</v>
      </c>
      <c r="N89" s="6">
        <f>IF(Tabla1[[#This Row],[IDU 4]]&lt;&gt;"",VLOOKUP(Tabla1[[#This Row],[IDU 4]],tb_idu!$B:$E,4,FALSE),"")</f>
        <v>24</v>
      </c>
      <c r="O89" s="6" t="s">
        <v>624</v>
      </c>
      <c r="P89" s="6"/>
      <c r="Q89" s="6" t="str">
        <f>IF(Tabla1[[#This Row],[IDU 5]]&lt;&gt;"",VLOOKUP(Tabla1[[#This Row],[IDU 5]],tb_idu!$B:$E,4,FALSE),"")</f>
        <v/>
      </c>
      <c r="R89" s="6"/>
      <c r="S89" s="6"/>
      <c r="T89" s="6" t="str">
        <f>IF(Tabla1[[#This Row],[IDU 6]]&lt;&gt;"",VLOOKUP(Tabla1[[#This Row],[IDU 6]],tb_idu!$B:$E,4,FALSE),"")</f>
        <v/>
      </c>
      <c r="U89" s="6"/>
      <c r="V89" s="6"/>
      <c r="W89" s="6" t="str">
        <f>IF(Tabla1[[#This Row],[IDU 7]]&lt;&gt;"",VLOOKUP(Tabla1[[#This Row],[IDU 7]],tb_idu!$B:$E,4,FALSE),"")</f>
        <v/>
      </c>
      <c r="X89" s="6"/>
      <c r="Y89" s="6"/>
      <c r="Z89" s="6" t="str">
        <f>IF(Tabla1[[#This Row],[IDU 8]]&lt;&gt;"",VLOOKUP(Tabla1[[#This Row],[IDU 8]],tb_idu!$B:$E,4,FALSE),"")</f>
        <v/>
      </c>
      <c r="AA89" s="6"/>
      <c r="AB89" s="6"/>
      <c r="AC89" s="6"/>
      <c r="AD89" s="6" t="s">
        <v>673</v>
      </c>
      <c r="AE89" s="6" t="s">
        <v>674</v>
      </c>
      <c r="AF89" s="6" t="s">
        <v>36</v>
      </c>
      <c r="AG89" s="6">
        <f>VLOOKUP(Tabla1[[#This Row],[NOMBRE DEL SITE]],tb_sitio!B:D,3,FALSE)</f>
        <v>37</v>
      </c>
      <c r="AH89" s="6" t="s">
        <v>96</v>
      </c>
      <c r="AI89" s="10">
        <f>VLOOKUP(Tabla1[[#This Row],[NOMBRE DEL PE ( agregador )]],tb_sitio!B:D,3,FALSE)</f>
        <v>6</v>
      </c>
      <c r="AK89">
        <f>IF(Tabla1[[#This Row],[id idu8]]&lt;&gt;"",1,0)</f>
        <v>0</v>
      </c>
      <c r="AL89">
        <f>IF(Tabla1[[#This Row],[id idu7]]&lt;&gt;"",1,0)</f>
        <v>0</v>
      </c>
      <c r="AM89">
        <f>IF(Tabla1[[#This Row],[id idu6]]&lt;&gt;"",1,0)</f>
        <v>0</v>
      </c>
      <c r="AN89">
        <f>IF(Tabla1[[#This Row],[id idu5]]&lt;&gt;"",1,0)</f>
        <v>0</v>
      </c>
      <c r="AO89">
        <f>IF(Tabla1[[#This Row],[id idu4]]&lt;&gt;"",1,0)</f>
        <v>1</v>
      </c>
      <c r="AP89">
        <f>IF(Tabla1[[#This Row],[id idu3]]&lt;&gt;"",1,0)</f>
        <v>1</v>
      </c>
      <c r="AQ89">
        <f>IF(Tabla1[[#This Row],[id idu2]]&lt;&gt;"",1,0)</f>
        <v>1</v>
      </c>
      <c r="AR89">
        <f>IF(OR(Tabla1[[#This Row],[id idu]]&lt;&gt;"",Tabla1[[#This Row],[id servicio]]&lt;&gt;""),1,0)</f>
        <v>1</v>
      </c>
      <c r="AS89">
        <f t="shared" si="1"/>
        <v>4</v>
      </c>
      <c r="AT89" t="str">
        <f>IF(AR89=1,_xlfn.CONCAT("(",1+SUM($AS$1:AS88),",",Tabla1[[#This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(313,54,123,"17-EG6-4","IF3-5",NULL,"LM_SJM_RAN_1","GI0/3/0/9","","",6,37),</v>
      </c>
      <c r="AU89" t="str">
        <f>IF(AQ89=1,_xlfn.CONCAT("(",2+SUM($AS$1:AS88),",",Tabla1[[#This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2]])+1,20)),""),""",",2+SUM($AS$1:AS88)-1,",""","",""",""","",""",""","",""",""","",""",",Tabla1[[#This Row],[id_agregador]],",",Tabla1[[#This Row],[id sitio]],"),"),"")</f>
        <v>(314,54,103,"IF3-5","17-EG6-1",313,"","","","",6,37),</v>
      </c>
      <c r="AV89" s="9" t="str">
        <f>IF(AP89=1,_xlfn.CONCAT("(",3+SUM($AS$1:AS88),",",Tabla1[[#This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3]])+1,20)),""),""",",3+SUM($AS$1:AS88)-1,",""","",""",""","",""",""","",""",""","",""",",Tabla1[[#This Row],[id_agregador]],",",Tabla1[[#This Row],[id sitio]],"),"),"")</f>
        <v>(315,54,102,"17-EG6-4","IF4-6",314,"","","","",6,37),</v>
      </c>
      <c r="AW89" t="str">
        <f>IF(AO89=1,_xlfn.CONCAT("(",4+SUM($AS$1:AS88),",",Tabla1[[#This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4]])+1,20)),""),""",",4+SUM($AS$1:AS88)-1,",""","",""",""","",""",""","",""",""","",""",",Tabla1[[#This Row],[id_agregador]],",",Tabla1[[#This Row],[id sitio]],"),"),"")</f>
        <v>(316,54,24,"IF3-5","17-EG6-3",315,"","","","",6,37),</v>
      </c>
      <c r="AX89" t="str">
        <f>IF(AN89=1,_xlfn.CONCAT("(",5+SUM($AS$1:AS88),",",Tabla1[[#This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5]])+1,20)),""),""",",5+SUM($AS$1:AS88)-1,",""","",""",""","",""",""","",""",""","",""",",Tabla1[[#This Row],[id_agregador]],",",Tabla1[[#This Row],[id sitio]],"),"),"")</f>
        <v/>
      </c>
      <c r="AY89" t="str">
        <f>IF(AM89=1,_xlfn.CONCAT("(",6+SUM($AS$1:AS88),",",Tabla1[[#This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6]])+1,20)),""),""",",6+SUM($AS$1:AS88)-1,",""","",""",""","",""",""","",""",""","",""",",Tabla1[[#This Row],[id_agregador]],",",Tabla1[[#This Row],[id sitio]],"),"),"")</f>
        <v/>
      </c>
      <c r="AZ89" t="str">
        <f>IF(AL89=1,_xlfn.CONCAT("(",7+SUM($AS$1:AS88),",",Tabla1[[#This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7]])+1,20)),""),""",",7+SUM($AS$1:AS88)-1,",""","",""",""","",""",""","",""",""","",""",",Tabla1[[#This Row],[id_agregador]],",",Tabla1[[#This Row],[id sitio]],"),"),"")</f>
        <v/>
      </c>
      <c r="BA89" t="str">
        <f>IF(AK89=1,_xlfn.CONCAT("(",8+SUM($AS$1:AS88),",",Tabla1[[#This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8]])+1,20)),""),""",",8+SUM($AS$1:AS88)-1,",""","",""",""","",""",""","",""",""","",""",",Tabla1[[#This Row],[id_agregador]],",",Tabla1[[#This Row],[id sitio]],"),"),"")</f>
        <v/>
      </c>
    </row>
    <row r="90" spans="1:53" x14ac:dyDescent="0.25">
      <c r="A90" s="6" t="s">
        <v>273</v>
      </c>
      <c r="B90" s="6" t="s">
        <v>381</v>
      </c>
      <c r="C90" s="6">
        <f>VLOOKUP(Tabla1[[#This Row],[NOMBRE DE SERVICIO]],tb_servicio!D:E,2,FALSE)</f>
        <v>48</v>
      </c>
      <c r="D90" s="6" t="s">
        <v>157</v>
      </c>
      <c r="E90" s="6">
        <f>IF(Tabla1[[#This Row],[IDU 1]]&lt;&gt;"",VLOOKUP(Tabla1[[#This Row],[IDU 1]],tb_idu!$B:$E,4,FALSE),"")</f>
        <v>124</v>
      </c>
      <c r="F90" s="6" t="s">
        <v>599</v>
      </c>
      <c r="G90" s="6" t="s">
        <v>236</v>
      </c>
      <c r="H90" s="6">
        <f>IF(Tabla1[[#This Row],[IDU 2]]&lt;&gt;"",VLOOKUP(Tabla1[[#This Row],[IDU 2]],tb_idu!$B:$E,4,FALSE),"")</f>
        <v>100</v>
      </c>
      <c r="I90" s="6" t="s">
        <v>552</v>
      </c>
      <c r="J90" s="6" t="s">
        <v>142</v>
      </c>
      <c r="K90" s="6">
        <f>IF(Tabla1[[#This Row],[IDU 3]]&lt;&gt;"",VLOOKUP(Tabla1[[#This Row],[IDU 3]],tb_idu!$B:$E,4,FALSE),"")</f>
        <v>97</v>
      </c>
      <c r="L90" s="6" t="s">
        <v>568</v>
      </c>
      <c r="M90" s="6" t="s">
        <v>231</v>
      </c>
      <c r="N90" s="6">
        <f>IF(Tabla1[[#This Row],[IDU 4]]&lt;&gt;"",VLOOKUP(Tabla1[[#This Row],[IDU 4]],tb_idu!$B:$E,4,FALSE),"")</f>
        <v>131</v>
      </c>
      <c r="O90" s="6" t="s">
        <v>650</v>
      </c>
      <c r="P90" s="6" t="s">
        <v>244</v>
      </c>
      <c r="Q90" s="6">
        <f>IF(Tabla1[[#This Row],[IDU 5]]&lt;&gt;"",VLOOKUP(Tabla1[[#This Row],[IDU 5]],tb_idu!$B:$E,4,FALSE),"")</f>
        <v>27</v>
      </c>
      <c r="R90" s="6" t="s">
        <v>624</v>
      </c>
      <c r="S90" s="6"/>
      <c r="T90" s="6" t="str">
        <f>IF(Tabla1[[#This Row],[IDU 6]]&lt;&gt;"",VLOOKUP(Tabla1[[#This Row],[IDU 6]],tb_idu!$B:$E,4,FALSE),"")</f>
        <v/>
      </c>
      <c r="U90" s="6"/>
      <c r="V90" s="6"/>
      <c r="W90" s="6" t="str">
        <f>IF(Tabla1[[#This Row],[IDU 7]]&lt;&gt;"",VLOOKUP(Tabla1[[#This Row],[IDU 7]],tb_idu!$B:$E,4,FALSE),"")</f>
        <v/>
      </c>
      <c r="X90" s="6"/>
      <c r="Y90" s="6"/>
      <c r="Z90" s="6" t="str">
        <f>IF(Tabla1[[#This Row],[IDU 8]]&lt;&gt;"",VLOOKUP(Tabla1[[#This Row],[IDU 8]],tb_idu!$B:$E,4,FALSE),"")</f>
        <v/>
      </c>
      <c r="AA90" s="6"/>
      <c r="AB90" s="6"/>
      <c r="AC90" s="6"/>
      <c r="AD90" s="6" t="s">
        <v>607</v>
      </c>
      <c r="AE90" s="6" t="s">
        <v>675</v>
      </c>
      <c r="AF90" s="6" t="s">
        <v>37</v>
      </c>
      <c r="AG90" s="6">
        <f>VLOOKUP(Tabla1[[#This Row],[NOMBRE DEL SITE]],tb_sitio!B:D,3,FALSE)</f>
        <v>38</v>
      </c>
      <c r="AH90" s="6" t="s">
        <v>96</v>
      </c>
      <c r="AI90" s="10">
        <f>VLOOKUP(Tabla1[[#This Row],[NOMBRE DEL PE ( agregador )]],tb_sitio!B:D,3,FALSE)</f>
        <v>6</v>
      </c>
      <c r="AK90">
        <f>IF(Tabla1[[#This Row],[id idu8]]&lt;&gt;"",1,0)</f>
        <v>0</v>
      </c>
      <c r="AL90">
        <f>IF(Tabla1[[#This Row],[id idu7]]&lt;&gt;"",1,0)</f>
        <v>0</v>
      </c>
      <c r="AM90">
        <f>IF(Tabla1[[#This Row],[id idu6]]&lt;&gt;"",1,0)</f>
        <v>0</v>
      </c>
      <c r="AN90">
        <f>IF(Tabla1[[#This Row],[id idu5]]&lt;&gt;"",1,0)</f>
        <v>1</v>
      </c>
      <c r="AO90">
        <f>IF(Tabla1[[#This Row],[id idu4]]&lt;&gt;"",1,0)</f>
        <v>1</v>
      </c>
      <c r="AP90">
        <f>IF(Tabla1[[#This Row],[id idu3]]&lt;&gt;"",1,0)</f>
        <v>1</v>
      </c>
      <c r="AQ90">
        <f>IF(Tabla1[[#This Row],[id idu2]]&lt;&gt;"",1,0)</f>
        <v>1</v>
      </c>
      <c r="AR90">
        <f>IF(OR(Tabla1[[#This Row],[id idu]]&lt;&gt;"",Tabla1[[#This Row],[id servicio]]&lt;&gt;""),1,0)</f>
        <v>1</v>
      </c>
      <c r="AS90">
        <f t="shared" si="1"/>
        <v>5</v>
      </c>
      <c r="AT90" t="str">
        <f>IF(AR90=1,_xlfn.CONCAT("(",1+SUM($AS$1:AS89),",",Tabla1[[#This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(317,48,124,"17-EG6-4","IF3-5",NULL,"LIM_SJMI_AGG_1","Gi1/1/9","","",6,38),</v>
      </c>
      <c r="AU90" t="str">
        <f>IF(AQ90=1,_xlfn.CONCAT("(",2+SUM($AS$1:AS89),",",Tabla1[[#This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2]])+1,20)),""),""",",2+SUM($AS$1:AS89)-1,",""","",""",""","",""",""","",""",""","",""",",Tabla1[[#This Row],[id_agregador]],",",Tabla1[[#This Row],[id sitio]],"),"),"")</f>
        <v>(318,48,100,"IF4-6","17-EG6-2",317,"","","","",6,38),</v>
      </c>
      <c r="AV90" s="9" t="str">
        <f>IF(AP90=1,_xlfn.CONCAT("(",3+SUM($AS$1:AS89),",",Tabla1[[#This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3]])+1,20)),""),""",",3+SUM($AS$1:AS89)-1,",""","",""",""","",""",""","",""",""","",""",",Tabla1[[#This Row],[id_agregador]],",",Tabla1[[#This Row],[id sitio]],"),"),"")</f>
        <v>(319,48,97,"17-EG6-1","IF1-2",318,"","","","",6,38),</v>
      </c>
      <c r="AW90" t="str">
        <f>IF(AO90=1,_xlfn.CONCAT("(",4+SUM($AS$1:AS89),",",Tabla1[[#This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4]])+1,20)),""),""",",4+SUM($AS$1:AS89)-1,",""","",""",""","",""",""","",""",""","",""",",Tabla1[[#This Row],[id_agregador]],",",Tabla1[[#This Row],[id sitio]],"),"),"")</f>
        <v>(320,48,131,"IF4-6","IF3-5",319,"","","","",6,38),</v>
      </c>
      <c r="AX90" t="str">
        <f>IF(AN90=1,_xlfn.CONCAT("(",5+SUM($AS$1:AS89),",",Tabla1[[#This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5]])+1,20)),""),""",",5+SUM($AS$1:AS89)-1,",""","",""",""","",""",""","",""",""","",""",",Tabla1[[#This Row],[id_agregador]],",",Tabla1[[#This Row],[id sitio]],"),"),"")</f>
        <v>(321,48,27,"IF3-5","17-EG6-3",320,"","","","",6,38),</v>
      </c>
      <c r="AY90" t="str">
        <f>IF(AM90=1,_xlfn.CONCAT("(",6+SUM($AS$1:AS89),",",Tabla1[[#This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6]])+1,20)),""),""",",6+SUM($AS$1:AS89)-1,",""","",""",""","",""",""","",""",""","",""",",Tabla1[[#This Row],[id_agregador]],",",Tabla1[[#This Row],[id sitio]],"),"),"")</f>
        <v/>
      </c>
      <c r="AZ90" t="str">
        <f>IF(AL90=1,_xlfn.CONCAT("(",7+SUM($AS$1:AS89),",",Tabla1[[#This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7]])+1,20)),""),""",",7+SUM($AS$1:AS89)-1,",""","",""",""","",""",""","",""",""","",""",",Tabla1[[#This Row],[id_agregador]],",",Tabla1[[#This Row],[id sitio]],"),"),"")</f>
        <v/>
      </c>
      <c r="BA90" t="str">
        <f>IF(AK90=1,_xlfn.CONCAT("(",8+SUM($AS$1:AS89),",",Tabla1[[#This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8]])+1,20)),""),""",",8+SUM($AS$1:AS89)-1,",""","",""",""","",""",""","",""",""","",""",",Tabla1[[#This Row],[id_agregador]],",",Tabla1[[#This Row],[id sitio]],"),"),"")</f>
        <v/>
      </c>
    </row>
    <row r="91" spans="1:53" x14ac:dyDescent="0.25">
      <c r="A91" s="6" t="s">
        <v>273</v>
      </c>
      <c r="B91" s="6" t="s">
        <v>382</v>
      </c>
      <c r="C91" s="6">
        <f>VLOOKUP(Tabla1[[#This Row],[NOMBRE DE SERVICIO]],tb_servicio!D:E,2,FALSE)</f>
        <v>49</v>
      </c>
      <c r="D91" s="6" t="s">
        <v>158</v>
      </c>
      <c r="E91" s="6">
        <f>IF(Tabla1[[#This Row],[IDU 1]]&lt;&gt;"",VLOOKUP(Tabla1[[#This Row],[IDU 1]],tb_idu!$B:$E,4,FALSE),"")</f>
        <v>125</v>
      </c>
      <c r="F91" s="6" t="s">
        <v>599</v>
      </c>
      <c r="G91" s="6" t="s">
        <v>237</v>
      </c>
      <c r="H91" s="6">
        <f>IF(Tabla1[[#This Row],[IDU 2]]&lt;&gt;"",VLOOKUP(Tabla1[[#This Row],[IDU 2]],tb_idu!$B:$E,4,FALSE),"")</f>
        <v>2</v>
      </c>
      <c r="I91" s="6" t="s">
        <v>619</v>
      </c>
      <c r="J91" s="6" t="s">
        <v>261</v>
      </c>
      <c r="K91" s="6">
        <f>IF(Tabla1[[#This Row],[IDU 3]]&lt;&gt;"",VLOOKUP(Tabla1[[#This Row],[IDU 3]],tb_idu!$B:$E,4,FALSE),"")</f>
        <v>1</v>
      </c>
      <c r="L91" s="6" t="s">
        <v>551</v>
      </c>
      <c r="M91" s="6" t="s">
        <v>226</v>
      </c>
      <c r="N91" s="6">
        <f>IF(Tabla1[[#This Row],[IDU 4]]&lt;&gt;"",VLOOKUP(Tabla1[[#This Row],[IDU 4]],tb_idu!$B:$E,4,FALSE),"")</f>
        <v>7</v>
      </c>
      <c r="O91" s="6" t="s">
        <v>552</v>
      </c>
      <c r="P91" s="6"/>
      <c r="Q91" s="6" t="str">
        <f>IF(Tabla1[[#This Row],[IDU 5]]&lt;&gt;"",VLOOKUP(Tabla1[[#This Row],[IDU 5]],tb_idu!$B:$E,4,FALSE),"")</f>
        <v/>
      </c>
      <c r="R91" s="6"/>
      <c r="S91" s="6"/>
      <c r="T91" s="6" t="str">
        <f>IF(Tabla1[[#This Row],[IDU 6]]&lt;&gt;"",VLOOKUP(Tabla1[[#This Row],[IDU 6]],tb_idu!$B:$E,4,FALSE),"")</f>
        <v/>
      </c>
      <c r="U91" s="6"/>
      <c r="V91" s="6"/>
      <c r="W91" s="6" t="str">
        <f>IF(Tabla1[[#This Row],[IDU 7]]&lt;&gt;"",VLOOKUP(Tabla1[[#This Row],[IDU 7]],tb_idu!$B:$E,4,FALSE),"")</f>
        <v/>
      </c>
      <c r="X91" s="6"/>
      <c r="Y91" s="6"/>
      <c r="Z91" s="6" t="str">
        <f>IF(Tabla1[[#This Row],[IDU 8]]&lt;&gt;"",VLOOKUP(Tabla1[[#This Row],[IDU 8]],tb_idu!$B:$E,4,FALSE),"")</f>
        <v/>
      </c>
      <c r="AA91" s="6"/>
      <c r="AB91" s="6" t="s">
        <v>676</v>
      </c>
      <c r="AC91" s="6" t="s">
        <v>677</v>
      </c>
      <c r="AD91" s="6" t="s">
        <v>540</v>
      </c>
      <c r="AE91" s="6" t="s">
        <v>678</v>
      </c>
      <c r="AF91" s="6" t="s">
        <v>38</v>
      </c>
      <c r="AG91" s="6">
        <f>VLOOKUP(Tabla1[[#This Row],[NOMBRE DEL SITE]],tb_sitio!B:D,3,FALSE)</f>
        <v>39</v>
      </c>
      <c r="AH91" s="6" t="s">
        <v>1</v>
      </c>
      <c r="AI91" s="10">
        <f>VLOOKUP(Tabla1[[#This Row],[NOMBRE DEL PE ( agregador )]],tb_sitio!B:D,3,FALSE)</f>
        <v>1</v>
      </c>
      <c r="AK91">
        <f>IF(Tabla1[[#This Row],[id idu8]]&lt;&gt;"",1,0)</f>
        <v>0</v>
      </c>
      <c r="AL91">
        <f>IF(Tabla1[[#This Row],[id idu7]]&lt;&gt;"",1,0)</f>
        <v>0</v>
      </c>
      <c r="AM91">
        <f>IF(Tabla1[[#This Row],[id idu6]]&lt;&gt;"",1,0)</f>
        <v>0</v>
      </c>
      <c r="AN91">
        <f>IF(Tabla1[[#This Row],[id idu5]]&lt;&gt;"",1,0)</f>
        <v>0</v>
      </c>
      <c r="AO91">
        <f>IF(Tabla1[[#This Row],[id idu4]]&lt;&gt;"",1,0)</f>
        <v>1</v>
      </c>
      <c r="AP91">
        <f>IF(Tabla1[[#This Row],[id idu3]]&lt;&gt;"",1,0)</f>
        <v>1</v>
      </c>
      <c r="AQ91">
        <f>IF(Tabla1[[#This Row],[id idu2]]&lt;&gt;"",1,0)</f>
        <v>1</v>
      </c>
      <c r="AR91">
        <f>IF(OR(Tabla1[[#This Row],[id idu]]&lt;&gt;"",Tabla1[[#This Row],[id servicio]]&lt;&gt;""),1,0)</f>
        <v>1</v>
      </c>
      <c r="AS91">
        <f t="shared" si="1"/>
        <v>4</v>
      </c>
      <c r="AT91" t="str">
        <f>IF(AR91=1,_xlfn.CONCAT("(",1+SUM($AS$1:AS90),",",Tabla1[[#This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(322,49,125,"17-EG6-4","IF3-5",NULL,"LIM_AERO_PAG_1","Gi0/4/3","IP Gestion: 10.80.6.24","10.80.6.17 /28",1,39),</v>
      </c>
      <c r="AU91" t="str">
        <f>IF(AQ91=1,_xlfn.CONCAT("(",2+SUM($AS$1:AS90),",",Tabla1[[#This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2]])+1,20)),""),""",",2+SUM($AS$1:AS90)-1,",""","",""",""","",""",""","",""",""","",""",",Tabla1[[#This Row],[id_agregador]],",",Tabla1[[#This Row],[id sitio]],"),"),"")</f>
        <v>(323,49,2,"IF3-5","17-EG6-1",322,"","","","",1,39),</v>
      </c>
      <c r="AV91" s="9" t="str">
        <f>IF(AP91=1,_xlfn.CONCAT("(",3+SUM($AS$1:AS90),",",Tabla1[[#This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3]])+1,20)),""),""",",3+SUM($AS$1:AS90)-1,",""","",""",""","",""",""","",""",""","",""",",Tabla1[[#This Row],[id_agregador]],",",Tabla1[[#This Row],[id sitio]],"),"),"")</f>
        <v>(324,49,1,"17-EG6-1","IF4-6",323,"","","","",1,39),</v>
      </c>
      <c r="AW91" t="str">
        <f>IF(AO91=1,_xlfn.CONCAT("(",4+SUM($AS$1:AS90),",",Tabla1[[#This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4]])+1,20)),""),""",",4+SUM($AS$1:AS90)-1,",""","",""",""","",""",""","",""",""","",""",",Tabla1[[#This Row],[id_agregador]],",",Tabla1[[#This Row],[id sitio]],"),"),"")</f>
        <v>(325,49,7,"IF4-6","17-EG6-2",324,"","","","",1,39),</v>
      </c>
      <c r="AX91" t="str">
        <f>IF(AN91=1,_xlfn.CONCAT("(",5+SUM($AS$1:AS90),",",Tabla1[[#This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5]])+1,20)),""),""",",5+SUM($AS$1:AS90)-1,",""","",""",""","",""",""","",""",""","",""",",Tabla1[[#This Row],[id_agregador]],",",Tabla1[[#This Row],[id sitio]],"),"),"")</f>
        <v/>
      </c>
      <c r="AY91" t="str">
        <f>IF(AM91=1,_xlfn.CONCAT("(",6+SUM($AS$1:AS90),",",Tabla1[[#This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6]])+1,20)),""),""",",6+SUM($AS$1:AS90)-1,",""","",""",""","",""",""","",""",""","",""",",Tabla1[[#This Row],[id_agregador]],",",Tabla1[[#This Row],[id sitio]],"),"),"")</f>
        <v/>
      </c>
      <c r="AZ91" t="str">
        <f>IF(AL91=1,_xlfn.CONCAT("(",7+SUM($AS$1:AS90),",",Tabla1[[#This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7]])+1,20)),""),""",",7+SUM($AS$1:AS90)-1,",""","",""",""","",""",""","",""",""","",""",",Tabla1[[#This Row],[id_agregador]],",",Tabla1[[#This Row],[id sitio]],"),"),"")</f>
        <v/>
      </c>
      <c r="BA91" t="str">
        <f>IF(AK91=1,_xlfn.CONCAT("(",8+SUM($AS$1:AS90),",",Tabla1[[#This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8]])+1,20)),""),""",",8+SUM($AS$1:AS90)-1,",""","",""",""","",""",""","",""",""","",""",",Tabla1[[#This Row],[id_agregador]],",",Tabla1[[#This Row],[id sitio]],"),"),"")</f>
        <v/>
      </c>
    </row>
    <row r="92" spans="1:53" x14ac:dyDescent="0.25">
      <c r="A92" s="6" t="s">
        <v>272</v>
      </c>
      <c r="B92" s="6" t="s">
        <v>383</v>
      </c>
      <c r="C92" s="6">
        <f>VLOOKUP(Tabla1[[#This Row],[NOMBRE DE SERVICIO]],tb_servicio!D:E,2,FALSE)</f>
        <v>152</v>
      </c>
      <c r="D92" s="6" t="s">
        <v>158</v>
      </c>
      <c r="E92" s="6">
        <f>IF(Tabla1[[#This Row],[IDU 1]]&lt;&gt;"",VLOOKUP(Tabla1[[#This Row],[IDU 1]],tb_idu!$B:$E,4,FALSE),"")</f>
        <v>125</v>
      </c>
      <c r="F92" s="6" t="s">
        <v>600</v>
      </c>
      <c r="G92" s="6" t="s">
        <v>237</v>
      </c>
      <c r="H92" s="6">
        <f>IF(Tabla1[[#This Row],[IDU 2]]&lt;&gt;"",VLOOKUP(Tabla1[[#This Row],[IDU 2]],tb_idu!$B:$E,4,FALSE),"")</f>
        <v>2</v>
      </c>
      <c r="I92" s="6" t="s">
        <v>619</v>
      </c>
      <c r="J92" s="6" t="s">
        <v>261</v>
      </c>
      <c r="K92" s="6">
        <f>IF(Tabla1[[#This Row],[IDU 3]]&lt;&gt;"",VLOOKUP(Tabla1[[#This Row],[IDU 3]],tb_idu!$B:$E,4,FALSE),"")</f>
        <v>1</v>
      </c>
      <c r="L92" s="6" t="s">
        <v>551</v>
      </c>
      <c r="M92" s="6" t="s">
        <v>226</v>
      </c>
      <c r="N92" s="6">
        <f>IF(Tabla1[[#This Row],[IDU 4]]&lt;&gt;"",VLOOKUP(Tabla1[[#This Row],[IDU 4]],tb_idu!$B:$E,4,FALSE),"")</f>
        <v>7</v>
      </c>
      <c r="O92" s="6" t="s">
        <v>552</v>
      </c>
      <c r="P92" s="6"/>
      <c r="Q92" s="6" t="str">
        <f>IF(Tabla1[[#This Row],[IDU 5]]&lt;&gt;"",VLOOKUP(Tabla1[[#This Row],[IDU 5]],tb_idu!$B:$E,4,FALSE),"")</f>
        <v/>
      </c>
      <c r="R92" s="6"/>
      <c r="S92" s="6"/>
      <c r="T92" s="6" t="str">
        <f>IF(Tabla1[[#This Row],[IDU 6]]&lt;&gt;"",VLOOKUP(Tabla1[[#This Row],[IDU 6]],tb_idu!$B:$E,4,FALSE),"")</f>
        <v/>
      </c>
      <c r="U92" s="6"/>
      <c r="V92" s="6"/>
      <c r="W92" s="6" t="str">
        <f>IF(Tabla1[[#This Row],[IDU 7]]&lt;&gt;"",VLOOKUP(Tabla1[[#This Row],[IDU 7]],tb_idu!$B:$E,4,FALSE),"")</f>
        <v/>
      </c>
      <c r="X92" s="6"/>
      <c r="Y92" s="6"/>
      <c r="Z92" s="6" t="str">
        <f>IF(Tabla1[[#This Row],[IDU 8]]&lt;&gt;"",VLOOKUP(Tabla1[[#This Row],[IDU 8]],tb_idu!$B:$E,4,FALSE),"")</f>
        <v/>
      </c>
      <c r="AA92" s="6"/>
      <c r="AB92" s="6" t="s">
        <v>679</v>
      </c>
      <c r="AC92" s="6"/>
      <c r="AD92" s="6" t="s">
        <v>540</v>
      </c>
      <c r="AE92" s="6" t="s">
        <v>678</v>
      </c>
      <c r="AF92" s="6" t="s">
        <v>38</v>
      </c>
      <c r="AG92" s="6">
        <f>VLOOKUP(Tabla1[[#This Row],[NOMBRE DEL SITE]],tb_sitio!B:D,3,FALSE)</f>
        <v>39</v>
      </c>
      <c r="AH92" s="6" t="s">
        <v>1</v>
      </c>
      <c r="AI92" s="10">
        <f>VLOOKUP(Tabla1[[#This Row],[NOMBRE DEL PE ( agregador )]],tb_sitio!B:D,3,FALSE)</f>
        <v>1</v>
      </c>
      <c r="AK92">
        <f>IF(Tabla1[[#This Row],[id idu8]]&lt;&gt;"",1,0)</f>
        <v>0</v>
      </c>
      <c r="AL92">
        <f>IF(Tabla1[[#This Row],[id idu7]]&lt;&gt;"",1,0)</f>
        <v>0</v>
      </c>
      <c r="AM92">
        <f>IF(Tabla1[[#This Row],[id idu6]]&lt;&gt;"",1,0)</f>
        <v>0</v>
      </c>
      <c r="AN92">
        <f>IF(Tabla1[[#This Row],[id idu5]]&lt;&gt;"",1,0)</f>
        <v>0</v>
      </c>
      <c r="AO92">
        <f>IF(Tabla1[[#This Row],[id idu4]]&lt;&gt;"",1,0)</f>
        <v>1</v>
      </c>
      <c r="AP92">
        <f>IF(Tabla1[[#This Row],[id idu3]]&lt;&gt;"",1,0)</f>
        <v>1</v>
      </c>
      <c r="AQ92">
        <f>IF(Tabla1[[#This Row],[id idu2]]&lt;&gt;"",1,0)</f>
        <v>1</v>
      </c>
      <c r="AR92">
        <f>IF(OR(Tabla1[[#This Row],[id idu]]&lt;&gt;"",Tabla1[[#This Row],[id servicio]]&lt;&gt;""),1,0)</f>
        <v>1</v>
      </c>
      <c r="AS92">
        <f t="shared" si="1"/>
        <v>4</v>
      </c>
      <c r="AT92" t="str">
        <f>IF(AR92=1,_xlfn.CONCAT("(",1+SUM($AS$1:AS91),",",Tabla1[[#This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(326,152,125,"17-EG6-1","IF3-5",NULL,"LIM_AERO_PAG_1","Gi0/4/3","IP MW: 10.62.1.53/10.62.1.54 IP ETH: 10.62.1.57/10.62.1.58","",1,39),</v>
      </c>
      <c r="AU92" t="str">
        <f>IF(AQ92=1,_xlfn.CONCAT("(",2+SUM($AS$1:AS91),",",Tabla1[[#This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2]])+1,20)),""),""",",2+SUM($AS$1:AS91)-1,",""","",""",""","",""",""","",""",""","",""",",Tabla1[[#This Row],[id_agregador]],",",Tabla1[[#This Row],[id sitio]],"),"),"")</f>
        <v>(327,152,2,"IF3-5","17-EG6-1",326,"","","","",1,39),</v>
      </c>
      <c r="AV92" s="9" t="str">
        <f>IF(AP92=1,_xlfn.CONCAT("(",3+SUM($AS$1:AS91),",",Tabla1[[#This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3]])+1,20)),""),""",",3+SUM($AS$1:AS91)-1,",""","",""",""","",""",""","",""",""","",""",",Tabla1[[#This Row],[id_agregador]],",",Tabla1[[#This Row],[id sitio]],"),"),"")</f>
        <v>(328,152,1,"17-EG6-1","IF4-6",327,"","","","",1,39),</v>
      </c>
      <c r="AW92" t="str">
        <f>IF(AO92=1,_xlfn.CONCAT("(",4+SUM($AS$1:AS91),",",Tabla1[[#This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4]])+1,20)),""),""",",4+SUM($AS$1:AS91)-1,",""","",""",""","",""",""","",""",""","",""",",Tabla1[[#This Row],[id_agregador]],",",Tabla1[[#This Row],[id sitio]],"),"),"")</f>
        <v>(329,152,7,"IF4-6","17-EG6-2",328,"","","","",1,39),</v>
      </c>
      <c r="AX92" t="str">
        <f>IF(AN92=1,_xlfn.CONCAT("(",5+SUM($AS$1:AS91),",",Tabla1[[#This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5]])+1,20)),""),""",",5+SUM($AS$1:AS91)-1,",""","",""",""","",""",""","",""",""","",""",",Tabla1[[#This Row],[id_agregador]],",",Tabla1[[#This Row],[id sitio]],"),"),"")</f>
        <v/>
      </c>
      <c r="AY92" t="str">
        <f>IF(AM92=1,_xlfn.CONCAT("(",6+SUM($AS$1:AS91),",",Tabla1[[#This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6]])+1,20)),""),""",",6+SUM($AS$1:AS91)-1,",""","",""",""","",""",""","",""",""","",""",",Tabla1[[#This Row],[id_agregador]],",",Tabla1[[#This Row],[id sitio]],"),"),"")</f>
        <v/>
      </c>
      <c r="AZ92" t="str">
        <f>IF(AL92=1,_xlfn.CONCAT("(",7+SUM($AS$1:AS91),",",Tabla1[[#This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7]])+1,20)),""),""",",7+SUM($AS$1:AS91)-1,",""","",""",""","",""",""","",""",""","",""",",Tabla1[[#This Row],[id_agregador]],",",Tabla1[[#This Row],[id sitio]],"),"),"")</f>
        <v/>
      </c>
      <c r="BA92" t="str">
        <f>IF(AK92=1,_xlfn.CONCAT("(",8+SUM($AS$1:AS91),",",Tabla1[[#This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8]])+1,20)),""),""",",8+SUM($AS$1:AS91)-1,",""","",""",""","",""",""","",""",""","",""",",Tabla1[[#This Row],[id_agregador]],",",Tabla1[[#This Row],[id sitio]],"),"),"")</f>
        <v/>
      </c>
    </row>
    <row r="93" spans="1:53" x14ac:dyDescent="0.25">
      <c r="A93" s="6" t="s">
        <v>273</v>
      </c>
      <c r="B93" s="6" t="s">
        <v>384</v>
      </c>
      <c r="C93" s="6">
        <f>VLOOKUP(Tabla1[[#This Row],[NOMBRE DE SERVICIO]],tb_servicio!D:E,2,FALSE)</f>
        <v>50</v>
      </c>
      <c r="D93" s="6" t="s">
        <v>159</v>
      </c>
      <c r="E93" s="6">
        <f>IF(Tabla1[[#This Row],[IDU 1]]&lt;&gt;"",VLOOKUP(Tabla1[[#This Row],[IDU 1]],tb_idu!$B:$E,4,FALSE),"")</f>
        <v>126</v>
      </c>
      <c r="F93" s="6" t="s">
        <v>599</v>
      </c>
      <c r="G93" s="6" t="s">
        <v>120</v>
      </c>
      <c r="H93" s="6">
        <f>IF(Tabla1[[#This Row],[IDU 2]]&lt;&gt;"",VLOOKUP(Tabla1[[#This Row],[IDU 2]],tb_idu!$B:$E,4,FALSE),"")</f>
        <v>45</v>
      </c>
      <c r="I93" s="6" t="s">
        <v>680</v>
      </c>
      <c r="J93" s="6"/>
      <c r="K93" s="6" t="str">
        <f>IF(Tabla1[[#This Row],[IDU 3]]&lt;&gt;"",VLOOKUP(Tabla1[[#This Row],[IDU 3]],tb_idu!$B:$E,4,FALSE),"")</f>
        <v/>
      </c>
      <c r="L93" s="6"/>
      <c r="M93" s="6"/>
      <c r="N93" s="6" t="str">
        <f>IF(Tabla1[[#This Row],[IDU 4]]&lt;&gt;"",VLOOKUP(Tabla1[[#This Row],[IDU 4]],tb_idu!$B:$E,4,FALSE),"")</f>
        <v/>
      </c>
      <c r="O93" s="6"/>
      <c r="P93" s="6"/>
      <c r="Q93" s="6" t="str">
        <f>IF(Tabla1[[#This Row],[IDU 5]]&lt;&gt;"",VLOOKUP(Tabla1[[#This Row],[IDU 5]],tb_idu!$B:$E,4,FALSE),"")</f>
        <v/>
      </c>
      <c r="R93" s="6"/>
      <c r="S93" s="6"/>
      <c r="T93" s="6" t="str">
        <f>IF(Tabla1[[#This Row],[IDU 6]]&lt;&gt;"",VLOOKUP(Tabla1[[#This Row],[IDU 6]],tb_idu!$B:$E,4,FALSE),"")</f>
        <v/>
      </c>
      <c r="U93" s="6"/>
      <c r="V93" s="6"/>
      <c r="W93" s="6" t="str">
        <f>IF(Tabla1[[#This Row],[IDU 7]]&lt;&gt;"",VLOOKUP(Tabla1[[#This Row],[IDU 7]],tb_idu!$B:$E,4,FALSE),"")</f>
        <v/>
      </c>
      <c r="X93" s="6"/>
      <c r="Y93" s="6"/>
      <c r="Z93" s="6" t="str">
        <f>IF(Tabla1[[#This Row],[IDU 8]]&lt;&gt;"",VLOOKUP(Tabla1[[#This Row],[IDU 8]],tb_idu!$B:$E,4,FALSE),"")</f>
        <v/>
      </c>
      <c r="AA93" s="6"/>
      <c r="AB93" s="6"/>
      <c r="AC93" s="6"/>
      <c r="AD93" s="6" t="s">
        <v>553</v>
      </c>
      <c r="AE93" s="6" t="s">
        <v>662</v>
      </c>
      <c r="AF93" s="6" t="s">
        <v>39</v>
      </c>
      <c r="AG93" s="6">
        <f>VLOOKUP(Tabla1[[#This Row],[NOMBRE DEL SITE]],tb_sitio!B:D,3,FALSE)</f>
        <v>40</v>
      </c>
      <c r="AH93" s="6" t="s">
        <v>12</v>
      </c>
      <c r="AI93" s="10">
        <f>VLOOKUP(Tabla1[[#This Row],[NOMBRE DEL PE ( agregador )]],tb_sitio!B:D,3,FALSE)</f>
        <v>13</v>
      </c>
      <c r="AK93">
        <f>IF(Tabla1[[#This Row],[id idu8]]&lt;&gt;"",1,0)</f>
        <v>0</v>
      </c>
      <c r="AL93">
        <f>IF(Tabla1[[#This Row],[id idu7]]&lt;&gt;"",1,0)</f>
        <v>0</v>
      </c>
      <c r="AM93">
        <f>IF(Tabla1[[#This Row],[id idu6]]&lt;&gt;"",1,0)</f>
        <v>0</v>
      </c>
      <c r="AN93">
        <f>IF(Tabla1[[#This Row],[id idu5]]&lt;&gt;"",1,0)</f>
        <v>0</v>
      </c>
      <c r="AO93">
        <f>IF(Tabla1[[#This Row],[id idu4]]&lt;&gt;"",1,0)</f>
        <v>0</v>
      </c>
      <c r="AP93">
        <f>IF(Tabla1[[#This Row],[id idu3]]&lt;&gt;"",1,0)</f>
        <v>0</v>
      </c>
      <c r="AQ93">
        <f>IF(Tabla1[[#This Row],[id idu2]]&lt;&gt;"",1,0)</f>
        <v>1</v>
      </c>
      <c r="AR93">
        <f>IF(OR(Tabla1[[#This Row],[id idu]]&lt;&gt;"",Tabla1[[#This Row],[id servicio]]&lt;&gt;""),1,0)</f>
        <v>1</v>
      </c>
      <c r="AS93">
        <f t="shared" si="1"/>
        <v>2</v>
      </c>
      <c r="AT93" t="str">
        <f>IF(AR93=1,_xlfn.CONCAT("(",1+SUM($AS$1:AS92),",",Tabla1[[#This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(330,50,126,"17-EG6-4","IF3-5",NULL,"LIM_EAL_PAG_1","Gi0/1/6","","",13,40),</v>
      </c>
      <c r="AU93" t="str">
        <f>IF(AQ93=1,_xlfn.CONCAT("(",2+SUM($AS$1:AS92),",",Tabla1[[#This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2]])+1,20)),""),""",",2+SUM($AS$1:AS92)-1,",""","",""",""","",""",""","",""",""","",""",",Tabla1[[#This Row],[id_agregador]],",",Tabla1[[#This Row],[id sitio]],"),"),"")</f>
        <v>(331,50,45,"IF1-2","IF3-5",330,"","","","",13,40),</v>
      </c>
      <c r="AV93" s="9" t="str">
        <f>IF(AP93=1,_xlfn.CONCAT("(",3+SUM($AS$1:AS92),",",Tabla1[[#This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3]])+1,20)),""),""",",3+SUM($AS$1:AS92)-1,",""","",""",""","",""",""","",""",""","",""",",Tabla1[[#This Row],[id_agregador]],",",Tabla1[[#This Row],[id sitio]],"),"),"")</f>
        <v/>
      </c>
      <c r="AW93" t="str">
        <f>IF(AO93=1,_xlfn.CONCAT("(",4+SUM($AS$1:AS92),",",Tabla1[[#This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4]])+1,20)),""),""",",4+SUM($AS$1:AS92)-1,",""","",""",""","",""",""","",""",""","",""",",Tabla1[[#This Row],[id_agregador]],",",Tabla1[[#This Row],[id sitio]],"),"),"")</f>
        <v/>
      </c>
      <c r="AX93" t="str">
        <f>IF(AN93=1,_xlfn.CONCAT("(",5+SUM($AS$1:AS92),",",Tabla1[[#This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5]])+1,20)),""),""",",5+SUM($AS$1:AS92)-1,",""","",""",""","",""",""","",""",""","",""",",Tabla1[[#This Row],[id_agregador]],",",Tabla1[[#This Row],[id sitio]],"),"),"")</f>
        <v/>
      </c>
      <c r="AY93" t="str">
        <f>IF(AM93=1,_xlfn.CONCAT("(",6+SUM($AS$1:AS92),",",Tabla1[[#This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6]])+1,20)),""),""",",6+SUM($AS$1:AS92)-1,",""","",""",""","",""",""","",""",""","",""",",Tabla1[[#This Row],[id_agregador]],",",Tabla1[[#This Row],[id sitio]],"),"),"")</f>
        <v/>
      </c>
      <c r="AZ93" t="str">
        <f>IF(AL93=1,_xlfn.CONCAT("(",7+SUM($AS$1:AS92),",",Tabla1[[#This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7]])+1,20)),""),""",",7+SUM($AS$1:AS92)-1,",""","",""",""","",""",""","",""",""","",""",",Tabla1[[#This Row],[id_agregador]],",",Tabla1[[#This Row],[id sitio]],"),"),"")</f>
        <v/>
      </c>
      <c r="BA93" t="str">
        <f>IF(AK93=1,_xlfn.CONCAT("(",8+SUM($AS$1:AS92),",",Tabla1[[#This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8]])+1,20)),""),""",",8+SUM($AS$1:AS92)-1,",""","",""",""","",""",""","",""",""","",""",",Tabla1[[#This Row],[id_agregador]],",",Tabla1[[#This Row],[id sitio]],"),"),"")</f>
        <v/>
      </c>
    </row>
    <row r="94" spans="1:53" x14ac:dyDescent="0.25">
      <c r="A94" s="6" t="s">
        <v>272</v>
      </c>
      <c r="B94" s="6" t="s">
        <v>385</v>
      </c>
      <c r="C94" s="6">
        <f>VLOOKUP(Tabla1[[#This Row],[NOMBRE DE SERVICIO]],tb_servicio!D:E,2,FALSE)</f>
        <v>159</v>
      </c>
      <c r="D94" s="6" t="s">
        <v>159</v>
      </c>
      <c r="E94" s="6">
        <f>IF(Tabla1[[#This Row],[IDU 1]]&lt;&gt;"",VLOOKUP(Tabla1[[#This Row],[IDU 1]],tb_idu!$B:$E,4,FALSE),"")</f>
        <v>126</v>
      </c>
      <c r="F94" s="6" t="s">
        <v>600</v>
      </c>
      <c r="G94" s="6" t="s">
        <v>120</v>
      </c>
      <c r="H94" s="6">
        <f>IF(Tabla1[[#This Row],[IDU 2]]&lt;&gt;"",VLOOKUP(Tabla1[[#This Row],[IDU 2]],tb_idu!$B:$E,4,FALSE),"")</f>
        <v>45</v>
      </c>
      <c r="I94" s="6" t="s">
        <v>680</v>
      </c>
      <c r="J94" s="6" t="s">
        <v>224</v>
      </c>
      <c r="K94" s="6">
        <f>IF(Tabla1[[#This Row],[IDU 3]]&lt;&gt;"",VLOOKUP(Tabla1[[#This Row],[IDU 3]],tb_idu!$B:$E,4,FALSE),"")</f>
        <v>59</v>
      </c>
      <c r="L94" s="6" t="s">
        <v>629</v>
      </c>
      <c r="M94" s="6"/>
      <c r="N94" s="6" t="str">
        <f>IF(Tabla1[[#This Row],[IDU 4]]&lt;&gt;"",VLOOKUP(Tabla1[[#This Row],[IDU 4]],tb_idu!$B:$E,4,FALSE),"")</f>
        <v/>
      </c>
      <c r="O94" s="6"/>
      <c r="P94" s="6"/>
      <c r="Q94" s="6" t="str">
        <f>IF(Tabla1[[#This Row],[IDU 5]]&lt;&gt;"",VLOOKUP(Tabla1[[#This Row],[IDU 5]],tb_idu!$B:$E,4,FALSE),"")</f>
        <v/>
      </c>
      <c r="R94" s="6"/>
      <c r="S94" s="6"/>
      <c r="T94" s="6" t="str">
        <f>IF(Tabla1[[#This Row],[IDU 6]]&lt;&gt;"",VLOOKUP(Tabla1[[#This Row],[IDU 6]],tb_idu!$B:$E,4,FALSE),"")</f>
        <v/>
      </c>
      <c r="U94" s="6"/>
      <c r="V94" s="6"/>
      <c r="W94" s="6" t="str">
        <f>IF(Tabla1[[#This Row],[IDU 7]]&lt;&gt;"",VLOOKUP(Tabla1[[#This Row],[IDU 7]],tb_idu!$B:$E,4,FALSE),"")</f>
        <v/>
      </c>
      <c r="X94" s="6"/>
      <c r="Y94" s="6"/>
      <c r="Z94" s="6" t="str">
        <f>IF(Tabla1[[#This Row],[IDU 8]]&lt;&gt;"",VLOOKUP(Tabla1[[#This Row],[IDU 8]],tb_idu!$B:$E,4,FALSE),"")</f>
        <v/>
      </c>
      <c r="AA94" s="6"/>
      <c r="AB94" s="6"/>
      <c r="AC94" s="6"/>
      <c r="AD94" s="6" t="s">
        <v>553</v>
      </c>
      <c r="AE94" s="6" t="s">
        <v>662</v>
      </c>
      <c r="AF94" s="6" t="s">
        <v>39</v>
      </c>
      <c r="AG94" s="6">
        <f>VLOOKUP(Tabla1[[#This Row],[NOMBRE DEL SITE]],tb_sitio!B:D,3,FALSE)</f>
        <v>40</v>
      </c>
      <c r="AH94" s="6" t="s">
        <v>12</v>
      </c>
      <c r="AI94" s="10">
        <f>VLOOKUP(Tabla1[[#This Row],[NOMBRE DEL PE ( agregador )]],tb_sitio!B:D,3,FALSE)</f>
        <v>13</v>
      </c>
      <c r="AK94">
        <f>IF(Tabla1[[#This Row],[id idu8]]&lt;&gt;"",1,0)</f>
        <v>0</v>
      </c>
      <c r="AL94">
        <f>IF(Tabla1[[#This Row],[id idu7]]&lt;&gt;"",1,0)</f>
        <v>0</v>
      </c>
      <c r="AM94">
        <f>IF(Tabla1[[#This Row],[id idu6]]&lt;&gt;"",1,0)</f>
        <v>0</v>
      </c>
      <c r="AN94">
        <f>IF(Tabla1[[#This Row],[id idu5]]&lt;&gt;"",1,0)</f>
        <v>0</v>
      </c>
      <c r="AO94">
        <f>IF(Tabla1[[#This Row],[id idu4]]&lt;&gt;"",1,0)</f>
        <v>0</v>
      </c>
      <c r="AP94">
        <f>IF(Tabla1[[#This Row],[id idu3]]&lt;&gt;"",1,0)</f>
        <v>1</v>
      </c>
      <c r="AQ94">
        <f>IF(Tabla1[[#This Row],[id idu2]]&lt;&gt;"",1,0)</f>
        <v>1</v>
      </c>
      <c r="AR94">
        <f>IF(OR(Tabla1[[#This Row],[id idu]]&lt;&gt;"",Tabla1[[#This Row],[id servicio]]&lt;&gt;""),1,0)</f>
        <v>1</v>
      </c>
      <c r="AS94">
        <f t="shared" si="1"/>
        <v>3</v>
      </c>
      <c r="AT94" t="str">
        <f>IF(AR94=1,_xlfn.CONCAT("(",1+SUM($AS$1:AS93),",",Tabla1[[#This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(332,159,126,"17-EG6-1","IF3-5",NULL,"LIM_EAL_PAG_1","Gi0/1/6","","",13,40),</v>
      </c>
      <c r="AU94" t="str">
        <f>IF(AQ94=1,_xlfn.CONCAT("(",2+SUM($AS$1:AS93),",",Tabla1[[#This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2]])+1,20)),""),""",",2+SUM($AS$1:AS93)-1,",""","",""",""","",""",""","",""",""","",""",",Tabla1[[#This Row],[id_agregador]],",",Tabla1[[#This Row],[id sitio]],"),"),"")</f>
        <v>(333,159,45,"IF1-2","IF3-5",332,"","","","",13,40),</v>
      </c>
      <c r="AV94" s="9" t="str">
        <f>IF(AP94=1,_xlfn.CONCAT("(",3+SUM($AS$1:AS93),",",Tabla1[[#This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3]])+1,20)),""),""",",3+SUM($AS$1:AS93)-1,",""","",""",""","",""",""","",""",""","",""",",Tabla1[[#This Row],[id_agregador]],",",Tabla1[[#This Row],[id sitio]],"),"),"")</f>
        <v>(334,159,59,"IF1-2","17-EG6-2",333,"","","","",13,40),</v>
      </c>
      <c r="AW94" t="str">
        <f>IF(AO94=1,_xlfn.CONCAT("(",4+SUM($AS$1:AS93),",",Tabla1[[#This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4]])+1,20)),""),""",",4+SUM($AS$1:AS93)-1,",""","",""",""","",""",""","",""",""","",""",",Tabla1[[#This Row],[id_agregador]],",",Tabla1[[#This Row],[id sitio]],"),"),"")</f>
        <v/>
      </c>
      <c r="AX94" t="str">
        <f>IF(AN94=1,_xlfn.CONCAT("(",5+SUM($AS$1:AS93),",",Tabla1[[#This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5]])+1,20)),""),""",",5+SUM($AS$1:AS93)-1,",""","",""",""","",""",""","",""",""","",""",",Tabla1[[#This Row],[id_agregador]],",",Tabla1[[#This Row],[id sitio]],"),"),"")</f>
        <v/>
      </c>
      <c r="AY94" t="str">
        <f>IF(AM94=1,_xlfn.CONCAT("(",6+SUM($AS$1:AS93),",",Tabla1[[#This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6]])+1,20)),""),""",",6+SUM($AS$1:AS93)-1,",""","",""",""","",""",""","",""",""","",""",",Tabla1[[#This Row],[id_agregador]],",",Tabla1[[#This Row],[id sitio]],"),"),"")</f>
        <v/>
      </c>
      <c r="AZ94" t="str">
        <f>IF(AL94=1,_xlfn.CONCAT("(",7+SUM($AS$1:AS93),",",Tabla1[[#This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7]])+1,20)),""),""",",7+SUM($AS$1:AS93)-1,",""","",""",""","",""",""","",""",""","",""",",Tabla1[[#This Row],[id_agregador]],",",Tabla1[[#This Row],[id sitio]],"),"),"")</f>
        <v/>
      </c>
      <c r="BA94" t="str">
        <f>IF(AK94=1,_xlfn.CONCAT("(",8+SUM($AS$1:AS93),",",Tabla1[[#This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8]])+1,20)),""),""",",8+SUM($AS$1:AS93)-1,",""","",""",""","",""",""","",""",""","",""",",Tabla1[[#This Row],[id_agregador]],",",Tabla1[[#This Row],[id sitio]],"),"),"")</f>
        <v/>
      </c>
    </row>
    <row r="95" spans="1:53" x14ac:dyDescent="0.25">
      <c r="A95" s="6" t="s">
        <v>273</v>
      </c>
      <c r="B95" s="6" t="s">
        <v>386</v>
      </c>
      <c r="C95" s="6">
        <f>VLOOKUP(Tabla1[[#This Row],[NOMBRE DE SERVICIO]],tb_servicio!D:E,2,FALSE)</f>
        <v>95</v>
      </c>
      <c r="D95" s="6" t="s">
        <v>159</v>
      </c>
      <c r="E95" s="6">
        <f>IF(Tabla1[[#This Row],[IDU 1]]&lt;&gt;"",VLOOKUP(Tabla1[[#This Row],[IDU 1]],tb_idu!$B:$E,4,FALSE),"")</f>
        <v>126</v>
      </c>
      <c r="F95" s="6" t="s">
        <v>599</v>
      </c>
      <c r="G95" s="6" t="s">
        <v>238</v>
      </c>
      <c r="H95" s="6">
        <f>IF(Tabla1[[#This Row],[IDU 2]]&lt;&gt;"",VLOOKUP(Tabla1[[#This Row],[IDU 2]],tb_idu!$B:$E,4,FALSE),"")</f>
        <v>44</v>
      </c>
      <c r="I95" s="6" t="s">
        <v>585</v>
      </c>
      <c r="J95" s="6" t="s">
        <v>232</v>
      </c>
      <c r="K95" s="6">
        <f>IF(Tabla1[[#This Row],[IDU 3]]&lt;&gt;"",VLOOKUP(Tabla1[[#This Row],[IDU 3]],tb_idu!$B:$E,4,FALSE),"")</f>
        <v>47</v>
      </c>
      <c r="L95" s="6" t="s">
        <v>681</v>
      </c>
      <c r="M95" s="6" t="s">
        <v>120</v>
      </c>
      <c r="N95" s="6">
        <f>IF(Tabla1[[#This Row],[IDU 4]]&lt;&gt;"",VLOOKUP(Tabla1[[#This Row],[IDU 4]],tb_idu!$B:$E,4,FALSE),"")</f>
        <v>45</v>
      </c>
      <c r="O95" s="6" t="s">
        <v>632</v>
      </c>
      <c r="P95" s="6" t="s">
        <v>224</v>
      </c>
      <c r="Q95" s="6">
        <f>IF(Tabla1[[#This Row],[IDU 5]]&lt;&gt;"",VLOOKUP(Tabla1[[#This Row],[IDU 5]],tb_idu!$B:$E,4,FALSE),"")</f>
        <v>59</v>
      </c>
      <c r="R95" s="6" t="s">
        <v>682</v>
      </c>
      <c r="S95" s="6"/>
      <c r="T95" s="6" t="str">
        <f>IF(Tabla1[[#This Row],[IDU 6]]&lt;&gt;"",VLOOKUP(Tabla1[[#This Row],[IDU 6]],tb_idu!$B:$E,4,FALSE),"")</f>
        <v/>
      </c>
      <c r="U95" s="6"/>
      <c r="V95" s="6"/>
      <c r="W95" s="6" t="str">
        <f>IF(Tabla1[[#This Row],[IDU 7]]&lt;&gt;"",VLOOKUP(Tabla1[[#This Row],[IDU 7]],tb_idu!$B:$E,4,FALSE),"")</f>
        <v/>
      </c>
      <c r="X95" s="6"/>
      <c r="Y95" s="6"/>
      <c r="Z95" s="6" t="str">
        <f>IF(Tabla1[[#This Row],[IDU 8]]&lt;&gt;"",VLOOKUP(Tabla1[[#This Row],[IDU 8]],tb_idu!$B:$E,4,FALSE),"")</f>
        <v/>
      </c>
      <c r="AA95" s="6"/>
      <c r="AB95" s="6"/>
      <c r="AC95" s="6"/>
      <c r="AD95" s="6" t="s">
        <v>648</v>
      </c>
      <c r="AE95" s="6" t="s">
        <v>659</v>
      </c>
      <c r="AF95" s="6" t="s">
        <v>39</v>
      </c>
      <c r="AG95" s="6">
        <f>VLOOKUP(Tabla1[[#This Row],[NOMBRE DEL SITE]],tb_sitio!B:D,3,FALSE)</f>
        <v>40</v>
      </c>
      <c r="AH95" s="6" t="s">
        <v>12</v>
      </c>
      <c r="AI95" s="10">
        <f>VLOOKUP(Tabla1[[#This Row],[NOMBRE DEL PE ( agregador )]],tb_sitio!B:D,3,FALSE)</f>
        <v>13</v>
      </c>
      <c r="AK95">
        <f>IF(Tabla1[[#This Row],[id idu8]]&lt;&gt;"",1,0)</f>
        <v>0</v>
      </c>
      <c r="AL95">
        <f>IF(Tabla1[[#This Row],[id idu7]]&lt;&gt;"",1,0)</f>
        <v>0</v>
      </c>
      <c r="AM95">
        <f>IF(Tabla1[[#This Row],[id idu6]]&lt;&gt;"",1,0)</f>
        <v>0</v>
      </c>
      <c r="AN95">
        <f>IF(Tabla1[[#This Row],[id idu5]]&lt;&gt;"",1,0)</f>
        <v>1</v>
      </c>
      <c r="AO95">
        <f>IF(Tabla1[[#This Row],[id idu4]]&lt;&gt;"",1,0)</f>
        <v>1</v>
      </c>
      <c r="AP95">
        <f>IF(Tabla1[[#This Row],[id idu3]]&lt;&gt;"",1,0)</f>
        <v>1</v>
      </c>
      <c r="AQ95">
        <f>IF(Tabla1[[#This Row],[id idu2]]&lt;&gt;"",1,0)</f>
        <v>1</v>
      </c>
      <c r="AR95">
        <f>IF(OR(Tabla1[[#This Row],[id idu]]&lt;&gt;"",Tabla1[[#This Row],[id servicio]]&lt;&gt;""),1,0)</f>
        <v>1</v>
      </c>
      <c r="AS95">
        <f t="shared" si="1"/>
        <v>5</v>
      </c>
      <c r="AT95" t="str">
        <f>IF(AR95=1,_xlfn.CONCAT("(",1+SUM($AS$1:AS94),",",Tabla1[[#This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(335,95,126,"17-EG6-4","IF3-5",NULL,"LIM_EALZ_AGG_1_","Gi5/1/5","","",13,40),</v>
      </c>
      <c r="AU95" t="str">
        <f>IF(AQ95=1,_xlfn.CONCAT("(",2+SUM($AS$1:AS94),",",Tabla1[[#This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2]])+1,20)),""),""",",2+SUM($AS$1:AS94)-1,",""","",""",""","",""",""","",""",""","",""",",Tabla1[[#This Row],[id_agregador]],",",Tabla1[[#This Row],[id sitio]],"),"),"")</f>
        <v>(336,95,44,"IF3-5","17-EG6-2",335,"","","","",13,40),</v>
      </c>
      <c r="AV95" s="9" t="str">
        <f>IF(AP95=1,_xlfn.CONCAT("(",3+SUM($AS$1:AS94),",",Tabla1[[#This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3]])+1,20)),""),""",",3+SUM($AS$1:AS94)-1,",""","",""",""","",""",""","",""",""","",""",",Tabla1[[#This Row],[id_agregador]],",",Tabla1[[#This Row],[id sitio]],"),"),"")</f>
        <v>(337,95,47,"17-EG6-2","17-EG6-4",336,"","","","",13,40),</v>
      </c>
      <c r="AW95" t="str">
        <f>IF(AO95=1,_xlfn.CONCAT("(",4+SUM($AS$1:AS94),",",Tabla1[[#This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4]])+1,20)),""),""",",4+SUM($AS$1:AS94)-1,",""","",""",""","",""",""","",""",""","",""",",Tabla1[[#This Row],[id_agregador]],",",Tabla1[[#This Row],[id sitio]],"),"),"")</f>
        <v>(338,95,45,"17-EG6-2","IF3-5",337,"","","","",13,40),</v>
      </c>
      <c r="AX95" t="str">
        <f>IF(AN95=1,_xlfn.CONCAT("(",5+SUM($AS$1:AS94),",",Tabla1[[#This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5]])+1,20)),""),""",",5+SUM($AS$1:AS94)-1,",""","",""",""","",""",""","",""",""","",""",",Tabla1[[#This Row],[id_agregador]],",",Tabla1[[#This Row],[id sitio]],"),"),"")</f>
        <v>(339,95,59,"IF1-2","17-EG6-4",338,"","","","",13,40),</v>
      </c>
      <c r="AY95" t="str">
        <f>IF(AM95=1,_xlfn.CONCAT("(",6+SUM($AS$1:AS94),",",Tabla1[[#This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6]])+1,20)),""),""",",6+SUM($AS$1:AS94)-1,",""","",""",""","",""",""","",""",""","",""",",Tabla1[[#This Row],[id_agregador]],",",Tabla1[[#This Row],[id sitio]],"),"),"")</f>
        <v/>
      </c>
      <c r="AZ95" t="str">
        <f>IF(AL95=1,_xlfn.CONCAT("(",7+SUM($AS$1:AS94),",",Tabla1[[#This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7]])+1,20)),""),""",",7+SUM($AS$1:AS94)-1,",""","",""",""","",""",""","",""",""","",""",",Tabla1[[#This Row],[id_agregador]],",",Tabla1[[#This Row],[id sitio]],"),"),"")</f>
        <v/>
      </c>
      <c r="BA95" t="str">
        <f>IF(AK95=1,_xlfn.CONCAT("(",8+SUM($AS$1:AS94),",",Tabla1[[#This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8]])+1,20)),""),""",",8+SUM($AS$1:AS94)-1,",""","",""",""","",""",""","",""",""","",""",",Tabla1[[#This Row],[id_agregador]],",",Tabla1[[#This Row],[id sitio]],"),"),"")</f>
        <v/>
      </c>
    </row>
    <row r="96" spans="1:53" x14ac:dyDescent="0.25">
      <c r="A96" s="6" t="s">
        <v>272</v>
      </c>
      <c r="B96" s="6" t="s">
        <v>387</v>
      </c>
      <c r="C96" s="6">
        <f>VLOOKUP(Tabla1[[#This Row],[NOMBRE DE SERVICIO]],tb_servicio!D:E,2,FALSE)</f>
        <v>122</v>
      </c>
      <c r="D96" s="6" t="s">
        <v>159</v>
      </c>
      <c r="E96" s="6">
        <f>IF(Tabla1[[#This Row],[IDU 1]]&lt;&gt;"",VLOOKUP(Tabla1[[#This Row],[IDU 1]],tb_idu!$B:$E,4,FALSE),"")</f>
        <v>126</v>
      </c>
      <c r="F96" s="6" t="s">
        <v>600</v>
      </c>
      <c r="G96" s="6" t="s">
        <v>238</v>
      </c>
      <c r="H96" s="6">
        <f>IF(Tabla1[[#This Row],[IDU 2]]&lt;&gt;"",VLOOKUP(Tabla1[[#This Row],[IDU 2]],tb_idu!$B:$E,4,FALSE),"")</f>
        <v>44</v>
      </c>
      <c r="I96" s="6" t="s">
        <v>585</v>
      </c>
      <c r="J96" s="6" t="s">
        <v>232</v>
      </c>
      <c r="K96" s="6">
        <f>IF(Tabla1[[#This Row],[IDU 3]]&lt;&gt;"",VLOOKUP(Tabla1[[#This Row],[IDU 3]],tb_idu!$B:$E,4,FALSE),"")</f>
        <v>47</v>
      </c>
      <c r="L96" s="6" t="s">
        <v>681</v>
      </c>
      <c r="M96" s="6" t="s">
        <v>120</v>
      </c>
      <c r="N96" s="6">
        <f>IF(Tabla1[[#This Row],[IDU 4]]&lt;&gt;"",VLOOKUP(Tabla1[[#This Row],[IDU 4]],tb_idu!$B:$E,4,FALSE),"")</f>
        <v>45</v>
      </c>
      <c r="O96" s="6" t="s">
        <v>632</v>
      </c>
      <c r="P96" s="6" t="s">
        <v>224</v>
      </c>
      <c r="Q96" s="6">
        <f>IF(Tabla1[[#This Row],[IDU 5]]&lt;&gt;"",VLOOKUP(Tabla1[[#This Row],[IDU 5]],tb_idu!$B:$E,4,FALSE),"")</f>
        <v>59</v>
      </c>
      <c r="R96" s="6" t="s">
        <v>682</v>
      </c>
      <c r="S96" s="6"/>
      <c r="T96" s="6" t="str">
        <f>IF(Tabla1[[#This Row],[IDU 6]]&lt;&gt;"",VLOOKUP(Tabla1[[#This Row],[IDU 6]],tb_idu!$B:$E,4,FALSE),"")</f>
        <v/>
      </c>
      <c r="U96" s="6"/>
      <c r="V96" s="6"/>
      <c r="W96" s="6" t="str">
        <f>IF(Tabla1[[#This Row],[IDU 7]]&lt;&gt;"",VLOOKUP(Tabla1[[#This Row],[IDU 7]],tb_idu!$B:$E,4,FALSE),"")</f>
        <v/>
      </c>
      <c r="X96" s="6"/>
      <c r="Y96" s="6"/>
      <c r="Z96" s="6" t="str">
        <f>IF(Tabla1[[#This Row],[IDU 8]]&lt;&gt;"",VLOOKUP(Tabla1[[#This Row],[IDU 8]],tb_idu!$B:$E,4,FALSE),"")</f>
        <v/>
      </c>
      <c r="AA96" s="6"/>
      <c r="AB96" s="6"/>
      <c r="AC96" s="6"/>
      <c r="AD96" s="6" t="s">
        <v>648</v>
      </c>
      <c r="AE96" s="6" t="s">
        <v>659</v>
      </c>
      <c r="AF96" s="6" t="s">
        <v>39</v>
      </c>
      <c r="AG96" s="6">
        <f>VLOOKUP(Tabla1[[#This Row],[NOMBRE DEL SITE]],tb_sitio!B:D,3,FALSE)</f>
        <v>40</v>
      </c>
      <c r="AH96" s="6" t="s">
        <v>12</v>
      </c>
      <c r="AI96" s="10">
        <f>VLOOKUP(Tabla1[[#This Row],[NOMBRE DEL PE ( agregador )]],tb_sitio!B:D,3,FALSE)</f>
        <v>13</v>
      </c>
      <c r="AK96">
        <f>IF(Tabla1[[#This Row],[id idu8]]&lt;&gt;"",1,0)</f>
        <v>0</v>
      </c>
      <c r="AL96">
        <f>IF(Tabla1[[#This Row],[id idu7]]&lt;&gt;"",1,0)</f>
        <v>0</v>
      </c>
      <c r="AM96">
        <f>IF(Tabla1[[#This Row],[id idu6]]&lt;&gt;"",1,0)</f>
        <v>0</v>
      </c>
      <c r="AN96">
        <f>IF(Tabla1[[#This Row],[id idu5]]&lt;&gt;"",1,0)</f>
        <v>1</v>
      </c>
      <c r="AO96">
        <f>IF(Tabla1[[#This Row],[id idu4]]&lt;&gt;"",1,0)</f>
        <v>1</v>
      </c>
      <c r="AP96">
        <f>IF(Tabla1[[#This Row],[id idu3]]&lt;&gt;"",1,0)</f>
        <v>1</v>
      </c>
      <c r="AQ96">
        <f>IF(Tabla1[[#This Row],[id idu2]]&lt;&gt;"",1,0)</f>
        <v>1</v>
      </c>
      <c r="AR96">
        <f>IF(OR(Tabla1[[#This Row],[id idu]]&lt;&gt;"",Tabla1[[#This Row],[id servicio]]&lt;&gt;""),1,0)</f>
        <v>1</v>
      </c>
      <c r="AS96">
        <f t="shared" si="1"/>
        <v>5</v>
      </c>
      <c r="AT96" t="str">
        <f>IF(AR96=1,_xlfn.CONCAT("(",1+SUM($AS$1:AS95),",",Tabla1[[#This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(340,122,126,"17-EG6-1","IF3-5",NULL,"LIM_EALZ_AGG_1_","Gi5/1/5","","",13,40),</v>
      </c>
      <c r="AU96" t="str">
        <f>IF(AQ96=1,_xlfn.CONCAT("(",2+SUM($AS$1:AS95),",",Tabla1[[#This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2]])+1,20)),""),""",",2+SUM($AS$1:AS95)-1,",""","",""",""","",""",""","",""",""","",""",",Tabla1[[#This Row],[id_agregador]],",",Tabla1[[#This Row],[id sitio]],"),"),"")</f>
        <v>(341,122,44,"IF3-5","17-EG6-2",340,"","","","",13,40),</v>
      </c>
      <c r="AV96" s="9" t="str">
        <f>IF(AP96=1,_xlfn.CONCAT("(",3+SUM($AS$1:AS95),",",Tabla1[[#This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3]])+1,20)),""),""",",3+SUM($AS$1:AS95)-1,",""","",""",""","",""",""","",""",""","",""",",Tabla1[[#This Row],[id_agregador]],",",Tabla1[[#This Row],[id sitio]],"),"),"")</f>
        <v>(342,122,47,"17-EG6-2","17-EG6-4",341,"","","","",13,40),</v>
      </c>
      <c r="AW96" t="str">
        <f>IF(AO96=1,_xlfn.CONCAT("(",4+SUM($AS$1:AS95),",",Tabla1[[#This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4]])+1,20)),""),""",",4+SUM($AS$1:AS95)-1,",""","",""",""","",""",""","",""",""","",""",",Tabla1[[#This Row],[id_agregador]],",",Tabla1[[#This Row],[id sitio]],"),"),"")</f>
        <v>(343,122,45,"17-EG6-2","IF3-5",342,"","","","",13,40),</v>
      </c>
      <c r="AX96" t="str">
        <f>IF(AN96=1,_xlfn.CONCAT("(",5+SUM($AS$1:AS95),",",Tabla1[[#This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5]])+1,20)),""),""",",5+SUM($AS$1:AS95)-1,",""","",""",""","",""",""","",""",""","",""",",Tabla1[[#This Row],[id_agregador]],",",Tabla1[[#This Row],[id sitio]],"),"),"")</f>
        <v>(344,122,59,"IF1-2","17-EG6-4",343,"","","","",13,40),</v>
      </c>
      <c r="AY96" t="str">
        <f>IF(AM96=1,_xlfn.CONCAT("(",6+SUM($AS$1:AS95),",",Tabla1[[#This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6]])+1,20)),""),""",",6+SUM($AS$1:AS95)-1,",""","",""",""","",""",""","",""",""","",""",",Tabla1[[#This Row],[id_agregador]],",",Tabla1[[#This Row],[id sitio]],"),"),"")</f>
        <v/>
      </c>
      <c r="AZ96" t="str">
        <f>IF(AL96=1,_xlfn.CONCAT("(",7+SUM($AS$1:AS95),",",Tabla1[[#This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7]])+1,20)),""),""",",7+SUM($AS$1:AS95)-1,",""","",""",""","",""",""","",""",""","",""",",Tabla1[[#This Row],[id_agregador]],",",Tabla1[[#This Row],[id sitio]],"),"),"")</f>
        <v/>
      </c>
      <c r="BA96" t="str">
        <f>IF(AK96=1,_xlfn.CONCAT("(",8+SUM($AS$1:AS95),",",Tabla1[[#This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8]])+1,20)),""),""",",8+SUM($AS$1:AS95)-1,",""","",""",""","",""",""","",""",""","",""",",Tabla1[[#This Row],[id_agregador]],",",Tabla1[[#This Row],[id sitio]],"),"),"")</f>
        <v/>
      </c>
    </row>
    <row r="97" spans="1:53" x14ac:dyDescent="0.25">
      <c r="A97" s="6" t="s">
        <v>273</v>
      </c>
      <c r="B97" s="6" t="s">
        <v>388</v>
      </c>
      <c r="C97" s="6">
        <f>VLOOKUP(Tabla1[[#This Row],[NOMBRE DE SERVICIO]],tb_servicio!D:E,2,FALSE)</f>
        <v>56</v>
      </c>
      <c r="D97" s="6" t="s">
        <v>160</v>
      </c>
      <c r="E97" s="6">
        <f>IF(Tabla1[[#This Row],[IDU 1]]&lt;&gt;"",VLOOKUP(Tabla1[[#This Row],[IDU 1]],tb_idu!$B:$E,4,FALSE),"")</f>
        <v>127</v>
      </c>
      <c r="F97" s="6" t="s">
        <v>599</v>
      </c>
      <c r="G97" s="6" t="s">
        <v>221</v>
      </c>
      <c r="H97" s="6">
        <f>IF(Tabla1[[#This Row],[IDU 2]]&lt;&gt;"",VLOOKUP(Tabla1[[#This Row],[IDU 2]],tb_idu!$B:$E,4,FALSE),"")</f>
        <v>56</v>
      </c>
      <c r="I97" s="6" t="s">
        <v>629</v>
      </c>
      <c r="J97" s="6"/>
      <c r="K97" s="6" t="str">
        <f>IF(Tabla1[[#This Row],[IDU 3]]&lt;&gt;"",VLOOKUP(Tabla1[[#This Row],[IDU 3]],tb_idu!$B:$E,4,FALSE),"")</f>
        <v/>
      </c>
      <c r="L97" s="6"/>
      <c r="M97" s="6"/>
      <c r="N97" s="6" t="str">
        <f>IF(Tabla1[[#This Row],[IDU 4]]&lt;&gt;"",VLOOKUP(Tabla1[[#This Row],[IDU 4]],tb_idu!$B:$E,4,FALSE),"")</f>
        <v/>
      </c>
      <c r="O97" s="6"/>
      <c r="P97" s="6"/>
      <c r="Q97" s="6" t="str">
        <f>IF(Tabla1[[#This Row],[IDU 5]]&lt;&gt;"",VLOOKUP(Tabla1[[#This Row],[IDU 5]],tb_idu!$B:$E,4,FALSE),"")</f>
        <v/>
      </c>
      <c r="R97" s="6"/>
      <c r="S97" s="6"/>
      <c r="T97" s="6" t="str">
        <f>IF(Tabla1[[#This Row],[IDU 6]]&lt;&gt;"",VLOOKUP(Tabla1[[#This Row],[IDU 6]],tb_idu!$B:$E,4,FALSE),"")</f>
        <v/>
      </c>
      <c r="U97" s="6"/>
      <c r="V97" s="6"/>
      <c r="W97" s="6" t="str">
        <f>IF(Tabla1[[#This Row],[IDU 7]]&lt;&gt;"",VLOOKUP(Tabla1[[#This Row],[IDU 7]],tb_idu!$B:$E,4,FALSE),"")</f>
        <v/>
      </c>
      <c r="X97" s="6"/>
      <c r="Y97" s="6"/>
      <c r="Z97" s="6" t="str">
        <f>IF(Tabla1[[#This Row],[IDU 8]]&lt;&gt;"",VLOOKUP(Tabla1[[#This Row],[IDU 8]],tb_idu!$B:$E,4,FALSE),"")</f>
        <v/>
      </c>
      <c r="AA97" s="6"/>
      <c r="AB97" s="6"/>
      <c r="AC97" s="6"/>
      <c r="AD97" s="6" t="s">
        <v>573</v>
      </c>
      <c r="AE97" s="6" t="s">
        <v>683</v>
      </c>
      <c r="AF97" s="6" t="s">
        <v>40</v>
      </c>
      <c r="AG97" s="6">
        <f>VLOOKUP(Tabla1[[#This Row],[NOMBRE DEL SITE]],tb_sitio!B:D,3,FALSE)</f>
        <v>41</v>
      </c>
      <c r="AH97" s="6" t="s">
        <v>12</v>
      </c>
      <c r="AI97" s="10">
        <f>VLOOKUP(Tabla1[[#This Row],[NOMBRE DEL PE ( agregador )]],tb_sitio!B:D,3,FALSE)</f>
        <v>13</v>
      </c>
      <c r="AK97">
        <f>IF(Tabla1[[#This Row],[id idu8]]&lt;&gt;"",1,0)</f>
        <v>0</v>
      </c>
      <c r="AL97">
        <f>IF(Tabla1[[#This Row],[id idu7]]&lt;&gt;"",1,0)</f>
        <v>0</v>
      </c>
      <c r="AM97">
        <f>IF(Tabla1[[#This Row],[id idu6]]&lt;&gt;"",1,0)</f>
        <v>0</v>
      </c>
      <c r="AN97">
        <f>IF(Tabla1[[#This Row],[id idu5]]&lt;&gt;"",1,0)</f>
        <v>0</v>
      </c>
      <c r="AO97">
        <f>IF(Tabla1[[#This Row],[id idu4]]&lt;&gt;"",1,0)</f>
        <v>0</v>
      </c>
      <c r="AP97">
        <f>IF(Tabla1[[#This Row],[id idu3]]&lt;&gt;"",1,0)</f>
        <v>0</v>
      </c>
      <c r="AQ97">
        <f>IF(Tabla1[[#This Row],[id idu2]]&lt;&gt;"",1,0)</f>
        <v>1</v>
      </c>
      <c r="AR97">
        <f>IF(OR(Tabla1[[#This Row],[id idu]]&lt;&gt;"",Tabla1[[#This Row],[id servicio]]&lt;&gt;""),1,0)</f>
        <v>1</v>
      </c>
      <c r="AS97">
        <f t="shared" si="1"/>
        <v>2</v>
      </c>
      <c r="AT97" t="str">
        <f>IF(AR97=1,_xlfn.CONCAT("(",1+SUM($AS$1:AS96),",",Tabla1[[#This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(345,56,127,"17-EG6-4","IF3-5",NULL,"LIM_EALZ_AGG_1","Gi1/1/12","","",13,41),</v>
      </c>
      <c r="AU97" t="str">
        <f>IF(AQ97=1,_xlfn.CONCAT("(",2+SUM($AS$1:AS96),",",Tabla1[[#This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2]])+1,20)),""),""",",2+SUM($AS$1:AS96)-1,",""","",""",""","",""",""","",""",""","",""",",Tabla1[[#This Row],[id_agregador]],",",Tabla1[[#This Row],[id sitio]],"),"),"")</f>
        <v>(346,56,56,"IF1-2","17-EG6-2",345,"","","","",13,41),</v>
      </c>
      <c r="AV97" s="9" t="str">
        <f>IF(AP97=1,_xlfn.CONCAT("(",3+SUM($AS$1:AS96),",",Tabla1[[#This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3]])+1,20)),""),""",",3+SUM($AS$1:AS96)-1,",""","",""",""","",""",""","",""",""","",""",",Tabla1[[#This Row],[id_agregador]],",",Tabla1[[#This Row],[id sitio]],"),"),"")</f>
        <v/>
      </c>
      <c r="AW97" t="str">
        <f>IF(AO97=1,_xlfn.CONCAT("(",4+SUM($AS$1:AS96),",",Tabla1[[#This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4]])+1,20)),""),""",",4+SUM($AS$1:AS96)-1,",""","",""",""","",""",""","",""",""","",""",",Tabla1[[#This Row],[id_agregador]],",",Tabla1[[#This Row],[id sitio]],"),"),"")</f>
        <v/>
      </c>
      <c r="AX97" t="str">
        <f>IF(AN97=1,_xlfn.CONCAT("(",5+SUM($AS$1:AS96),",",Tabla1[[#This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5]])+1,20)),""),""",",5+SUM($AS$1:AS96)-1,",""","",""",""","",""",""","",""",""","",""",",Tabla1[[#This Row],[id_agregador]],",",Tabla1[[#This Row],[id sitio]],"),"),"")</f>
        <v/>
      </c>
      <c r="AY97" t="str">
        <f>IF(AM97=1,_xlfn.CONCAT("(",6+SUM($AS$1:AS96),",",Tabla1[[#This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6]])+1,20)),""),""",",6+SUM($AS$1:AS96)-1,",""","",""",""","",""",""","",""",""","",""",",Tabla1[[#This Row],[id_agregador]],",",Tabla1[[#This Row],[id sitio]],"),"),"")</f>
        <v/>
      </c>
      <c r="AZ97" t="str">
        <f>IF(AL97=1,_xlfn.CONCAT("(",7+SUM($AS$1:AS96),",",Tabla1[[#This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7]])+1,20)),""),""",",7+SUM($AS$1:AS96)-1,",""","",""",""","",""",""","",""",""","",""",",Tabla1[[#This Row],[id_agregador]],",",Tabla1[[#This Row],[id sitio]],"),"),"")</f>
        <v/>
      </c>
      <c r="BA97" t="str">
        <f>IF(AK97=1,_xlfn.CONCAT("(",8+SUM($AS$1:AS96),",",Tabla1[[#This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8]])+1,20)),""),""",",8+SUM($AS$1:AS96)-1,",""","",""",""","",""",""","",""",""","",""",",Tabla1[[#This Row],[id_agregador]],",",Tabla1[[#This Row],[id sitio]],"),"),"")</f>
        <v/>
      </c>
    </row>
    <row r="98" spans="1:53" x14ac:dyDescent="0.25">
      <c r="A98" s="6" t="s">
        <v>272</v>
      </c>
      <c r="B98" s="6" t="s">
        <v>389</v>
      </c>
      <c r="C98" s="6">
        <f>VLOOKUP(Tabla1[[#This Row],[NOMBRE DE SERVICIO]],tb_servicio!D:E,2,FALSE)</f>
        <v>160</v>
      </c>
      <c r="D98" s="6" t="s">
        <v>160</v>
      </c>
      <c r="E98" s="6">
        <f>IF(Tabla1[[#This Row],[IDU 1]]&lt;&gt;"",VLOOKUP(Tabla1[[#This Row],[IDU 1]],tb_idu!$B:$E,4,FALSE),"")</f>
        <v>127</v>
      </c>
      <c r="F98" s="6" t="s">
        <v>600</v>
      </c>
      <c r="G98" s="6" t="s">
        <v>221</v>
      </c>
      <c r="H98" s="6">
        <f>IF(Tabla1[[#This Row],[IDU 2]]&lt;&gt;"",VLOOKUP(Tabla1[[#This Row],[IDU 2]],tb_idu!$B:$E,4,FALSE),"")</f>
        <v>56</v>
      </c>
      <c r="I98" s="6" t="s">
        <v>629</v>
      </c>
      <c r="J98" s="6"/>
      <c r="K98" s="6" t="str">
        <f>IF(Tabla1[[#This Row],[IDU 3]]&lt;&gt;"",VLOOKUP(Tabla1[[#This Row],[IDU 3]],tb_idu!$B:$E,4,FALSE),"")</f>
        <v/>
      </c>
      <c r="L98" s="6"/>
      <c r="M98" s="6"/>
      <c r="N98" s="6" t="str">
        <f>IF(Tabla1[[#This Row],[IDU 4]]&lt;&gt;"",VLOOKUP(Tabla1[[#This Row],[IDU 4]],tb_idu!$B:$E,4,FALSE),"")</f>
        <v/>
      </c>
      <c r="O98" s="6"/>
      <c r="P98" s="6"/>
      <c r="Q98" s="6" t="str">
        <f>IF(Tabla1[[#This Row],[IDU 5]]&lt;&gt;"",VLOOKUP(Tabla1[[#This Row],[IDU 5]],tb_idu!$B:$E,4,FALSE),"")</f>
        <v/>
      </c>
      <c r="R98" s="6"/>
      <c r="S98" s="6"/>
      <c r="T98" s="6" t="str">
        <f>IF(Tabla1[[#This Row],[IDU 6]]&lt;&gt;"",VLOOKUP(Tabla1[[#This Row],[IDU 6]],tb_idu!$B:$E,4,FALSE),"")</f>
        <v/>
      </c>
      <c r="U98" s="6"/>
      <c r="V98" s="6"/>
      <c r="W98" s="6" t="str">
        <f>IF(Tabla1[[#This Row],[IDU 7]]&lt;&gt;"",VLOOKUP(Tabla1[[#This Row],[IDU 7]],tb_idu!$B:$E,4,FALSE),"")</f>
        <v/>
      </c>
      <c r="X98" s="6"/>
      <c r="Y98" s="6"/>
      <c r="Z98" s="6" t="str">
        <f>IF(Tabla1[[#This Row],[IDU 8]]&lt;&gt;"",VLOOKUP(Tabla1[[#This Row],[IDU 8]],tb_idu!$B:$E,4,FALSE),"")</f>
        <v/>
      </c>
      <c r="AA98" s="6"/>
      <c r="AB98" s="6"/>
      <c r="AC98" s="6"/>
      <c r="AD98" s="6" t="s">
        <v>573</v>
      </c>
      <c r="AE98" s="6" t="s">
        <v>683</v>
      </c>
      <c r="AF98" s="6" t="s">
        <v>40</v>
      </c>
      <c r="AG98" s="6">
        <f>VLOOKUP(Tabla1[[#This Row],[NOMBRE DEL SITE]],tb_sitio!B:D,3,FALSE)</f>
        <v>41</v>
      </c>
      <c r="AH98" s="6" t="s">
        <v>12</v>
      </c>
      <c r="AI98" s="10">
        <f>VLOOKUP(Tabla1[[#This Row],[NOMBRE DEL PE ( agregador )]],tb_sitio!B:D,3,FALSE)</f>
        <v>13</v>
      </c>
      <c r="AK98">
        <f>IF(Tabla1[[#This Row],[id idu8]]&lt;&gt;"",1,0)</f>
        <v>0</v>
      </c>
      <c r="AL98">
        <f>IF(Tabla1[[#This Row],[id idu7]]&lt;&gt;"",1,0)</f>
        <v>0</v>
      </c>
      <c r="AM98">
        <f>IF(Tabla1[[#This Row],[id idu6]]&lt;&gt;"",1,0)</f>
        <v>0</v>
      </c>
      <c r="AN98">
        <f>IF(Tabla1[[#This Row],[id idu5]]&lt;&gt;"",1,0)</f>
        <v>0</v>
      </c>
      <c r="AO98">
        <f>IF(Tabla1[[#This Row],[id idu4]]&lt;&gt;"",1,0)</f>
        <v>0</v>
      </c>
      <c r="AP98">
        <f>IF(Tabla1[[#This Row],[id idu3]]&lt;&gt;"",1,0)</f>
        <v>0</v>
      </c>
      <c r="AQ98">
        <f>IF(Tabla1[[#This Row],[id idu2]]&lt;&gt;"",1,0)</f>
        <v>1</v>
      </c>
      <c r="AR98">
        <f>IF(OR(Tabla1[[#This Row],[id idu]]&lt;&gt;"",Tabla1[[#This Row],[id servicio]]&lt;&gt;""),1,0)</f>
        <v>1</v>
      </c>
      <c r="AS98">
        <f t="shared" si="1"/>
        <v>2</v>
      </c>
      <c r="AT98" t="str">
        <f>IF(AR98=1,_xlfn.CONCAT("(",1+SUM($AS$1:AS97),",",Tabla1[[#This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(347,160,127,"17-EG6-1","IF3-5",NULL,"LIM_EALZ_AGG_1","Gi1/1/12","","",13,41),</v>
      </c>
      <c r="AU98" t="str">
        <f>IF(AQ98=1,_xlfn.CONCAT("(",2+SUM($AS$1:AS97),",",Tabla1[[#This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2]])+1,20)),""),""",",2+SUM($AS$1:AS97)-1,",""","",""",""","",""",""","",""",""","",""",",Tabla1[[#This Row],[id_agregador]],",",Tabla1[[#This Row],[id sitio]],"),"),"")</f>
        <v>(348,160,56,"IF1-2","17-EG6-2",347,"","","","",13,41),</v>
      </c>
      <c r="AV98" s="9" t="str">
        <f>IF(AP98=1,_xlfn.CONCAT("(",3+SUM($AS$1:AS97),",",Tabla1[[#This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3]])+1,20)),""),""",",3+SUM($AS$1:AS97)-1,",""","",""",""","",""",""","",""",""","",""",",Tabla1[[#This Row],[id_agregador]],",",Tabla1[[#This Row],[id sitio]],"),"),"")</f>
        <v/>
      </c>
      <c r="AW98" t="str">
        <f>IF(AO98=1,_xlfn.CONCAT("(",4+SUM($AS$1:AS97),",",Tabla1[[#This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4]])+1,20)),""),""",",4+SUM($AS$1:AS97)-1,",""","",""",""","",""",""","",""",""","",""",",Tabla1[[#This Row],[id_agregador]],",",Tabla1[[#This Row],[id sitio]],"),"),"")</f>
        <v/>
      </c>
      <c r="AX98" t="str">
        <f>IF(AN98=1,_xlfn.CONCAT("(",5+SUM($AS$1:AS97),",",Tabla1[[#This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5]])+1,20)),""),""",",5+SUM($AS$1:AS97)-1,",""","",""",""","",""",""","",""",""","",""",",Tabla1[[#This Row],[id_agregador]],",",Tabla1[[#This Row],[id sitio]],"),"),"")</f>
        <v/>
      </c>
      <c r="AY98" t="str">
        <f>IF(AM98=1,_xlfn.CONCAT("(",6+SUM($AS$1:AS97),",",Tabla1[[#This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6]])+1,20)),""),""",",6+SUM($AS$1:AS97)-1,",""","",""",""","",""",""","",""",""","",""",",Tabla1[[#This Row],[id_agregador]],",",Tabla1[[#This Row],[id sitio]],"),"),"")</f>
        <v/>
      </c>
      <c r="AZ98" t="str">
        <f>IF(AL98=1,_xlfn.CONCAT("(",7+SUM($AS$1:AS97),",",Tabla1[[#This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7]])+1,20)),""),""",",7+SUM($AS$1:AS97)-1,",""","",""",""","",""",""","",""",""","",""",",Tabla1[[#This Row],[id_agregador]],",",Tabla1[[#This Row],[id sitio]],"),"),"")</f>
        <v/>
      </c>
      <c r="BA98" t="str">
        <f>IF(AK98=1,_xlfn.CONCAT("(",8+SUM($AS$1:AS97),",",Tabla1[[#This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8]])+1,20)),""),""",",8+SUM($AS$1:AS97)-1,",""","",""",""","",""",""","",""",""","",""",",Tabla1[[#This Row],[id_agregador]],",",Tabla1[[#This Row],[id sitio]],"),"),"")</f>
        <v/>
      </c>
    </row>
    <row r="99" spans="1:53" x14ac:dyDescent="0.25">
      <c r="A99" s="6" t="s">
        <v>273</v>
      </c>
      <c r="B99" s="6" t="s">
        <v>390</v>
      </c>
      <c r="C99" s="6">
        <f>VLOOKUP(Tabla1[[#This Row],[NOMBRE DE SERVICIO]],tb_servicio!D:E,2,FALSE)</f>
        <v>57</v>
      </c>
      <c r="D99" s="6" t="s">
        <v>161</v>
      </c>
      <c r="E99" s="6">
        <f>IF(Tabla1[[#This Row],[IDU 1]]&lt;&gt;"",VLOOKUP(Tabla1[[#This Row],[IDU 1]],tb_idu!$B:$E,4,FALSE),"")</f>
        <v>128</v>
      </c>
      <c r="F99" s="6" t="s">
        <v>599</v>
      </c>
      <c r="G99" s="6" t="s">
        <v>239</v>
      </c>
      <c r="H99" s="6">
        <f>IF(Tabla1[[#This Row],[IDU 2]]&lt;&gt;"",VLOOKUP(Tabla1[[#This Row],[IDU 2]],tb_idu!$B:$E,4,FALSE),"")</f>
        <v>38</v>
      </c>
      <c r="I99" s="6" t="s">
        <v>564</v>
      </c>
      <c r="J99" s="6" t="s">
        <v>115</v>
      </c>
      <c r="K99" s="6">
        <f>IF(Tabla1[[#This Row],[IDU 3]]&lt;&gt;"",VLOOKUP(Tabla1[[#This Row],[IDU 3]],tb_idu!$B:$E,4,FALSE),"")</f>
        <v>32</v>
      </c>
      <c r="L99" s="6" t="s">
        <v>644</v>
      </c>
      <c r="M99" s="6" t="s">
        <v>223</v>
      </c>
      <c r="N99" s="6">
        <f>IF(Tabla1[[#This Row],[IDU 4]]&lt;&gt;"",VLOOKUP(Tabla1[[#This Row],[IDU 4]],tb_idu!$B:$E,4,FALSE),"")</f>
        <v>62</v>
      </c>
      <c r="O99" s="6" t="s">
        <v>564</v>
      </c>
      <c r="P99" s="6"/>
      <c r="Q99" s="6" t="str">
        <f>IF(Tabla1[[#This Row],[IDU 5]]&lt;&gt;"",VLOOKUP(Tabla1[[#This Row],[IDU 5]],tb_idu!$B:$E,4,FALSE),"")</f>
        <v/>
      </c>
      <c r="R99" s="6"/>
      <c r="S99" s="6"/>
      <c r="T99" s="6" t="str">
        <f>IF(Tabla1[[#This Row],[IDU 6]]&lt;&gt;"",VLOOKUP(Tabla1[[#This Row],[IDU 6]],tb_idu!$B:$E,4,FALSE),"")</f>
        <v/>
      </c>
      <c r="U99" s="6"/>
      <c r="V99" s="6"/>
      <c r="W99" s="6" t="str">
        <f>IF(Tabla1[[#This Row],[IDU 7]]&lt;&gt;"",VLOOKUP(Tabla1[[#This Row],[IDU 7]],tb_idu!$B:$E,4,FALSE),"")</f>
        <v/>
      </c>
      <c r="X99" s="6"/>
      <c r="Y99" s="6"/>
      <c r="Z99" s="6" t="str">
        <f>IF(Tabla1[[#This Row],[IDU 8]]&lt;&gt;"",VLOOKUP(Tabla1[[#This Row],[IDU 8]],tb_idu!$B:$E,4,FALSE),"")</f>
        <v/>
      </c>
      <c r="AA99" s="6"/>
      <c r="AB99" s="6"/>
      <c r="AC99" s="6"/>
      <c r="AD99" s="6" t="s">
        <v>573</v>
      </c>
      <c r="AE99" s="6" t="s">
        <v>684</v>
      </c>
      <c r="AF99" s="6" t="s">
        <v>41</v>
      </c>
      <c r="AG99" s="6">
        <f>VLOOKUP(Tabla1[[#This Row],[NOMBRE DEL SITE]],tb_sitio!B:D,3,FALSE)</f>
        <v>42</v>
      </c>
      <c r="AH99" s="6" t="s">
        <v>12</v>
      </c>
      <c r="AI99" s="10">
        <f>VLOOKUP(Tabla1[[#This Row],[NOMBRE DEL PE ( agregador )]],tb_sitio!B:D,3,FALSE)</f>
        <v>13</v>
      </c>
      <c r="AK99">
        <f>IF(Tabla1[[#This Row],[id idu8]]&lt;&gt;"",1,0)</f>
        <v>0</v>
      </c>
      <c r="AL99">
        <f>IF(Tabla1[[#This Row],[id idu7]]&lt;&gt;"",1,0)</f>
        <v>0</v>
      </c>
      <c r="AM99">
        <f>IF(Tabla1[[#This Row],[id idu6]]&lt;&gt;"",1,0)</f>
        <v>0</v>
      </c>
      <c r="AN99">
        <f>IF(Tabla1[[#This Row],[id idu5]]&lt;&gt;"",1,0)</f>
        <v>0</v>
      </c>
      <c r="AO99">
        <f>IF(Tabla1[[#This Row],[id idu4]]&lt;&gt;"",1,0)</f>
        <v>1</v>
      </c>
      <c r="AP99">
        <f>IF(Tabla1[[#This Row],[id idu3]]&lt;&gt;"",1,0)</f>
        <v>1</v>
      </c>
      <c r="AQ99">
        <f>IF(Tabla1[[#This Row],[id idu2]]&lt;&gt;"",1,0)</f>
        <v>1</v>
      </c>
      <c r="AR99">
        <f>IF(OR(Tabla1[[#This Row],[id idu]]&lt;&gt;"",Tabla1[[#This Row],[id servicio]]&lt;&gt;""),1,0)</f>
        <v>1</v>
      </c>
      <c r="AS99">
        <f t="shared" si="1"/>
        <v>4</v>
      </c>
      <c r="AT99" t="str">
        <f>IF(AR99=1,_xlfn.CONCAT("(",1+SUM($AS$1:AS98),",",Tabla1[[#This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(349,57,128,"17-EG6-4","IF3-5",NULL,"LIM_EALZ_AGG_1","Gi5/1/7","","",13,42),</v>
      </c>
      <c r="AU99" t="str">
        <f>IF(AQ99=1,_xlfn.CONCAT("(",2+SUM($AS$1:AS98),",",Tabla1[[#This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2]])+1,20)),""),""",",2+SUM($AS$1:AS98)-1,",""","",""",""","",""",""","",""",""","",""",",Tabla1[[#This Row],[id_agregador]],",",Tabla1[[#This Row],[id sitio]],"),"),"")</f>
        <v>(350,57,38,"IF1-2","17-EG6-1",349,"","","","",13,42),</v>
      </c>
      <c r="AV99" s="9" t="str">
        <f>IF(AP99=1,_xlfn.CONCAT("(",3+SUM($AS$1:AS98),",",Tabla1[[#This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3]])+1,20)),""),""",",3+SUM($AS$1:AS98)-1,",""","",""",""","",""",""","",""",""","",""",",Tabla1[[#This Row],[id_agregador]],",",Tabla1[[#This Row],[id sitio]],"),"),"")</f>
        <v>(351,57,32,"17-EG6-4","IF4-6",350,"","","","",13,42),</v>
      </c>
      <c r="AW99" t="str">
        <f>IF(AO99=1,_xlfn.CONCAT("(",4+SUM($AS$1:AS98),",",Tabla1[[#This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4]])+1,20)),""),""",",4+SUM($AS$1:AS98)-1,",""","",""",""","",""",""","",""",""","",""",",Tabla1[[#This Row],[id_agregador]],",",Tabla1[[#This Row],[id sitio]],"),"),"")</f>
        <v>(352,57,62,"IF1-2","17-EG6-1",351,"","","","",13,42),</v>
      </c>
      <c r="AX99" t="str">
        <f>IF(AN99=1,_xlfn.CONCAT("(",5+SUM($AS$1:AS98),",",Tabla1[[#This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5]])+1,20)),""),""",",5+SUM($AS$1:AS98)-1,",""","",""",""","",""",""","",""",""","",""",",Tabla1[[#This Row],[id_agregador]],",",Tabla1[[#This Row],[id sitio]],"),"),"")</f>
        <v/>
      </c>
      <c r="AY99" t="str">
        <f>IF(AM99=1,_xlfn.CONCAT("(",6+SUM($AS$1:AS98),",",Tabla1[[#This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6]])+1,20)),""),""",",6+SUM($AS$1:AS98)-1,",""","",""",""","",""",""","",""",""","",""",",Tabla1[[#This Row],[id_agregador]],",",Tabla1[[#This Row],[id sitio]],"),"),"")</f>
        <v/>
      </c>
      <c r="AZ99" t="str">
        <f>IF(AL99=1,_xlfn.CONCAT("(",7+SUM($AS$1:AS98),",",Tabla1[[#This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7]])+1,20)),""),""",",7+SUM($AS$1:AS98)-1,",""","",""",""","",""",""","",""",""","",""",",Tabla1[[#This Row],[id_agregador]],",",Tabla1[[#This Row],[id sitio]],"),"),"")</f>
        <v/>
      </c>
      <c r="BA99" t="str">
        <f>IF(AK99=1,_xlfn.CONCAT("(",8+SUM($AS$1:AS98),",",Tabla1[[#This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8]])+1,20)),""),""",",8+SUM($AS$1:AS98)-1,",""","",""",""","",""",""","",""",""","",""",",Tabla1[[#This Row],[id_agregador]],",",Tabla1[[#This Row],[id sitio]],"),"),"")</f>
        <v/>
      </c>
    </row>
    <row r="100" spans="1:53" x14ac:dyDescent="0.25">
      <c r="A100" s="6" t="s">
        <v>272</v>
      </c>
      <c r="B100" s="6" t="s">
        <v>391</v>
      </c>
      <c r="C100" s="6">
        <f>VLOOKUP(Tabla1[[#This Row],[NOMBRE DE SERVICIO]],tb_servicio!D:E,2,FALSE)</f>
        <v>161</v>
      </c>
      <c r="D100" s="6" t="s">
        <v>161</v>
      </c>
      <c r="E100" s="6">
        <f>IF(Tabla1[[#This Row],[IDU 1]]&lt;&gt;"",VLOOKUP(Tabla1[[#This Row],[IDU 1]],tb_idu!$B:$E,4,FALSE),"")</f>
        <v>128</v>
      </c>
      <c r="F100" s="6" t="s">
        <v>600</v>
      </c>
      <c r="G100" s="6" t="s">
        <v>239</v>
      </c>
      <c r="H100" s="6">
        <f>IF(Tabla1[[#This Row],[IDU 2]]&lt;&gt;"",VLOOKUP(Tabla1[[#This Row],[IDU 2]],tb_idu!$B:$E,4,FALSE),"")</f>
        <v>38</v>
      </c>
      <c r="I100" s="6" t="s">
        <v>564</v>
      </c>
      <c r="J100" s="6" t="s">
        <v>115</v>
      </c>
      <c r="K100" s="6">
        <f>IF(Tabla1[[#This Row],[IDU 3]]&lt;&gt;"",VLOOKUP(Tabla1[[#This Row],[IDU 3]],tb_idu!$B:$E,4,FALSE),"")</f>
        <v>32</v>
      </c>
      <c r="L100" s="6" t="s">
        <v>644</v>
      </c>
      <c r="M100" s="6" t="s">
        <v>223</v>
      </c>
      <c r="N100" s="6">
        <f>IF(Tabla1[[#This Row],[IDU 4]]&lt;&gt;"",VLOOKUP(Tabla1[[#This Row],[IDU 4]],tb_idu!$B:$E,4,FALSE),"")</f>
        <v>62</v>
      </c>
      <c r="O100" s="6" t="s">
        <v>564</v>
      </c>
      <c r="P100" s="6"/>
      <c r="Q100" s="6" t="str">
        <f>IF(Tabla1[[#This Row],[IDU 5]]&lt;&gt;"",VLOOKUP(Tabla1[[#This Row],[IDU 5]],tb_idu!$B:$E,4,FALSE),"")</f>
        <v/>
      </c>
      <c r="R100" s="6"/>
      <c r="S100" s="6"/>
      <c r="T100" s="6" t="str">
        <f>IF(Tabla1[[#This Row],[IDU 6]]&lt;&gt;"",VLOOKUP(Tabla1[[#This Row],[IDU 6]],tb_idu!$B:$E,4,FALSE),"")</f>
        <v/>
      </c>
      <c r="U100" s="6"/>
      <c r="V100" s="6"/>
      <c r="W100" s="6" t="str">
        <f>IF(Tabla1[[#This Row],[IDU 7]]&lt;&gt;"",VLOOKUP(Tabla1[[#This Row],[IDU 7]],tb_idu!$B:$E,4,FALSE),"")</f>
        <v/>
      </c>
      <c r="X100" s="6"/>
      <c r="Y100" s="6"/>
      <c r="Z100" s="6" t="str">
        <f>IF(Tabla1[[#This Row],[IDU 8]]&lt;&gt;"",VLOOKUP(Tabla1[[#This Row],[IDU 8]],tb_idu!$B:$E,4,FALSE),"")</f>
        <v/>
      </c>
      <c r="AA100" s="6"/>
      <c r="AB100" s="6"/>
      <c r="AC100" s="6"/>
      <c r="AD100" s="6" t="s">
        <v>553</v>
      </c>
      <c r="AE100" s="6" t="s">
        <v>565</v>
      </c>
      <c r="AF100" s="6" t="s">
        <v>41</v>
      </c>
      <c r="AG100" s="6">
        <f>VLOOKUP(Tabla1[[#This Row],[NOMBRE DEL SITE]],tb_sitio!B:D,3,FALSE)</f>
        <v>42</v>
      </c>
      <c r="AH100" s="6" t="s">
        <v>12</v>
      </c>
      <c r="AI100" s="10">
        <f>VLOOKUP(Tabla1[[#This Row],[NOMBRE DEL PE ( agregador )]],tb_sitio!B:D,3,FALSE)</f>
        <v>13</v>
      </c>
      <c r="AK100">
        <f>IF(Tabla1[[#This Row],[id idu8]]&lt;&gt;"",1,0)</f>
        <v>0</v>
      </c>
      <c r="AL100">
        <f>IF(Tabla1[[#This Row],[id idu7]]&lt;&gt;"",1,0)</f>
        <v>0</v>
      </c>
      <c r="AM100">
        <f>IF(Tabla1[[#This Row],[id idu6]]&lt;&gt;"",1,0)</f>
        <v>0</v>
      </c>
      <c r="AN100">
        <f>IF(Tabla1[[#This Row],[id idu5]]&lt;&gt;"",1,0)</f>
        <v>0</v>
      </c>
      <c r="AO100">
        <f>IF(Tabla1[[#This Row],[id idu4]]&lt;&gt;"",1,0)</f>
        <v>1</v>
      </c>
      <c r="AP100">
        <f>IF(Tabla1[[#This Row],[id idu3]]&lt;&gt;"",1,0)</f>
        <v>1</v>
      </c>
      <c r="AQ100">
        <f>IF(Tabla1[[#This Row],[id idu2]]&lt;&gt;"",1,0)</f>
        <v>1</v>
      </c>
      <c r="AR100">
        <f>IF(OR(Tabla1[[#This Row],[id idu]]&lt;&gt;"",Tabla1[[#This Row],[id servicio]]&lt;&gt;""),1,0)</f>
        <v>1</v>
      </c>
      <c r="AS100">
        <f t="shared" si="1"/>
        <v>4</v>
      </c>
      <c r="AT100" t="str">
        <f>IF(AR100=1,_xlfn.CONCAT("(",1+SUM($AS$1:AS99),",",Tabla1[[#This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(353,161,128,"17-EG6-1","IF3-5",NULL,"LIM_EAL_PAG_1","Gi0/2/2","","",13,42),</v>
      </c>
      <c r="AU100" t="str">
        <f>IF(AQ100=1,_xlfn.CONCAT("(",2+SUM($AS$1:AS99),",",Tabla1[[#This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2]])+1,20)),""),""",",2+SUM($AS$1:AS99)-1,",""","",""",""","",""",""","",""",""","",""",",Tabla1[[#This Row],[id_agregador]],",",Tabla1[[#This Row],[id sitio]],"),"),"")</f>
        <v>(354,161,38,"IF1-2","17-EG6-1",353,"","","","",13,42),</v>
      </c>
      <c r="AV100" s="9" t="str">
        <f>IF(AP100=1,_xlfn.CONCAT("(",3+SUM($AS$1:AS99),",",Tabla1[[#This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3]])+1,20)),""),""",",3+SUM($AS$1:AS99)-1,",""","",""",""","",""",""","",""",""","",""",",Tabla1[[#This Row],[id_agregador]],",",Tabla1[[#This Row],[id sitio]],"),"),"")</f>
        <v>(355,161,32,"17-EG6-4","IF4-6",354,"","","","",13,42),</v>
      </c>
      <c r="AW100" t="str">
        <f>IF(AO100=1,_xlfn.CONCAT("(",4+SUM($AS$1:AS99),",",Tabla1[[#This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4]])+1,20)),""),""",",4+SUM($AS$1:AS99)-1,",""","",""",""","",""",""","",""",""","",""",",Tabla1[[#This Row],[id_agregador]],",",Tabla1[[#This Row],[id sitio]],"),"),"")</f>
        <v>(356,161,62,"IF1-2","17-EG6-1",355,"","","","",13,42),</v>
      </c>
      <c r="AX100" t="str">
        <f>IF(AN100=1,_xlfn.CONCAT("(",5+SUM($AS$1:AS99),",",Tabla1[[#This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5]])+1,20)),""),""",",5+SUM($AS$1:AS99)-1,",""","",""",""","",""",""","",""",""","",""",",Tabla1[[#This Row],[id_agregador]],",",Tabla1[[#This Row],[id sitio]],"),"),"")</f>
        <v/>
      </c>
      <c r="AY100" t="str">
        <f>IF(AM100=1,_xlfn.CONCAT("(",6+SUM($AS$1:AS99),",",Tabla1[[#This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6]])+1,20)),""),""",",6+SUM($AS$1:AS99)-1,",""","",""",""","",""",""","",""",""","",""",",Tabla1[[#This Row],[id_agregador]],",",Tabla1[[#This Row],[id sitio]],"),"),"")</f>
        <v/>
      </c>
      <c r="AZ100" t="str">
        <f>IF(AL100=1,_xlfn.CONCAT("(",7+SUM($AS$1:AS99),",",Tabla1[[#This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7]])+1,20)),""),""",",7+SUM($AS$1:AS99)-1,",""","",""",""","",""",""","",""",""","",""",",Tabla1[[#This Row],[id_agregador]],",",Tabla1[[#This Row],[id sitio]],"),"),"")</f>
        <v/>
      </c>
      <c r="BA100" t="str">
        <f>IF(AK100=1,_xlfn.CONCAT("(",8+SUM($AS$1:AS99),",",Tabla1[[#This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8]])+1,20)),""),""",",8+SUM($AS$1:AS99)-1,",""","",""",""","",""",""","",""",""","",""",",Tabla1[[#This Row],[id_agregador]],",",Tabla1[[#This Row],[id sitio]],"),"),"")</f>
        <v/>
      </c>
    </row>
    <row r="101" spans="1:53" x14ac:dyDescent="0.25">
      <c r="A101" s="6" t="s">
        <v>272</v>
      </c>
      <c r="B101" s="6" t="s">
        <v>392</v>
      </c>
      <c r="C101" s="6">
        <f>VLOOKUP(Tabla1[[#This Row],[NOMBRE DE SERVICIO]],tb_servicio!D:E,2,FALSE)</f>
        <v>162</v>
      </c>
      <c r="D101" s="6"/>
      <c r="E101" s="6" t="str">
        <f>IF(Tabla1[[#This Row],[IDU 1]]&lt;&gt;"",VLOOKUP(Tabla1[[#This Row],[IDU 1]],tb_idu!$B:$E,4,FALSE),"")</f>
        <v/>
      </c>
      <c r="F101" s="6"/>
      <c r="G101" s="6"/>
      <c r="H101" s="6" t="str">
        <f>IF(Tabla1[[#This Row],[IDU 2]]&lt;&gt;"",VLOOKUP(Tabla1[[#This Row],[IDU 2]],tb_idu!$B:$E,4,FALSE),"")</f>
        <v/>
      </c>
      <c r="I101" s="6"/>
      <c r="J101" s="6"/>
      <c r="K101" s="6" t="str">
        <f>IF(Tabla1[[#This Row],[IDU 3]]&lt;&gt;"",VLOOKUP(Tabla1[[#This Row],[IDU 3]],tb_idu!$B:$E,4,FALSE),"")</f>
        <v/>
      </c>
      <c r="L101" s="6"/>
      <c r="M101" s="6"/>
      <c r="N101" s="6" t="str">
        <f>IF(Tabla1[[#This Row],[IDU 4]]&lt;&gt;"",VLOOKUP(Tabla1[[#This Row],[IDU 4]],tb_idu!$B:$E,4,FALSE),"")</f>
        <v/>
      </c>
      <c r="O101" s="6"/>
      <c r="P101" s="6"/>
      <c r="Q101" s="6" t="str">
        <f>IF(Tabla1[[#This Row],[IDU 5]]&lt;&gt;"",VLOOKUP(Tabla1[[#This Row],[IDU 5]],tb_idu!$B:$E,4,FALSE),"")</f>
        <v/>
      </c>
      <c r="R101" s="6"/>
      <c r="S101" s="6"/>
      <c r="T101" s="6" t="str">
        <f>IF(Tabla1[[#This Row],[IDU 6]]&lt;&gt;"",VLOOKUP(Tabla1[[#This Row],[IDU 6]],tb_idu!$B:$E,4,FALSE),"")</f>
        <v/>
      </c>
      <c r="U101" s="6"/>
      <c r="V101" s="6"/>
      <c r="W101" s="6" t="str">
        <f>IF(Tabla1[[#This Row],[IDU 7]]&lt;&gt;"",VLOOKUP(Tabla1[[#This Row],[IDU 7]],tb_idu!$B:$E,4,FALSE),"")</f>
        <v/>
      </c>
      <c r="X101" s="6"/>
      <c r="Y101" s="6"/>
      <c r="Z101" s="6" t="str">
        <f>IF(Tabla1[[#This Row],[IDU 8]]&lt;&gt;"",VLOOKUP(Tabla1[[#This Row],[IDU 8]],tb_idu!$B:$E,4,FALSE),"")</f>
        <v/>
      </c>
      <c r="AA101" s="6"/>
      <c r="AB101" s="6"/>
      <c r="AC101" s="6"/>
      <c r="AD101" s="6" t="s">
        <v>553</v>
      </c>
      <c r="AE101" s="6" t="s">
        <v>685</v>
      </c>
      <c r="AF101" s="6" t="s">
        <v>42</v>
      </c>
      <c r="AG101" s="6">
        <f>VLOOKUP(Tabla1[[#This Row],[NOMBRE DEL SITE]],tb_sitio!B:D,3,FALSE)</f>
        <v>43</v>
      </c>
      <c r="AH101" s="6" t="s">
        <v>12</v>
      </c>
      <c r="AI101" s="10">
        <f>VLOOKUP(Tabla1[[#This Row],[NOMBRE DEL PE ( agregador )]],tb_sitio!B:D,3,FALSE)</f>
        <v>13</v>
      </c>
      <c r="AK101">
        <f>IF(Tabla1[[#This Row],[id idu8]]&lt;&gt;"",1,0)</f>
        <v>0</v>
      </c>
      <c r="AL101">
        <f>IF(Tabla1[[#This Row],[id idu7]]&lt;&gt;"",1,0)</f>
        <v>0</v>
      </c>
      <c r="AM101">
        <f>IF(Tabla1[[#This Row],[id idu6]]&lt;&gt;"",1,0)</f>
        <v>0</v>
      </c>
      <c r="AN101">
        <f>IF(Tabla1[[#This Row],[id idu5]]&lt;&gt;"",1,0)</f>
        <v>0</v>
      </c>
      <c r="AO101">
        <f>IF(Tabla1[[#This Row],[id idu4]]&lt;&gt;"",1,0)</f>
        <v>0</v>
      </c>
      <c r="AP101">
        <f>IF(Tabla1[[#This Row],[id idu3]]&lt;&gt;"",1,0)</f>
        <v>0</v>
      </c>
      <c r="AQ101">
        <f>IF(Tabla1[[#This Row],[id idu2]]&lt;&gt;"",1,0)</f>
        <v>0</v>
      </c>
      <c r="AR101">
        <f>IF(OR(Tabla1[[#This Row],[id idu]]&lt;&gt;"",Tabla1[[#This Row],[id servicio]]&lt;&gt;""),1,0)</f>
        <v>1</v>
      </c>
      <c r="AS101">
        <f t="shared" si="1"/>
        <v>1</v>
      </c>
      <c r="AT101" t="str">
        <f>IF(AR101=1,_xlfn.CONCAT("(",1+SUM($AS$1:AS100),",",Tabla1[[#This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(357,162,NULL,"","",NULL,"LIM_EAL_PAG_1","Gi0/0/2","","",13,43),</v>
      </c>
      <c r="AU101" t="str">
        <f>IF(AQ101=1,_xlfn.CONCAT("(",2+SUM($AS$1:AS100),",",Tabla1[[#This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2]])+1,20)),""),""",",2+SUM($AS$1:AS100)-1,",""","",""",""","",""",""","",""",""","",""",",Tabla1[[#This Row],[id_agregador]],",",Tabla1[[#This Row],[id sitio]],"),"),"")</f>
        <v/>
      </c>
      <c r="AV101" s="9" t="str">
        <f>IF(AP101=1,_xlfn.CONCAT("(",3+SUM($AS$1:AS100),",",Tabla1[[#This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3]])+1,20)),""),""",",3+SUM($AS$1:AS100)-1,",""","",""",""","",""",""","",""",""","",""",",Tabla1[[#This Row],[id_agregador]],",",Tabla1[[#This Row],[id sitio]],"),"),"")</f>
        <v/>
      </c>
      <c r="AW101" t="str">
        <f>IF(AO101=1,_xlfn.CONCAT("(",4+SUM($AS$1:AS100),",",Tabla1[[#This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4]])+1,20)),""),""",",4+SUM($AS$1:AS100)-1,",""","",""",""","",""",""","",""",""","",""",",Tabla1[[#This Row],[id_agregador]],",",Tabla1[[#This Row],[id sitio]],"),"),"")</f>
        <v/>
      </c>
      <c r="AX101" t="str">
        <f>IF(AN101=1,_xlfn.CONCAT("(",5+SUM($AS$1:AS100),",",Tabla1[[#This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5]])+1,20)),""),""",",5+SUM($AS$1:AS100)-1,",""","",""",""","",""",""","",""",""","",""",",Tabla1[[#This Row],[id_agregador]],",",Tabla1[[#This Row],[id sitio]],"),"),"")</f>
        <v/>
      </c>
      <c r="AY101" t="str">
        <f>IF(AM101=1,_xlfn.CONCAT("(",6+SUM($AS$1:AS100),",",Tabla1[[#This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6]])+1,20)),""),""",",6+SUM($AS$1:AS100)-1,",""","",""",""","",""",""","",""",""","",""",",Tabla1[[#This Row],[id_agregador]],",",Tabla1[[#This Row],[id sitio]],"),"),"")</f>
        <v/>
      </c>
      <c r="AZ101" t="str">
        <f>IF(AL101=1,_xlfn.CONCAT("(",7+SUM($AS$1:AS100),",",Tabla1[[#This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7]])+1,20)),""),""",",7+SUM($AS$1:AS100)-1,",""","",""",""","",""",""","",""",""","",""",",Tabla1[[#This Row],[id_agregador]],",",Tabla1[[#This Row],[id sitio]],"),"),"")</f>
        <v/>
      </c>
      <c r="BA101" t="str">
        <f>IF(AK101=1,_xlfn.CONCAT("(",8+SUM($AS$1:AS100),",",Tabla1[[#This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8]])+1,20)),""),""",",8+SUM($AS$1:AS100)-1,",""","",""",""","",""",""","",""",""","",""",",Tabla1[[#This Row],[id_agregador]],",",Tabla1[[#This Row],[id sitio]],"),"),"")</f>
        <v/>
      </c>
    </row>
    <row r="102" spans="1:53" x14ac:dyDescent="0.25">
      <c r="A102" s="6" t="s">
        <v>272</v>
      </c>
      <c r="B102" s="6" t="s">
        <v>393</v>
      </c>
      <c r="C102" s="6">
        <f>VLOOKUP(Tabla1[[#This Row],[NOMBRE DE SERVICIO]],tb_servicio!D:E,2,FALSE)</f>
        <v>212</v>
      </c>
      <c r="D102" s="6"/>
      <c r="E102" s="6" t="str">
        <f>IF(Tabla1[[#This Row],[IDU 1]]&lt;&gt;"",VLOOKUP(Tabla1[[#This Row],[IDU 1]],tb_idu!$B:$E,4,FALSE),"")</f>
        <v/>
      </c>
      <c r="F102" s="6"/>
      <c r="G102" s="6"/>
      <c r="H102" s="6" t="str">
        <f>IF(Tabla1[[#This Row],[IDU 2]]&lt;&gt;"",VLOOKUP(Tabla1[[#This Row],[IDU 2]],tb_idu!$B:$E,4,FALSE),"")</f>
        <v/>
      </c>
      <c r="I102" s="6"/>
      <c r="J102" s="6"/>
      <c r="K102" s="6" t="str">
        <f>IF(Tabla1[[#This Row],[IDU 3]]&lt;&gt;"",VLOOKUP(Tabla1[[#This Row],[IDU 3]],tb_idu!$B:$E,4,FALSE),"")</f>
        <v/>
      </c>
      <c r="L102" s="6"/>
      <c r="M102" s="6"/>
      <c r="N102" s="6" t="str">
        <f>IF(Tabla1[[#This Row],[IDU 4]]&lt;&gt;"",VLOOKUP(Tabla1[[#This Row],[IDU 4]],tb_idu!$B:$E,4,FALSE),"")</f>
        <v/>
      </c>
      <c r="O102" s="6"/>
      <c r="P102" s="6"/>
      <c r="Q102" s="6" t="str">
        <f>IF(Tabla1[[#This Row],[IDU 5]]&lt;&gt;"",VLOOKUP(Tabla1[[#This Row],[IDU 5]],tb_idu!$B:$E,4,FALSE),"")</f>
        <v/>
      </c>
      <c r="R102" s="6"/>
      <c r="S102" s="6"/>
      <c r="T102" s="6" t="str">
        <f>IF(Tabla1[[#This Row],[IDU 6]]&lt;&gt;"",VLOOKUP(Tabla1[[#This Row],[IDU 6]],tb_idu!$B:$E,4,FALSE),"")</f>
        <v/>
      </c>
      <c r="U102" s="6"/>
      <c r="V102" s="6"/>
      <c r="W102" s="6" t="str">
        <f>IF(Tabla1[[#This Row],[IDU 7]]&lt;&gt;"",VLOOKUP(Tabla1[[#This Row],[IDU 7]],tb_idu!$B:$E,4,FALSE),"")</f>
        <v/>
      </c>
      <c r="X102" s="6"/>
      <c r="Y102" s="6"/>
      <c r="Z102" s="6" t="str">
        <f>IF(Tabla1[[#This Row],[IDU 8]]&lt;&gt;"",VLOOKUP(Tabla1[[#This Row],[IDU 8]],tb_idu!$B:$E,4,FALSE),"")</f>
        <v/>
      </c>
      <c r="AA102" s="6"/>
      <c r="AB102" s="6"/>
      <c r="AC102" s="6"/>
      <c r="AD102" s="6" t="s">
        <v>553</v>
      </c>
      <c r="AE102" s="6" t="s">
        <v>686</v>
      </c>
      <c r="AF102" s="6" t="s">
        <v>42</v>
      </c>
      <c r="AG102" s="6">
        <f>VLOOKUP(Tabla1[[#This Row],[NOMBRE DEL SITE]],tb_sitio!B:D,3,FALSE)</f>
        <v>43</v>
      </c>
      <c r="AH102" s="6" t="s">
        <v>12</v>
      </c>
      <c r="AI102" s="10">
        <f>VLOOKUP(Tabla1[[#This Row],[NOMBRE DEL PE ( agregador )]],tb_sitio!B:D,3,FALSE)</f>
        <v>13</v>
      </c>
      <c r="AK102">
        <f>IF(Tabla1[[#This Row],[id idu8]]&lt;&gt;"",1,0)</f>
        <v>0</v>
      </c>
      <c r="AL102">
        <f>IF(Tabla1[[#This Row],[id idu7]]&lt;&gt;"",1,0)</f>
        <v>0</v>
      </c>
      <c r="AM102">
        <f>IF(Tabla1[[#This Row],[id idu6]]&lt;&gt;"",1,0)</f>
        <v>0</v>
      </c>
      <c r="AN102">
        <f>IF(Tabla1[[#This Row],[id idu5]]&lt;&gt;"",1,0)</f>
        <v>0</v>
      </c>
      <c r="AO102">
        <f>IF(Tabla1[[#This Row],[id idu4]]&lt;&gt;"",1,0)</f>
        <v>0</v>
      </c>
      <c r="AP102">
        <f>IF(Tabla1[[#This Row],[id idu3]]&lt;&gt;"",1,0)</f>
        <v>0</v>
      </c>
      <c r="AQ102">
        <f>IF(Tabla1[[#This Row],[id idu2]]&lt;&gt;"",1,0)</f>
        <v>0</v>
      </c>
      <c r="AR102">
        <f>IF(OR(Tabla1[[#This Row],[id idu]]&lt;&gt;"",Tabla1[[#This Row],[id servicio]]&lt;&gt;""),1,0)</f>
        <v>1</v>
      </c>
      <c r="AS102">
        <f t="shared" si="1"/>
        <v>1</v>
      </c>
      <c r="AT102" t="str">
        <f>IF(AR102=1,_xlfn.CONCAT("(",1+SUM($AS$1:AS101),",",Tabla1[[#This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(358,212,NULL,"","",NULL,"LIM_EAL_PAG_1","Gi0/2/3","","",13,43),</v>
      </c>
      <c r="AU102" t="str">
        <f>IF(AQ102=1,_xlfn.CONCAT("(",2+SUM($AS$1:AS101),",",Tabla1[[#This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2]])+1,20)),""),""",",2+SUM($AS$1:AS101)-1,",""","",""",""","",""",""","",""",""","",""",",Tabla1[[#This Row],[id_agregador]],",",Tabla1[[#This Row],[id sitio]],"),"),"")</f>
        <v/>
      </c>
      <c r="AV102" s="9" t="str">
        <f>IF(AP102=1,_xlfn.CONCAT("(",3+SUM($AS$1:AS101),",",Tabla1[[#This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3]])+1,20)),""),""",",3+SUM($AS$1:AS101)-1,",""","",""",""","",""",""","",""",""","",""",",Tabla1[[#This Row],[id_agregador]],",",Tabla1[[#This Row],[id sitio]],"),"),"")</f>
        <v/>
      </c>
      <c r="AW102" t="str">
        <f>IF(AO102=1,_xlfn.CONCAT("(",4+SUM($AS$1:AS101),",",Tabla1[[#This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4]])+1,20)),""),""",",4+SUM($AS$1:AS101)-1,",""","",""",""","",""",""","",""",""","",""",",Tabla1[[#This Row],[id_agregador]],",",Tabla1[[#This Row],[id sitio]],"),"),"")</f>
        <v/>
      </c>
      <c r="AX102" t="str">
        <f>IF(AN102=1,_xlfn.CONCAT("(",5+SUM($AS$1:AS101),",",Tabla1[[#This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5]])+1,20)),""),""",",5+SUM($AS$1:AS101)-1,",""","",""",""","",""",""","",""",""","",""",",Tabla1[[#This Row],[id_agregador]],",",Tabla1[[#This Row],[id sitio]],"),"),"")</f>
        <v/>
      </c>
      <c r="AY102" t="str">
        <f>IF(AM102=1,_xlfn.CONCAT("(",6+SUM($AS$1:AS101),",",Tabla1[[#This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6]])+1,20)),""),""",",6+SUM($AS$1:AS101)-1,",""","",""",""","",""",""","",""",""","",""",",Tabla1[[#This Row],[id_agregador]],",",Tabla1[[#This Row],[id sitio]],"),"),"")</f>
        <v/>
      </c>
      <c r="AZ102" t="str">
        <f>IF(AL102=1,_xlfn.CONCAT("(",7+SUM($AS$1:AS101),",",Tabla1[[#This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7]])+1,20)),""),""",",7+SUM($AS$1:AS101)-1,",""","",""",""","",""",""","",""",""","",""",",Tabla1[[#This Row],[id_agregador]],",",Tabla1[[#This Row],[id sitio]],"),"),"")</f>
        <v/>
      </c>
      <c r="BA102" t="str">
        <f>IF(AK102=1,_xlfn.CONCAT("(",8+SUM($AS$1:AS101),",",Tabla1[[#This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8]])+1,20)),""),""",",8+SUM($AS$1:AS101)-1,",""","",""",""","",""",""","",""",""","",""",",Tabla1[[#This Row],[id_agregador]],",",Tabla1[[#This Row],[id sitio]],"),"),"")</f>
        <v/>
      </c>
    </row>
    <row r="103" spans="1:53" x14ac:dyDescent="0.25">
      <c r="A103" s="6" t="s">
        <v>272</v>
      </c>
      <c r="B103" s="6" t="s">
        <v>394</v>
      </c>
      <c r="C103" s="6">
        <f>VLOOKUP(Tabla1[[#This Row],[NOMBRE DE SERVICIO]],tb_servicio!D:E,2,FALSE)</f>
        <v>164</v>
      </c>
      <c r="D103" s="6" t="s">
        <v>162</v>
      </c>
      <c r="E103" s="6">
        <f>IF(Tabla1[[#This Row],[IDU 1]]&lt;&gt;"",VLOOKUP(Tabla1[[#This Row],[IDU 1]],tb_idu!$B:$E,4,FALSE),"")</f>
        <v>129</v>
      </c>
      <c r="F103" s="6" t="s">
        <v>600</v>
      </c>
      <c r="G103" s="6" t="s">
        <v>239</v>
      </c>
      <c r="H103" s="6">
        <f>IF(Tabla1[[#This Row],[IDU 2]]&lt;&gt;"",VLOOKUP(Tabla1[[#This Row],[IDU 2]],tb_idu!$B:$E,4,FALSE),"")</f>
        <v>38</v>
      </c>
      <c r="I103" s="6" t="s">
        <v>619</v>
      </c>
      <c r="J103" s="6" t="s">
        <v>115</v>
      </c>
      <c r="K103" s="6">
        <f>IF(Tabla1[[#This Row],[IDU 3]]&lt;&gt;"",VLOOKUP(Tabla1[[#This Row],[IDU 3]],tb_idu!$B:$E,4,FALSE),"")</f>
        <v>32</v>
      </c>
      <c r="L103" s="6" t="s">
        <v>644</v>
      </c>
      <c r="M103" s="6" t="s">
        <v>223</v>
      </c>
      <c r="N103" s="6">
        <f>IF(Tabla1[[#This Row],[IDU 4]]&lt;&gt;"",VLOOKUP(Tabla1[[#This Row],[IDU 4]],tb_idu!$B:$E,4,FALSE),"")</f>
        <v>62</v>
      </c>
      <c r="O103" s="6" t="s">
        <v>564</v>
      </c>
      <c r="P103" s="6"/>
      <c r="Q103" s="6" t="str">
        <f>IF(Tabla1[[#This Row],[IDU 5]]&lt;&gt;"",VLOOKUP(Tabla1[[#This Row],[IDU 5]],tb_idu!$B:$E,4,FALSE),"")</f>
        <v/>
      </c>
      <c r="R103" s="6"/>
      <c r="S103" s="6"/>
      <c r="T103" s="6" t="str">
        <f>IF(Tabla1[[#This Row],[IDU 6]]&lt;&gt;"",VLOOKUP(Tabla1[[#This Row],[IDU 6]],tb_idu!$B:$E,4,FALSE),"")</f>
        <v/>
      </c>
      <c r="U103" s="6"/>
      <c r="V103" s="6"/>
      <c r="W103" s="6" t="str">
        <f>IF(Tabla1[[#This Row],[IDU 7]]&lt;&gt;"",VLOOKUP(Tabla1[[#This Row],[IDU 7]],tb_idu!$B:$E,4,FALSE),"")</f>
        <v/>
      </c>
      <c r="X103" s="6"/>
      <c r="Y103" s="6"/>
      <c r="Z103" s="6" t="str">
        <f>IF(Tabla1[[#This Row],[IDU 8]]&lt;&gt;"",VLOOKUP(Tabla1[[#This Row],[IDU 8]],tb_idu!$B:$E,4,FALSE),"")</f>
        <v/>
      </c>
      <c r="AA103" s="6"/>
      <c r="AB103" s="6"/>
      <c r="AC103" s="6"/>
      <c r="AD103" s="6" t="s">
        <v>553</v>
      </c>
      <c r="AE103" s="6" t="s">
        <v>565</v>
      </c>
      <c r="AF103" s="6" t="s">
        <v>43</v>
      </c>
      <c r="AG103" s="6">
        <f>VLOOKUP(Tabla1[[#This Row],[NOMBRE DEL SITE]],tb_sitio!B:D,3,FALSE)</f>
        <v>44</v>
      </c>
      <c r="AH103" s="6" t="s">
        <v>12</v>
      </c>
      <c r="AI103" s="10">
        <f>VLOOKUP(Tabla1[[#This Row],[NOMBRE DEL PE ( agregador )]],tb_sitio!B:D,3,FALSE)</f>
        <v>13</v>
      </c>
      <c r="AK103">
        <f>IF(Tabla1[[#This Row],[id idu8]]&lt;&gt;"",1,0)</f>
        <v>0</v>
      </c>
      <c r="AL103">
        <f>IF(Tabla1[[#This Row],[id idu7]]&lt;&gt;"",1,0)</f>
        <v>0</v>
      </c>
      <c r="AM103">
        <f>IF(Tabla1[[#This Row],[id idu6]]&lt;&gt;"",1,0)</f>
        <v>0</v>
      </c>
      <c r="AN103">
        <f>IF(Tabla1[[#This Row],[id idu5]]&lt;&gt;"",1,0)</f>
        <v>0</v>
      </c>
      <c r="AO103">
        <f>IF(Tabla1[[#This Row],[id idu4]]&lt;&gt;"",1,0)</f>
        <v>1</v>
      </c>
      <c r="AP103">
        <f>IF(Tabla1[[#This Row],[id idu3]]&lt;&gt;"",1,0)</f>
        <v>1</v>
      </c>
      <c r="AQ103">
        <f>IF(Tabla1[[#This Row],[id idu2]]&lt;&gt;"",1,0)</f>
        <v>1</v>
      </c>
      <c r="AR103">
        <f>IF(OR(Tabla1[[#This Row],[id idu]]&lt;&gt;"",Tabla1[[#This Row],[id servicio]]&lt;&gt;""),1,0)</f>
        <v>1</v>
      </c>
      <c r="AS103">
        <f t="shared" si="1"/>
        <v>4</v>
      </c>
      <c r="AT103" t="str">
        <f>IF(AR103=1,_xlfn.CONCAT("(",1+SUM($AS$1:AS102),",",Tabla1[[#This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(359,164,129,"17-EG6-1","IF3-5",NULL,"LIM_EAL_PAG_1","Gi0/2/2","","",13,44),</v>
      </c>
      <c r="AU103" t="str">
        <f>IF(AQ103=1,_xlfn.CONCAT("(",2+SUM($AS$1:AS102),",",Tabla1[[#This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2]])+1,20)),""),""",",2+SUM($AS$1:AS102)-1,",""","",""",""","",""",""","",""",""","",""",",Tabla1[[#This Row],[id_agregador]],",",Tabla1[[#This Row],[id sitio]],"),"),"")</f>
        <v>(360,164,38,"IF3-5","17-EG6-1",359,"","","","",13,44),</v>
      </c>
      <c r="AV103" s="9" t="str">
        <f>IF(AP103=1,_xlfn.CONCAT("(",3+SUM($AS$1:AS102),",",Tabla1[[#This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3]])+1,20)),""),""",",3+SUM($AS$1:AS102)-1,",""","",""",""","",""",""","",""",""","",""",",Tabla1[[#This Row],[id_agregador]],",",Tabla1[[#This Row],[id sitio]],"),"),"")</f>
        <v>(361,164,32,"17-EG6-4","IF4-6",360,"","","","",13,44),</v>
      </c>
      <c r="AW103" t="str">
        <f>IF(AO103=1,_xlfn.CONCAT("(",4+SUM($AS$1:AS102),",",Tabla1[[#This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4]])+1,20)),""),""",",4+SUM($AS$1:AS102)-1,",""","",""",""","",""",""","",""",""","",""",",Tabla1[[#This Row],[id_agregador]],",",Tabla1[[#This Row],[id sitio]],"),"),"")</f>
        <v>(362,164,62,"IF1-2","17-EG6-1",361,"","","","",13,44),</v>
      </c>
      <c r="AX103" t="str">
        <f>IF(AN103=1,_xlfn.CONCAT("(",5+SUM($AS$1:AS102),",",Tabla1[[#This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5]])+1,20)),""),""",",5+SUM($AS$1:AS102)-1,",""","",""",""","",""",""","",""",""","",""",",Tabla1[[#This Row],[id_agregador]],",",Tabla1[[#This Row],[id sitio]],"),"),"")</f>
        <v/>
      </c>
      <c r="AY103" t="str">
        <f>IF(AM103=1,_xlfn.CONCAT("(",6+SUM($AS$1:AS102),",",Tabla1[[#This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6]])+1,20)),""),""",",6+SUM($AS$1:AS102)-1,",""","",""",""","",""",""","",""",""","",""",",Tabla1[[#This Row],[id_agregador]],",",Tabla1[[#This Row],[id sitio]],"),"),"")</f>
        <v/>
      </c>
      <c r="AZ103" t="str">
        <f>IF(AL103=1,_xlfn.CONCAT("(",7+SUM($AS$1:AS102),",",Tabla1[[#This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7]])+1,20)),""),""",",7+SUM($AS$1:AS102)-1,",""","",""",""","",""",""","",""",""","",""",",Tabla1[[#This Row],[id_agregador]],",",Tabla1[[#This Row],[id sitio]],"),"),"")</f>
        <v/>
      </c>
      <c r="BA103" t="str">
        <f>IF(AK103=1,_xlfn.CONCAT("(",8+SUM($AS$1:AS102),",",Tabla1[[#This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8]])+1,20)),""),""",",8+SUM($AS$1:AS102)-1,",""","",""",""","",""",""","",""",""","",""",",Tabla1[[#This Row],[id_agregador]],",",Tabla1[[#This Row],[id sitio]],"),"),"")</f>
        <v/>
      </c>
    </row>
    <row r="104" spans="1:53" x14ac:dyDescent="0.25">
      <c r="A104" s="6" t="s">
        <v>272</v>
      </c>
      <c r="B104" s="6" t="s">
        <v>395</v>
      </c>
      <c r="C104" s="6">
        <f>VLOOKUP(Tabla1[[#This Row],[NOMBRE DE SERVICIO]],tb_servicio!D:E,2,FALSE)</f>
        <v>217</v>
      </c>
      <c r="D104" s="6" t="s">
        <v>163</v>
      </c>
      <c r="E104" s="6">
        <f>IF(Tabla1[[#This Row],[IDU 1]]&lt;&gt;"",VLOOKUP(Tabla1[[#This Row],[IDU 1]],tb_idu!$B:$E,4,FALSE),"")</f>
        <v>130</v>
      </c>
      <c r="F104" s="6" t="s">
        <v>653</v>
      </c>
      <c r="G104" s="6" t="s">
        <v>240</v>
      </c>
      <c r="H104" s="6">
        <f>IF(Tabla1[[#This Row],[IDU 2]]&lt;&gt;"",VLOOKUP(Tabla1[[#This Row],[IDU 2]],tb_idu!$B:$E,4,FALSE),"")</f>
        <v>57</v>
      </c>
      <c r="I104" s="6" t="s">
        <v>619</v>
      </c>
      <c r="J104" s="6"/>
      <c r="K104" s="6" t="str">
        <f>IF(Tabla1[[#This Row],[IDU 3]]&lt;&gt;"",VLOOKUP(Tabla1[[#This Row],[IDU 3]],tb_idu!$B:$E,4,FALSE),"")</f>
        <v/>
      </c>
      <c r="L104" s="6"/>
      <c r="M104" s="6"/>
      <c r="N104" s="6" t="str">
        <f>IF(Tabla1[[#This Row],[IDU 4]]&lt;&gt;"",VLOOKUP(Tabla1[[#This Row],[IDU 4]],tb_idu!$B:$E,4,FALSE),"")</f>
        <v/>
      </c>
      <c r="O104" s="6"/>
      <c r="P104" s="6"/>
      <c r="Q104" s="6" t="str">
        <f>IF(Tabla1[[#This Row],[IDU 5]]&lt;&gt;"",VLOOKUP(Tabla1[[#This Row],[IDU 5]],tb_idu!$B:$E,4,FALSE),"")</f>
        <v/>
      </c>
      <c r="R104" s="6"/>
      <c r="S104" s="6"/>
      <c r="T104" s="6" t="str">
        <f>IF(Tabla1[[#This Row],[IDU 6]]&lt;&gt;"",VLOOKUP(Tabla1[[#This Row],[IDU 6]],tb_idu!$B:$E,4,FALSE),"")</f>
        <v/>
      </c>
      <c r="U104" s="6"/>
      <c r="V104" s="6"/>
      <c r="W104" s="6" t="str">
        <f>IF(Tabla1[[#This Row],[IDU 7]]&lt;&gt;"",VLOOKUP(Tabla1[[#This Row],[IDU 7]],tb_idu!$B:$E,4,FALSE),"")</f>
        <v/>
      </c>
      <c r="X104" s="6"/>
      <c r="Y104" s="6"/>
      <c r="Z104" s="6" t="str">
        <f>IF(Tabla1[[#This Row],[IDU 8]]&lt;&gt;"",VLOOKUP(Tabla1[[#This Row],[IDU 8]],tb_idu!$B:$E,4,FALSE),"")</f>
        <v/>
      </c>
      <c r="AA104" s="6"/>
      <c r="AB104" s="6"/>
      <c r="AC104" s="6"/>
      <c r="AD104" s="6" t="s">
        <v>553</v>
      </c>
      <c r="AE104" s="6" t="s">
        <v>687</v>
      </c>
      <c r="AF104" s="6" t="s">
        <v>44</v>
      </c>
      <c r="AG104" s="6">
        <f>VLOOKUP(Tabla1[[#This Row],[NOMBRE DEL SITE]],tb_sitio!B:D,3,FALSE)</f>
        <v>45</v>
      </c>
      <c r="AH104" s="6" t="s">
        <v>12</v>
      </c>
      <c r="AI104" s="10">
        <f>VLOOKUP(Tabla1[[#This Row],[NOMBRE DEL PE ( agregador )]],tb_sitio!B:D,3,FALSE)</f>
        <v>13</v>
      </c>
      <c r="AK104">
        <f>IF(Tabla1[[#This Row],[id idu8]]&lt;&gt;"",1,0)</f>
        <v>0</v>
      </c>
      <c r="AL104">
        <f>IF(Tabla1[[#This Row],[id idu7]]&lt;&gt;"",1,0)</f>
        <v>0</v>
      </c>
      <c r="AM104">
        <f>IF(Tabla1[[#This Row],[id idu6]]&lt;&gt;"",1,0)</f>
        <v>0</v>
      </c>
      <c r="AN104">
        <f>IF(Tabla1[[#This Row],[id idu5]]&lt;&gt;"",1,0)</f>
        <v>0</v>
      </c>
      <c r="AO104">
        <f>IF(Tabla1[[#This Row],[id idu4]]&lt;&gt;"",1,0)</f>
        <v>0</v>
      </c>
      <c r="AP104">
        <f>IF(Tabla1[[#This Row],[id idu3]]&lt;&gt;"",1,0)</f>
        <v>0</v>
      </c>
      <c r="AQ104">
        <f>IF(Tabla1[[#This Row],[id idu2]]&lt;&gt;"",1,0)</f>
        <v>1</v>
      </c>
      <c r="AR104">
        <f>IF(OR(Tabla1[[#This Row],[id idu]]&lt;&gt;"",Tabla1[[#This Row],[id servicio]]&lt;&gt;""),1,0)</f>
        <v>1</v>
      </c>
      <c r="AS104">
        <f t="shared" si="1"/>
        <v>2</v>
      </c>
      <c r="AT104" t="str">
        <f>IF(AR104=1,_xlfn.CONCAT("(",1+SUM($AS$1:AS103),",",Tabla1[[#This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(363,217,130,"17-EG6-3","IF3-5",NULL,"LIM_EAL_PAG_1","Gi0/3/0","","",13,45),</v>
      </c>
      <c r="AU104" t="str">
        <f>IF(AQ104=1,_xlfn.CONCAT("(",2+SUM($AS$1:AS103),",",Tabla1[[#This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2]])+1,20)),""),""",",2+SUM($AS$1:AS103)-1,",""","",""",""","",""",""","",""",""","",""",",Tabla1[[#This Row],[id_agregador]],",",Tabla1[[#This Row],[id sitio]],"),"),"")</f>
        <v>(364,217,57,"IF3-5","17-EG6-1",363,"","","","",13,45),</v>
      </c>
      <c r="AV104" s="9" t="str">
        <f>IF(AP104=1,_xlfn.CONCAT("(",3+SUM($AS$1:AS103),",",Tabla1[[#This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3]])+1,20)),""),""",",3+SUM($AS$1:AS103)-1,",""","",""",""","",""",""","",""",""","",""",",Tabla1[[#This Row],[id_agregador]],",",Tabla1[[#This Row],[id sitio]],"),"),"")</f>
        <v/>
      </c>
      <c r="AW104" t="str">
        <f>IF(AO104=1,_xlfn.CONCAT("(",4+SUM($AS$1:AS103),",",Tabla1[[#This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4]])+1,20)),""),""",",4+SUM($AS$1:AS103)-1,",""","",""",""","",""",""","",""",""","",""",",Tabla1[[#This Row],[id_agregador]],",",Tabla1[[#This Row],[id sitio]],"),"),"")</f>
        <v/>
      </c>
      <c r="AX104" t="str">
        <f>IF(AN104=1,_xlfn.CONCAT("(",5+SUM($AS$1:AS103),",",Tabla1[[#This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5]])+1,20)),""),""",",5+SUM($AS$1:AS103)-1,",""","",""",""","",""",""","",""",""","",""",",Tabla1[[#This Row],[id_agregador]],",",Tabla1[[#This Row],[id sitio]],"),"),"")</f>
        <v/>
      </c>
      <c r="AY104" t="str">
        <f>IF(AM104=1,_xlfn.CONCAT("(",6+SUM($AS$1:AS103),",",Tabla1[[#This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6]])+1,20)),""),""",",6+SUM($AS$1:AS103)-1,",""","",""",""","",""",""","",""",""","",""",",Tabla1[[#This Row],[id_agregador]],",",Tabla1[[#This Row],[id sitio]],"),"),"")</f>
        <v/>
      </c>
      <c r="AZ104" t="str">
        <f>IF(AL104=1,_xlfn.CONCAT("(",7+SUM($AS$1:AS103),",",Tabla1[[#This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7]])+1,20)),""),""",",7+SUM($AS$1:AS103)-1,",""","",""",""","",""",""","",""",""","",""",",Tabla1[[#This Row],[id_agregador]],",",Tabla1[[#This Row],[id sitio]],"),"),"")</f>
        <v/>
      </c>
      <c r="BA104" t="str">
        <f>IF(AK104=1,_xlfn.CONCAT("(",8+SUM($AS$1:AS103),",",Tabla1[[#This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8]])+1,20)),""),""",",8+SUM($AS$1:AS103)-1,",""","",""",""","",""",""","",""",""","",""",",Tabla1[[#This Row],[id_agregador]],",",Tabla1[[#This Row],[id sitio]],"),"),"")</f>
        <v/>
      </c>
    </row>
    <row r="105" spans="1:53" x14ac:dyDescent="0.25">
      <c r="A105" s="6" t="s">
        <v>272</v>
      </c>
      <c r="B105" s="6" t="s">
        <v>396</v>
      </c>
      <c r="C105" s="6">
        <f>VLOOKUP(Tabla1[[#This Row],[NOMBRE DE SERVICIO]],tb_servicio!D:E,2,FALSE)</f>
        <v>208</v>
      </c>
      <c r="D105" s="6" t="s">
        <v>163</v>
      </c>
      <c r="E105" s="6">
        <f>IF(Tabla1[[#This Row],[IDU 1]]&lt;&gt;"",VLOOKUP(Tabla1[[#This Row],[IDU 1]],tb_idu!$B:$E,4,FALSE),"")</f>
        <v>130</v>
      </c>
      <c r="F105" s="6" t="s">
        <v>632</v>
      </c>
      <c r="G105" s="6" t="s">
        <v>240</v>
      </c>
      <c r="H105" s="6">
        <f>IF(Tabla1[[#This Row],[IDU 2]]&lt;&gt;"",VLOOKUP(Tabla1[[#This Row],[IDU 2]],tb_idu!$B:$E,4,FALSE),"")</f>
        <v>57</v>
      </c>
      <c r="I105" s="6" t="s">
        <v>619</v>
      </c>
      <c r="J105" s="6"/>
      <c r="K105" s="6" t="str">
        <f>IF(Tabla1[[#This Row],[IDU 3]]&lt;&gt;"",VLOOKUP(Tabla1[[#This Row],[IDU 3]],tb_idu!$B:$E,4,FALSE),"")</f>
        <v/>
      </c>
      <c r="L105" s="6"/>
      <c r="M105" s="6"/>
      <c r="N105" s="6" t="str">
        <f>IF(Tabla1[[#This Row],[IDU 4]]&lt;&gt;"",VLOOKUP(Tabla1[[#This Row],[IDU 4]],tb_idu!$B:$E,4,FALSE),"")</f>
        <v/>
      </c>
      <c r="O105" s="6"/>
      <c r="P105" s="6"/>
      <c r="Q105" s="6" t="str">
        <f>IF(Tabla1[[#This Row],[IDU 5]]&lt;&gt;"",VLOOKUP(Tabla1[[#This Row],[IDU 5]],tb_idu!$B:$E,4,FALSE),"")</f>
        <v/>
      </c>
      <c r="R105" s="6"/>
      <c r="S105" s="6"/>
      <c r="T105" s="6" t="str">
        <f>IF(Tabla1[[#This Row],[IDU 6]]&lt;&gt;"",VLOOKUP(Tabla1[[#This Row],[IDU 6]],tb_idu!$B:$E,4,FALSE),"")</f>
        <v/>
      </c>
      <c r="U105" s="6"/>
      <c r="V105" s="6"/>
      <c r="W105" s="6" t="str">
        <f>IF(Tabla1[[#This Row],[IDU 7]]&lt;&gt;"",VLOOKUP(Tabla1[[#This Row],[IDU 7]],tb_idu!$B:$E,4,FALSE),"")</f>
        <v/>
      </c>
      <c r="X105" s="6"/>
      <c r="Y105" s="6"/>
      <c r="Z105" s="6" t="str">
        <f>IF(Tabla1[[#This Row],[IDU 8]]&lt;&gt;"",VLOOKUP(Tabla1[[#This Row],[IDU 8]],tb_idu!$B:$E,4,FALSE),"")</f>
        <v/>
      </c>
      <c r="AA105" s="6"/>
      <c r="AB105" s="6"/>
      <c r="AC105" s="6"/>
      <c r="AD105" s="6" t="s">
        <v>553</v>
      </c>
      <c r="AE105" s="6" t="s">
        <v>687</v>
      </c>
      <c r="AF105" s="6" t="s">
        <v>44</v>
      </c>
      <c r="AG105" s="6">
        <f>VLOOKUP(Tabla1[[#This Row],[NOMBRE DEL SITE]],tb_sitio!B:D,3,FALSE)</f>
        <v>45</v>
      </c>
      <c r="AH105" s="6" t="s">
        <v>12</v>
      </c>
      <c r="AI105" s="10">
        <f>VLOOKUP(Tabla1[[#This Row],[NOMBRE DEL PE ( agregador )]],tb_sitio!B:D,3,FALSE)</f>
        <v>13</v>
      </c>
      <c r="AK105">
        <f>IF(Tabla1[[#This Row],[id idu8]]&lt;&gt;"",1,0)</f>
        <v>0</v>
      </c>
      <c r="AL105">
        <f>IF(Tabla1[[#This Row],[id idu7]]&lt;&gt;"",1,0)</f>
        <v>0</v>
      </c>
      <c r="AM105">
        <f>IF(Tabla1[[#This Row],[id idu6]]&lt;&gt;"",1,0)</f>
        <v>0</v>
      </c>
      <c r="AN105">
        <f>IF(Tabla1[[#This Row],[id idu5]]&lt;&gt;"",1,0)</f>
        <v>0</v>
      </c>
      <c r="AO105">
        <f>IF(Tabla1[[#This Row],[id idu4]]&lt;&gt;"",1,0)</f>
        <v>0</v>
      </c>
      <c r="AP105">
        <f>IF(Tabla1[[#This Row],[id idu3]]&lt;&gt;"",1,0)</f>
        <v>0</v>
      </c>
      <c r="AQ105">
        <f>IF(Tabla1[[#This Row],[id idu2]]&lt;&gt;"",1,0)</f>
        <v>1</v>
      </c>
      <c r="AR105">
        <f>IF(OR(Tabla1[[#This Row],[id idu]]&lt;&gt;"",Tabla1[[#This Row],[id servicio]]&lt;&gt;""),1,0)</f>
        <v>1</v>
      </c>
      <c r="AS105">
        <f t="shared" si="1"/>
        <v>2</v>
      </c>
      <c r="AT105" t="str">
        <f>IF(AR105=1,_xlfn.CONCAT("(",1+SUM($AS$1:AS104),",",Tabla1[[#This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(365,208,130,"17-EG6-2","IF3-5",NULL,"LIM_EAL_PAG_1","Gi0/3/0","","",13,45),</v>
      </c>
      <c r="AU105" t="str">
        <f>IF(AQ105=1,_xlfn.CONCAT("(",2+SUM($AS$1:AS104),",",Tabla1[[#This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2]])+1,20)),""),""",",2+SUM($AS$1:AS104)-1,",""","",""",""","",""",""","",""",""","",""",",Tabla1[[#This Row],[id_agregador]],",",Tabla1[[#This Row],[id sitio]],"),"),"")</f>
        <v>(366,208,57,"IF3-5","17-EG6-1",365,"","","","",13,45),</v>
      </c>
      <c r="AV105" s="9" t="str">
        <f>IF(AP105=1,_xlfn.CONCAT("(",3+SUM($AS$1:AS104),",",Tabla1[[#This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3]])+1,20)),""),""",",3+SUM($AS$1:AS104)-1,",""","",""",""","",""",""","",""",""","",""",",Tabla1[[#This Row],[id_agregador]],",",Tabla1[[#This Row],[id sitio]],"),"),"")</f>
        <v/>
      </c>
      <c r="AW105" t="str">
        <f>IF(AO105=1,_xlfn.CONCAT("(",4+SUM($AS$1:AS104),",",Tabla1[[#This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4]])+1,20)),""),""",",4+SUM($AS$1:AS104)-1,",""","",""",""","",""",""","",""",""","",""",",Tabla1[[#This Row],[id_agregador]],",",Tabla1[[#This Row],[id sitio]],"),"),"")</f>
        <v/>
      </c>
      <c r="AX105" t="str">
        <f>IF(AN105=1,_xlfn.CONCAT("(",5+SUM($AS$1:AS104),",",Tabla1[[#This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5]])+1,20)),""),""",",5+SUM($AS$1:AS104)-1,",""","",""",""","",""",""","",""",""","",""",",Tabla1[[#This Row],[id_agregador]],",",Tabla1[[#This Row],[id sitio]],"),"),"")</f>
        <v/>
      </c>
      <c r="AY105" t="str">
        <f>IF(AM105=1,_xlfn.CONCAT("(",6+SUM($AS$1:AS104),",",Tabla1[[#This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6]])+1,20)),""),""",",6+SUM($AS$1:AS104)-1,",""","",""",""","",""",""","",""",""","",""",",Tabla1[[#This Row],[id_agregador]],",",Tabla1[[#This Row],[id sitio]],"),"),"")</f>
        <v/>
      </c>
      <c r="AZ105" t="str">
        <f>IF(AL105=1,_xlfn.CONCAT("(",7+SUM($AS$1:AS104),",",Tabla1[[#This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7]])+1,20)),""),""",",7+SUM($AS$1:AS104)-1,",""","",""",""","",""",""","",""",""","",""",",Tabla1[[#This Row],[id_agregador]],",",Tabla1[[#This Row],[id sitio]],"),"),"")</f>
        <v/>
      </c>
      <c r="BA105" t="str">
        <f>IF(AK105=1,_xlfn.CONCAT("(",8+SUM($AS$1:AS104),",",Tabla1[[#This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8]])+1,20)),""),""",",8+SUM($AS$1:AS104)-1,",""","",""",""","",""",""","",""",""","",""",",Tabla1[[#This Row],[id_agregador]],",",Tabla1[[#This Row],[id sitio]],"),"),"")</f>
        <v/>
      </c>
    </row>
    <row r="106" spans="1:53" x14ac:dyDescent="0.25">
      <c r="A106" s="6" t="s">
        <v>272</v>
      </c>
      <c r="B106" s="6" t="s">
        <v>397</v>
      </c>
      <c r="C106" s="6">
        <f>VLOOKUP(Tabla1[[#This Row],[NOMBRE DE SERVICIO]],tb_servicio!D:E,2,FALSE)</f>
        <v>209</v>
      </c>
      <c r="D106" s="6" t="s">
        <v>163</v>
      </c>
      <c r="E106" s="6">
        <f>IF(Tabla1[[#This Row],[IDU 1]]&lt;&gt;"",VLOOKUP(Tabla1[[#This Row],[IDU 1]],tb_idu!$B:$E,4,FALSE),"")</f>
        <v>130</v>
      </c>
      <c r="F106" s="6" t="s">
        <v>587</v>
      </c>
      <c r="G106" s="6" t="s">
        <v>240</v>
      </c>
      <c r="H106" s="6">
        <f>IF(Tabla1[[#This Row],[IDU 2]]&lt;&gt;"",VLOOKUP(Tabla1[[#This Row],[IDU 2]],tb_idu!$B:$E,4,FALSE),"")</f>
        <v>57</v>
      </c>
      <c r="I106" s="6" t="s">
        <v>619</v>
      </c>
      <c r="J106" s="6"/>
      <c r="K106" s="6" t="str">
        <f>IF(Tabla1[[#This Row],[IDU 3]]&lt;&gt;"",VLOOKUP(Tabla1[[#This Row],[IDU 3]],tb_idu!$B:$E,4,FALSE),"")</f>
        <v/>
      </c>
      <c r="L106" s="6"/>
      <c r="M106" s="6"/>
      <c r="N106" s="6" t="str">
        <f>IF(Tabla1[[#This Row],[IDU 4]]&lt;&gt;"",VLOOKUP(Tabla1[[#This Row],[IDU 4]],tb_idu!$B:$E,4,FALSE),"")</f>
        <v/>
      </c>
      <c r="O106" s="6"/>
      <c r="P106" s="6"/>
      <c r="Q106" s="6" t="str">
        <f>IF(Tabla1[[#This Row],[IDU 5]]&lt;&gt;"",VLOOKUP(Tabla1[[#This Row],[IDU 5]],tb_idu!$B:$E,4,FALSE),"")</f>
        <v/>
      </c>
      <c r="R106" s="6"/>
      <c r="S106" s="6"/>
      <c r="T106" s="6" t="str">
        <f>IF(Tabla1[[#This Row],[IDU 6]]&lt;&gt;"",VLOOKUP(Tabla1[[#This Row],[IDU 6]],tb_idu!$B:$E,4,FALSE),"")</f>
        <v/>
      </c>
      <c r="U106" s="6"/>
      <c r="V106" s="6"/>
      <c r="W106" s="6" t="str">
        <f>IF(Tabla1[[#This Row],[IDU 7]]&lt;&gt;"",VLOOKUP(Tabla1[[#This Row],[IDU 7]],tb_idu!$B:$E,4,FALSE),"")</f>
        <v/>
      </c>
      <c r="X106" s="6"/>
      <c r="Y106" s="6"/>
      <c r="Z106" s="6" t="str">
        <f>IF(Tabla1[[#This Row],[IDU 8]]&lt;&gt;"",VLOOKUP(Tabla1[[#This Row],[IDU 8]],tb_idu!$B:$E,4,FALSE),"")</f>
        <v/>
      </c>
      <c r="AA106" s="6"/>
      <c r="AB106" s="6"/>
      <c r="AC106" s="6"/>
      <c r="AD106" s="6" t="s">
        <v>553</v>
      </c>
      <c r="AE106" s="6" t="s">
        <v>687</v>
      </c>
      <c r="AF106" s="6" t="s">
        <v>44</v>
      </c>
      <c r="AG106" s="6">
        <f>VLOOKUP(Tabla1[[#This Row],[NOMBRE DEL SITE]],tb_sitio!B:D,3,FALSE)</f>
        <v>45</v>
      </c>
      <c r="AH106" s="6" t="s">
        <v>12</v>
      </c>
      <c r="AI106" s="10">
        <f>VLOOKUP(Tabla1[[#This Row],[NOMBRE DEL PE ( agregador )]],tb_sitio!B:D,3,FALSE)</f>
        <v>13</v>
      </c>
      <c r="AK106">
        <f>IF(Tabla1[[#This Row],[id idu8]]&lt;&gt;"",1,0)</f>
        <v>0</v>
      </c>
      <c r="AL106">
        <f>IF(Tabla1[[#This Row],[id idu7]]&lt;&gt;"",1,0)</f>
        <v>0</v>
      </c>
      <c r="AM106">
        <f>IF(Tabla1[[#This Row],[id idu6]]&lt;&gt;"",1,0)</f>
        <v>0</v>
      </c>
      <c r="AN106">
        <f>IF(Tabla1[[#This Row],[id idu5]]&lt;&gt;"",1,0)</f>
        <v>0</v>
      </c>
      <c r="AO106">
        <f>IF(Tabla1[[#This Row],[id idu4]]&lt;&gt;"",1,0)</f>
        <v>0</v>
      </c>
      <c r="AP106">
        <f>IF(Tabla1[[#This Row],[id idu3]]&lt;&gt;"",1,0)</f>
        <v>0</v>
      </c>
      <c r="AQ106">
        <f>IF(Tabla1[[#This Row],[id idu2]]&lt;&gt;"",1,0)</f>
        <v>1</v>
      </c>
      <c r="AR106">
        <f>IF(OR(Tabla1[[#This Row],[id idu]]&lt;&gt;"",Tabla1[[#This Row],[id servicio]]&lt;&gt;""),1,0)</f>
        <v>1</v>
      </c>
      <c r="AS106">
        <f t="shared" si="1"/>
        <v>2</v>
      </c>
      <c r="AT106" t="str">
        <f>IF(AR106=1,_xlfn.CONCAT("(",1+SUM($AS$1:AS105),",",Tabla1[[#This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(367,209,130,"2-EG4-1","IF3-5",NULL,"LIM_EAL_PAG_1","Gi0/3/0","","",13,45),</v>
      </c>
      <c r="AU106" t="str">
        <f>IF(AQ106=1,_xlfn.CONCAT("(",2+SUM($AS$1:AS105),",",Tabla1[[#This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2]])+1,20)),""),""",",2+SUM($AS$1:AS105)-1,",""","",""",""","",""",""","",""",""","",""",",Tabla1[[#This Row],[id_agregador]],",",Tabla1[[#This Row],[id sitio]],"),"),"")</f>
        <v>(368,209,57,"IF3-5","17-EG6-1",367,"","","","",13,45),</v>
      </c>
      <c r="AV106" s="9" t="str">
        <f>IF(AP106=1,_xlfn.CONCAT("(",3+SUM($AS$1:AS105),",",Tabla1[[#This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3]])+1,20)),""),""",",3+SUM($AS$1:AS105)-1,",""","",""",""","",""",""","",""",""","",""",",Tabla1[[#This Row],[id_agregador]],",",Tabla1[[#This Row],[id sitio]],"),"),"")</f>
        <v/>
      </c>
      <c r="AW106" t="str">
        <f>IF(AO106=1,_xlfn.CONCAT("(",4+SUM($AS$1:AS105),",",Tabla1[[#This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4]])+1,20)),""),""",",4+SUM($AS$1:AS105)-1,",""","",""",""","",""",""","",""",""","",""",",Tabla1[[#This Row],[id_agregador]],",",Tabla1[[#This Row],[id sitio]],"),"),"")</f>
        <v/>
      </c>
      <c r="AX106" t="str">
        <f>IF(AN106=1,_xlfn.CONCAT("(",5+SUM($AS$1:AS105),",",Tabla1[[#This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5]])+1,20)),""),""",",5+SUM($AS$1:AS105)-1,",""","",""",""","",""",""","",""",""","",""",",Tabla1[[#This Row],[id_agregador]],",",Tabla1[[#This Row],[id sitio]],"),"),"")</f>
        <v/>
      </c>
      <c r="AY106" t="str">
        <f>IF(AM106=1,_xlfn.CONCAT("(",6+SUM($AS$1:AS105),",",Tabla1[[#This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6]])+1,20)),""),""",",6+SUM($AS$1:AS105)-1,",""","",""",""","",""",""","",""",""","",""",",Tabla1[[#This Row],[id_agregador]],",",Tabla1[[#This Row],[id sitio]],"),"),"")</f>
        <v/>
      </c>
      <c r="AZ106" t="str">
        <f>IF(AL106=1,_xlfn.CONCAT("(",7+SUM($AS$1:AS105),",",Tabla1[[#This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7]])+1,20)),""),""",",7+SUM($AS$1:AS105)-1,",""","",""",""","",""",""","",""",""","",""",",Tabla1[[#This Row],[id_agregador]],",",Tabla1[[#This Row],[id sitio]],"),"),"")</f>
        <v/>
      </c>
      <c r="BA106" t="str">
        <f>IF(AK106=1,_xlfn.CONCAT("(",8+SUM($AS$1:AS105),",",Tabla1[[#This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8]])+1,20)),""),""",",8+SUM($AS$1:AS105)-1,",""","",""",""","",""",""","",""",""","",""",",Tabla1[[#This Row],[id_agregador]],",",Tabla1[[#This Row],[id sitio]],"),"),"")</f>
        <v/>
      </c>
    </row>
    <row r="107" spans="1:53" x14ac:dyDescent="0.25">
      <c r="A107" s="6" t="s">
        <v>272</v>
      </c>
      <c r="B107" s="6" t="s">
        <v>398</v>
      </c>
      <c r="C107" s="6">
        <f>VLOOKUP(Tabla1[[#This Row],[NOMBRE DE SERVICIO]],tb_servicio!D:E,2,FALSE)</f>
        <v>218</v>
      </c>
      <c r="D107" s="6" t="s">
        <v>163</v>
      </c>
      <c r="E107" s="6">
        <f>IF(Tabla1[[#This Row],[IDU 1]]&lt;&gt;"",VLOOKUP(Tabla1[[#This Row],[IDU 1]],tb_idu!$B:$E,4,FALSE),"")</f>
        <v>130</v>
      </c>
      <c r="F107" s="6" t="s">
        <v>688</v>
      </c>
      <c r="G107" s="6" t="s">
        <v>240</v>
      </c>
      <c r="H107" s="6">
        <f>IF(Tabla1[[#This Row],[IDU 2]]&lt;&gt;"",VLOOKUP(Tabla1[[#This Row],[IDU 2]],tb_idu!$B:$E,4,FALSE),"")</f>
        <v>57</v>
      </c>
      <c r="I107" s="6" t="s">
        <v>619</v>
      </c>
      <c r="J107" s="6"/>
      <c r="K107" s="6" t="str">
        <f>IF(Tabla1[[#This Row],[IDU 3]]&lt;&gt;"",VLOOKUP(Tabla1[[#This Row],[IDU 3]],tb_idu!$B:$E,4,FALSE),"")</f>
        <v/>
      </c>
      <c r="L107" s="6"/>
      <c r="M107" s="6"/>
      <c r="N107" s="6" t="str">
        <f>IF(Tabla1[[#This Row],[IDU 4]]&lt;&gt;"",VLOOKUP(Tabla1[[#This Row],[IDU 4]],tb_idu!$B:$E,4,FALSE),"")</f>
        <v/>
      </c>
      <c r="O107" s="6"/>
      <c r="P107" s="6"/>
      <c r="Q107" s="6" t="str">
        <f>IF(Tabla1[[#This Row],[IDU 5]]&lt;&gt;"",VLOOKUP(Tabla1[[#This Row],[IDU 5]],tb_idu!$B:$E,4,FALSE),"")</f>
        <v/>
      </c>
      <c r="R107" s="6"/>
      <c r="S107" s="6"/>
      <c r="T107" s="6" t="str">
        <f>IF(Tabla1[[#This Row],[IDU 6]]&lt;&gt;"",VLOOKUP(Tabla1[[#This Row],[IDU 6]],tb_idu!$B:$E,4,FALSE),"")</f>
        <v/>
      </c>
      <c r="U107" s="6"/>
      <c r="V107" s="6"/>
      <c r="W107" s="6" t="str">
        <f>IF(Tabla1[[#This Row],[IDU 7]]&lt;&gt;"",VLOOKUP(Tabla1[[#This Row],[IDU 7]],tb_idu!$B:$E,4,FALSE),"")</f>
        <v/>
      </c>
      <c r="X107" s="6"/>
      <c r="Y107" s="6"/>
      <c r="Z107" s="6" t="str">
        <f>IF(Tabla1[[#This Row],[IDU 8]]&lt;&gt;"",VLOOKUP(Tabla1[[#This Row],[IDU 8]],tb_idu!$B:$E,4,FALSE),"")</f>
        <v/>
      </c>
      <c r="AA107" s="6"/>
      <c r="AB107" s="6"/>
      <c r="AC107" s="6"/>
      <c r="AD107" s="6" t="s">
        <v>553</v>
      </c>
      <c r="AE107" s="6" t="s">
        <v>687</v>
      </c>
      <c r="AF107" s="6" t="s">
        <v>44</v>
      </c>
      <c r="AG107" s="6">
        <f>VLOOKUP(Tabla1[[#This Row],[NOMBRE DEL SITE]],tb_sitio!B:D,3,FALSE)</f>
        <v>45</v>
      </c>
      <c r="AH107" s="6" t="s">
        <v>12</v>
      </c>
      <c r="AI107" s="10">
        <f>VLOOKUP(Tabla1[[#This Row],[NOMBRE DEL PE ( agregador )]],tb_sitio!B:D,3,FALSE)</f>
        <v>13</v>
      </c>
      <c r="AK107">
        <f>IF(Tabla1[[#This Row],[id idu8]]&lt;&gt;"",1,0)</f>
        <v>0</v>
      </c>
      <c r="AL107">
        <f>IF(Tabla1[[#This Row],[id idu7]]&lt;&gt;"",1,0)</f>
        <v>0</v>
      </c>
      <c r="AM107">
        <f>IF(Tabla1[[#This Row],[id idu6]]&lt;&gt;"",1,0)</f>
        <v>0</v>
      </c>
      <c r="AN107">
        <f>IF(Tabla1[[#This Row],[id idu5]]&lt;&gt;"",1,0)</f>
        <v>0</v>
      </c>
      <c r="AO107">
        <f>IF(Tabla1[[#This Row],[id idu4]]&lt;&gt;"",1,0)</f>
        <v>0</v>
      </c>
      <c r="AP107">
        <f>IF(Tabla1[[#This Row],[id idu3]]&lt;&gt;"",1,0)</f>
        <v>0</v>
      </c>
      <c r="AQ107">
        <f>IF(Tabla1[[#This Row],[id idu2]]&lt;&gt;"",1,0)</f>
        <v>1</v>
      </c>
      <c r="AR107">
        <f>IF(OR(Tabla1[[#This Row],[id idu]]&lt;&gt;"",Tabla1[[#This Row],[id servicio]]&lt;&gt;""),1,0)</f>
        <v>1</v>
      </c>
      <c r="AS107">
        <f t="shared" si="1"/>
        <v>2</v>
      </c>
      <c r="AT107" t="str">
        <f>IF(AR107=1,_xlfn.CONCAT("(",1+SUM($AS$1:AS106),",",Tabla1[[#This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(369,218,130,"2-EG4-2","IF3-5",NULL,"LIM_EAL_PAG_1","Gi0/3/0","","",13,45),</v>
      </c>
      <c r="AU107" t="str">
        <f>IF(AQ107=1,_xlfn.CONCAT("(",2+SUM($AS$1:AS106),",",Tabla1[[#This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2]])+1,20)),""),""",",2+SUM($AS$1:AS106)-1,",""","",""",""","",""",""","",""",""","",""",",Tabla1[[#This Row],[id_agregador]],",",Tabla1[[#This Row],[id sitio]],"),"),"")</f>
        <v>(370,218,57,"IF3-5","17-EG6-1",369,"","","","",13,45),</v>
      </c>
      <c r="AV107" s="9" t="str">
        <f>IF(AP107=1,_xlfn.CONCAT("(",3+SUM($AS$1:AS106),",",Tabla1[[#This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3]])+1,20)),""),""",",3+SUM($AS$1:AS106)-1,",""","",""",""","",""",""","",""",""","",""",",Tabla1[[#This Row],[id_agregador]],",",Tabla1[[#This Row],[id sitio]],"),"),"")</f>
        <v/>
      </c>
      <c r="AW107" t="str">
        <f>IF(AO107=1,_xlfn.CONCAT("(",4+SUM($AS$1:AS106),",",Tabla1[[#This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4]])+1,20)),""),""",",4+SUM($AS$1:AS106)-1,",""","",""",""","",""",""","",""",""","",""",",Tabla1[[#This Row],[id_agregador]],",",Tabla1[[#This Row],[id sitio]],"),"),"")</f>
        <v/>
      </c>
      <c r="AX107" t="str">
        <f>IF(AN107=1,_xlfn.CONCAT("(",5+SUM($AS$1:AS106),",",Tabla1[[#This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5]])+1,20)),""),""",",5+SUM($AS$1:AS106)-1,",""","",""",""","",""",""","",""",""","",""",",Tabla1[[#This Row],[id_agregador]],",",Tabla1[[#This Row],[id sitio]],"),"),"")</f>
        <v/>
      </c>
      <c r="AY107" t="str">
        <f>IF(AM107=1,_xlfn.CONCAT("(",6+SUM($AS$1:AS106),",",Tabla1[[#This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6]])+1,20)),""),""",",6+SUM($AS$1:AS106)-1,",""","",""",""","",""",""","",""",""","",""",",Tabla1[[#This Row],[id_agregador]],",",Tabla1[[#This Row],[id sitio]],"),"),"")</f>
        <v/>
      </c>
      <c r="AZ107" t="str">
        <f>IF(AL107=1,_xlfn.CONCAT("(",7+SUM($AS$1:AS106),",",Tabla1[[#This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7]])+1,20)),""),""",",7+SUM($AS$1:AS106)-1,",""","",""",""","",""",""","",""",""","",""",",Tabla1[[#This Row],[id_agregador]],",",Tabla1[[#This Row],[id sitio]],"),"),"")</f>
        <v/>
      </c>
      <c r="BA107" t="str">
        <f>IF(AK107=1,_xlfn.CONCAT("(",8+SUM($AS$1:AS106),",",Tabla1[[#This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8]])+1,20)),""),""",",8+SUM($AS$1:AS106)-1,",""","",""",""","",""",""","",""",""","",""",",Tabla1[[#This Row],[id_agregador]],",",Tabla1[[#This Row],[id sitio]],"),"),"")</f>
        <v/>
      </c>
    </row>
    <row r="108" spans="1:53" x14ac:dyDescent="0.25">
      <c r="A108" s="6" t="s">
        <v>272</v>
      </c>
      <c r="B108" s="6" t="s">
        <v>399</v>
      </c>
      <c r="C108" s="6">
        <f>VLOOKUP(Tabla1[[#This Row],[NOMBRE DE SERVICIO]],tb_servicio!D:E,2,FALSE)</f>
        <v>210</v>
      </c>
      <c r="D108" s="6" t="s">
        <v>163</v>
      </c>
      <c r="E108" s="6">
        <f>IF(Tabla1[[#This Row],[IDU 1]]&lt;&gt;"",VLOOKUP(Tabla1[[#This Row],[IDU 1]],tb_idu!$B:$E,4,FALSE),"")</f>
        <v>130</v>
      </c>
      <c r="F108" s="6" t="s">
        <v>689</v>
      </c>
      <c r="G108" s="6" t="s">
        <v>240</v>
      </c>
      <c r="H108" s="6">
        <f>IF(Tabla1[[#This Row],[IDU 2]]&lt;&gt;"",VLOOKUP(Tabla1[[#This Row],[IDU 2]],tb_idu!$B:$E,4,FALSE),"")</f>
        <v>57</v>
      </c>
      <c r="I108" s="6" t="s">
        <v>619</v>
      </c>
      <c r="J108" s="6"/>
      <c r="K108" s="6" t="str">
        <f>IF(Tabla1[[#This Row],[IDU 3]]&lt;&gt;"",VLOOKUP(Tabla1[[#This Row],[IDU 3]],tb_idu!$B:$E,4,FALSE),"")</f>
        <v/>
      </c>
      <c r="L108" s="6"/>
      <c r="M108" s="6"/>
      <c r="N108" s="6" t="str">
        <f>IF(Tabla1[[#This Row],[IDU 4]]&lt;&gt;"",VLOOKUP(Tabla1[[#This Row],[IDU 4]],tb_idu!$B:$E,4,FALSE),"")</f>
        <v/>
      </c>
      <c r="O108" s="6"/>
      <c r="P108" s="6"/>
      <c r="Q108" s="6" t="str">
        <f>IF(Tabla1[[#This Row],[IDU 5]]&lt;&gt;"",VLOOKUP(Tabla1[[#This Row],[IDU 5]],tb_idu!$B:$E,4,FALSE),"")</f>
        <v/>
      </c>
      <c r="R108" s="6"/>
      <c r="S108" s="6"/>
      <c r="T108" s="6" t="str">
        <f>IF(Tabla1[[#This Row],[IDU 6]]&lt;&gt;"",VLOOKUP(Tabla1[[#This Row],[IDU 6]],tb_idu!$B:$E,4,FALSE),"")</f>
        <v/>
      </c>
      <c r="U108" s="6"/>
      <c r="V108" s="6"/>
      <c r="W108" s="6" t="str">
        <f>IF(Tabla1[[#This Row],[IDU 7]]&lt;&gt;"",VLOOKUP(Tabla1[[#This Row],[IDU 7]],tb_idu!$B:$E,4,FALSE),"")</f>
        <v/>
      </c>
      <c r="X108" s="6"/>
      <c r="Y108" s="6"/>
      <c r="Z108" s="6" t="str">
        <f>IF(Tabla1[[#This Row],[IDU 8]]&lt;&gt;"",VLOOKUP(Tabla1[[#This Row],[IDU 8]],tb_idu!$B:$E,4,FALSE),"")</f>
        <v/>
      </c>
      <c r="AA108" s="6"/>
      <c r="AB108" s="6"/>
      <c r="AC108" s="6"/>
      <c r="AD108" s="6" t="s">
        <v>553</v>
      </c>
      <c r="AE108" s="6" t="s">
        <v>687</v>
      </c>
      <c r="AF108" s="6" t="s">
        <v>44</v>
      </c>
      <c r="AG108" s="6">
        <f>VLOOKUP(Tabla1[[#This Row],[NOMBRE DEL SITE]],tb_sitio!B:D,3,FALSE)</f>
        <v>45</v>
      </c>
      <c r="AH108" s="6" t="s">
        <v>12</v>
      </c>
      <c r="AI108" s="10">
        <f>VLOOKUP(Tabla1[[#This Row],[NOMBRE DEL PE ( agregador )]],tb_sitio!B:D,3,FALSE)</f>
        <v>13</v>
      </c>
      <c r="AK108">
        <f>IF(Tabla1[[#This Row],[id idu8]]&lt;&gt;"",1,0)</f>
        <v>0</v>
      </c>
      <c r="AL108">
        <f>IF(Tabla1[[#This Row],[id idu7]]&lt;&gt;"",1,0)</f>
        <v>0</v>
      </c>
      <c r="AM108">
        <f>IF(Tabla1[[#This Row],[id idu6]]&lt;&gt;"",1,0)</f>
        <v>0</v>
      </c>
      <c r="AN108">
        <f>IF(Tabla1[[#This Row],[id idu5]]&lt;&gt;"",1,0)</f>
        <v>0</v>
      </c>
      <c r="AO108">
        <f>IF(Tabla1[[#This Row],[id idu4]]&lt;&gt;"",1,0)</f>
        <v>0</v>
      </c>
      <c r="AP108">
        <f>IF(Tabla1[[#This Row],[id idu3]]&lt;&gt;"",1,0)</f>
        <v>0</v>
      </c>
      <c r="AQ108">
        <f>IF(Tabla1[[#This Row],[id idu2]]&lt;&gt;"",1,0)</f>
        <v>1</v>
      </c>
      <c r="AR108">
        <f>IF(OR(Tabla1[[#This Row],[id idu]]&lt;&gt;"",Tabla1[[#This Row],[id servicio]]&lt;&gt;""),1,0)</f>
        <v>1</v>
      </c>
      <c r="AS108">
        <f t="shared" si="1"/>
        <v>2</v>
      </c>
      <c r="AT108" t="str">
        <f>IF(AR108=1,_xlfn.CONCAT("(",1+SUM($AS$1:AS107),",",Tabla1[[#This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(371,210,130,"2-EG4-3","IF3-5",NULL,"LIM_EAL_PAG_1","Gi0/3/0","","",13,45),</v>
      </c>
      <c r="AU108" t="str">
        <f>IF(AQ108=1,_xlfn.CONCAT("(",2+SUM($AS$1:AS107),",",Tabla1[[#This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2]])+1,20)),""),""",",2+SUM($AS$1:AS107)-1,",""","",""",""","",""",""","",""",""","",""",",Tabla1[[#This Row],[id_agregador]],",",Tabla1[[#This Row],[id sitio]],"),"),"")</f>
        <v>(372,210,57,"IF3-5","17-EG6-1",371,"","","","",13,45),</v>
      </c>
      <c r="AV108" s="9" t="str">
        <f>IF(AP108=1,_xlfn.CONCAT("(",3+SUM($AS$1:AS107),",",Tabla1[[#This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3]])+1,20)),""),""",",3+SUM($AS$1:AS107)-1,",""","",""",""","",""",""","",""",""","",""",",Tabla1[[#This Row],[id_agregador]],",",Tabla1[[#This Row],[id sitio]],"),"),"")</f>
        <v/>
      </c>
      <c r="AW108" t="str">
        <f>IF(AO108=1,_xlfn.CONCAT("(",4+SUM($AS$1:AS107),",",Tabla1[[#This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4]])+1,20)),""),""",",4+SUM($AS$1:AS107)-1,",""","",""",""","",""",""","",""",""","",""",",Tabla1[[#This Row],[id_agregador]],",",Tabla1[[#This Row],[id sitio]],"),"),"")</f>
        <v/>
      </c>
      <c r="AX108" t="str">
        <f>IF(AN108=1,_xlfn.CONCAT("(",5+SUM($AS$1:AS107),",",Tabla1[[#This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5]])+1,20)),""),""",",5+SUM($AS$1:AS107)-1,",""","",""",""","",""",""","",""",""","",""",",Tabla1[[#This Row],[id_agregador]],",",Tabla1[[#This Row],[id sitio]],"),"),"")</f>
        <v/>
      </c>
      <c r="AY108" t="str">
        <f>IF(AM108=1,_xlfn.CONCAT("(",6+SUM($AS$1:AS107),",",Tabla1[[#This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6]])+1,20)),""),""",",6+SUM($AS$1:AS107)-1,",""","",""",""","",""",""","",""",""","",""",",Tabla1[[#This Row],[id_agregador]],",",Tabla1[[#This Row],[id sitio]],"),"),"")</f>
        <v/>
      </c>
      <c r="AZ108" t="str">
        <f>IF(AL108=1,_xlfn.CONCAT("(",7+SUM($AS$1:AS107),",",Tabla1[[#This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7]])+1,20)),""),""",",7+SUM($AS$1:AS107)-1,",""","",""",""","",""",""","",""",""","",""",",Tabla1[[#This Row],[id_agregador]],",",Tabla1[[#This Row],[id sitio]],"),"),"")</f>
        <v/>
      </c>
      <c r="BA108" t="str">
        <f>IF(AK108=1,_xlfn.CONCAT("(",8+SUM($AS$1:AS107),",",Tabla1[[#This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8]])+1,20)),""),""",",8+SUM($AS$1:AS107)-1,",""","",""",""","",""",""","",""",""","",""",",Tabla1[[#This Row],[id_agregador]],",",Tabla1[[#This Row],[id sitio]],"),"),"")</f>
        <v/>
      </c>
    </row>
    <row r="109" spans="1:53" x14ac:dyDescent="0.25">
      <c r="A109" s="6" t="s">
        <v>272</v>
      </c>
      <c r="B109" s="6" t="s">
        <v>400</v>
      </c>
      <c r="C109" s="6">
        <f>VLOOKUP(Tabla1[[#This Row],[NOMBRE DE SERVICIO]],tb_servicio!D:E,2,FALSE)</f>
        <v>219</v>
      </c>
      <c r="D109" s="6" t="s">
        <v>163</v>
      </c>
      <c r="E109" s="6">
        <f>IF(Tabla1[[#This Row],[IDU 1]]&lt;&gt;"",VLOOKUP(Tabla1[[#This Row],[IDU 1]],tb_idu!$B:$E,4,FALSE),"")</f>
        <v>130</v>
      </c>
      <c r="F109" s="6" t="s">
        <v>690</v>
      </c>
      <c r="G109" s="6" t="s">
        <v>240</v>
      </c>
      <c r="H109" s="6">
        <f>IF(Tabla1[[#This Row],[IDU 2]]&lt;&gt;"",VLOOKUP(Tabla1[[#This Row],[IDU 2]],tb_idu!$B:$E,4,FALSE),"")</f>
        <v>57</v>
      </c>
      <c r="I109" s="6" t="s">
        <v>619</v>
      </c>
      <c r="J109" s="6"/>
      <c r="K109" s="6" t="str">
        <f>IF(Tabla1[[#This Row],[IDU 3]]&lt;&gt;"",VLOOKUP(Tabla1[[#This Row],[IDU 3]],tb_idu!$B:$E,4,FALSE),"")</f>
        <v/>
      </c>
      <c r="L109" s="6"/>
      <c r="M109" s="6"/>
      <c r="N109" s="6" t="str">
        <f>IF(Tabla1[[#This Row],[IDU 4]]&lt;&gt;"",VLOOKUP(Tabla1[[#This Row],[IDU 4]],tb_idu!$B:$E,4,FALSE),"")</f>
        <v/>
      </c>
      <c r="O109" s="6"/>
      <c r="P109" s="6"/>
      <c r="Q109" s="6" t="str">
        <f>IF(Tabla1[[#This Row],[IDU 5]]&lt;&gt;"",VLOOKUP(Tabla1[[#This Row],[IDU 5]],tb_idu!$B:$E,4,FALSE),"")</f>
        <v/>
      </c>
      <c r="R109" s="6"/>
      <c r="S109" s="6"/>
      <c r="T109" s="6" t="str">
        <f>IF(Tabla1[[#This Row],[IDU 6]]&lt;&gt;"",VLOOKUP(Tabla1[[#This Row],[IDU 6]],tb_idu!$B:$E,4,FALSE),"")</f>
        <v/>
      </c>
      <c r="U109" s="6"/>
      <c r="V109" s="6"/>
      <c r="W109" s="6" t="str">
        <f>IF(Tabla1[[#This Row],[IDU 7]]&lt;&gt;"",VLOOKUP(Tabla1[[#This Row],[IDU 7]],tb_idu!$B:$E,4,FALSE),"")</f>
        <v/>
      </c>
      <c r="X109" s="6"/>
      <c r="Y109" s="6"/>
      <c r="Z109" s="6" t="str">
        <f>IF(Tabla1[[#This Row],[IDU 8]]&lt;&gt;"",VLOOKUP(Tabla1[[#This Row],[IDU 8]],tb_idu!$B:$E,4,FALSE),"")</f>
        <v/>
      </c>
      <c r="AA109" s="6"/>
      <c r="AB109" s="6"/>
      <c r="AC109" s="6"/>
      <c r="AD109" s="6" t="s">
        <v>553</v>
      </c>
      <c r="AE109" s="6" t="s">
        <v>687</v>
      </c>
      <c r="AF109" s="6" t="s">
        <v>44</v>
      </c>
      <c r="AG109" s="6">
        <f>VLOOKUP(Tabla1[[#This Row],[NOMBRE DEL SITE]],tb_sitio!B:D,3,FALSE)</f>
        <v>45</v>
      </c>
      <c r="AH109" s="6" t="s">
        <v>12</v>
      </c>
      <c r="AI109" s="10">
        <f>VLOOKUP(Tabla1[[#This Row],[NOMBRE DEL PE ( agregador )]],tb_sitio!B:D,3,FALSE)</f>
        <v>13</v>
      </c>
      <c r="AK109">
        <f>IF(Tabla1[[#This Row],[id idu8]]&lt;&gt;"",1,0)</f>
        <v>0</v>
      </c>
      <c r="AL109">
        <f>IF(Tabla1[[#This Row],[id idu7]]&lt;&gt;"",1,0)</f>
        <v>0</v>
      </c>
      <c r="AM109">
        <f>IF(Tabla1[[#This Row],[id idu6]]&lt;&gt;"",1,0)</f>
        <v>0</v>
      </c>
      <c r="AN109">
        <f>IF(Tabla1[[#This Row],[id idu5]]&lt;&gt;"",1,0)</f>
        <v>0</v>
      </c>
      <c r="AO109">
        <f>IF(Tabla1[[#This Row],[id idu4]]&lt;&gt;"",1,0)</f>
        <v>0</v>
      </c>
      <c r="AP109">
        <f>IF(Tabla1[[#This Row],[id idu3]]&lt;&gt;"",1,0)</f>
        <v>0</v>
      </c>
      <c r="AQ109">
        <f>IF(Tabla1[[#This Row],[id idu2]]&lt;&gt;"",1,0)</f>
        <v>1</v>
      </c>
      <c r="AR109">
        <f>IF(OR(Tabla1[[#This Row],[id idu]]&lt;&gt;"",Tabla1[[#This Row],[id servicio]]&lt;&gt;""),1,0)</f>
        <v>1</v>
      </c>
      <c r="AS109">
        <f t="shared" si="1"/>
        <v>2</v>
      </c>
      <c r="AT109" t="str">
        <f>IF(AR109=1,_xlfn.CONCAT("(",1+SUM($AS$1:AS108),",",Tabla1[[#This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(373,219,130,"2-EG4-4","IF3-5",NULL,"LIM_EAL_PAG_1","Gi0/3/0","","",13,45),</v>
      </c>
      <c r="AU109" t="str">
        <f>IF(AQ109=1,_xlfn.CONCAT("(",2+SUM($AS$1:AS108),",",Tabla1[[#This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2]])+1,20)),""),""",",2+SUM($AS$1:AS108)-1,",""","",""",""","",""",""","",""",""","",""",",Tabla1[[#This Row],[id_agregador]],",",Tabla1[[#This Row],[id sitio]],"),"),"")</f>
        <v>(374,219,57,"IF3-5","17-EG6-1",373,"","","","",13,45),</v>
      </c>
      <c r="AV109" s="9" t="str">
        <f>IF(AP109=1,_xlfn.CONCAT("(",3+SUM($AS$1:AS108),",",Tabla1[[#This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3]])+1,20)),""),""",",3+SUM($AS$1:AS108)-1,",""","",""",""","",""",""","",""",""","",""",",Tabla1[[#This Row],[id_agregador]],",",Tabla1[[#This Row],[id sitio]],"),"),"")</f>
        <v/>
      </c>
      <c r="AW109" t="str">
        <f>IF(AO109=1,_xlfn.CONCAT("(",4+SUM($AS$1:AS108),",",Tabla1[[#This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4]])+1,20)),""),""",",4+SUM($AS$1:AS108)-1,",""","",""",""","",""",""","",""",""","",""",",Tabla1[[#This Row],[id_agregador]],",",Tabla1[[#This Row],[id sitio]],"),"),"")</f>
        <v/>
      </c>
      <c r="AX109" t="str">
        <f>IF(AN109=1,_xlfn.CONCAT("(",5+SUM($AS$1:AS108),",",Tabla1[[#This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5]])+1,20)),""),""",",5+SUM($AS$1:AS108)-1,",""","",""",""","",""",""","",""",""","",""",",Tabla1[[#This Row],[id_agregador]],",",Tabla1[[#This Row],[id sitio]],"),"),"")</f>
        <v/>
      </c>
      <c r="AY109" t="str">
        <f>IF(AM109=1,_xlfn.CONCAT("(",6+SUM($AS$1:AS108),",",Tabla1[[#This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6]])+1,20)),""),""",",6+SUM($AS$1:AS108)-1,",""","",""",""","",""",""","",""",""","",""",",Tabla1[[#This Row],[id_agregador]],",",Tabla1[[#This Row],[id sitio]],"),"),"")</f>
        <v/>
      </c>
      <c r="AZ109" t="str">
        <f>IF(AL109=1,_xlfn.CONCAT("(",7+SUM($AS$1:AS108),",",Tabla1[[#This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7]])+1,20)),""),""",",7+SUM($AS$1:AS108)-1,",""","",""",""","",""",""","",""",""","",""",",Tabla1[[#This Row],[id_agregador]],",",Tabla1[[#This Row],[id sitio]],"),"),"")</f>
        <v/>
      </c>
      <c r="BA109" t="str">
        <f>IF(AK109=1,_xlfn.CONCAT("(",8+SUM($AS$1:AS108),",",Tabla1[[#This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8]])+1,20)),""),""",",8+SUM($AS$1:AS108)-1,",""","",""",""","",""",""","",""",""","",""",",Tabla1[[#This Row],[id_agregador]],",",Tabla1[[#This Row],[id sitio]],"),"),"")</f>
        <v/>
      </c>
    </row>
    <row r="110" spans="1:53" x14ac:dyDescent="0.25">
      <c r="A110" s="6" t="s">
        <v>272</v>
      </c>
      <c r="B110" s="6" t="s">
        <v>401</v>
      </c>
      <c r="C110" s="6">
        <f>VLOOKUP(Tabla1[[#This Row],[NOMBRE DE SERVICIO]],tb_servicio!D:E,2,FALSE)</f>
        <v>200</v>
      </c>
      <c r="D110" s="6" t="s">
        <v>164</v>
      </c>
      <c r="E110" s="6">
        <f>IF(Tabla1[[#This Row],[IDU 1]]&lt;&gt;"",VLOOKUP(Tabla1[[#This Row],[IDU 1]],tb_idu!$B:$E,4,FALSE),"")</f>
        <v>188</v>
      </c>
      <c r="F110" s="6" t="s">
        <v>600</v>
      </c>
      <c r="G110" s="6" t="s">
        <v>241</v>
      </c>
      <c r="H110" s="6">
        <f>IF(Tabla1[[#This Row],[IDU 2]]&lt;&gt;"",VLOOKUP(Tabla1[[#This Row],[IDU 2]],tb_idu!$B:$E,4,FALSE),"")</f>
        <v>58</v>
      </c>
      <c r="I110" s="6" t="s">
        <v>619</v>
      </c>
      <c r="J110" s="6"/>
      <c r="K110" s="6" t="str">
        <f>IF(Tabla1[[#This Row],[IDU 3]]&lt;&gt;"",VLOOKUP(Tabla1[[#This Row],[IDU 3]],tb_idu!$B:$E,4,FALSE),"")</f>
        <v/>
      </c>
      <c r="L110" s="6"/>
      <c r="M110" s="6"/>
      <c r="N110" s="6" t="str">
        <f>IF(Tabla1[[#This Row],[IDU 4]]&lt;&gt;"",VLOOKUP(Tabla1[[#This Row],[IDU 4]],tb_idu!$B:$E,4,FALSE),"")</f>
        <v/>
      </c>
      <c r="O110" s="6"/>
      <c r="P110" s="6"/>
      <c r="Q110" s="6" t="str">
        <f>IF(Tabla1[[#This Row],[IDU 5]]&lt;&gt;"",VLOOKUP(Tabla1[[#This Row],[IDU 5]],tb_idu!$B:$E,4,FALSE),"")</f>
        <v/>
      </c>
      <c r="R110" s="6"/>
      <c r="S110" s="6"/>
      <c r="T110" s="6" t="str">
        <f>IF(Tabla1[[#This Row],[IDU 6]]&lt;&gt;"",VLOOKUP(Tabla1[[#This Row],[IDU 6]],tb_idu!$B:$E,4,FALSE),"")</f>
        <v/>
      </c>
      <c r="U110" s="6"/>
      <c r="V110" s="6"/>
      <c r="W110" s="6" t="str">
        <f>IF(Tabla1[[#This Row],[IDU 7]]&lt;&gt;"",VLOOKUP(Tabla1[[#This Row],[IDU 7]],tb_idu!$B:$E,4,FALSE),"")</f>
        <v/>
      </c>
      <c r="X110" s="6"/>
      <c r="Y110" s="6"/>
      <c r="Z110" s="6" t="str">
        <f>IF(Tabla1[[#This Row],[IDU 8]]&lt;&gt;"",VLOOKUP(Tabla1[[#This Row],[IDU 8]],tb_idu!$B:$E,4,FALSE),"")</f>
        <v/>
      </c>
      <c r="AA110" s="6"/>
      <c r="AB110" s="6" t="s">
        <v>691</v>
      </c>
      <c r="AC110" s="6"/>
      <c r="AD110" s="6" t="s">
        <v>553</v>
      </c>
      <c r="AE110" s="6" t="s">
        <v>692</v>
      </c>
      <c r="AF110" s="6" t="s">
        <v>44</v>
      </c>
      <c r="AG110" s="6">
        <f>VLOOKUP(Tabla1[[#This Row],[NOMBRE DEL SITE]],tb_sitio!B:D,3,FALSE)</f>
        <v>45</v>
      </c>
      <c r="AH110" s="6" t="s">
        <v>12</v>
      </c>
      <c r="AI110" s="10">
        <f>VLOOKUP(Tabla1[[#This Row],[NOMBRE DEL PE ( agregador )]],tb_sitio!B:D,3,FALSE)</f>
        <v>13</v>
      </c>
      <c r="AK110">
        <f>IF(Tabla1[[#This Row],[id idu8]]&lt;&gt;"",1,0)</f>
        <v>0</v>
      </c>
      <c r="AL110">
        <f>IF(Tabla1[[#This Row],[id idu7]]&lt;&gt;"",1,0)</f>
        <v>0</v>
      </c>
      <c r="AM110">
        <f>IF(Tabla1[[#This Row],[id idu6]]&lt;&gt;"",1,0)</f>
        <v>0</v>
      </c>
      <c r="AN110">
        <f>IF(Tabla1[[#This Row],[id idu5]]&lt;&gt;"",1,0)</f>
        <v>0</v>
      </c>
      <c r="AO110">
        <f>IF(Tabla1[[#This Row],[id idu4]]&lt;&gt;"",1,0)</f>
        <v>0</v>
      </c>
      <c r="AP110">
        <f>IF(Tabla1[[#This Row],[id idu3]]&lt;&gt;"",1,0)</f>
        <v>0</v>
      </c>
      <c r="AQ110">
        <f>IF(Tabla1[[#This Row],[id idu2]]&lt;&gt;"",1,0)</f>
        <v>1</v>
      </c>
      <c r="AR110">
        <f>IF(OR(Tabla1[[#This Row],[id idu]]&lt;&gt;"",Tabla1[[#This Row],[id servicio]]&lt;&gt;""),1,0)</f>
        <v>1</v>
      </c>
      <c r="AS110">
        <f t="shared" si="1"/>
        <v>2</v>
      </c>
      <c r="AT110" t="str">
        <f>IF(AR110=1,_xlfn.CONCAT("(",1+SUM($AS$1:AS109),",",Tabla1[[#This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(375,200,188,"17-EG6-1","IF3-5",NULL,"LIM_EAL_PAG_1","Gi0/3/1","10.80.3.247/ NMS COM","",13,45),</v>
      </c>
      <c r="AU110" t="str">
        <f>IF(AQ110=1,_xlfn.CONCAT("(",2+SUM($AS$1:AS109),",",Tabla1[[#This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2]])+1,20)),""),""",",2+SUM($AS$1:AS109)-1,",""","",""",""","",""",""","",""",""","",""",",Tabla1[[#This Row],[id_agregador]],",",Tabla1[[#This Row],[id sitio]],"),"),"")</f>
        <v>(376,200,58,"IF3-5","17-EG6-1",375,"","","","",13,45),</v>
      </c>
      <c r="AV110" s="9" t="str">
        <f>IF(AP110=1,_xlfn.CONCAT("(",3+SUM($AS$1:AS109),",",Tabla1[[#This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3]])+1,20)),""),""",",3+SUM($AS$1:AS109)-1,",""","",""",""","",""",""","",""",""","",""",",Tabla1[[#This Row],[id_agregador]],",",Tabla1[[#This Row],[id sitio]],"),"),"")</f>
        <v/>
      </c>
      <c r="AW110" t="str">
        <f>IF(AO110=1,_xlfn.CONCAT("(",4+SUM($AS$1:AS109),",",Tabla1[[#This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4]])+1,20)),""),""",",4+SUM($AS$1:AS109)-1,",""","",""",""","",""",""","",""",""","",""",",Tabla1[[#This Row],[id_agregador]],",",Tabla1[[#This Row],[id sitio]],"),"),"")</f>
        <v/>
      </c>
      <c r="AX110" t="str">
        <f>IF(AN110=1,_xlfn.CONCAT("(",5+SUM($AS$1:AS109),",",Tabla1[[#This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5]])+1,20)),""),""",",5+SUM($AS$1:AS109)-1,",""","",""",""","",""",""","",""",""","",""",",Tabla1[[#This Row],[id_agregador]],",",Tabla1[[#This Row],[id sitio]],"),"),"")</f>
        <v/>
      </c>
      <c r="AY110" t="str">
        <f>IF(AM110=1,_xlfn.CONCAT("(",6+SUM($AS$1:AS109),",",Tabla1[[#This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6]])+1,20)),""),""",",6+SUM($AS$1:AS109)-1,",""","",""",""","",""",""","",""",""","",""",",Tabla1[[#This Row],[id_agregador]],",",Tabla1[[#This Row],[id sitio]],"),"),"")</f>
        <v/>
      </c>
      <c r="AZ110" t="str">
        <f>IF(AL110=1,_xlfn.CONCAT("(",7+SUM($AS$1:AS109),",",Tabla1[[#This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7]])+1,20)),""),""",",7+SUM($AS$1:AS109)-1,",""","",""",""","",""",""","",""",""","",""",",Tabla1[[#This Row],[id_agregador]],",",Tabla1[[#This Row],[id sitio]],"),"),"")</f>
        <v/>
      </c>
      <c r="BA110" t="str">
        <f>IF(AK110=1,_xlfn.CONCAT("(",8+SUM($AS$1:AS109),",",Tabla1[[#This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8]])+1,20)),""),""",",8+SUM($AS$1:AS109)-1,",""","",""",""","",""",""","",""",""","",""",",Tabla1[[#This Row],[id_agregador]],",",Tabla1[[#This Row],[id sitio]],"),"),"")</f>
        <v/>
      </c>
    </row>
    <row r="111" spans="1:53" x14ac:dyDescent="0.25">
      <c r="A111" s="6" t="s">
        <v>272</v>
      </c>
      <c r="B111" s="6" t="s">
        <v>402</v>
      </c>
      <c r="C111" s="6">
        <f>VLOOKUP(Tabla1[[#This Row],[NOMBRE DE SERVICIO]],tb_servicio!D:E,2,FALSE)</f>
        <v>205</v>
      </c>
      <c r="D111" s="6" t="s">
        <v>164</v>
      </c>
      <c r="E111" s="6">
        <f>IF(Tabla1[[#This Row],[IDU 1]]&lt;&gt;"",VLOOKUP(Tabla1[[#This Row],[IDU 1]],tb_idu!$B:$E,4,FALSE),"")</f>
        <v>188</v>
      </c>
      <c r="F111" s="6" t="s">
        <v>600</v>
      </c>
      <c r="G111" s="6" t="s">
        <v>241</v>
      </c>
      <c r="H111" s="6">
        <f>IF(Tabla1[[#This Row],[IDU 2]]&lt;&gt;"",VLOOKUP(Tabla1[[#This Row],[IDU 2]],tb_idu!$B:$E,4,FALSE),"")</f>
        <v>58</v>
      </c>
      <c r="I111" s="6" t="s">
        <v>619</v>
      </c>
      <c r="J111" s="6"/>
      <c r="K111" s="6" t="str">
        <f>IF(Tabla1[[#This Row],[IDU 3]]&lt;&gt;"",VLOOKUP(Tabla1[[#This Row],[IDU 3]],tb_idu!$B:$E,4,FALSE),"")</f>
        <v/>
      </c>
      <c r="L111" s="6"/>
      <c r="M111" s="6"/>
      <c r="N111" s="6" t="str">
        <f>IF(Tabla1[[#This Row],[IDU 4]]&lt;&gt;"",VLOOKUP(Tabla1[[#This Row],[IDU 4]],tb_idu!$B:$E,4,FALSE),"")</f>
        <v/>
      </c>
      <c r="O111" s="6"/>
      <c r="P111" s="6"/>
      <c r="Q111" s="6" t="str">
        <f>IF(Tabla1[[#This Row],[IDU 5]]&lt;&gt;"",VLOOKUP(Tabla1[[#This Row],[IDU 5]],tb_idu!$B:$E,4,FALSE),"")</f>
        <v/>
      </c>
      <c r="R111" s="6"/>
      <c r="S111" s="6"/>
      <c r="T111" s="6" t="str">
        <f>IF(Tabla1[[#This Row],[IDU 6]]&lt;&gt;"",VLOOKUP(Tabla1[[#This Row],[IDU 6]],tb_idu!$B:$E,4,FALSE),"")</f>
        <v/>
      </c>
      <c r="U111" s="6"/>
      <c r="V111" s="6"/>
      <c r="W111" s="6" t="str">
        <f>IF(Tabla1[[#This Row],[IDU 7]]&lt;&gt;"",VLOOKUP(Tabla1[[#This Row],[IDU 7]],tb_idu!$B:$E,4,FALSE),"")</f>
        <v/>
      </c>
      <c r="X111" s="6"/>
      <c r="Y111" s="6"/>
      <c r="Z111" s="6" t="str">
        <f>IF(Tabla1[[#This Row],[IDU 8]]&lt;&gt;"",VLOOKUP(Tabla1[[#This Row],[IDU 8]],tb_idu!$B:$E,4,FALSE),"")</f>
        <v/>
      </c>
      <c r="AA111" s="6"/>
      <c r="AB111" s="6"/>
      <c r="AC111" s="6"/>
      <c r="AD111" s="6" t="s">
        <v>553</v>
      </c>
      <c r="AE111" s="6" t="s">
        <v>692</v>
      </c>
      <c r="AF111" s="6" t="s">
        <v>44</v>
      </c>
      <c r="AG111" s="6">
        <f>VLOOKUP(Tabla1[[#This Row],[NOMBRE DEL SITE]],tb_sitio!B:D,3,FALSE)</f>
        <v>45</v>
      </c>
      <c r="AH111" s="6" t="s">
        <v>12</v>
      </c>
      <c r="AI111" s="10">
        <f>VLOOKUP(Tabla1[[#This Row],[NOMBRE DEL PE ( agregador )]],tb_sitio!B:D,3,FALSE)</f>
        <v>13</v>
      </c>
      <c r="AK111">
        <f>IF(Tabla1[[#This Row],[id idu8]]&lt;&gt;"",1,0)</f>
        <v>0</v>
      </c>
      <c r="AL111">
        <f>IF(Tabla1[[#This Row],[id idu7]]&lt;&gt;"",1,0)</f>
        <v>0</v>
      </c>
      <c r="AM111">
        <f>IF(Tabla1[[#This Row],[id idu6]]&lt;&gt;"",1,0)</f>
        <v>0</v>
      </c>
      <c r="AN111">
        <f>IF(Tabla1[[#This Row],[id idu5]]&lt;&gt;"",1,0)</f>
        <v>0</v>
      </c>
      <c r="AO111">
        <f>IF(Tabla1[[#This Row],[id idu4]]&lt;&gt;"",1,0)</f>
        <v>0</v>
      </c>
      <c r="AP111">
        <f>IF(Tabla1[[#This Row],[id idu3]]&lt;&gt;"",1,0)</f>
        <v>0</v>
      </c>
      <c r="AQ111">
        <f>IF(Tabla1[[#This Row],[id idu2]]&lt;&gt;"",1,0)</f>
        <v>1</v>
      </c>
      <c r="AR111">
        <f>IF(OR(Tabla1[[#This Row],[id idu]]&lt;&gt;"",Tabla1[[#This Row],[id servicio]]&lt;&gt;""),1,0)</f>
        <v>1</v>
      </c>
      <c r="AS111">
        <f t="shared" si="1"/>
        <v>2</v>
      </c>
      <c r="AT111" t="str">
        <f>IF(AR111=1,_xlfn.CONCAT("(",1+SUM($AS$1:AS110),",",Tabla1[[#This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(377,205,188,"17-EG6-1","IF3-5",NULL,"LIM_EAL_PAG_1","Gi0/3/1","","",13,45),</v>
      </c>
      <c r="AU111" t="str">
        <f>IF(AQ111=1,_xlfn.CONCAT("(",2+SUM($AS$1:AS110),",",Tabla1[[#This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2]])+1,20)),""),""",",2+SUM($AS$1:AS110)-1,",""","",""",""","",""",""","",""",""","",""",",Tabla1[[#This Row],[id_agregador]],",",Tabla1[[#This Row],[id sitio]],"),"),"")</f>
        <v>(378,205,58,"IF3-5","17-EG6-1",377,"","","","",13,45),</v>
      </c>
      <c r="AV111" s="9" t="str">
        <f>IF(AP111=1,_xlfn.CONCAT("(",3+SUM($AS$1:AS110),",",Tabla1[[#This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3]])+1,20)),""),""",",3+SUM($AS$1:AS110)-1,",""","",""",""","",""",""","",""",""","",""",",Tabla1[[#This Row],[id_agregador]],",",Tabla1[[#This Row],[id sitio]],"),"),"")</f>
        <v/>
      </c>
      <c r="AW111" t="str">
        <f>IF(AO111=1,_xlfn.CONCAT("(",4+SUM($AS$1:AS110),",",Tabla1[[#This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4]])+1,20)),""),""",",4+SUM($AS$1:AS110)-1,",""","",""",""","",""",""","",""",""","",""",",Tabla1[[#This Row],[id_agregador]],",",Tabla1[[#This Row],[id sitio]],"),"),"")</f>
        <v/>
      </c>
      <c r="AX111" t="str">
        <f>IF(AN111=1,_xlfn.CONCAT("(",5+SUM($AS$1:AS110),",",Tabla1[[#This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5]])+1,20)),""),""",",5+SUM($AS$1:AS110)-1,",""","",""",""","",""",""","",""",""","",""",",Tabla1[[#This Row],[id_agregador]],",",Tabla1[[#This Row],[id sitio]],"),"),"")</f>
        <v/>
      </c>
      <c r="AY111" t="str">
        <f>IF(AM111=1,_xlfn.CONCAT("(",6+SUM($AS$1:AS110),",",Tabla1[[#This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6]])+1,20)),""),""",",6+SUM($AS$1:AS110)-1,",""","",""",""","",""",""","",""",""","",""",",Tabla1[[#This Row],[id_agregador]],",",Tabla1[[#This Row],[id sitio]],"),"),"")</f>
        <v/>
      </c>
      <c r="AZ111" t="str">
        <f>IF(AL111=1,_xlfn.CONCAT("(",7+SUM($AS$1:AS110),",",Tabla1[[#This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7]])+1,20)),""),""",",7+SUM($AS$1:AS110)-1,",""","",""",""","",""",""","",""",""","",""",",Tabla1[[#This Row],[id_agregador]],",",Tabla1[[#This Row],[id sitio]],"),"),"")</f>
        <v/>
      </c>
      <c r="BA111" t="str">
        <f>IF(AK111=1,_xlfn.CONCAT("(",8+SUM($AS$1:AS110),",",Tabla1[[#This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8]])+1,20)),""),""",",8+SUM($AS$1:AS110)-1,",""","",""",""","",""",""","",""",""","",""",",Tabla1[[#This Row],[id_agregador]],",",Tabla1[[#This Row],[id sitio]],"),"),"")</f>
        <v/>
      </c>
    </row>
    <row r="112" spans="1:53" x14ac:dyDescent="0.25">
      <c r="A112" s="6" t="s">
        <v>272</v>
      </c>
      <c r="B112" s="6" t="s">
        <v>403</v>
      </c>
      <c r="C112" s="6">
        <f>VLOOKUP(Tabla1[[#This Row],[NOMBRE DE SERVICIO]],tb_servicio!D:E,2,FALSE)</f>
        <v>214</v>
      </c>
      <c r="D112" s="6" t="s">
        <v>164</v>
      </c>
      <c r="E112" s="6">
        <f>IF(Tabla1[[#This Row],[IDU 1]]&lt;&gt;"",VLOOKUP(Tabla1[[#This Row],[IDU 1]],tb_idu!$B:$E,4,FALSE),"")</f>
        <v>188</v>
      </c>
      <c r="F112" s="6" t="s">
        <v>600</v>
      </c>
      <c r="G112" s="6" t="s">
        <v>241</v>
      </c>
      <c r="H112" s="6">
        <f>IF(Tabla1[[#This Row],[IDU 2]]&lt;&gt;"",VLOOKUP(Tabla1[[#This Row],[IDU 2]],tb_idu!$B:$E,4,FALSE),"")</f>
        <v>58</v>
      </c>
      <c r="I112" s="6" t="s">
        <v>619</v>
      </c>
      <c r="J112" s="6"/>
      <c r="K112" s="6" t="str">
        <f>IF(Tabla1[[#This Row],[IDU 3]]&lt;&gt;"",VLOOKUP(Tabla1[[#This Row],[IDU 3]],tb_idu!$B:$E,4,FALSE),"")</f>
        <v/>
      </c>
      <c r="L112" s="6"/>
      <c r="M112" s="6"/>
      <c r="N112" s="6" t="str">
        <f>IF(Tabla1[[#This Row],[IDU 4]]&lt;&gt;"",VLOOKUP(Tabla1[[#This Row],[IDU 4]],tb_idu!$B:$E,4,FALSE),"")</f>
        <v/>
      </c>
      <c r="O112" s="6"/>
      <c r="P112" s="6"/>
      <c r="Q112" s="6" t="str">
        <f>IF(Tabla1[[#This Row],[IDU 5]]&lt;&gt;"",VLOOKUP(Tabla1[[#This Row],[IDU 5]],tb_idu!$B:$E,4,FALSE),"")</f>
        <v/>
      </c>
      <c r="R112" s="6"/>
      <c r="S112" s="6"/>
      <c r="T112" s="6" t="str">
        <f>IF(Tabla1[[#This Row],[IDU 6]]&lt;&gt;"",VLOOKUP(Tabla1[[#This Row],[IDU 6]],tb_idu!$B:$E,4,FALSE),"")</f>
        <v/>
      </c>
      <c r="U112" s="6"/>
      <c r="V112" s="6"/>
      <c r="W112" s="6" t="str">
        <f>IF(Tabla1[[#This Row],[IDU 7]]&lt;&gt;"",VLOOKUP(Tabla1[[#This Row],[IDU 7]],tb_idu!$B:$E,4,FALSE),"")</f>
        <v/>
      </c>
      <c r="X112" s="6"/>
      <c r="Y112" s="6"/>
      <c r="Z112" s="6" t="str">
        <f>IF(Tabla1[[#This Row],[IDU 8]]&lt;&gt;"",VLOOKUP(Tabla1[[#This Row],[IDU 8]],tb_idu!$B:$E,4,FALSE),"")</f>
        <v/>
      </c>
      <c r="AA112" s="6"/>
      <c r="AB112" s="6"/>
      <c r="AC112" s="6"/>
      <c r="AD112" s="6" t="s">
        <v>553</v>
      </c>
      <c r="AE112" s="6" t="s">
        <v>692</v>
      </c>
      <c r="AF112" s="6" t="s">
        <v>44</v>
      </c>
      <c r="AG112" s="6">
        <f>VLOOKUP(Tabla1[[#This Row],[NOMBRE DEL SITE]],tb_sitio!B:D,3,FALSE)</f>
        <v>45</v>
      </c>
      <c r="AH112" s="6" t="s">
        <v>12</v>
      </c>
      <c r="AI112" s="10">
        <f>VLOOKUP(Tabla1[[#This Row],[NOMBRE DEL PE ( agregador )]],tb_sitio!B:D,3,FALSE)</f>
        <v>13</v>
      </c>
      <c r="AK112">
        <f>IF(Tabla1[[#This Row],[id idu8]]&lt;&gt;"",1,0)</f>
        <v>0</v>
      </c>
      <c r="AL112">
        <f>IF(Tabla1[[#This Row],[id idu7]]&lt;&gt;"",1,0)</f>
        <v>0</v>
      </c>
      <c r="AM112">
        <f>IF(Tabla1[[#This Row],[id idu6]]&lt;&gt;"",1,0)</f>
        <v>0</v>
      </c>
      <c r="AN112">
        <f>IF(Tabla1[[#This Row],[id idu5]]&lt;&gt;"",1,0)</f>
        <v>0</v>
      </c>
      <c r="AO112">
        <f>IF(Tabla1[[#This Row],[id idu4]]&lt;&gt;"",1,0)</f>
        <v>0</v>
      </c>
      <c r="AP112">
        <f>IF(Tabla1[[#This Row],[id idu3]]&lt;&gt;"",1,0)</f>
        <v>0</v>
      </c>
      <c r="AQ112">
        <f>IF(Tabla1[[#This Row],[id idu2]]&lt;&gt;"",1,0)</f>
        <v>1</v>
      </c>
      <c r="AR112">
        <f>IF(OR(Tabla1[[#This Row],[id idu]]&lt;&gt;"",Tabla1[[#This Row],[id servicio]]&lt;&gt;""),1,0)</f>
        <v>1</v>
      </c>
      <c r="AS112">
        <f t="shared" si="1"/>
        <v>2</v>
      </c>
      <c r="AT112" t="str">
        <f>IF(AR112=1,_xlfn.CONCAT("(",1+SUM($AS$1:AS111),",",Tabla1[[#This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(379,214,188,"17-EG6-1","IF3-5",NULL,"LIM_EAL_PAG_1","Gi0/3/1","","",13,45),</v>
      </c>
      <c r="AU112" t="str">
        <f>IF(AQ112=1,_xlfn.CONCAT("(",2+SUM($AS$1:AS111),",",Tabla1[[#This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2]])+1,20)),""),""",",2+SUM($AS$1:AS111)-1,",""","",""",""","",""",""","",""",""","",""",",Tabla1[[#This Row],[id_agregador]],",",Tabla1[[#This Row],[id sitio]],"),"),"")</f>
        <v>(380,214,58,"IF3-5","17-EG6-1",379,"","","","",13,45),</v>
      </c>
      <c r="AV112" s="9" t="str">
        <f>IF(AP112=1,_xlfn.CONCAT("(",3+SUM($AS$1:AS111),",",Tabla1[[#This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3]])+1,20)),""),""",",3+SUM($AS$1:AS111)-1,",""","",""",""","",""",""","",""",""","",""",",Tabla1[[#This Row],[id_agregador]],",",Tabla1[[#This Row],[id sitio]],"),"),"")</f>
        <v/>
      </c>
      <c r="AW112" t="str">
        <f>IF(AO112=1,_xlfn.CONCAT("(",4+SUM($AS$1:AS111),",",Tabla1[[#This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4]])+1,20)),""),""",",4+SUM($AS$1:AS111)-1,",""","",""",""","",""",""","",""",""","",""",",Tabla1[[#This Row],[id_agregador]],",",Tabla1[[#This Row],[id sitio]],"),"),"")</f>
        <v/>
      </c>
      <c r="AX112" t="str">
        <f>IF(AN112=1,_xlfn.CONCAT("(",5+SUM($AS$1:AS111),",",Tabla1[[#This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5]])+1,20)),""),""",",5+SUM($AS$1:AS111)-1,",""","",""",""","",""",""","",""",""","",""",",Tabla1[[#This Row],[id_agregador]],",",Tabla1[[#This Row],[id sitio]],"),"),"")</f>
        <v/>
      </c>
      <c r="AY112" t="str">
        <f>IF(AM112=1,_xlfn.CONCAT("(",6+SUM($AS$1:AS111),",",Tabla1[[#This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6]])+1,20)),""),""",",6+SUM($AS$1:AS111)-1,",""","",""",""","",""",""","",""",""","",""",",Tabla1[[#This Row],[id_agregador]],",",Tabla1[[#This Row],[id sitio]],"),"),"")</f>
        <v/>
      </c>
      <c r="AZ112" t="str">
        <f>IF(AL112=1,_xlfn.CONCAT("(",7+SUM($AS$1:AS111),",",Tabla1[[#This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7]])+1,20)),""),""",",7+SUM($AS$1:AS111)-1,",""","",""",""","",""",""","",""",""","",""",",Tabla1[[#This Row],[id_agregador]],",",Tabla1[[#This Row],[id sitio]],"),"),"")</f>
        <v/>
      </c>
      <c r="BA112" t="str">
        <f>IF(AK112=1,_xlfn.CONCAT("(",8+SUM($AS$1:AS111),",",Tabla1[[#This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8]])+1,20)),""),""",",8+SUM($AS$1:AS111)-1,",""","",""",""","",""",""","",""",""","",""",",Tabla1[[#This Row],[id_agregador]],",",Tabla1[[#This Row],[id sitio]],"),"),"")</f>
        <v/>
      </c>
    </row>
    <row r="113" spans="1:53" x14ac:dyDescent="0.25">
      <c r="A113" s="6" t="s">
        <v>272</v>
      </c>
      <c r="B113" s="6" t="s">
        <v>404</v>
      </c>
      <c r="C113" s="6">
        <f>VLOOKUP(Tabla1[[#This Row],[NOMBRE DE SERVICIO]],tb_servicio!D:E,2,FALSE)</f>
        <v>201</v>
      </c>
      <c r="D113" s="6" t="s">
        <v>164</v>
      </c>
      <c r="E113" s="6">
        <f>IF(Tabla1[[#This Row],[IDU 1]]&lt;&gt;"",VLOOKUP(Tabla1[[#This Row],[IDU 1]],tb_idu!$B:$E,4,FALSE),"")</f>
        <v>188</v>
      </c>
      <c r="F113" s="6" t="s">
        <v>600</v>
      </c>
      <c r="G113" s="6" t="s">
        <v>241</v>
      </c>
      <c r="H113" s="6">
        <f>IF(Tabla1[[#This Row],[IDU 2]]&lt;&gt;"",VLOOKUP(Tabla1[[#This Row],[IDU 2]],tb_idu!$B:$E,4,FALSE),"")</f>
        <v>58</v>
      </c>
      <c r="I113" s="6" t="s">
        <v>619</v>
      </c>
      <c r="J113" s="6"/>
      <c r="K113" s="6" t="str">
        <f>IF(Tabla1[[#This Row],[IDU 3]]&lt;&gt;"",VLOOKUP(Tabla1[[#This Row],[IDU 3]],tb_idu!$B:$E,4,FALSE),"")</f>
        <v/>
      </c>
      <c r="L113" s="6"/>
      <c r="M113" s="6"/>
      <c r="N113" s="6" t="str">
        <f>IF(Tabla1[[#This Row],[IDU 4]]&lt;&gt;"",VLOOKUP(Tabla1[[#This Row],[IDU 4]],tb_idu!$B:$E,4,FALSE),"")</f>
        <v/>
      </c>
      <c r="O113" s="6"/>
      <c r="P113" s="6"/>
      <c r="Q113" s="6" t="str">
        <f>IF(Tabla1[[#This Row],[IDU 5]]&lt;&gt;"",VLOOKUP(Tabla1[[#This Row],[IDU 5]],tb_idu!$B:$E,4,FALSE),"")</f>
        <v/>
      </c>
      <c r="R113" s="6"/>
      <c r="S113" s="6"/>
      <c r="T113" s="6" t="str">
        <f>IF(Tabla1[[#This Row],[IDU 6]]&lt;&gt;"",VLOOKUP(Tabla1[[#This Row],[IDU 6]],tb_idu!$B:$E,4,FALSE),"")</f>
        <v/>
      </c>
      <c r="U113" s="6"/>
      <c r="V113" s="6"/>
      <c r="W113" s="6" t="str">
        <f>IF(Tabla1[[#This Row],[IDU 7]]&lt;&gt;"",VLOOKUP(Tabla1[[#This Row],[IDU 7]],tb_idu!$B:$E,4,FALSE),"")</f>
        <v/>
      </c>
      <c r="X113" s="6"/>
      <c r="Y113" s="6"/>
      <c r="Z113" s="6" t="str">
        <f>IF(Tabla1[[#This Row],[IDU 8]]&lt;&gt;"",VLOOKUP(Tabla1[[#This Row],[IDU 8]],tb_idu!$B:$E,4,FALSE),"")</f>
        <v/>
      </c>
      <c r="AA113" s="6"/>
      <c r="AB113" s="6"/>
      <c r="AC113" s="6"/>
      <c r="AD113" s="6" t="s">
        <v>553</v>
      </c>
      <c r="AE113" s="6" t="s">
        <v>692</v>
      </c>
      <c r="AF113" s="6" t="s">
        <v>44</v>
      </c>
      <c r="AG113" s="6">
        <f>VLOOKUP(Tabla1[[#This Row],[NOMBRE DEL SITE]],tb_sitio!B:D,3,FALSE)</f>
        <v>45</v>
      </c>
      <c r="AH113" s="6" t="s">
        <v>12</v>
      </c>
      <c r="AI113" s="10">
        <f>VLOOKUP(Tabla1[[#This Row],[NOMBRE DEL PE ( agregador )]],tb_sitio!B:D,3,FALSE)</f>
        <v>13</v>
      </c>
      <c r="AK113">
        <f>IF(Tabla1[[#This Row],[id idu8]]&lt;&gt;"",1,0)</f>
        <v>0</v>
      </c>
      <c r="AL113">
        <f>IF(Tabla1[[#This Row],[id idu7]]&lt;&gt;"",1,0)</f>
        <v>0</v>
      </c>
      <c r="AM113">
        <f>IF(Tabla1[[#This Row],[id idu6]]&lt;&gt;"",1,0)</f>
        <v>0</v>
      </c>
      <c r="AN113">
        <f>IF(Tabla1[[#This Row],[id idu5]]&lt;&gt;"",1,0)</f>
        <v>0</v>
      </c>
      <c r="AO113">
        <f>IF(Tabla1[[#This Row],[id idu4]]&lt;&gt;"",1,0)</f>
        <v>0</v>
      </c>
      <c r="AP113">
        <f>IF(Tabla1[[#This Row],[id idu3]]&lt;&gt;"",1,0)</f>
        <v>0</v>
      </c>
      <c r="AQ113">
        <f>IF(Tabla1[[#This Row],[id idu2]]&lt;&gt;"",1,0)</f>
        <v>1</v>
      </c>
      <c r="AR113">
        <f>IF(OR(Tabla1[[#This Row],[id idu]]&lt;&gt;"",Tabla1[[#This Row],[id servicio]]&lt;&gt;""),1,0)</f>
        <v>1</v>
      </c>
      <c r="AS113">
        <f t="shared" si="1"/>
        <v>2</v>
      </c>
      <c r="AT113" t="str">
        <f>IF(AR113=1,_xlfn.CONCAT("(",1+SUM($AS$1:AS112),",",Tabla1[[#This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(381,201,188,"17-EG6-1","IF3-5",NULL,"LIM_EAL_PAG_1","Gi0/3/1","","",13,45),</v>
      </c>
      <c r="AU113" t="str">
        <f>IF(AQ113=1,_xlfn.CONCAT("(",2+SUM($AS$1:AS112),",",Tabla1[[#This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2]])+1,20)),""),""",",2+SUM($AS$1:AS112)-1,",""","",""",""","",""",""","",""",""","",""",",Tabla1[[#This Row],[id_agregador]],",",Tabla1[[#This Row],[id sitio]],"),"),"")</f>
        <v>(382,201,58,"IF3-5","17-EG6-1",381,"","","","",13,45),</v>
      </c>
      <c r="AV113" s="9" t="str">
        <f>IF(AP113=1,_xlfn.CONCAT("(",3+SUM($AS$1:AS112),",",Tabla1[[#This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3]])+1,20)),""),""",",3+SUM($AS$1:AS112)-1,",""","",""",""","",""",""","",""",""","",""",",Tabla1[[#This Row],[id_agregador]],",",Tabla1[[#This Row],[id sitio]],"),"),"")</f>
        <v/>
      </c>
      <c r="AW113" t="str">
        <f>IF(AO113=1,_xlfn.CONCAT("(",4+SUM($AS$1:AS112),",",Tabla1[[#This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4]])+1,20)),""),""",",4+SUM($AS$1:AS112)-1,",""","",""",""","",""",""","",""",""","",""",",Tabla1[[#This Row],[id_agregador]],",",Tabla1[[#This Row],[id sitio]],"),"),"")</f>
        <v/>
      </c>
      <c r="AX113" t="str">
        <f>IF(AN113=1,_xlfn.CONCAT("(",5+SUM($AS$1:AS112),",",Tabla1[[#This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5]])+1,20)),""),""",",5+SUM($AS$1:AS112)-1,",""","",""",""","",""",""","",""",""","",""",",Tabla1[[#This Row],[id_agregador]],",",Tabla1[[#This Row],[id sitio]],"),"),"")</f>
        <v/>
      </c>
      <c r="AY113" t="str">
        <f>IF(AM113=1,_xlfn.CONCAT("(",6+SUM($AS$1:AS112),",",Tabla1[[#This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6]])+1,20)),""),""",",6+SUM($AS$1:AS112)-1,",""","",""",""","",""",""","",""",""","",""",",Tabla1[[#This Row],[id_agregador]],",",Tabla1[[#This Row],[id sitio]],"),"),"")</f>
        <v/>
      </c>
      <c r="AZ113" t="str">
        <f>IF(AL113=1,_xlfn.CONCAT("(",7+SUM($AS$1:AS112),",",Tabla1[[#This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7]])+1,20)),""),""",",7+SUM($AS$1:AS112)-1,",""","",""",""","",""",""","",""",""","",""",",Tabla1[[#This Row],[id_agregador]],",",Tabla1[[#This Row],[id sitio]],"),"),"")</f>
        <v/>
      </c>
      <c r="BA113" t="str">
        <f>IF(AK113=1,_xlfn.CONCAT("(",8+SUM($AS$1:AS112),",",Tabla1[[#This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8]])+1,20)),""),""",",8+SUM($AS$1:AS112)-1,",""","",""",""","",""",""","",""",""","",""",",Tabla1[[#This Row],[id_agregador]],",",Tabla1[[#This Row],[id sitio]],"),"),"")</f>
        <v/>
      </c>
    </row>
    <row r="114" spans="1:53" x14ac:dyDescent="0.25">
      <c r="A114" s="6" t="s">
        <v>272</v>
      </c>
      <c r="B114" s="6" t="s">
        <v>405</v>
      </c>
      <c r="C114" s="6">
        <f>VLOOKUP(Tabla1[[#This Row],[NOMBRE DE SERVICIO]],tb_servicio!D:E,2,FALSE)</f>
        <v>206</v>
      </c>
      <c r="D114" s="6" t="s">
        <v>164</v>
      </c>
      <c r="E114" s="6">
        <f>IF(Tabla1[[#This Row],[IDU 1]]&lt;&gt;"",VLOOKUP(Tabla1[[#This Row],[IDU 1]],tb_idu!$B:$E,4,FALSE),"")</f>
        <v>188</v>
      </c>
      <c r="F114" s="6" t="s">
        <v>600</v>
      </c>
      <c r="G114" s="6" t="s">
        <v>241</v>
      </c>
      <c r="H114" s="6">
        <f>IF(Tabla1[[#This Row],[IDU 2]]&lt;&gt;"",VLOOKUP(Tabla1[[#This Row],[IDU 2]],tb_idu!$B:$E,4,FALSE),"")</f>
        <v>58</v>
      </c>
      <c r="I114" s="6" t="s">
        <v>619</v>
      </c>
      <c r="J114" s="6"/>
      <c r="K114" s="6" t="str">
        <f>IF(Tabla1[[#This Row],[IDU 3]]&lt;&gt;"",VLOOKUP(Tabla1[[#This Row],[IDU 3]],tb_idu!$B:$E,4,FALSE),"")</f>
        <v/>
      </c>
      <c r="L114" s="6"/>
      <c r="M114" s="6"/>
      <c r="N114" s="6" t="str">
        <f>IF(Tabla1[[#This Row],[IDU 4]]&lt;&gt;"",VLOOKUP(Tabla1[[#This Row],[IDU 4]],tb_idu!$B:$E,4,FALSE),"")</f>
        <v/>
      </c>
      <c r="O114" s="6"/>
      <c r="P114" s="6"/>
      <c r="Q114" s="6" t="str">
        <f>IF(Tabla1[[#This Row],[IDU 5]]&lt;&gt;"",VLOOKUP(Tabla1[[#This Row],[IDU 5]],tb_idu!$B:$E,4,FALSE),"")</f>
        <v/>
      </c>
      <c r="R114" s="6"/>
      <c r="S114" s="6"/>
      <c r="T114" s="6" t="str">
        <f>IF(Tabla1[[#This Row],[IDU 6]]&lt;&gt;"",VLOOKUP(Tabla1[[#This Row],[IDU 6]],tb_idu!$B:$E,4,FALSE),"")</f>
        <v/>
      </c>
      <c r="U114" s="6"/>
      <c r="V114" s="6"/>
      <c r="W114" s="6" t="str">
        <f>IF(Tabla1[[#This Row],[IDU 7]]&lt;&gt;"",VLOOKUP(Tabla1[[#This Row],[IDU 7]],tb_idu!$B:$E,4,FALSE),"")</f>
        <v/>
      </c>
      <c r="X114" s="6"/>
      <c r="Y114" s="6"/>
      <c r="Z114" s="6" t="str">
        <f>IF(Tabla1[[#This Row],[IDU 8]]&lt;&gt;"",VLOOKUP(Tabla1[[#This Row],[IDU 8]],tb_idu!$B:$E,4,FALSE),"")</f>
        <v/>
      </c>
      <c r="AA114" s="6"/>
      <c r="AB114" s="6"/>
      <c r="AC114" s="6"/>
      <c r="AD114" s="6" t="s">
        <v>553</v>
      </c>
      <c r="AE114" s="6" t="s">
        <v>692</v>
      </c>
      <c r="AF114" s="6" t="s">
        <v>44</v>
      </c>
      <c r="AG114" s="6">
        <f>VLOOKUP(Tabla1[[#This Row],[NOMBRE DEL SITE]],tb_sitio!B:D,3,FALSE)</f>
        <v>45</v>
      </c>
      <c r="AH114" s="6" t="s">
        <v>12</v>
      </c>
      <c r="AI114" s="10">
        <f>VLOOKUP(Tabla1[[#This Row],[NOMBRE DEL PE ( agregador )]],tb_sitio!B:D,3,FALSE)</f>
        <v>13</v>
      </c>
      <c r="AK114">
        <f>IF(Tabla1[[#This Row],[id idu8]]&lt;&gt;"",1,0)</f>
        <v>0</v>
      </c>
      <c r="AL114">
        <f>IF(Tabla1[[#This Row],[id idu7]]&lt;&gt;"",1,0)</f>
        <v>0</v>
      </c>
      <c r="AM114">
        <f>IF(Tabla1[[#This Row],[id idu6]]&lt;&gt;"",1,0)</f>
        <v>0</v>
      </c>
      <c r="AN114">
        <f>IF(Tabla1[[#This Row],[id idu5]]&lt;&gt;"",1,0)</f>
        <v>0</v>
      </c>
      <c r="AO114">
        <f>IF(Tabla1[[#This Row],[id idu4]]&lt;&gt;"",1,0)</f>
        <v>0</v>
      </c>
      <c r="AP114">
        <f>IF(Tabla1[[#This Row],[id idu3]]&lt;&gt;"",1,0)</f>
        <v>0</v>
      </c>
      <c r="AQ114">
        <f>IF(Tabla1[[#This Row],[id idu2]]&lt;&gt;"",1,0)</f>
        <v>1</v>
      </c>
      <c r="AR114">
        <f>IF(OR(Tabla1[[#This Row],[id idu]]&lt;&gt;"",Tabla1[[#This Row],[id servicio]]&lt;&gt;""),1,0)</f>
        <v>1</v>
      </c>
      <c r="AS114">
        <f t="shared" si="1"/>
        <v>2</v>
      </c>
      <c r="AT114" t="str">
        <f>IF(AR114=1,_xlfn.CONCAT("(",1+SUM($AS$1:AS113),",",Tabla1[[#This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(383,206,188,"17-EG6-1","IF3-5",NULL,"LIM_EAL_PAG_1","Gi0/3/1","","",13,45),</v>
      </c>
      <c r="AU114" t="str">
        <f>IF(AQ114=1,_xlfn.CONCAT("(",2+SUM($AS$1:AS113),",",Tabla1[[#This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2]])+1,20)),""),""",",2+SUM($AS$1:AS113)-1,",""","",""",""","",""",""","",""",""","",""",",Tabla1[[#This Row],[id_agregador]],",",Tabla1[[#This Row],[id sitio]],"),"),"")</f>
        <v>(384,206,58,"IF3-5","17-EG6-1",383,"","","","",13,45),</v>
      </c>
      <c r="AV114" s="9" t="str">
        <f>IF(AP114=1,_xlfn.CONCAT("(",3+SUM($AS$1:AS113),",",Tabla1[[#This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3]])+1,20)),""),""",",3+SUM($AS$1:AS113)-1,",""","",""",""","",""",""","",""",""","",""",",Tabla1[[#This Row],[id_agregador]],",",Tabla1[[#This Row],[id sitio]],"),"),"")</f>
        <v/>
      </c>
      <c r="AW114" t="str">
        <f>IF(AO114=1,_xlfn.CONCAT("(",4+SUM($AS$1:AS113),",",Tabla1[[#This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4]])+1,20)),""),""",",4+SUM($AS$1:AS113)-1,",""","",""",""","",""",""","",""",""","",""",",Tabla1[[#This Row],[id_agregador]],",",Tabla1[[#This Row],[id sitio]],"),"),"")</f>
        <v/>
      </c>
      <c r="AX114" t="str">
        <f>IF(AN114=1,_xlfn.CONCAT("(",5+SUM($AS$1:AS113),",",Tabla1[[#This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5]])+1,20)),""),""",",5+SUM($AS$1:AS113)-1,",""","",""",""","",""",""","",""",""","",""",",Tabla1[[#This Row],[id_agregador]],",",Tabla1[[#This Row],[id sitio]],"),"),"")</f>
        <v/>
      </c>
      <c r="AY114" t="str">
        <f>IF(AM114=1,_xlfn.CONCAT("(",6+SUM($AS$1:AS113),",",Tabla1[[#This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6]])+1,20)),""),""",",6+SUM($AS$1:AS113)-1,",""","",""",""","",""",""","",""",""","",""",",Tabla1[[#This Row],[id_agregador]],",",Tabla1[[#This Row],[id sitio]],"),"),"")</f>
        <v/>
      </c>
      <c r="AZ114" t="str">
        <f>IF(AL114=1,_xlfn.CONCAT("(",7+SUM($AS$1:AS113),",",Tabla1[[#This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7]])+1,20)),""),""",",7+SUM($AS$1:AS113)-1,",""","",""",""","",""",""","",""",""","",""",",Tabla1[[#This Row],[id_agregador]],",",Tabla1[[#This Row],[id sitio]],"),"),"")</f>
        <v/>
      </c>
      <c r="BA114" t="str">
        <f>IF(AK114=1,_xlfn.CONCAT("(",8+SUM($AS$1:AS113),",",Tabla1[[#This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8]])+1,20)),""),""",",8+SUM($AS$1:AS113)-1,",""","",""",""","",""",""","",""",""","",""",",Tabla1[[#This Row],[id_agregador]],",",Tabla1[[#This Row],[id sitio]],"),"),"")</f>
        <v/>
      </c>
    </row>
    <row r="115" spans="1:53" x14ac:dyDescent="0.25">
      <c r="A115" s="6" t="s">
        <v>272</v>
      </c>
      <c r="B115" s="6" t="s">
        <v>406</v>
      </c>
      <c r="C115" s="6">
        <f>VLOOKUP(Tabla1[[#This Row],[NOMBRE DE SERVICIO]],tb_servicio!D:E,2,FALSE)</f>
        <v>215</v>
      </c>
      <c r="D115" s="6" t="s">
        <v>164</v>
      </c>
      <c r="E115" s="6">
        <f>IF(Tabla1[[#This Row],[IDU 1]]&lt;&gt;"",VLOOKUP(Tabla1[[#This Row],[IDU 1]],tb_idu!$B:$E,4,FALSE),"")</f>
        <v>188</v>
      </c>
      <c r="F115" s="6" t="s">
        <v>600</v>
      </c>
      <c r="G115" s="6" t="s">
        <v>241</v>
      </c>
      <c r="H115" s="6">
        <f>IF(Tabla1[[#This Row],[IDU 2]]&lt;&gt;"",VLOOKUP(Tabla1[[#This Row],[IDU 2]],tb_idu!$B:$E,4,FALSE),"")</f>
        <v>58</v>
      </c>
      <c r="I115" s="6" t="s">
        <v>619</v>
      </c>
      <c r="J115" s="6"/>
      <c r="K115" s="6" t="str">
        <f>IF(Tabla1[[#This Row],[IDU 3]]&lt;&gt;"",VLOOKUP(Tabla1[[#This Row],[IDU 3]],tb_idu!$B:$E,4,FALSE),"")</f>
        <v/>
      </c>
      <c r="L115" s="6"/>
      <c r="M115" s="6"/>
      <c r="N115" s="6" t="str">
        <f>IF(Tabla1[[#This Row],[IDU 4]]&lt;&gt;"",VLOOKUP(Tabla1[[#This Row],[IDU 4]],tb_idu!$B:$E,4,FALSE),"")</f>
        <v/>
      </c>
      <c r="O115" s="6"/>
      <c r="P115" s="6"/>
      <c r="Q115" s="6" t="str">
        <f>IF(Tabla1[[#This Row],[IDU 5]]&lt;&gt;"",VLOOKUP(Tabla1[[#This Row],[IDU 5]],tb_idu!$B:$E,4,FALSE),"")</f>
        <v/>
      </c>
      <c r="R115" s="6"/>
      <c r="S115" s="6"/>
      <c r="T115" s="6" t="str">
        <f>IF(Tabla1[[#This Row],[IDU 6]]&lt;&gt;"",VLOOKUP(Tabla1[[#This Row],[IDU 6]],tb_idu!$B:$E,4,FALSE),"")</f>
        <v/>
      </c>
      <c r="U115" s="6"/>
      <c r="V115" s="6"/>
      <c r="W115" s="6" t="str">
        <f>IF(Tabla1[[#This Row],[IDU 7]]&lt;&gt;"",VLOOKUP(Tabla1[[#This Row],[IDU 7]],tb_idu!$B:$E,4,FALSE),"")</f>
        <v/>
      </c>
      <c r="X115" s="6"/>
      <c r="Y115" s="6"/>
      <c r="Z115" s="6" t="str">
        <f>IF(Tabla1[[#This Row],[IDU 8]]&lt;&gt;"",VLOOKUP(Tabla1[[#This Row],[IDU 8]],tb_idu!$B:$E,4,FALSE),"")</f>
        <v/>
      </c>
      <c r="AA115" s="6"/>
      <c r="AB115" s="6"/>
      <c r="AC115" s="6"/>
      <c r="AD115" s="6" t="s">
        <v>553</v>
      </c>
      <c r="AE115" s="6" t="s">
        <v>692</v>
      </c>
      <c r="AF115" s="6" t="s">
        <v>44</v>
      </c>
      <c r="AG115" s="6">
        <f>VLOOKUP(Tabla1[[#This Row],[NOMBRE DEL SITE]],tb_sitio!B:D,3,FALSE)</f>
        <v>45</v>
      </c>
      <c r="AH115" s="6" t="s">
        <v>12</v>
      </c>
      <c r="AI115" s="10">
        <f>VLOOKUP(Tabla1[[#This Row],[NOMBRE DEL PE ( agregador )]],tb_sitio!B:D,3,FALSE)</f>
        <v>13</v>
      </c>
      <c r="AK115">
        <f>IF(Tabla1[[#This Row],[id idu8]]&lt;&gt;"",1,0)</f>
        <v>0</v>
      </c>
      <c r="AL115">
        <f>IF(Tabla1[[#This Row],[id idu7]]&lt;&gt;"",1,0)</f>
        <v>0</v>
      </c>
      <c r="AM115">
        <f>IF(Tabla1[[#This Row],[id idu6]]&lt;&gt;"",1,0)</f>
        <v>0</v>
      </c>
      <c r="AN115">
        <f>IF(Tabla1[[#This Row],[id idu5]]&lt;&gt;"",1,0)</f>
        <v>0</v>
      </c>
      <c r="AO115">
        <f>IF(Tabla1[[#This Row],[id idu4]]&lt;&gt;"",1,0)</f>
        <v>0</v>
      </c>
      <c r="AP115">
        <f>IF(Tabla1[[#This Row],[id idu3]]&lt;&gt;"",1,0)</f>
        <v>0</v>
      </c>
      <c r="AQ115">
        <f>IF(Tabla1[[#This Row],[id idu2]]&lt;&gt;"",1,0)</f>
        <v>1</v>
      </c>
      <c r="AR115">
        <f>IF(OR(Tabla1[[#This Row],[id idu]]&lt;&gt;"",Tabla1[[#This Row],[id servicio]]&lt;&gt;""),1,0)</f>
        <v>1</v>
      </c>
      <c r="AS115">
        <f t="shared" si="1"/>
        <v>2</v>
      </c>
      <c r="AT115" t="str">
        <f>IF(AR115=1,_xlfn.CONCAT("(",1+SUM($AS$1:AS114),",",Tabla1[[#This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(385,215,188,"17-EG6-1","IF3-5",NULL,"LIM_EAL_PAG_1","Gi0/3/1","","",13,45),</v>
      </c>
      <c r="AU115" t="str">
        <f>IF(AQ115=1,_xlfn.CONCAT("(",2+SUM($AS$1:AS114),",",Tabla1[[#This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2]])+1,20)),""),""",",2+SUM($AS$1:AS114)-1,",""","",""",""","",""",""","",""",""","",""",",Tabla1[[#This Row],[id_agregador]],",",Tabla1[[#This Row],[id sitio]],"),"),"")</f>
        <v>(386,215,58,"IF3-5","17-EG6-1",385,"","","","",13,45),</v>
      </c>
      <c r="AV115" s="9" t="str">
        <f>IF(AP115=1,_xlfn.CONCAT("(",3+SUM($AS$1:AS114),",",Tabla1[[#This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3]])+1,20)),""),""",",3+SUM($AS$1:AS114)-1,",""","",""",""","",""",""","",""",""","",""",",Tabla1[[#This Row],[id_agregador]],",",Tabla1[[#This Row],[id sitio]],"),"),"")</f>
        <v/>
      </c>
      <c r="AW115" t="str">
        <f>IF(AO115=1,_xlfn.CONCAT("(",4+SUM($AS$1:AS114),",",Tabla1[[#This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4]])+1,20)),""),""",",4+SUM($AS$1:AS114)-1,",""","",""",""","",""",""","",""",""","",""",",Tabla1[[#This Row],[id_agregador]],",",Tabla1[[#This Row],[id sitio]],"),"),"")</f>
        <v/>
      </c>
      <c r="AX115" t="str">
        <f>IF(AN115=1,_xlfn.CONCAT("(",5+SUM($AS$1:AS114),",",Tabla1[[#This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5]])+1,20)),""),""",",5+SUM($AS$1:AS114)-1,",""","",""",""","",""",""","",""",""","",""",",Tabla1[[#This Row],[id_agregador]],",",Tabla1[[#This Row],[id sitio]],"),"),"")</f>
        <v/>
      </c>
      <c r="AY115" t="str">
        <f>IF(AM115=1,_xlfn.CONCAT("(",6+SUM($AS$1:AS114),",",Tabla1[[#This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6]])+1,20)),""),""",",6+SUM($AS$1:AS114)-1,",""","",""",""","",""",""","",""",""","",""",",Tabla1[[#This Row],[id_agregador]],",",Tabla1[[#This Row],[id sitio]],"),"),"")</f>
        <v/>
      </c>
      <c r="AZ115" t="str">
        <f>IF(AL115=1,_xlfn.CONCAT("(",7+SUM($AS$1:AS114),",",Tabla1[[#This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7]])+1,20)),""),""",",7+SUM($AS$1:AS114)-1,",""","",""",""","",""",""","",""",""","",""",",Tabla1[[#This Row],[id_agregador]],",",Tabla1[[#This Row],[id sitio]],"),"),"")</f>
        <v/>
      </c>
      <c r="BA115" t="str">
        <f>IF(AK115=1,_xlfn.CONCAT("(",8+SUM($AS$1:AS114),",",Tabla1[[#This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8]])+1,20)),""),""",",8+SUM($AS$1:AS114)-1,",""","",""",""","",""",""","",""",""","",""",",Tabla1[[#This Row],[id_agregador]],",",Tabla1[[#This Row],[id sitio]],"),"),"")</f>
        <v/>
      </c>
    </row>
    <row r="116" spans="1:53" x14ac:dyDescent="0.25">
      <c r="A116" s="6" t="s">
        <v>272</v>
      </c>
      <c r="B116" s="6" t="s">
        <v>407</v>
      </c>
      <c r="C116" s="6">
        <f>VLOOKUP(Tabla1[[#This Row],[NOMBRE DE SERVICIO]],tb_servicio!D:E,2,FALSE)</f>
        <v>207</v>
      </c>
      <c r="D116" s="6" t="s">
        <v>164</v>
      </c>
      <c r="E116" s="6">
        <f>IF(Tabla1[[#This Row],[IDU 1]]&lt;&gt;"",VLOOKUP(Tabla1[[#This Row],[IDU 1]],tb_idu!$B:$E,4,FALSE),"")</f>
        <v>188</v>
      </c>
      <c r="F116" s="6" t="s">
        <v>600</v>
      </c>
      <c r="G116" s="6" t="s">
        <v>241</v>
      </c>
      <c r="H116" s="6">
        <f>IF(Tabla1[[#This Row],[IDU 2]]&lt;&gt;"",VLOOKUP(Tabla1[[#This Row],[IDU 2]],tb_idu!$B:$E,4,FALSE),"")</f>
        <v>58</v>
      </c>
      <c r="I116" s="6" t="s">
        <v>619</v>
      </c>
      <c r="J116" s="6"/>
      <c r="K116" s="6" t="str">
        <f>IF(Tabla1[[#This Row],[IDU 3]]&lt;&gt;"",VLOOKUP(Tabla1[[#This Row],[IDU 3]],tb_idu!$B:$E,4,FALSE),"")</f>
        <v/>
      </c>
      <c r="L116" s="6"/>
      <c r="M116" s="6"/>
      <c r="N116" s="6" t="str">
        <f>IF(Tabla1[[#This Row],[IDU 4]]&lt;&gt;"",VLOOKUP(Tabla1[[#This Row],[IDU 4]],tb_idu!$B:$E,4,FALSE),"")</f>
        <v/>
      </c>
      <c r="O116" s="6"/>
      <c r="P116" s="6"/>
      <c r="Q116" s="6" t="str">
        <f>IF(Tabla1[[#This Row],[IDU 5]]&lt;&gt;"",VLOOKUP(Tabla1[[#This Row],[IDU 5]],tb_idu!$B:$E,4,FALSE),"")</f>
        <v/>
      </c>
      <c r="R116" s="6"/>
      <c r="S116" s="6"/>
      <c r="T116" s="6" t="str">
        <f>IF(Tabla1[[#This Row],[IDU 6]]&lt;&gt;"",VLOOKUP(Tabla1[[#This Row],[IDU 6]],tb_idu!$B:$E,4,FALSE),"")</f>
        <v/>
      </c>
      <c r="U116" s="6"/>
      <c r="V116" s="6"/>
      <c r="W116" s="6" t="str">
        <f>IF(Tabla1[[#This Row],[IDU 7]]&lt;&gt;"",VLOOKUP(Tabla1[[#This Row],[IDU 7]],tb_idu!$B:$E,4,FALSE),"")</f>
        <v/>
      </c>
      <c r="X116" s="6"/>
      <c r="Y116" s="6"/>
      <c r="Z116" s="6" t="str">
        <f>IF(Tabla1[[#This Row],[IDU 8]]&lt;&gt;"",VLOOKUP(Tabla1[[#This Row],[IDU 8]],tb_idu!$B:$E,4,FALSE),"")</f>
        <v/>
      </c>
      <c r="AA116" s="6"/>
      <c r="AB116" s="6"/>
      <c r="AC116" s="6"/>
      <c r="AD116" s="6" t="s">
        <v>553</v>
      </c>
      <c r="AE116" s="6" t="s">
        <v>692</v>
      </c>
      <c r="AF116" s="6" t="s">
        <v>44</v>
      </c>
      <c r="AG116" s="6">
        <f>VLOOKUP(Tabla1[[#This Row],[NOMBRE DEL SITE]],tb_sitio!B:D,3,FALSE)</f>
        <v>45</v>
      </c>
      <c r="AH116" s="6" t="s">
        <v>12</v>
      </c>
      <c r="AI116" s="10">
        <f>VLOOKUP(Tabla1[[#This Row],[NOMBRE DEL PE ( agregador )]],tb_sitio!B:D,3,FALSE)</f>
        <v>13</v>
      </c>
      <c r="AK116">
        <f>IF(Tabla1[[#This Row],[id idu8]]&lt;&gt;"",1,0)</f>
        <v>0</v>
      </c>
      <c r="AL116">
        <f>IF(Tabla1[[#This Row],[id idu7]]&lt;&gt;"",1,0)</f>
        <v>0</v>
      </c>
      <c r="AM116">
        <f>IF(Tabla1[[#This Row],[id idu6]]&lt;&gt;"",1,0)</f>
        <v>0</v>
      </c>
      <c r="AN116">
        <f>IF(Tabla1[[#This Row],[id idu5]]&lt;&gt;"",1,0)</f>
        <v>0</v>
      </c>
      <c r="AO116">
        <f>IF(Tabla1[[#This Row],[id idu4]]&lt;&gt;"",1,0)</f>
        <v>0</v>
      </c>
      <c r="AP116">
        <f>IF(Tabla1[[#This Row],[id idu3]]&lt;&gt;"",1,0)</f>
        <v>0</v>
      </c>
      <c r="AQ116">
        <f>IF(Tabla1[[#This Row],[id idu2]]&lt;&gt;"",1,0)</f>
        <v>1</v>
      </c>
      <c r="AR116">
        <f>IF(OR(Tabla1[[#This Row],[id idu]]&lt;&gt;"",Tabla1[[#This Row],[id servicio]]&lt;&gt;""),1,0)</f>
        <v>1</v>
      </c>
      <c r="AS116">
        <f t="shared" si="1"/>
        <v>2</v>
      </c>
      <c r="AT116" t="str">
        <f>IF(AR116=1,_xlfn.CONCAT("(",1+SUM($AS$1:AS115),",",Tabla1[[#This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(387,207,188,"17-EG6-1","IF3-5",NULL,"LIM_EAL_PAG_1","Gi0/3/1","","",13,45),</v>
      </c>
      <c r="AU116" t="str">
        <f>IF(AQ116=1,_xlfn.CONCAT("(",2+SUM($AS$1:AS115),",",Tabla1[[#This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2]])+1,20)),""),""",",2+SUM($AS$1:AS115)-1,",""","",""",""","",""",""","",""",""","",""",",Tabla1[[#This Row],[id_agregador]],",",Tabla1[[#This Row],[id sitio]],"),"),"")</f>
        <v>(388,207,58,"IF3-5","17-EG6-1",387,"","","","",13,45),</v>
      </c>
      <c r="AV116" s="9" t="str">
        <f>IF(AP116=1,_xlfn.CONCAT("(",3+SUM($AS$1:AS115),",",Tabla1[[#This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3]])+1,20)),""),""",",3+SUM($AS$1:AS115)-1,",""","",""",""","",""",""","",""",""","",""",",Tabla1[[#This Row],[id_agregador]],",",Tabla1[[#This Row],[id sitio]],"),"),"")</f>
        <v/>
      </c>
      <c r="AW116" t="str">
        <f>IF(AO116=1,_xlfn.CONCAT("(",4+SUM($AS$1:AS115),",",Tabla1[[#This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4]])+1,20)),""),""",",4+SUM($AS$1:AS115)-1,",""","",""",""","",""",""","",""",""","",""",",Tabla1[[#This Row],[id_agregador]],",",Tabla1[[#This Row],[id sitio]],"),"),"")</f>
        <v/>
      </c>
      <c r="AX116" t="str">
        <f>IF(AN116=1,_xlfn.CONCAT("(",5+SUM($AS$1:AS115),",",Tabla1[[#This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5]])+1,20)),""),""",",5+SUM($AS$1:AS115)-1,",""","",""",""","",""",""","",""",""","",""",",Tabla1[[#This Row],[id_agregador]],",",Tabla1[[#This Row],[id sitio]],"),"),"")</f>
        <v/>
      </c>
      <c r="AY116" t="str">
        <f>IF(AM116=1,_xlfn.CONCAT("(",6+SUM($AS$1:AS115),",",Tabla1[[#This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6]])+1,20)),""),""",",6+SUM($AS$1:AS115)-1,",""","",""",""","",""",""","",""",""","",""",",Tabla1[[#This Row],[id_agregador]],",",Tabla1[[#This Row],[id sitio]],"),"),"")</f>
        <v/>
      </c>
      <c r="AZ116" t="str">
        <f>IF(AL116=1,_xlfn.CONCAT("(",7+SUM($AS$1:AS115),",",Tabla1[[#This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7]])+1,20)),""),""",",7+SUM($AS$1:AS115)-1,",""","",""",""","",""",""","",""",""","",""",",Tabla1[[#This Row],[id_agregador]],",",Tabla1[[#This Row],[id sitio]],"),"),"")</f>
        <v/>
      </c>
      <c r="BA116" t="str">
        <f>IF(AK116=1,_xlfn.CONCAT("(",8+SUM($AS$1:AS115),",",Tabla1[[#This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8]])+1,20)),""),""",",8+SUM($AS$1:AS115)-1,",""","",""",""","",""",""","",""",""","",""",",Tabla1[[#This Row],[id_agregador]],",",Tabla1[[#This Row],[id sitio]],"),"),"")</f>
        <v/>
      </c>
    </row>
    <row r="117" spans="1:53" x14ac:dyDescent="0.25">
      <c r="A117" s="6" t="s">
        <v>272</v>
      </c>
      <c r="B117" s="6" t="s">
        <v>408</v>
      </c>
      <c r="C117" s="6">
        <f>VLOOKUP(Tabla1[[#This Row],[NOMBRE DE SERVICIO]],tb_servicio!D:E,2,FALSE)</f>
        <v>216</v>
      </c>
      <c r="D117" s="6" t="s">
        <v>164</v>
      </c>
      <c r="E117" s="6">
        <f>IF(Tabla1[[#This Row],[IDU 1]]&lt;&gt;"",VLOOKUP(Tabla1[[#This Row],[IDU 1]],tb_idu!$B:$E,4,FALSE),"")</f>
        <v>188</v>
      </c>
      <c r="F117" s="6" t="s">
        <v>600</v>
      </c>
      <c r="G117" s="6" t="s">
        <v>241</v>
      </c>
      <c r="H117" s="6">
        <f>IF(Tabla1[[#This Row],[IDU 2]]&lt;&gt;"",VLOOKUP(Tabla1[[#This Row],[IDU 2]],tb_idu!$B:$E,4,FALSE),"")</f>
        <v>58</v>
      </c>
      <c r="I117" s="6" t="s">
        <v>619</v>
      </c>
      <c r="J117" s="6"/>
      <c r="K117" s="6" t="str">
        <f>IF(Tabla1[[#This Row],[IDU 3]]&lt;&gt;"",VLOOKUP(Tabla1[[#This Row],[IDU 3]],tb_idu!$B:$E,4,FALSE),"")</f>
        <v/>
      </c>
      <c r="L117" s="6"/>
      <c r="M117" s="6"/>
      <c r="N117" s="6" t="str">
        <f>IF(Tabla1[[#This Row],[IDU 4]]&lt;&gt;"",VLOOKUP(Tabla1[[#This Row],[IDU 4]],tb_idu!$B:$E,4,FALSE),"")</f>
        <v/>
      </c>
      <c r="O117" s="6"/>
      <c r="P117" s="6"/>
      <c r="Q117" s="6" t="str">
        <f>IF(Tabla1[[#This Row],[IDU 5]]&lt;&gt;"",VLOOKUP(Tabla1[[#This Row],[IDU 5]],tb_idu!$B:$E,4,FALSE),"")</f>
        <v/>
      </c>
      <c r="R117" s="6"/>
      <c r="S117" s="6"/>
      <c r="T117" s="6" t="str">
        <f>IF(Tabla1[[#This Row],[IDU 6]]&lt;&gt;"",VLOOKUP(Tabla1[[#This Row],[IDU 6]],tb_idu!$B:$E,4,FALSE),"")</f>
        <v/>
      </c>
      <c r="U117" s="6"/>
      <c r="V117" s="6"/>
      <c r="W117" s="6" t="str">
        <f>IF(Tabla1[[#This Row],[IDU 7]]&lt;&gt;"",VLOOKUP(Tabla1[[#This Row],[IDU 7]],tb_idu!$B:$E,4,FALSE),"")</f>
        <v/>
      </c>
      <c r="X117" s="6"/>
      <c r="Y117" s="6"/>
      <c r="Z117" s="6" t="str">
        <f>IF(Tabla1[[#This Row],[IDU 8]]&lt;&gt;"",VLOOKUP(Tabla1[[#This Row],[IDU 8]],tb_idu!$B:$E,4,FALSE),"")</f>
        <v/>
      </c>
      <c r="AA117" s="6"/>
      <c r="AB117" s="6"/>
      <c r="AC117" s="6"/>
      <c r="AD117" s="6" t="s">
        <v>553</v>
      </c>
      <c r="AE117" s="6" t="s">
        <v>692</v>
      </c>
      <c r="AF117" s="6" t="s">
        <v>44</v>
      </c>
      <c r="AG117" s="6">
        <f>VLOOKUP(Tabla1[[#This Row],[NOMBRE DEL SITE]],tb_sitio!B:D,3,FALSE)</f>
        <v>45</v>
      </c>
      <c r="AH117" s="6" t="s">
        <v>12</v>
      </c>
      <c r="AI117" s="10">
        <f>VLOOKUP(Tabla1[[#This Row],[NOMBRE DEL PE ( agregador )]],tb_sitio!B:D,3,FALSE)</f>
        <v>13</v>
      </c>
      <c r="AK117">
        <f>IF(Tabla1[[#This Row],[id idu8]]&lt;&gt;"",1,0)</f>
        <v>0</v>
      </c>
      <c r="AL117">
        <f>IF(Tabla1[[#This Row],[id idu7]]&lt;&gt;"",1,0)</f>
        <v>0</v>
      </c>
      <c r="AM117">
        <f>IF(Tabla1[[#This Row],[id idu6]]&lt;&gt;"",1,0)</f>
        <v>0</v>
      </c>
      <c r="AN117">
        <f>IF(Tabla1[[#This Row],[id idu5]]&lt;&gt;"",1,0)</f>
        <v>0</v>
      </c>
      <c r="AO117">
        <f>IF(Tabla1[[#This Row],[id idu4]]&lt;&gt;"",1,0)</f>
        <v>0</v>
      </c>
      <c r="AP117">
        <f>IF(Tabla1[[#This Row],[id idu3]]&lt;&gt;"",1,0)</f>
        <v>0</v>
      </c>
      <c r="AQ117">
        <f>IF(Tabla1[[#This Row],[id idu2]]&lt;&gt;"",1,0)</f>
        <v>1</v>
      </c>
      <c r="AR117">
        <f>IF(OR(Tabla1[[#This Row],[id idu]]&lt;&gt;"",Tabla1[[#This Row],[id servicio]]&lt;&gt;""),1,0)</f>
        <v>1</v>
      </c>
      <c r="AS117">
        <f t="shared" si="1"/>
        <v>2</v>
      </c>
      <c r="AT117" t="str">
        <f>IF(AR117=1,_xlfn.CONCAT("(",1+SUM($AS$1:AS116),",",Tabla1[[#This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(389,216,188,"17-EG6-1","IF3-5",NULL,"LIM_EAL_PAG_1","Gi0/3/1","","",13,45),</v>
      </c>
      <c r="AU117" t="str">
        <f>IF(AQ117=1,_xlfn.CONCAT("(",2+SUM($AS$1:AS116),",",Tabla1[[#This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2]])+1,20)),""),""",",2+SUM($AS$1:AS116)-1,",""","",""",""","",""",""","",""",""","",""",",Tabla1[[#This Row],[id_agregador]],",",Tabla1[[#This Row],[id sitio]],"),"),"")</f>
        <v>(390,216,58,"IF3-5","17-EG6-1",389,"","","","",13,45),</v>
      </c>
      <c r="AV117" s="9" t="str">
        <f>IF(AP117=1,_xlfn.CONCAT("(",3+SUM($AS$1:AS116),",",Tabla1[[#This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3]])+1,20)),""),""",",3+SUM($AS$1:AS116)-1,",""","",""",""","",""",""","",""",""","",""",",Tabla1[[#This Row],[id_agregador]],",",Tabla1[[#This Row],[id sitio]],"),"),"")</f>
        <v/>
      </c>
      <c r="AW117" t="str">
        <f>IF(AO117=1,_xlfn.CONCAT("(",4+SUM($AS$1:AS116),",",Tabla1[[#This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4]])+1,20)),""),""",",4+SUM($AS$1:AS116)-1,",""","",""",""","",""",""","",""",""","",""",",Tabla1[[#This Row],[id_agregador]],",",Tabla1[[#This Row],[id sitio]],"),"),"")</f>
        <v/>
      </c>
      <c r="AX117" t="str">
        <f>IF(AN117=1,_xlfn.CONCAT("(",5+SUM($AS$1:AS116),",",Tabla1[[#This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5]])+1,20)),""),""",",5+SUM($AS$1:AS116)-1,",""","",""",""","",""",""","",""",""","",""",",Tabla1[[#This Row],[id_agregador]],",",Tabla1[[#This Row],[id sitio]],"),"),"")</f>
        <v/>
      </c>
      <c r="AY117" t="str">
        <f>IF(AM117=1,_xlfn.CONCAT("(",6+SUM($AS$1:AS116),",",Tabla1[[#This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6]])+1,20)),""),""",",6+SUM($AS$1:AS116)-1,",""","",""",""","",""",""","",""",""","",""",",Tabla1[[#This Row],[id_agregador]],",",Tabla1[[#This Row],[id sitio]],"),"),"")</f>
        <v/>
      </c>
      <c r="AZ117" t="str">
        <f>IF(AL117=1,_xlfn.CONCAT("(",7+SUM($AS$1:AS116),",",Tabla1[[#This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7]])+1,20)),""),""",",7+SUM($AS$1:AS116)-1,",""","",""",""","",""",""","",""",""","",""",",Tabla1[[#This Row],[id_agregador]],",",Tabla1[[#This Row],[id sitio]],"),"),"")</f>
        <v/>
      </c>
      <c r="BA117" t="str">
        <f>IF(AK117=1,_xlfn.CONCAT("(",8+SUM($AS$1:AS116),",",Tabla1[[#This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8]])+1,20)),""),""",",8+SUM($AS$1:AS116)-1,",""","",""",""","",""",""","",""",""","",""",",Tabla1[[#This Row],[id_agregador]],",",Tabla1[[#This Row],[id sitio]],"),"),"")</f>
        <v/>
      </c>
    </row>
    <row r="118" spans="1:53" x14ac:dyDescent="0.25">
      <c r="A118" s="6" t="s">
        <v>272</v>
      </c>
      <c r="B118" s="6" t="s">
        <v>409</v>
      </c>
      <c r="C118" s="6">
        <f>VLOOKUP(Tabla1[[#This Row],[NOMBRE DE SERVICIO]],tb_servicio!D:E,2,FALSE)</f>
        <v>202</v>
      </c>
      <c r="D118" s="6" t="s">
        <v>163</v>
      </c>
      <c r="E118" s="6">
        <f>IF(Tabla1[[#This Row],[IDU 1]]&lt;&gt;"",VLOOKUP(Tabla1[[#This Row],[IDU 1]],tb_idu!$B:$E,4,FALSE),"")</f>
        <v>130</v>
      </c>
      <c r="F118" s="6" t="s">
        <v>600</v>
      </c>
      <c r="G118" s="6" t="s">
        <v>240</v>
      </c>
      <c r="H118" s="6">
        <f>IF(Tabla1[[#This Row],[IDU 2]]&lt;&gt;"",VLOOKUP(Tabla1[[#This Row],[IDU 2]],tb_idu!$B:$E,4,FALSE),"")</f>
        <v>57</v>
      </c>
      <c r="I118" s="6" t="s">
        <v>619</v>
      </c>
      <c r="J118" s="6"/>
      <c r="K118" s="6" t="str">
        <f>IF(Tabla1[[#This Row],[IDU 3]]&lt;&gt;"",VLOOKUP(Tabla1[[#This Row],[IDU 3]],tb_idu!$B:$E,4,FALSE),"")</f>
        <v/>
      </c>
      <c r="L118" s="6"/>
      <c r="M118" s="6"/>
      <c r="N118" s="6" t="str">
        <f>IF(Tabla1[[#This Row],[IDU 4]]&lt;&gt;"",VLOOKUP(Tabla1[[#This Row],[IDU 4]],tb_idu!$B:$E,4,FALSE),"")</f>
        <v/>
      </c>
      <c r="O118" s="6"/>
      <c r="P118" s="6"/>
      <c r="Q118" s="6" t="str">
        <f>IF(Tabla1[[#This Row],[IDU 5]]&lt;&gt;"",VLOOKUP(Tabla1[[#This Row],[IDU 5]],tb_idu!$B:$E,4,FALSE),"")</f>
        <v/>
      </c>
      <c r="R118" s="6"/>
      <c r="S118" s="6"/>
      <c r="T118" s="6" t="str">
        <f>IF(Tabla1[[#This Row],[IDU 6]]&lt;&gt;"",VLOOKUP(Tabla1[[#This Row],[IDU 6]],tb_idu!$B:$E,4,FALSE),"")</f>
        <v/>
      </c>
      <c r="U118" s="6"/>
      <c r="V118" s="6"/>
      <c r="W118" s="6" t="str">
        <f>IF(Tabla1[[#This Row],[IDU 7]]&lt;&gt;"",VLOOKUP(Tabla1[[#This Row],[IDU 7]],tb_idu!$B:$E,4,FALSE),"")</f>
        <v/>
      </c>
      <c r="X118" s="6"/>
      <c r="Y118" s="6"/>
      <c r="Z118" s="6" t="str">
        <f>IF(Tabla1[[#This Row],[IDU 8]]&lt;&gt;"",VLOOKUP(Tabla1[[#This Row],[IDU 8]],tb_idu!$B:$E,4,FALSE),"")</f>
        <v/>
      </c>
      <c r="AA118" s="6"/>
      <c r="AB118" s="6" t="s">
        <v>693</v>
      </c>
      <c r="AC118" s="6"/>
      <c r="AD118" s="6" t="s">
        <v>553</v>
      </c>
      <c r="AE118" s="6" t="s">
        <v>687</v>
      </c>
      <c r="AF118" s="6" t="s">
        <v>44</v>
      </c>
      <c r="AG118" s="6">
        <f>VLOOKUP(Tabla1[[#This Row],[NOMBRE DEL SITE]],tb_sitio!B:D,3,FALSE)</f>
        <v>45</v>
      </c>
      <c r="AH118" s="6" t="s">
        <v>12</v>
      </c>
      <c r="AI118" s="10">
        <f>VLOOKUP(Tabla1[[#This Row],[NOMBRE DEL PE ( agregador )]],tb_sitio!B:D,3,FALSE)</f>
        <v>13</v>
      </c>
      <c r="AK118">
        <f>IF(Tabla1[[#This Row],[id idu8]]&lt;&gt;"",1,0)</f>
        <v>0</v>
      </c>
      <c r="AL118">
        <f>IF(Tabla1[[#This Row],[id idu7]]&lt;&gt;"",1,0)</f>
        <v>0</v>
      </c>
      <c r="AM118">
        <f>IF(Tabla1[[#This Row],[id idu6]]&lt;&gt;"",1,0)</f>
        <v>0</v>
      </c>
      <c r="AN118">
        <f>IF(Tabla1[[#This Row],[id idu5]]&lt;&gt;"",1,0)</f>
        <v>0</v>
      </c>
      <c r="AO118">
        <f>IF(Tabla1[[#This Row],[id idu4]]&lt;&gt;"",1,0)</f>
        <v>0</v>
      </c>
      <c r="AP118">
        <f>IF(Tabla1[[#This Row],[id idu3]]&lt;&gt;"",1,0)</f>
        <v>0</v>
      </c>
      <c r="AQ118">
        <f>IF(Tabla1[[#This Row],[id idu2]]&lt;&gt;"",1,0)</f>
        <v>1</v>
      </c>
      <c r="AR118">
        <f>IF(OR(Tabla1[[#This Row],[id idu]]&lt;&gt;"",Tabla1[[#This Row],[id servicio]]&lt;&gt;""),1,0)</f>
        <v>1</v>
      </c>
      <c r="AS118">
        <f t="shared" si="1"/>
        <v>2</v>
      </c>
      <c r="AT118" t="str">
        <f>IF(AR118=1,_xlfn.CONCAT("(",1+SUM($AS$1:AS117),",",Tabla1[[#This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(391,202,130,"17-EG6-1","IF3-5",NULL,"LIM_EAL_PAG_1","Gi0/3/0","10.80.3.246 / NMS COM","",13,45),</v>
      </c>
      <c r="AU118" t="str">
        <f>IF(AQ118=1,_xlfn.CONCAT("(",2+SUM($AS$1:AS117),",",Tabla1[[#This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2]])+1,20)),""),""",",2+SUM($AS$1:AS117)-1,",""","",""",""","",""",""","",""",""","",""",",Tabla1[[#This Row],[id_agregador]],",",Tabla1[[#This Row],[id sitio]],"),"),"")</f>
        <v>(392,202,57,"IF3-5","17-EG6-1",391,"","","","",13,45),</v>
      </c>
      <c r="AV118" s="9" t="str">
        <f>IF(AP118=1,_xlfn.CONCAT("(",3+SUM($AS$1:AS117),",",Tabla1[[#This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3]])+1,20)),""),""",",3+SUM($AS$1:AS117)-1,",""","",""",""","",""",""","",""",""","",""",",Tabla1[[#This Row],[id_agregador]],",",Tabla1[[#This Row],[id sitio]],"),"),"")</f>
        <v/>
      </c>
      <c r="AW118" t="str">
        <f>IF(AO118=1,_xlfn.CONCAT("(",4+SUM($AS$1:AS117),",",Tabla1[[#This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4]])+1,20)),""),""",",4+SUM($AS$1:AS117)-1,",""","",""",""","",""",""","",""",""","",""",",Tabla1[[#This Row],[id_agregador]],",",Tabla1[[#This Row],[id sitio]],"),"),"")</f>
        <v/>
      </c>
      <c r="AX118" t="str">
        <f>IF(AN118=1,_xlfn.CONCAT("(",5+SUM($AS$1:AS117),",",Tabla1[[#This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5]])+1,20)),""),""",",5+SUM($AS$1:AS117)-1,",""","",""",""","",""",""","",""",""","",""",",Tabla1[[#This Row],[id_agregador]],",",Tabla1[[#This Row],[id sitio]],"),"),"")</f>
        <v/>
      </c>
      <c r="AY118" t="str">
        <f>IF(AM118=1,_xlfn.CONCAT("(",6+SUM($AS$1:AS117),",",Tabla1[[#This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6]])+1,20)),""),""",",6+SUM($AS$1:AS117)-1,",""","",""",""","",""",""","",""",""","",""",",Tabla1[[#This Row],[id_agregador]],",",Tabla1[[#This Row],[id sitio]],"),"),"")</f>
        <v/>
      </c>
      <c r="AZ118" t="str">
        <f>IF(AL118=1,_xlfn.CONCAT("(",7+SUM($AS$1:AS117),",",Tabla1[[#This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7]])+1,20)),""),""",",7+SUM($AS$1:AS117)-1,",""","",""",""","",""",""","",""",""","",""",",Tabla1[[#This Row],[id_agregador]],",",Tabla1[[#This Row],[id sitio]],"),"),"")</f>
        <v/>
      </c>
      <c r="BA118" t="str">
        <f>IF(AK118=1,_xlfn.CONCAT("(",8+SUM($AS$1:AS117),",",Tabla1[[#This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8]])+1,20)),""),""",",8+SUM($AS$1:AS117)-1,",""","",""",""","",""",""","",""",""","",""",",Tabla1[[#This Row],[id_agregador]],",",Tabla1[[#This Row],[id sitio]],"),"),"")</f>
        <v/>
      </c>
    </row>
    <row r="119" spans="1:53" x14ac:dyDescent="0.25">
      <c r="A119" s="6" t="s">
        <v>272</v>
      </c>
      <c r="B119" s="6" t="s">
        <v>410</v>
      </c>
      <c r="C119" s="6">
        <f>VLOOKUP(Tabla1[[#This Row],[NOMBRE DE SERVICIO]],tb_servicio!D:E,2,FALSE)</f>
        <v>203</v>
      </c>
      <c r="D119" s="6" t="s">
        <v>163</v>
      </c>
      <c r="E119" s="6">
        <f>IF(Tabla1[[#This Row],[IDU 1]]&lt;&gt;"",VLOOKUP(Tabla1[[#This Row],[IDU 1]],tb_idu!$B:$E,4,FALSE),"")</f>
        <v>130</v>
      </c>
      <c r="F119" s="6" t="s">
        <v>599</v>
      </c>
      <c r="G119" s="6" t="s">
        <v>240</v>
      </c>
      <c r="H119" s="6">
        <f>IF(Tabla1[[#This Row],[IDU 2]]&lt;&gt;"",VLOOKUP(Tabla1[[#This Row],[IDU 2]],tb_idu!$B:$E,4,FALSE),"")</f>
        <v>57</v>
      </c>
      <c r="I119" s="6" t="s">
        <v>619</v>
      </c>
      <c r="J119" s="6"/>
      <c r="K119" s="6" t="str">
        <f>IF(Tabla1[[#This Row],[IDU 3]]&lt;&gt;"",VLOOKUP(Tabla1[[#This Row],[IDU 3]],tb_idu!$B:$E,4,FALSE),"")</f>
        <v/>
      </c>
      <c r="L119" s="6"/>
      <c r="M119" s="6"/>
      <c r="N119" s="6" t="str">
        <f>IF(Tabla1[[#This Row],[IDU 4]]&lt;&gt;"",VLOOKUP(Tabla1[[#This Row],[IDU 4]],tb_idu!$B:$E,4,FALSE),"")</f>
        <v/>
      </c>
      <c r="O119" s="6"/>
      <c r="P119" s="6"/>
      <c r="Q119" s="6" t="str">
        <f>IF(Tabla1[[#This Row],[IDU 5]]&lt;&gt;"",VLOOKUP(Tabla1[[#This Row],[IDU 5]],tb_idu!$B:$E,4,FALSE),"")</f>
        <v/>
      </c>
      <c r="R119" s="6"/>
      <c r="S119" s="6"/>
      <c r="T119" s="6" t="str">
        <f>IF(Tabla1[[#This Row],[IDU 6]]&lt;&gt;"",VLOOKUP(Tabla1[[#This Row],[IDU 6]],tb_idu!$B:$E,4,FALSE),"")</f>
        <v/>
      </c>
      <c r="U119" s="6"/>
      <c r="V119" s="6"/>
      <c r="W119" s="6" t="str">
        <f>IF(Tabla1[[#This Row],[IDU 7]]&lt;&gt;"",VLOOKUP(Tabla1[[#This Row],[IDU 7]],tb_idu!$B:$E,4,FALSE),"")</f>
        <v/>
      </c>
      <c r="X119" s="6"/>
      <c r="Y119" s="6"/>
      <c r="Z119" s="6" t="str">
        <f>IF(Tabla1[[#This Row],[IDU 8]]&lt;&gt;"",VLOOKUP(Tabla1[[#This Row],[IDU 8]],tb_idu!$B:$E,4,FALSE),"")</f>
        <v/>
      </c>
      <c r="AA119" s="6"/>
      <c r="AB119" s="6"/>
      <c r="AC119" s="6"/>
      <c r="AD119" s="6" t="s">
        <v>553</v>
      </c>
      <c r="AE119" s="6" t="s">
        <v>687</v>
      </c>
      <c r="AF119" s="6" t="s">
        <v>44</v>
      </c>
      <c r="AG119" s="6">
        <f>VLOOKUP(Tabla1[[#This Row],[NOMBRE DEL SITE]],tb_sitio!B:D,3,FALSE)</f>
        <v>45</v>
      </c>
      <c r="AH119" s="6" t="s">
        <v>12</v>
      </c>
      <c r="AI119" s="10">
        <f>VLOOKUP(Tabla1[[#This Row],[NOMBRE DEL PE ( agregador )]],tb_sitio!B:D,3,FALSE)</f>
        <v>13</v>
      </c>
      <c r="AK119">
        <f>IF(Tabla1[[#This Row],[id idu8]]&lt;&gt;"",1,0)</f>
        <v>0</v>
      </c>
      <c r="AL119">
        <f>IF(Tabla1[[#This Row],[id idu7]]&lt;&gt;"",1,0)</f>
        <v>0</v>
      </c>
      <c r="AM119">
        <f>IF(Tabla1[[#This Row],[id idu6]]&lt;&gt;"",1,0)</f>
        <v>0</v>
      </c>
      <c r="AN119">
        <f>IF(Tabla1[[#This Row],[id idu5]]&lt;&gt;"",1,0)</f>
        <v>0</v>
      </c>
      <c r="AO119">
        <f>IF(Tabla1[[#This Row],[id idu4]]&lt;&gt;"",1,0)</f>
        <v>0</v>
      </c>
      <c r="AP119">
        <f>IF(Tabla1[[#This Row],[id idu3]]&lt;&gt;"",1,0)</f>
        <v>0</v>
      </c>
      <c r="AQ119">
        <f>IF(Tabla1[[#This Row],[id idu2]]&lt;&gt;"",1,0)</f>
        <v>1</v>
      </c>
      <c r="AR119">
        <f>IF(OR(Tabla1[[#This Row],[id idu]]&lt;&gt;"",Tabla1[[#This Row],[id servicio]]&lt;&gt;""),1,0)</f>
        <v>1</v>
      </c>
      <c r="AS119">
        <f t="shared" si="1"/>
        <v>2</v>
      </c>
      <c r="AT119" t="str">
        <f>IF(AR119=1,_xlfn.CONCAT("(",1+SUM($AS$1:AS118),",",Tabla1[[#This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(393,203,130,"17-EG6-4","IF3-5",NULL,"LIM_EAL_PAG_1","Gi0/3/0","","",13,45),</v>
      </c>
      <c r="AU119" t="str">
        <f>IF(AQ119=1,_xlfn.CONCAT("(",2+SUM($AS$1:AS118),",",Tabla1[[#This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2]])+1,20)),""),""",",2+SUM($AS$1:AS118)-1,",""","",""",""","",""",""","",""",""","",""",",Tabla1[[#This Row],[id_agregador]],",",Tabla1[[#This Row],[id sitio]],"),"),"")</f>
        <v>(394,203,57,"IF3-5","17-EG6-1",393,"","","","",13,45),</v>
      </c>
      <c r="AV119" s="9" t="str">
        <f>IF(AP119=1,_xlfn.CONCAT("(",3+SUM($AS$1:AS118),",",Tabla1[[#This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3]])+1,20)),""),""",",3+SUM($AS$1:AS118)-1,",""","",""",""","",""",""","",""",""","",""",",Tabla1[[#This Row],[id_agregador]],",",Tabla1[[#This Row],[id sitio]],"),"),"")</f>
        <v/>
      </c>
      <c r="AW119" t="str">
        <f>IF(AO119=1,_xlfn.CONCAT("(",4+SUM($AS$1:AS118),",",Tabla1[[#This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4]])+1,20)),""),""",",4+SUM($AS$1:AS118)-1,",""","",""",""","",""",""","",""",""","",""",",Tabla1[[#This Row],[id_agregador]],",",Tabla1[[#This Row],[id sitio]],"),"),"")</f>
        <v/>
      </c>
      <c r="AX119" t="str">
        <f>IF(AN119=1,_xlfn.CONCAT("(",5+SUM($AS$1:AS118),",",Tabla1[[#This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5]])+1,20)),""),""",",5+SUM($AS$1:AS118)-1,",""","",""",""","",""",""","",""",""","",""",",Tabla1[[#This Row],[id_agregador]],",",Tabla1[[#This Row],[id sitio]],"),"),"")</f>
        <v/>
      </c>
      <c r="AY119" t="str">
        <f>IF(AM119=1,_xlfn.CONCAT("(",6+SUM($AS$1:AS118),",",Tabla1[[#This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6]])+1,20)),""),""",",6+SUM($AS$1:AS118)-1,",""","",""",""","",""",""","",""",""","",""",",Tabla1[[#This Row],[id_agregador]],",",Tabla1[[#This Row],[id sitio]],"),"),"")</f>
        <v/>
      </c>
      <c r="AZ119" t="str">
        <f>IF(AL119=1,_xlfn.CONCAT("(",7+SUM($AS$1:AS118),",",Tabla1[[#This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7]])+1,20)),""),""",",7+SUM($AS$1:AS118)-1,",""","",""",""","",""",""","",""",""","",""",",Tabla1[[#This Row],[id_agregador]],",",Tabla1[[#This Row],[id sitio]],"),"),"")</f>
        <v/>
      </c>
      <c r="BA119" t="str">
        <f>IF(AK119=1,_xlfn.CONCAT("(",8+SUM($AS$1:AS118),",",Tabla1[[#This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8]])+1,20)),""),""",",8+SUM($AS$1:AS118)-1,",""","",""",""","",""",""","",""",""","",""",",Tabla1[[#This Row],[id_agregador]],",",Tabla1[[#This Row],[id sitio]],"),"),"")</f>
        <v/>
      </c>
    </row>
    <row r="120" spans="1:53" x14ac:dyDescent="0.25">
      <c r="A120" s="6" t="s">
        <v>276</v>
      </c>
      <c r="B120" s="6" t="s">
        <v>411</v>
      </c>
      <c r="C120" s="6">
        <f>VLOOKUP(Tabla1[[#This Row],[NOMBRE DE SERVICIO]],tb_servicio!D:E,2,FALSE)</f>
        <v>19</v>
      </c>
      <c r="D120" s="6" t="s">
        <v>165</v>
      </c>
      <c r="E120" s="6">
        <f>IF(Tabla1[[#This Row],[IDU 1]]&lt;&gt;"",VLOOKUP(Tabla1[[#This Row],[IDU 1]],tb_idu!$B:$E,4,FALSE),"")</f>
        <v>132</v>
      </c>
      <c r="F120" s="6" t="s">
        <v>597</v>
      </c>
      <c r="G120" s="6" t="s">
        <v>165</v>
      </c>
      <c r="H120" s="6">
        <f>IF(Tabla1[[#This Row],[IDU 2]]&lt;&gt;"",VLOOKUP(Tabla1[[#This Row],[IDU 2]],tb_idu!$B:$E,4,FALSE),"")</f>
        <v>132</v>
      </c>
      <c r="I120" s="6" t="s">
        <v>650</v>
      </c>
      <c r="J120" s="6" t="s">
        <v>227</v>
      </c>
      <c r="K120" s="6">
        <f>IF(Tabla1[[#This Row],[IDU 3]]&lt;&gt;"",VLOOKUP(Tabla1[[#This Row],[IDU 3]],tb_idu!$B:$E,4,FALSE),"")</f>
        <v>31</v>
      </c>
      <c r="L120" s="6" t="s">
        <v>585</v>
      </c>
      <c r="M120" s="6"/>
      <c r="N120" s="6" t="str">
        <f>IF(Tabla1[[#This Row],[IDU 4]]&lt;&gt;"",VLOOKUP(Tabla1[[#This Row],[IDU 4]],tb_idu!$B:$E,4,FALSE),"")</f>
        <v/>
      </c>
      <c r="O120" s="6"/>
      <c r="P120" s="6"/>
      <c r="Q120" s="6" t="str">
        <f>IF(Tabla1[[#This Row],[IDU 5]]&lt;&gt;"",VLOOKUP(Tabla1[[#This Row],[IDU 5]],tb_idu!$B:$E,4,FALSE),"")</f>
        <v/>
      </c>
      <c r="R120" s="6"/>
      <c r="S120" s="6"/>
      <c r="T120" s="6" t="str">
        <f>IF(Tabla1[[#This Row],[IDU 6]]&lt;&gt;"",VLOOKUP(Tabla1[[#This Row],[IDU 6]],tb_idu!$B:$E,4,FALSE),"")</f>
        <v/>
      </c>
      <c r="U120" s="6"/>
      <c r="V120" s="6"/>
      <c r="W120" s="6" t="str">
        <f>IF(Tabla1[[#This Row],[IDU 7]]&lt;&gt;"",VLOOKUP(Tabla1[[#This Row],[IDU 7]],tb_idu!$B:$E,4,FALSE),"")</f>
        <v/>
      </c>
      <c r="X120" s="6"/>
      <c r="Y120" s="6"/>
      <c r="Z120" s="6" t="str">
        <f>IF(Tabla1[[#This Row],[IDU 8]]&lt;&gt;"",VLOOKUP(Tabla1[[#This Row],[IDU 8]],tb_idu!$B:$E,4,FALSE),"")</f>
        <v/>
      </c>
      <c r="AA120" s="6"/>
      <c r="AB120" s="6"/>
      <c r="AC120" s="6"/>
      <c r="AD120" s="6" t="s">
        <v>576</v>
      </c>
      <c r="AE120" s="6" t="s">
        <v>634</v>
      </c>
      <c r="AF120" s="6" t="s">
        <v>45</v>
      </c>
      <c r="AG120" s="6">
        <f>VLOOKUP(Tabla1[[#This Row],[NOMBRE DEL SITE]],tb_sitio!B:D,3,FALSE)</f>
        <v>46</v>
      </c>
      <c r="AH120" s="6" t="s">
        <v>96</v>
      </c>
      <c r="AI120" s="10">
        <f>VLOOKUP(Tabla1[[#This Row],[NOMBRE DEL PE ( agregador )]],tb_sitio!B:D,3,FALSE)</f>
        <v>6</v>
      </c>
      <c r="AK120">
        <f>IF(Tabla1[[#This Row],[id idu8]]&lt;&gt;"",1,0)</f>
        <v>0</v>
      </c>
      <c r="AL120">
        <f>IF(Tabla1[[#This Row],[id idu7]]&lt;&gt;"",1,0)</f>
        <v>0</v>
      </c>
      <c r="AM120">
        <f>IF(Tabla1[[#This Row],[id idu6]]&lt;&gt;"",1,0)</f>
        <v>0</v>
      </c>
      <c r="AN120">
        <f>IF(Tabla1[[#This Row],[id idu5]]&lt;&gt;"",1,0)</f>
        <v>0</v>
      </c>
      <c r="AO120">
        <f>IF(Tabla1[[#This Row],[id idu4]]&lt;&gt;"",1,0)</f>
        <v>0</v>
      </c>
      <c r="AP120">
        <f>IF(Tabla1[[#This Row],[id idu3]]&lt;&gt;"",1,0)</f>
        <v>1</v>
      </c>
      <c r="AQ120">
        <f>IF(Tabla1[[#This Row],[id idu2]]&lt;&gt;"",1,0)</f>
        <v>1</v>
      </c>
      <c r="AR120">
        <f>IF(OR(Tabla1[[#This Row],[id idu]]&lt;&gt;"",Tabla1[[#This Row],[id servicio]]&lt;&gt;""),1,0)</f>
        <v>1</v>
      </c>
      <c r="AS120">
        <f t="shared" si="1"/>
        <v>3</v>
      </c>
      <c r="AT120" t="str">
        <f>IF(AR120=1,_xlfn.CONCAT("(",1+SUM($AS$1:AS119),",",Tabla1[[#This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(395,19,132,"17-EG6-5","IF3-5",NULL,"LIM_SJM_RAN_1","Gi0/2/0/12","","",6,46),</v>
      </c>
      <c r="AU120" t="str">
        <f>IF(AQ120=1,_xlfn.CONCAT("(",2+SUM($AS$1:AS119),",",Tabla1[[#This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2]])+1,20)),""),""",",2+SUM($AS$1:AS119)-1,",""","",""",""","",""",""","",""",""","",""",",Tabla1[[#This Row],[id_agregador]],",",Tabla1[[#This Row],[id sitio]],"),"),"")</f>
        <v>(396,19,132,"IF4-6","IF3-5",395,"","","","",6,46),</v>
      </c>
      <c r="AV120" s="9" t="str">
        <f>IF(AP120=1,_xlfn.CONCAT("(",3+SUM($AS$1:AS119),",",Tabla1[[#This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3]])+1,20)),""),""",",3+SUM($AS$1:AS119)-1,",""","",""",""","",""",""","",""",""","",""",",Tabla1[[#This Row],[id_agregador]],",",Tabla1[[#This Row],[id sitio]],"),"),"")</f>
        <v>(397,19,31,"IF3-5","17-EG6-2",396,"","","","",6,46),</v>
      </c>
      <c r="AW120" t="str">
        <f>IF(AO120=1,_xlfn.CONCAT("(",4+SUM($AS$1:AS119),",",Tabla1[[#This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4]])+1,20)),""),""",",4+SUM($AS$1:AS119)-1,",""","",""",""","",""",""","",""",""","",""",",Tabla1[[#This Row],[id_agregador]],",",Tabla1[[#This Row],[id sitio]],"),"),"")</f>
        <v/>
      </c>
      <c r="AX120" t="str">
        <f>IF(AN120=1,_xlfn.CONCAT("(",5+SUM($AS$1:AS119),",",Tabla1[[#This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5]])+1,20)),""),""",",5+SUM($AS$1:AS119)-1,",""","",""",""","",""",""","",""",""","",""",",Tabla1[[#This Row],[id_agregador]],",",Tabla1[[#This Row],[id sitio]],"),"),"")</f>
        <v/>
      </c>
      <c r="AY120" t="str">
        <f>IF(AM120=1,_xlfn.CONCAT("(",6+SUM($AS$1:AS119),",",Tabla1[[#This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6]])+1,20)),""),""",",6+SUM($AS$1:AS119)-1,",""","",""",""","",""",""","",""",""","",""",",Tabla1[[#This Row],[id_agregador]],",",Tabla1[[#This Row],[id sitio]],"),"),"")</f>
        <v/>
      </c>
      <c r="AZ120" t="str">
        <f>IF(AL120=1,_xlfn.CONCAT("(",7+SUM($AS$1:AS119),",",Tabla1[[#This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7]])+1,20)),""),""",",7+SUM($AS$1:AS119)-1,",""","",""",""","",""",""","",""",""","",""",",Tabla1[[#This Row],[id_agregador]],",",Tabla1[[#This Row],[id sitio]],"),"),"")</f>
        <v/>
      </c>
      <c r="BA120" t="str">
        <f>IF(AK120=1,_xlfn.CONCAT("(",8+SUM($AS$1:AS119),",",Tabla1[[#This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8]])+1,20)),""),""",",8+SUM($AS$1:AS119)-1,",""","",""",""","",""",""","",""",""","",""",",Tabla1[[#This Row],[id_agregador]],",",Tabla1[[#This Row],[id sitio]],"),"),"")</f>
        <v/>
      </c>
    </row>
    <row r="121" spans="1:53" x14ac:dyDescent="0.25">
      <c r="A121" s="6" t="s">
        <v>276</v>
      </c>
      <c r="B121" s="6" t="s">
        <v>412</v>
      </c>
      <c r="C121" s="6">
        <f>VLOOKUP(Tabla1[[#This Row],[NOMBRE DE SERVICIO]],tb_servicio!D:E,2,FALSE)</f>
        <v>18</v>
      </c>
      <c r="D121" s="6" t="s">
        <v>166</v>
      </c>
      <c r="E121" s="6">
        <f>IF(Tabla1[[#This Row],[IDU 1]]&lt;&gt;"",VLOOKUP(Tabla1[[#This Row],[IDU 1]],tb_idu!$B:$E,4,FALSE),"")</f>
        <v>134</v>
      </c>
      <c r="F121" s="6" t="s">
        <v>597</v>
      </c>
      <c r="G121" s="6" t="s">
        <v>242</v>
      </c>
      <c r="H121" s="6">
        <f>IF(Tabla1[[#This Row],[IDU 2]]&lt;&gt;"",VLOOKUP(Tabla1[[#This Row],[IDU 2]],tb_idu!$B:$E,4,FALSE),"")</f>
        <v>29</v>
      </c>
      <c r="I121" s="6" t="s">
        <v>585</v>
      </c>
      <c r="J121" s="6"/>
      <c r="K121" s="6" t="str">
        <f>IF(Tabla1[[#This Row],[IDU 3]]&lt;&gt;"",VLOOKUP(Tabla1[[#This Row],[IDU 3]],tb_idu!$B:$E,4,FALSE),"")</f>
        <v/>
      </c>
      <c r="L121" s="6"/>
      <c r="M121" s="6"/>
      <c r="N121" s="6" t="str">
        <f>IF(Tabla1[[#This Row],[IDU 4]]&lt;&gt;"",VLOOKUP(Tabla1[[#This Row],[IDU 4]],tb_idu!$B:$E,4,FALSE),"")</f>
        <v/>
      </c>
      <c r="O121" s="6"/>
      <c r="P121" s="6"/>
      <c r="Q121" s="6" t="str">
        <f>IF(Tabla1[[#This Row],[IDU 5]]&lt;&gt;"",VLOOKUP(Tabla1[[#This Row],[IDU 5]],tb_idu!$B:$E,4,FALSE),"")</f>
        <v/>
      </c>
      <c r="R121" s="6"/>
      <c r="S121" s="6"/>
      <c r="T121" s="6" t="str">
        <f>IF(Tabla1[[#This Row],[IDU 6]]&lt;&gt;"",VLOOKUP(Tabla1[[#This Row],[IDU 6]],tb_idu!$B:$E,4,FALSE),"")</f>
        <v/>
      </c>
      <c r="U121" s="6"/>
      <c r="V121" s="6"/>
      <c r="W121" s="6" t="str">
        <f>IF(Tabla1[[#This Row],[IDU 7]]&lt;&gt;"",VLOOKUP(Tabla1[[#This Row],[IDU 7]],tb_idu!$B:$E,4,FALSE),"")</f>
        <v/>
      </c>
      <c r="X121" s="6"/>
      <c r="Y121" s="6"/>
      <c r="Z121" s="6" t="str">
        <f>IF(Tabla1[[#This Row],[IDU 8]]&lt;&gt;"",VLOOKUP(Tabla1[[#This Row],[IDU 8]],tb_idu!$B:$E,4,FALSE),"")</f>
        <v/>
      </c>
      <c r="AA121" s="6"/>
      <c r="AB121" s="6"/>
      <c r="AC121" s="6"/>
      <c r="AD121" s="6" t="s">
        <v>576</v>
      </c>
      <c r="AE121" s="6" t="s">
        <v>694</v>
      </c>
      <c r="AF121" s="6" t="s">
        <v>46</v>
      </c>
      <c r="AG121" s="6">
        <f>VLOOKUP(Tabla1[[#This Row],[NOMBRE DEL SITE]],tb_sitio!B:D,3,FALSE)</f>
        <v>47</v>
      </c>
      <c r="AH121" s="6" t="s">
        <v>96</v>
      </c>
      <c r="AI121" s="10">
        <f>VLOOKUP(Tabla1[[#This Row],[NOMBRE DEL PE ( agregador )]],tb_sitio!B:D,3,FALSE)</f>
        <v>6</v>
      </c>
      <c r="AK121">
        <f>IF(Tabla1[[#This Row],[id idu8]]&lt;&gt;"",1,0)</f>
        <v>0</v>
      </c>
      <c r="AL121">
        <f>IF(Tabla1[[#This Row],[id idu7]]&lt;&gt;"",1,0)</f>
        <v>0</v>
      </c>
      <c r="AM121">
        <f>IF(Tabla1[[#This Row],[id idu6]]&lt;&gt;"",1,0)</f>
        <v>0</v>
      </c>
      <c r="AN121">
        <f>IF(Tabla1[[#This Row],[id idu5]]&lt;&gt;"",1,0)</f>
        <v>0</v>
      </c>
      <c r="AO121">
        <f>IF(Tabla1[[#This Row],[id idu4]]&lt;&gt;"",1,0)</f>
        <v>0</v>
      </c>
      <c r="AP121">
        <f>IF(Tabla1[[#This Row],[id idu3]]&lt;&gt;"",1,0)</f>
        <v>0</v>
      </c>
      <c r="AQ121">
        <f>IF(Tabla1[[#This Row],[id idu2]]&lt;&gt;"",1,0)</f>
        <v>1</v>
      </c>
      <c r="AR121">
        <f>IF(OR(Tabla1[[#This Row],[id idu]]&lt;&gt;"",Tabla1[[#This Row],[id servicio]]&lt;&gt;""),1,0)</f>
        <v>1</v>
      </c>
      <c r="AS121">
        <f t="shared" si="1"/>
        <v>2</v>
      </c>
      <c r="AT121" t="str">
        <f>IF(AR121=1,_xlfn.CONCAT("(",1+SUM($AS$1:AS120),",",Tabla1[[#This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(398,18,134,"17-EG6-5","IF3-5",NULL,"LIM_SJM_RAN_1","Gi0/2/0/8","","",6,47),</v>
      </c>
      <c r="AU121" t="str">
        <f>IF(AQ121=1,_xlfn.CONCAT("(",2+SUM($AS$1:AS120),",",Tabla1[[#This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2]])+1,20)),""),""",",2+SUM($AS$1:AS120)-1,",""","",""",""","",""",""","",""",""","",""",",Tabla1[[#This Row],[id_agregador]],",",Tabla1[[#This Row],[id sitio]],"),"),"")</f>
        <v>(399,18,29,"IF3-5","17-EG6-2",398,"","","","",6,47),</v>
      </c>
      <c r="AV121" s="9" t="str">
        <f>IF(AP121=1,_xlfn.CONCAT("(",3+SUM($AS$1:AS120),",",Tabla1[[#This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3]])+1,20)),""),""",",3+SUM($AS$1:AS120)-1,",""","",""",""","",""",""","",""",""","",""",",Tabla1[[#This Row],[id_agregador]],",",Tabla1[[#This Row],[id sitio]],"),"),"")</f>
        <v/>
      </c>
      <c r="AW121" t="str">
        <f>IF(AO121=1,_xlfn.CONCAT("(",4+SUM($AS$1:AS120),",",Tabla1[[#This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4]])+1,20)),""),""",",4+SUM($AS$1:AS120)-1,",""","",""",""","",""",""","",""",""","",""",",Tabla1[[#This Row],[id_agregador]],",",Tabla1[[#This Row],[id sitio]],"),"),"")</f>
        <v/>
      </c>
      <c r="AX121" t="str">
        <f>IF(AN121=1,_xlfn.CONCAT("(",5+SUM($AS$1:AS120),",",Tabla1[[#This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5]])+1,20)),""),""",",5+SUM($AS$1:AS120)-1,",""","",""",""","",""",""","",""",""","",""",",Tabla1[[#This Row],[id_agregador]],",",Tabla1[[#This Row],[id sitio]],"),"),"")</f>
        <v/>
      </c>
      <c r="AY121" t="str">
        <f>IF(AM121=1,_xlfn.CONCAT("(",6+SUM($AS$1:AS120),",",Tabla1[[#This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6]])+1,20)),""),""",",6+SUM($AS$1:AS120)-1,",""","",""",""","",""",""","",""",""","",""",",Tabla1[[#This Row],[id_agregador]],",",Tabla1[[#This Row],[id sitio]],"),"),"")</f>
        <v/>
      </c>
      <c r="AZ121" t="str">
        <f>IF(AL121=1,_xlfn.CONCAT("(",7+SUM($AS$1:AS120),",",Tabla1[[#This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7]])+1,20)),""),""",",7+SUM($AS$1:AS120)-1,",""","",""",""","",""",""","",""",""","",""",",Tabla1[[#This Row],[id_agregador]],",",Tabla1[[#This Row],[id sitio]],"),"),"")</f>
        <v/>
      </c>
      <c r="BA121" t="str">
        <f>IF(AK121=1,_xlfn.CONCAT("(",8+SUM($AS$1:AS120),",",Tabla1[[#This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8]])+1,20)),""),""",",8+SUM($AS$1:AS120)-1,",""","",""",""","",""",""","",""",""","",""",",Tabla1[[#This Row],[id_agregador]],",",Tabla1[[#This Row],[id sitio]],"),"),"")</f>
        <v/>
      </c>
    </row>
    <row r="122" spans="1:53" x14ac:dyDescent="0.25">
      <c r="A122" s="6" t="s">
        <v>273</v>
      </c>
      <c r="B122" s="6" t="s">
        <v>413</v>
      </c>
      <c r="C122" s="6">
        <f>VLOOKUP(Tabla1[[#This Row],[NOMBRE DE SERVICIO]],tb_servicio!D:E,2,FALSE)</f>
        <v>55</v>
      </c>
      <c r="D122" s="6" t="s">
        <v>166</v>
      </c>
      <c r="E122" s="6">
        <f>IF(Tabla1[[#This Row],[IDU 1]]&lt;&gt;"",VLOOKUP(Tabla1[[#This Row],[IDU 1]],tb_idu!$B:$E,4,FALSE),"")</f>
        <v>134</v>
      </c>
      <c r="F122" s="6" t="s">
        <v>599</v>
      </c>
      <c r="G122" s="6" t="s">
        <v>242</v>
      </c>
      <c r="H122" s="6">
        <f>IF(Tabla1[[#This Row],[IDU 2]]&lt;&gt;"",VLOOKUP(Tabla1[[#This Row],[IDU 2]],tb_idu!$B:$E,4,FALSE),"")</f>
        <v>29</v>
      </c>
      <c r="I122" s="6" t="s">
        <v>585</v>
      </c>
      <c r="J122" s="6"/>
      <c r="K122" s="6" t="str">
        <f>IF(Tabla1[[#This Row],[IDU 3]]&lt;&gt;"",VLOOKUP(Tabla1[[#This Row],[IDU 3]],tb_idu!$B:$E,4,FALSE),"")</f>
        <v/>
      </c>
      <c r="L122" s="6"/>
      <c r="M122" s="6"/>
      <c r="N122" s="6" t="str">
        <f>IF(Tabla1[[#This Row],[IDU 4]]&lt;&gt;"",VLOOKUP(Tabla1[[#This Row],[IDU 4]],tb_idu!$B:$E,4,FALSE),"")</f>
        <v/>
      </c>
      <c r="O122" s="6"/>
      <c r="P122" s="6"/>
      <c r="Q122" s="6" t="str">
        <f>IF(Tabla1[[#This Row],[IDU 5]]&lt;&gt;"",VLOOKUP(Tabla1[[#This Row],[IDU 5]],tb_idu!$B:$E,4,FALSE),"")</f>
        <v/>
      </c>
      <c r="R122" s="6"/>
      <c r="S122" s="6"/>
      <c r="T122" s="6" t="str">
        <f>IF(Tabla1[[#This Row],[IDU 6]]&lt;&gt;"",VLOOKUP(Tabla1[[#This Row],[IDU 6]],tb_idu!$B:$E,4,FALSE),"")</f>
        <v/>
      </c>
      <c r="U122" s="6"/>
      <c r="V122" s="6"/>
      <c r="W122" s="6" t="str">
        <f>IF(Tabla1[[#This Row],[IDU 7]]&lt;&gt;"",VLOOKUP(Tabla1[[#This Row],[IDU 7]],tb_idu!$B:$E,4,FALSE),"")</f>
        <v/>
      </c>
      <c r="X122" s="6"/>
      <c r="Y122" s="6"/>
      <c r="Z122" s="6" t="str">
        <f>IF(Tabla1[[#This Row],[IDU 8]]&lt;&gt;"",VLOOKUP(Tabla1[[#This Row],[IDU 8]],tb_idu!$B:$E,4,FALSE),"")</f>
        <v/>
      </c>
      <c r="AA122" s="6"/>
      <c r="AB122" s="6"/>
      <c r="AC122" s="6"/>
      <c r="AD122" s="6" t="s">
        <v>576</v>
      </c>
      <c r="AE122" s="6" t="s">
        <v>694</v>
      </c>
      <c r="AF122" s="6" t="s">
        <v>46</v>
      </c>
      <c r="AG122" s="6">
        <f>VLOOKUP(Tabla1[[#This Row],[NOMBRE DEL SITE]],tb_sitio!B:D,3,FALSE)</f>
        <v>47</v>
      </c>
      <c r="AH122" s="6" t="s">
        <v>96</v>
      </c>
      <c r="AI122" s="10">
        <f>VLOOKUP(Tabla1[[#This Row],[NOMBRE DEL PE ( agregador )]],tb_sitio!B:D,3,FALSE)</f>
        <v>6</v>
      </c>
      <c r="AK122">
        <f>IF(Tabla1[[#This Row],[id idu8]]&lt;&gt;"",1,0)</f>
        <v>0</v>
      </c>
      <c r="AL122">
        <f>IF(Tabla1[[#This Row],[id idu7]]&lt;&gt;"",1,0)</f>
        <v>0</v>
      </c>
      <c r="AM122">
        <f>IF(Tabla1[[#This Row],[id idu6]]&lt;&gt;"",1,0)</f>
        <v>0</v>
      </c>
      <c r="AN122">
        <f>IF(Tabla1[[#This Row],[id idu5]]&lt;&gt;"",1,0)</f>
        <v>0</v>
      </c>
      <c r="AO122">
        <f>IF(Tabla1[[#This Row],[id idu4]]&lt;&gt;"",1,0)</f>
        <v>0</v>
      </c>
      <c r="AP122">
        <f>IF(Tabla1[[#This Row],[id idu3]]&lt;&gt;"",1,0)</f>
        <v>0</v>
      </c>
      <c r="AQ122">
        <f>IF(Tabla1[[#This Row],[id idu2]]&lt;&gt;"",1,0)</f>
        <v>1</v>
      </c>
      <c r="AR122">
        <f>IF(OR(Tabla1[[#This Row],[id idu]]&lt;&gt;"",Tabla1[[#This Row],[id servicio]]&lt;&gt;""),1,0)</f>
        <v>1</v>
      </c>
      <c r="AS122">
        <f t="shared" si="1"/>
        <v>2</v>
      </c>
      <c r="AT122" t="str">
        <f>IF(AR122=1,_xlfn.CONCAT("(",1+SUM($AS$1:AS121),",",Tabla1[[#This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(400,55,134,"17-EG6-4","IF3-5",NULL,"LIM_SJM_RAN_1","Gi0/2/0/8","","",6,47),</v>
      </c>
      <c r="AU122" t="str">
        <f>IF(AQ122=1,_xlfn.CONCAT("(",2+SUM($AS$1:AS121),",",Tabla1[[#This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2]])+1,20)),""),""",",2+SUM($AS$1:AS121)-1,",""","",""",""","",""",""","",""",""","",""",",Tabla1[[#This Row],[id_agregador]],",",Tabla1[[#This Row],[id sitio]],"),"),"")</f>
        <v>(401,55,29,"IF3-5","17-EG6-2",400,"","","","",6,47),</v>
      </c>
      <c r="AV122" s="9" t="str">
        <f>IF(AP122=1,_xlfn.CONCAT("(",3+SUM($AS$1:AS121),",",Tabla1[[#This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3]])+1,20)),""),""",",3+SUM($AS$1:AS121)-1,",""","",""",""","",""",""","",""",""","",""",",Tabla1[[#This Row],[id_agregador]],",",Tabla1[[#This Row],[id sitio]],"),"),"")</f>
        <v/>
      </c>
      <c r="AW122" t="str">
        <f>IF(AO122=1,_xlfn.CONCAT("(",4+SUM($AS$1:AS121),",",Tabla1[[#This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4]])+1,20)),""),""",",4+SUM($AS$1:AS121)-1,",""","",""",""","",""",""","",""",""","",""",",Tabla1[[#This Row],[id_agregador]],",",Tabla1[[#This Row],[id sitio]],"),"),"")</f>
        <v/>
      </c>
      <c r="AX122" t="str">
        <f>IF(AN122=1,_xlfn.CONCAT("(",5+SUM($AS$1:AS121),",",Tabla1[[#This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5]])+1,20)),""),""",",5+SUM($AS$1:AS121)-1,",""","",""",""","",""",""","",""",""","",""",",Tabla1[[#This Row],[id_agregador]],",",Tabla1[[#This Row],[id sitio]],"),"),"")</f>
        <v/>
      </c>
      <c r="AY122" t="str">
        <f>IF(AM122=1,_xlfn.CONCAT("(",6+SUM($AS$1:AS121),",",Tabla1[[#This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6]])+1,20)),""),""",",6+SUM($AS$1:AS121)-1,",""","",""",""","",""",""","",""",""","",""",",Tabla1[[#This Row],[id_agregador]],",",Tabla1[[#This Row],[id sitio]],"),"),"")</f>
        <v/>
      </c>
      <c r="AZ122" t="str">
        <f>IF(AL122=1,_xlfn.CONCAT("(",7+SUM($AS$1:AS121),",",Tabla1[[#This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7]])+1,20)),""),""",",7+SUM($AS$1:AS121)-1,",""","",""",""","",""",""","",""",""","",""",",Tabla1[[#This Row],[id_agregador]],",",Tabla1[[#This Row],[id sitio]],"),"),"")</f>
        <v/>
      </c>
      <c r="BA122" t="str">
        <f>IF(AK122=1,_xlfn.CONCAT("(",8+SUM($AS$1:AS121),",",Tabla1[[#This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8]])+1,20)),""),""",",8+SUM($AS$1:AS121)-1,",""","",""",""","",""",""","",""",""","",""",",Tabla1[[#This Row],[id_agregador]],",",Tabla1[[#This Row],[id sitio]],"),"),"")</f>
        <v/>
      </c>
    </row>
    <row r="123" spans="1:53" x14ac:dyDescent="0.25">
      <c r="A123" s="6" t="s">
        <v>276</v>
      </c>
      <c r="B123" s="6" t="s">
        <v>414</v>
      </c>
      <c r="C123" s="6">
        <f>VLOOKUP(Tabla1[[#This Row],[NOMBRE DE SERVICIO]],tb_servicio!D:E,2,FALSE)</f>
        <v>15</v>
      </c>
      <c r="D123" s="6" t="s">
        <v>167</v>
      </c>
      <c r="E123" s="6">
        <f>IF(Tabla1[[#This Row],[IDU 1]]&lt;&gt;"",VLOOKUP(Tabla1[[#This Row],[IDU 1]],tb_idu!$B:$E,4,FALSE),"")</f>
        <v>135</v>
      </c>
      <c r="F123" s="6" t="s">
        <v>597</v>
      </c>
      <c r="G123" s="6" t="s">
        <v>243</v>
      </c>
      <c r="H123" s="6">
        <f>IF(Tabla1[[#This Row],[IDU 2]]&lt;&gt;"",VLOOKUP(Tabla1[[#This Row],[IDU 2]],tb_idu!$B:$E,4,FALSE),"")</f>
        <v>28</v>
      </c>
      <c r="I123" s="6" t="s">
        <v>559</v>
      </c>
      <c r="J123" s="6"/>
      <c r="K123" s="6" t="str">
        <f>IF(Tabla1[[#This Row],[IDU 3]]&lt;&gt;"",VLOOKUP(Tabla1[[#This Row],[IDU 3]],tb_idu!$B:$E,4,FALSE),"")</f>
        <v/>
      </c>
      <c r="L123" s="6"/>
      <c r="M123" s="6"/>
      <c r="N123" s="6" t="str">
        <f>IF(Tabla1[[#This Row],[IDU 4]]&lt;&gt;"",VLOOKUP(Tabla1[[#This Row],[IDU 4]],tb_idu!$B:$E,4,FALSE),"")</f>
        <v/>
      </c>
      <c r="O123" s="6"/>
      <c r="P123" s="6"/>
      <c r="Q123" s="6" t="str">
        <f>IF(Tabla1[[#This Row],[IDU 5]]&lt;&gt;"",VLOOKUP(Tabla1[[#This Row],[IDU 5]],tb_idu!$B:$E,4,FALSE),"")</f>
        <v/>
      </c>
      <c r="R123" s="6"/>
      <c r="S123" s="6"/>
      <c r="T123" s="6" t="str">
        <f>IF(Tabla1[[#This Row],[IDU 6]]&lt;&gt;"",VLOOKUP(Tabla1[[#This Row],[IDU 6]],tb_idu!$B:$E,4,FALSE),"")</f>
        <v/>
      </c>
      <c r="U123" s="6"/>
      <c r="V123" s="6"/>
      <c r="W123" s="6" t="str">
        <f>IF(Tabla1[[#This Row],[IDU 7]]&lt;&gt;"",VLOOKUP(Tabla1[[#This Row],[IDU 7]],tb_idu!$B:$E,4,FALSE),"")</f>
        <v/>
      </c>
      <c r="X123" s="6"/>
      <c r="Y123" s="6"/>
      <c r="Z123" s="6" t="str">
        <f>IF(Tabla1[[#This Row],[IDU 8]]&lt;&gt;"",VLOOKUP(Tabla1[[#This Row],[IDU 8]],tb_idu!$B:$E,4,FALSE),"")</f>
        <v/>
      </c>
      <c r="AA123" s="6"/>
      <c r="AB123" s="6"/>
      <c r="AC123" s="6"/>
      <c r="AD123" s="6" t="s">
        <v>666</v>
      </c>
      <c r="AE123" s="6" t="s">
        <v>695</v>
      </c>
      <c r="AF123" s="6" t="s">
        <v>47</v>
      </c>
      <c r="AG123" s="6">
        <f>VLOOKUP(Tabla1[[#This Row],[NOMBRE DEL SITE]],tb_sitio!B:D,3,FALSE)</f>
        <v>48</v>
      </c>
      <c r="AH123" s="6" t="s">
        <v>96</v>
      </c>
      <c r="AI123" s="10">
        <f>VLOOKUP(Tabla1[[#This Row],[NOMBRE DEL PE ( agregador )]],tb_sitio!B:D,3,FALSE)</f>
        <v>6</v>
      </c>
      <c r="AK123">
        <f>IF(Tabla1[[#This Row],[id idu8]]&lt;&gt;"",1,0)</f>
        <v>0</v>
      </c>
      <c r="AL123">
        <f>IF(Tabla1[[#This Row],[id idu7]]&lt;&gt;"",1,0)</f>
        <v>0</v>
      </c>
      <c r="AM123">
        <f>IF(Tabla1[[#This Row],[id idu6]]&lt;&gt;"",1,0)</f>
        <v>0</v>
      </c>
      <c r="AN123">
        <f>IF(Tabla1[[#This Row],[id idu5]]&lt;&gt;"",1,0)</f>
        <v>0</v>
      </c>
      <c r="AO123">
        <f>IF(Tabla1[[#This Row],[id idu4]]&lt;&gt;"",1,0)</f>
        <v>0</v>
      </c>
      <c r="AP123">
        <f>IF(Tabla1[[#This Row],[id idu3]]&lt;&gt;"",1,0)</f>
        <v>0</v>
      </c>
      <c r="AQ123">
        <f>IF(Tabla1[[#This Row],[id idu2]]&lt;&gt;"",1,0)</f>
        <v>1</v>
      </c>
      <c r="AR123">
        <f>IF(OR(Tabla1[[#This Row],[id idu]]&lt;&gt;"",Tabla1[[#This Row],[id servicio]]&lt;&gt;""),1,0)</f>
        <v>1</v>
      </c>
      <c r="AS123">
        <f t="shared" si="1"/>
        <v>2</v>
      </c>
      <c r="AT123" t="str">
        <f>IF(AR123=1,_xlfn.CONCAT("(",1+SUM($AS$1:AS122),",",Tabla1[[#This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(402,15,135,"17-EG6-5","IF3-5",NULL,"LIM_SJMI_AGG_1_","Gi1/1/16","","",6,48),</v>
      </c>
      <c r="AU123" t="str">
        <f>IF(AQ123=1,_xlfn.CONCAT("(",2+SUM($AS$1:AS122),",",Tabla1[[#This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2]])+1,20)),""),""",",2+SUM($AS$1:AS122)-1,",""","",""",""","",""",""","",""",""","",""",",Tabla1[[#This Row],[id_agregador]],",",Tabla1[[#This Row],[id sitio]],"),"),"")</f>
        <v>(403,15,28,"IF4-6","17-EG6-4",402,"","","","",6,48),</v>
      </c>
      <c r="AV123" s="9" t="str">
        <f>IF(AP123=1,_xlfn.CONCAT("(",3+SUM($AS$1:AS122),",",Tabla1[[#This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3]])+1,20)),""),""",",3+SUM($AS$1:AS122)-1,",""","",""",""","",""",""","",""",""","",""",",Tabla1[[#This Row],[id_agregador]],",",Tabla1[[#This Row],[id sitio]],"),"),"")</f>
        <v/>
      </c>
      <c r="AW123" t="str">
        <f>IF(AO123=1,_xlfn.CONCAT("(",4+SUM($AS$1:AS122),",",Tabla1[[#This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4]])+1,20)),""),""",",4+SUM($AS$1:AS122)-1,",""","",""",""","",""",""","",""",""","",""",",Tabla1[[#This Row],[id_agregador]],",",Tabla1[[#This Row],[id sitio]],"),"),"")</f>
        <v/>
      </c>
      <c r="AX123" t="str">
        <f>IF(AN123=1,_xlfn.CONCAT("(",5+SUM($AS$1:AS122),",",Tabla1[[#This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5]])+1,20)),""),""",",5+SUM($AS$1:AS122)-1,",""","",""",""","",""",""","",""",""","",""",",Tabla1[[#This Row],[id_agregador]],",",Tabla1[[#This Row],[id sitio]],"),"),"")</f>
        <v/>
      </c>
      <c r="AY123" t="str">
        <f>IF(AM123=1,_xlfn.CONCAT("(",6+SUM($AS$1:AS122),",",Tabla1[[#This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6]])+1,20)),""),""",",6+SUM($AS$1:AS122)-1,",""","",""",""","",""",""","",""",""","",""",",Tabla1[[#This Row],[id_agregador]],",",Tabla1[[#This Row],[id sitio]],"),"),"")</f>
        <v/>
      </c>
      <c r="AZ123" t="str">
        <f>IF(AL123=1,_xlfn.CONCAT("(",7+SUM($AS$1:AS122),",",Tabla1[[#This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7]])+1,20)),""),""",",7+SUM($AS$1:AS122)-1,",""","",""",""","",""",""","",""",""","",""",",Tabla1[[#This Row],[id_agregador]],",",Tabla1[[#This Row],[id sitio]],"),"),"")</f>
        <v/>
      </c>
      <c r="BA123" t="str">
        <f>IF(AK123=1,_xlfn.CONCAT("(",8+SUM($AS$1:AS122),",",Tabla1[[#This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8]])+1,20)),""),""",",8+SUM($AS$1:AS122)-1,",""","",""",""","",""",""","",""",""","",""",",Tabla1[[#This Row],[id_agregador]],",",Tabla1[[#This Row],[id sitio]],"),"),"")</f>
        <v/>
      </c>
    </row>
    <row r="124" spans="1:53" x14ac:dyDescent="0.25">
      <c r="A124" s="6" t="s">
        <v>273</v>
      </c>
      <c r="B124" s="6" t="s">
        <v>415</v>
      </c>
      <c r="C124" s="6">
        <f>VLOOKUP(Tabla1[[#This Row],[NOMBRE DE SERVICIO]],tb_servicio!D:E,2,FALSE)</f>
        <v>58</v>
      </c>
      <c r="D124" s="6" t="s">
        <v>167</v>
      </c>
      <c r="E124" s="6">
        <f>IF(Tabla1[[#This Row],[IDU 1]]&lt;&gt;"",VLOOKUP(Tabla1[[#This Row],[IDU 1]],tb_idu!$B:$E,4,FALSE),"")</f>
        <v>135</v>
      </c>
      <c r="F124" s="6" t="s">
        <v>599</v>
      </c>
      <c r="G124" s="6" t="s">
        <v>243</v>
      </c>
      <c r="H124" s="6">
        <f>IF(Tabla1[[#This Row],[IDU 2]]&lt;&gt;"",VLOOKUP(Tabla1[[#This Row],[IDU 2]],tb_idu!$B:$E,4,FALSE),"")</f>
        <v>28</v>
      </c>
      <c r="I124" s="6" t="s">
        <v>559</v>
      </c>
      <c r="J124" s="6"/>
      <c r="K124" s="6" t="str">
        <f>IF(Tabla1[[#This Row],[IDU 3]]&lt;&gt;"",VLOOKUP(Tabla1[[#This Row],[IDU 3]],tb_idu!$B:$E,4,FALSE),"")</f>
        <v/>
      </c>
      <c r="L124" s="6"/>
      <c r="M124" s="6"/>
      <c r="N124" s="6" t="str">
        <f>IF(Tabla1[[#This Row],[IDU 4]]&lt;&gt;"",VLOOKUP(Tabla1[[#This Row],[IDU 4]],tb_idu!$B:$E,4,FALSE),"")</f>
        <v/>
      </c>
      <c r="O124" s="6"/>
      <c r="P124" s="6"/>
      <c r="Q124" s="6" t="str">
        <f>IF(Tabla1[[#This Row],[IDU 5]]&lt;&gt;"",VLOOKUP(Tabla1[[#This Row],[IDU 5]],tb_idu!$B:$E,4,FALSE),"")</f>
        <v/>
      </c>
      <c r="R124" s="6"/>
      <c r="S124" s="6"/>
      <c r="T124" s="6" t="str">
        <f>IF(Tabla1[[#This Row],[IDU 6]]&lt;&gt;"",VLOOKUP(Tabla1[[#This Row],[IDU 6]],tb_idu!$B:$E,4,FALSE),"")</f>
        <v/>
      </c>
      <c r="U124" s="6"/>
      <c r="V124" s="6"/>
      <c r="W124" s="6" t="str">
        <f>IF(Tabla1[[#This Row],[IDU 7]]&lt;&gt;"",VLOOKUP(Tabla1[[#This Row],[IDU 7]],tb_idu!$B:$E,4,FALSE),"")</f>
        <v/>
      </c>
      <c r="X124" s="6"/>
      <c r="Y124" s="6"/>
      <c r="Z124" s="6" t="str">
        <f>IF(Tabla1[[#This Row],[IDU 8]]&lt;&gt;"",VLOOKUP(Tabla1[[#This Row],[IDU 8]],tb_idu!$B:$E,4,FALSE),"")</f>
        <v/>
      </c>
      <c r="AA124" s="6"/>
      <c r="AB124" s="6"/>
      <c r="AC124" s="6"/>
      <c r="AD124" s="6" t="s">
        <v>666</v>
      </c>
      <c r="AE124" s="6" t="s">
        <v>695</v>
      </c>
      <c r="AF124" s="6" t="s">
        <v>47</v>
      </c>
      <c r="AG124" s="6">
        <f>VLOOKUP(Tabla1[[#This Row],[NOMBRE DEL SITE]],tb_sitio!B:D,3,FALSE)</f>
        <v>48</v>
      </c>
      <c r="AH124" s="6" t="s">
        <v>96</v>
      </c>
      <c r="AI124" s="10">
        <f>VLOOKUP(Tabla1[[#This Row],[NOMBRE DEL PE ( agregador )]],tb_sitio!B:D,3,FALSE)</f>
        <v>6</v>
      </c>
      <c r="AK124">
        <f>IF(Tabla1[[#This Row],[id idu8]]&lt;&gt;"",1,0)</f>
        <v>0</v>
      </c>
      <c r="AL124">
        <f>IF(Tabla1[[#This Row],[id idu7]]&lt;&gt;"",1,0)</f>
        <v>0</v>
      </c>
      <c r="AM124">
        <f>IF(Tabla1[[#This Row],[id idu6]]&lt;&gt;"",1,0)</f>
        <v>0</v>
      </c>
      <c r="AN124">
        <f>IF(Tabla1[[#This Row],[id idu5]]&lt;&gt;"",1,0)</f>
        <v>0</v>
      </c>
      <c r="AO124">
        <f>IF(Tabla1[[#This Row],[id idu4]]&lt;&gt;"",1,0)</f>
        <v>0</v>
      </c>
      <c r="AP124">
        <f>IF(Tabla1[[#This Row],[id idu3]]&lt;&gt;"",1,0)</f>
        <v>0</v>
      </c>
      <c r="AQ124">
        <f>IF(Tabla1[[#This Row],[id idu2]]&lt;&gt;"",1,0)</f>
        <v>1</v>
      </c>
      <c r="AR124">
        <f>IF(OR(Tabla1[[#This Row],[id idu]]&lt;&gt;"",Tabla1[[#This Row],[id servicio]]&lt;&gt;""),1,0)</f>
        <v>1</v>
      </c>
      <c r="AS124">
        <f t="shared" si="1"/>
        <v>2</v>
      </c>
      <c r="AT124" t="str">
        <f>IF(AR124=1,_xlfn.CONCAT("(",1+SUM($AS$1:AS123),",",Tabla1[[#This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(404,58,135,"17-EG6-4","IF3-5",NULL,"LIM_SJMI_AGG_1_","Gi1/1/16","","",6,48),</v>
      </c>
      <c r="AU124" t="str">
        <f>IF(AQ124=1,_xlfn.CONCAT("(",2+SUM($AS$1:AS123),",",Tabla1[[#This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2]])+1,20)),""),""",",2+SUM($AS$1:AS123)-1,",""","",""",""","",""",""","",""",""","",""",",Tabla1[[#This Row],[id_agregador]],",",Tabla1[[#This Row],[id sitio]],"),"),"")</f>
        <v>(405,58,28,"IF4-6","17-EG6-4",404,"","","","",6,48),</v>
      </c>
      <c r="AV124" s="9" t="str">
        <f>IF(AP124=1,_xlfn.CONCAT("(",3+SUM($AS$1:AS123),",",Tabla1[[#This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3]])+1,20)),""),""",",3+SUM($AS$1:AS123)-1,",""","",""",""","",""",""","",""",""","",""",",Tabla1[[#This Row],[id_agregador]],",",Tabla1[[#This Row],[id sitio]],"),"),"")</f>
        <v/>
      </c>
      <c r="AW124" t="str">
        <f>IF(AO124=1,_xlfn.CONCAT("(",4+SUM($AS$1:AS123),",",Tabla1[[#This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4]])+1,20)),""),""",",4+SUM($AS$1:AS123)-1,",""","",""",""","",""",""","",""",""","",""",",Tabla1[[#This Row],[id_agregador]],",",Tabla1[[#This Row],[id sitio]],"),"),"")</f>
        <v/>
      </c>
      <c r="AX124" t="str">
        <f>IF(AN124=1,_xlfn.CONCAT("(",5+SUM($AS$1:AS123),",",Tabla1[[#This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5]])+1,20)),""),""",",5+SUM($AS$1:AS123)-1,",""","",""",""","",""",""","",""",""","",""",",Tabla1[[#This Row],[id_agregador]],",",Tabla1[[#This Row],[id sitio]],"),"),"")</f>
        <v/>
      </c>
      <c r="AY124" t="str">
        <f>IF(AM124=1,_xlfn.CONCAT("(",6+SUM($AS$1:AS123),",",Tabla1[[#This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6]])+1,20)),""),""",",6+SUM($AS$1:AS123)-1,",""","",""",""","",""",""","",""",""","",""",",Tabla1[[#This Row],[id_agregador]],",",Tabla1[[#This Row],[id sitio]],"),"),"")</f>
        <v/>
      </c>
      <c r="AZ124" t="str">
        <f>IF(AL124=1,_xlfn.CONCAT("(",7+SUM($AS$1:AS123),",",Tabla1[[#This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7]])+1,20)),""),""",",7+SUM($AS$1:AS123)-1,",""","",""",""","",""",""","",""",""","",""",",Tabla1[[#This Row],[id_agregador]],",",Tabla1[[#This Row],[id sitio]],"),"),"")</f>
        <v/>
      </c>
      <c r="BA124" t="str">
        <f>IF(AK124=1,_xlfn.CONCAT("(",8+SUM($AS$1:AS123),",",Tabla1[[#This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8]])+1,20)),""),""",",8+SUM($AS$1:AS123)-1,",""","",""",""","",""",""","",""",""","",""",",Tabla1[[#This Row],[id_agregador]],",",Tabla1[[#This Row],[id sitio]],"),"),"")</f>
        <v/>
      </c>
    </row>
    <row r="125" spans="1:53" x14ac:dyDescent="0.25">
      <c r="A125" s="6" t="s">
        <v>272</v>
      </c>
      <c r="B125" s="6" t="s">
        <v>416</v>
      </c>
      <c r="C125" s="6">
        <f>VLOOKUP(Tabla1[[#This Row],[NOMBRE DE SERVICIO]],tb_servicio!D:E,2,FALSE)</f>
        <v>165</v>
      </c>
      <c r="D125" s="6" t="s">
        <v>167</v>
      </c>
      <c r="E125" s="6">
        <f>IF(Tabla1[[#This Row],[IDU 1]]&lt;&gt;"",VLOOKUP(Tabla1[[#This Row],[IDU 1]],tb_idu!$B:$E,4,FALSE),"")</f>
        <v>135</v>
      </c>
      <c r="F125" s="6" t="s">
        <v>600</v>
      </c>
      <c r="G125" s="6" t="s">
        <v>243</v>
      </c>
      <c r="H125" s="6">
        <f>IF(Tabla1[[#This Row],[IDU 2]]&lt;&gt;"",VLOOKUP(Tabla1[[#This Row],[IDU 2]],tb_idu!$B:$E,4,FALSE),"")</f>
        <v>28</v>
      </c>
      <c r="I125" s="6" t="s">
        <v>559</v>
      </c>
      <c r="J125" s="6"/>
      <c r="K125" s="6" t="str">
        <f>IF(Tabla1[[#This Row],[IDU 3]]&lt;&gt;"",VLOOKUP(Tabla1[[#This Row],[IDU 3]],tb_idu!$B:$E,4,FALSE),"")</f>
        <v/>
      </c>
      <c r="L125" s="6"/>
      <c r="M125" s="6"/>
      <c r="N125" s="6" t="str">
        <f>IF(Tabla1[[#This Row],[IDU 4]]&lt;&gt;"",VLOOKUP(Tabla1[[#This Row],[IDU 4]],tb_idu!$B:$E,4,FALSE),"")</f>
        <v/>
      </c>
      <c r="O125" s="6"/>
      <c r="P125" s="6"/>
      <c r="Q125" s="6" t="str">
        <f>IF(Tabla1[[#This Row],[IDU 5]]&lt;&gt;"",VLOOKUP(Tabla1[[#This Row],[IDU 5]],tb_idu!$B:$E,4,FALSE),"")</f>
        <v/>
      </c>
      <c r="R125" s="6"/>
      <c r="S125" s="6"/>
      <c r="T125" s="6" t="str">
        <f>IF(Tabla1[[#This Row],[IDU 6]]&lt;&gt;"",VLOOKUP(Tabla1[[#This Row],[IDU 6]],tb_idu!$B:$E,4,FALSE),"")</f>
        <v/>
      </c>
      <c r="U125" s="6"/>
      <c r="V125" s="6"/>
      <c r="W125" s="6" t="str">
        <f>IF(Tabla1[[#This Row],[IDU 7]]&lt;&gt;"",VLOOKUP(Tabla1[[#This Row],[IDU 7]],tb_idu!$B:$E,4,FALSE),"")</f>
        <v/>
      </c>
      <c r="X125" s="6"/>
      <c r="Y125" s="6"/>
      <c r="Z125" s="6" t="str">
        <f>IF(Tabla1[[#This Row],[IDU 8]]&lt;&gt;"",VLOOKUP(Tabla1[[#This Row],[IDU 8]],tb_idu!$B:$E,4,FALSE),"")</f>
        <v/>
      </c>
      <c r="AA125" s="6"/>
      <c r="AB125" s="6"/>
      <c r="AC125" s="6"/>
      <c r="AD125" s="6" t="s">
        <v>666</v>
      </c>
      <c r="AE125" s="6" t="s">
        <v>695</v>
      </c>
      <c r="AF125" s="6" t="s">
        <v>47</v>
      </c>
      <c r="AG125" s="6">
        <f>VLOOKUP(Tabla1[[#This Row],[NOMBRE DEL SITE]],tb_sitio!B:D,3,FALSE)</f>
        <v>48</v>
      </c>
      <c r="AH125" s="6" t="s">
        <v>96</v>
      </c>
      <c r="AI125" s="10">
        <f>VLOOKUP(Tabla1[[#This Row],[NOMBRE DEL PE ( agregador )]],tb_sitio!B:D,3,FALSE)</f>
        <v>6</v>
      </c>
      <c r="AK125">
        <f>IF(Tabla1[[#This Row],[id idu8]]&lt;&gt;"",1,0)</f>
        <v>0</v>
      </c>
      <c r="AL125">
        <f>IF(Tabla1[[#This Row],[id idu7]]&lt;&gt;"",1,0)</f>
        <v>0</v>
      </c>
      <c r="AM125">
        <f>IF(Tabla1[[#This Row],[id idu6]]&lt;&gt;"",1,0)</f>
        <v>0</v>
      </c>
      <c r="AN125">
        <f>IF(Tabla1[[#This Row],[id idu5]]&lt;&gt;"",1,0)</f>
        <v>0</v>
      </c>
      <c r="AO125">
        <f>IF(Tabla1[[#This Row],[id idu4]]&lt;&gt;"",1,0)</f>
        <v>0</v>
      </c>
      <c r="AP125">
        <f>IF(Tabla1[[#This Row],[id idu3]]&lt;&gt;"",1,0)</f>
        <v>0</v>
      </c>
      <c r="AQ125">
        <f>IF(Tabla1[[#This Row],[id idu2]]&lt;&gt;"",1,0)</f>
        <v>1</v>
      </c>
      <c r="AR125">
        <f>IF(OR(Tabla1[[#This Row],[id idu]]&lt;&gt;"",Tabla1[[#This Row],[id servicio]]&lt;&gt;""),1,0)</f>
        <v>1</v>
      </c>
      <c r="AS125">
        <f t="shared" si="1"/>
        <v>2</v>
      </c>
      <c r="AT125" t="str">
        <f>IF(AR125=1,_xlfn.CONCAT("(",1+SUM($AS$1:AS124),",",Tabla1[[#This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(406,165,135,"17-EG6-1","IF3-5",NULL,"LIM_SJMI_AGG_1_","Gi1/1/16","","",6,48),</v>
      </c>
      <c r="AU125" t="str">
        <f>IF(AQ125=1,_xlfn.CONCAT("(",2+SUM($AS$1:AS124),",",Tabla1[[#This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2]])+1,20)),""),""",",2+SUM($AS$1:AS124)-1,",""","",""",""","",""",""","",""",""","",""",",Tabla1[[#This Row],[id_agregador]],",",Tabla1[[#This Row],[id sitio]],"),"),"")</f>
        <v>(407,165,28,"IF4-6","17-EG6-4",406,"","","","",6,48),</v>
      </c>
      <c r="AV125" s="9" t="str">
        <f>IF(AP125=1,_xlfn.CONCAT("(",3+SUM($AS$1:AS124),",",Tabla1[[#This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3]])+1,20)),""),""",",3+SUM($AS$1:AS124)-1,",""","",""",""","",""",""","",""",""","",""",",Tabla1[[#This Row],[id_agregador]],",",Tabla1[[#This Row],[id sitio]],"),"),"")</f>
        <v/>
      </c>
      <c r="AW125" t="str">
        <f>IF(AO125=1,_xlfn.CONCAT("(",4+SUM($AS$1:AS124),",",Tabla1[[#This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4]])+1,20)),""),""",",4+SUM($AS$1:AS124)-1,",""","",""",""","",""",""","",""",""","",""",",Tabla1[[#This Row],[id_agregador]],",",Tabla1[[#This Row],[id sitio]],"),"),"")</f>
        <v/>
      </c>
      <c r="AX125" t="str">
        <f>IF(AN125=1,_xlfn.CONCAT("(",5+SUM($AS$1:AS124),",",Tabla1[[#This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5]])+1,20)),""),""",",5+SUM($AS$1:AS124)-1,",""","",""",""","",""",""","",""",""","",""",",Tabla1[[#This Row],[id_agregador]],",",Tabla1[[#This Row],[id sitio]],"),"),"")</f>
        <v/>
      </c>
      <c r="AY125" t="str">
        <f>IF(AM125=1,_xlfn.CONCAT("(",6+SUM($AS$1:AS124),",",Tabla1[[#This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6]])+1,20)),""),""",",6+SUM($AS$1:AS124)-1,",""","",""",""","",""",""","",""",""","",""",",Tabla1[[#This Row],[id_agregador]],",",Tabla1[[#This Row],[id sitio]],"),"),"")</f>
        <v/>
      </c>
      <c r="AZ125" t="str">
        <f>IF(AL125=1,_xlfn.CONCAT("(",7+SUM($AS$1:AS124),",",Tabla1[[#This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7]])+1,20)),""),""",",7+SUM($AS$1:AS124)-1,",""","",""",""","",""",""","",""",""","",""",",Tabla1[[#This Row],[id_agregador]],",",Tabla1[[#This Row],[id sitio]],"),"),"")</f>
        <v/>
      </c>
      <c r="BA125" t="str">
        <f>IF(AK125=1,_xlfn.CONCAT("(",8+SUM($AS$1:AS124),",",Tabla1[[#This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8]])+1,20)),""),""",",8+SUM($AS$1:AS124)-1,",""","",""",""","",""",""","",""",""","",""",",Tabla1[[#This Row],[id_agregador]],",",Tabla1[[#This Row],[id sitio]],"),"),"")</f>
        <v/>
      </c>
    </row>
    <row r="126" spans="1:53" x14ac:dyDescent="0.25">
      <c r="A126" s="6" t="s">
        <v>273</v>
      </c>
      <c r="B126" s="6" t="s">
        <v>417</v>
      </c>
      <c r="C126" s="6">
        <f>VLOOKUP(Tabla1[[#This Row],[NOMBRE DE SERVICIO]],tb_servicio!D:E,2,FALSE)</f>
        <v>53</v>
      </c>
      <c r="D126" s="6" t="s">
        <v>168</v>
      </c>
      <c r="E126" s="6">
        <f>IF(Tabla1[[#This Row],[IDU 1]]&lt;&gt;"",VLOOKUP(Tabla1[[#This Row],[IDU 1]],tb_idu!$B:$E,4,FALSE),"")</f>
        <v>136</v>
      </c>
      <c r="F126" s="6" t="s">
        <v>599</v>
      </c>
      <c r="G126" s="6" t="s">
        <v>244</v>
      </c>
      <c r="H126" s="6">
        <f>IF(Tabla1[[#This Row],[IDU 2]]&lt;&gt;"",VLOOKUP(Tabla1[[#This Row],[IDU 2]],tb_idu!$B:$E,4,FALSE),"")</f>
        <v>27</v>
      </c>
      <c r="I126" s="6" t="s">
        <v>670</v>
      </c>
      <c r="J126" s="6"/>
      <c r="K126" s="6" t="str">
        <f>IF(Tabla1[[#This Row],[IDU 3]]&lt;&gt;"",VLOOKUP(Tabla1[[#This Row],[IDU 3]],tb_idu!$B:$E,4,FALSE),"")</f>
        <v/>
      </c>
      <c r="L126" s="6"/>
      <c r="M126" s="6"/>
      <c r="N126" s="6" t="str">
        <f>IF(Tabla1[[#This Row],[IDU 4]]&lt;&gt;"",VLOOKUP(Tabla1[[#This Row],[IDU 4]],tb_idu!$B:$E,4,FALSE),"")</f>
        <v/>
      </c>
      <c r="O126" s="6"/>
      <c r="P126" s="6"/>
      <c r="Q126" s="6" t="str">
        <f>IF(Tabla1[[#This Row],[IDU 5]]&lt;&gt;"",VLOOKUP(Tabla1[[#This Row],[IDU 5]],tb_idu!$B:$E,4,FALSE),"")</f>
        <v/>
      </c>
      <c r="R126" s="6"/>
      <c r="S126" s="6"/>
      <c r="T126" s="6" t="str">
        <f>IF(Tabla1[[#This Row],[IDU 6]]&lt;&gt;"",VLOOKUP(Tabla1[[#This Row],[IDU 6]],tb_idu!$B:$E,4,FALSE),"")</f>
        <v/>
      </c>
      <c r="U126" s="6"/>
      <c r="V126" s="6"/>
      <c r="W126" s="6" t="str">
        <f>IF(Tabla1[[#This Row],[IDU 7]]&lt;&gt;"",VLOOKUP(Tabla1[[#This Row],[IDU 7]],tb_idu!$B:$E,4,FALSE),"")</f>
        <v/>
      </c>
      <c r="X126" s="6"/>
      <c r="Y126" s="6"/>
      <c r="Z126" s="6" t="str">
        <f>IF(Tabla1[[#This Row],[IDU 8]]&lt;&gt;"",VLOOKUP(Tabla1[[#This Row],[IDU 8]],tb_idu!$B:$E,4,FALSE),"")</f>
        <v/>
      </c>
      <c r="AA126" s="6"/>
      <c r="AB126" s="6"/>
      <c r="AC126" s="6"/>
      <c r="AD126" s="6" t="s">
        <v>576</v>
      </c>
      <c r="AE126" s="6" t="s">
        <v>657</v>
      </c>
      <c r="AF126" s="6" t="s">
        <v>48</v>
      </c>
      <c r="AG126" s="6">
        <f>VLOOKUP(Tabla1[[#This Row],[NOMBRE DEL SITE]],tb_sitio!B:D,3,FALSE)</f>
        <v>49</v>
      </c>
      <c r="AH126" s="6" t="s">
        <v>96</v>
      </c>
      <c r="AI126" s="10">
        <f>VLOOKUP(Tabla1[[#This Row],[NOMBRE DEL PE ( agregador )]],tb_sitio!B:D,3,FALSE)</f>
        <v>6</v>
      </c>
      <c r="AK126">
        <f>IF(Tabla1[[#This Row],[id idu8]]&lt;&gt;"",1,0)</f>
        <v>0</v>
      </c>
      <c r="AL126">
        <f>IF(Tabla1[[#This Row],[id idu7]]&lt;&gt;"",1,0)</f>
        <v>0</v>
      </c>
      <c r="AM126">
        <f>IF(Tabla1[[#This Row],[id idu6]]&lt;&gt;"",1,0)</f>
        <v>0</v>
      </c>
      <c r="AN126">
        <f>IF(Tabla1[[#This Row],[id idu5]]&lt;&gt;"",1,0)</f>
        <v>0</v>
      </c>
      <c r="AO126">
        <f>IF(Tabla1[[#This Row],[id idu4]]&lt;&gt;"",1,0)</f>
        <v>0</v>
      </c>
      <c r="AP126">
        <f>IF(Tabla1[[#This Row],[id idu3]]&lt;&gt;"",1,0)</f>
        <v>0</v>
      </c>
      <c r="AQ126">
        <f>IF(Tabla1[[#This Row],[id idu2]]&lt;&gt;"",1,0)</f>
        <v>1</v>
      </c>
      <c r="AR126">
        <f>IF(OR(Tabla1[[#This Row],[id idu]]&lt;&gt;"",Tabla1[[#This Row],[id servicio]]&lt;&gt;""),1,0)</f>
        <v>1</v>
      </c>
      <c r="AS126">
        <f t="shared" si="1"/>
        <v>2</v>
      </c>
      <c r="AT126" t="str">
        <f>IF(AR126=1,_xlfn.CONCAT("(",1+SUM($AS$1:AS125),",",Tabla1[[#This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(408,53,136,"17-EG6-4","IF3-5",NULL,"LIM_SJM_RAN_1","Gi0/2/0/2","","",6,49),</v>
      </c>
      <c r="AU126" t="str">
        <f>IF(AQ126=1,_xlfn.CONCAT("(",2+SUM($AS$1:AS125),",",Tabla1[[#This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2]])+1,20)),""),""",",2+SUM($AS$1:AS125)-1,",""","",""",""","",""",""","",""",""","",""",",Tabla1[[#This Row],[id_agregador]],",",Tabla1[[#This Row],[id sitio]],"),"),"")</f>
        <v>(409,53,27,"IF4-6","17-EG6-3",408,"","","","",6,49),</v>
      </c>
      <c r="AV126" s="9" t="str">
        <f>IF(AP126=1,_xlfn.CONCAT("(",3+SUM($AS$1:AS125),",",Tabla1[[#This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3]])+1,20)),""),""",",3+SUM($AS$1:AS125)-1,",""","",""",""","",""",""","",""",""","",""",",Tabla1[[#This Row],[id_agregador]],",",Tabla1[[#This Row],[id sitio]],"),"),"")</f>
        <v/>
      </c>
      <c r="AW126" t="str">
        <f>IF(AO126=1,_xlfn.CONCAT("(",4+SUM($AS$1:AS125),",",Tabla1[[#This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4]])+1,20)),""),""",",4+SUM($AS$1:AS125)-1,",""","",""",""","",""",""","",""",""","",""",",Tabla1[[#This Row],[id_agregador]],",",Tabla1[[#This Row],[id sitio]],"),"),"")</f>
        <v/>
      </c>
      <c r="AX126" t="str">
        <f>IF(AN126=1,_xlfn.CONCAT("(",5+SUM($AS$1:AS125),",",Tabla1[[#This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5]])+1,20)),""),""",",5+SUM($AS$1:AS125)-1,",""","",""",""","",""",""","",""",""","",""",",Tabla1[[#This Row],[id_agregador]],",",Tabla1[[#This Row],[id sitio]],"),"),"")</f>
        <v/>
      </c>
      <c r="AY126" t="str">
        <f>IF(AM126=1,_xlfn.CONCAT("(",6+SUM($AS$1:AS125),",",Tabla1[[#This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6]])+1,20)),""),""",",6+SUM($AS$1:AS125)-1,",""","",""",""","",""",""","",""",""","",""",",Tabla1[[#This Row],[id_agregador]],",",Tabla1[[#This Row],[id sitio]],"),"),"")</f>
        <v/>
      </c>
      <c r="AZ126" t="str">
        <f>IF(AL126=1,_xlfn.CONCAT("(",7+SUM($AS$1:AS125),",",Tabla1[[#This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7]])+1,20)),""),""",",7+SUM($AS$1:AS125)-1,",""","",""",""","",""",""","",""",""","",""",",Tabla1[[#This Row],[id_agregador]],",",Tabla1[[#This Row],[id sitio]],"),"),"")</f>
        <v/>
      </c>
      <c r="BA126" t="str">
        <f>IF(AK126=1,_xlfn.CONCAT("(",8+SUM($AS$1:AS125),",",Tabla1[[#This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8]])+1,20)),""),""",",8+SUM($AS$1:AS125)-1,",""","",""",""","",""",""","",""",""","",""",",Tabla1[[#This Row],[id_agregador]],",",Tabla1[[#This Row],[id sitio]],"),"),"")</f>
        <v/>
      </c>
    </row>
    <row r="127" spans="1:53" x14ac:dyDescent="0.25">
      <c r="A127" s="6" t="s">
        <v>275</v>
      </c>
      <c r="B127" s="6" t="s">
        <v>418</v>
      </c>
      <c r="C127" s="6">
        <f>VLOOKUP(Tabla1[[#This Row],[NOMBRE DE SERVICIO]],tb_servicio!D:E,2,FALSE)</f>
        <v>224</v>
      </c>
      <c r="D127" s="6" t="s">
        <v>168</v>
      </c>
      <c r="E127" s="6">
        <f>IF(Tabla1[[#This Row],[IDU 1]]&lt;&gt;"",VLOOKUP(Tabla1[[#This Row],[IDU 1]],tb_idu!$B:$E,4,FALSE),"")</f>
        <v>136</v>
      </c>
      <c r="F127" s="6" t="s">
        <v>606</v>
      </c>
      <c r="G127" s="6" t="s">
        <v>244</v>
      </c>
      <c r="H127" s="6">
        <f>IF(Tabla1[[#This Row],[IDU 2]]&lt;&gt;"",VLOOKUP(Tabla1[[#This Row],[IDU 2]],tb_idu!$B:$E,4,FALSE),"")</f>
        <v>27</v>
      </c>
      <c r="I127" s="6" t="s">
        <v>696</v>
      </c>
      <c r="J127" s="6"/>
      <c r="K127" s="6" t="str">
        <f>IF(Tabla1[[#This Row],[IDU 3]]&lt;&gt;"",VLOOKUP(Tabla1[[#This Row],[IDU 3]],tb_idu!$B:$E,4,FALSE),"")</f>
        <v/>
      </c>
      <c r="L127" s="6"/>
      <c r="M127" s="6"/>
      <c r="N127" s="6" t="str">
        <f>IF(Tabla1[[#This Row],[IDU 4]]&lt;&gt;"",VLOOKUP(Tabla1[[#This Row],[IDU 4]],tb_idu!$B:$E,4,FALSE),"")</f>
        <v/>
      </c>
      <c r="O127" s="6"/>
      <c r="P127" s="6"/>
      <c r="Q127" s="6" t="str">
        <f>IF(Tabla1[[#This Row],[IDU 5]]&lt;&gt;"",VLOOKUP(Tabla1[[#This Row],[IDU 5]],tb_idu!$B:$E,4,FALSE),"")</f>
        <v/>
      </c>
      <c r="R127" s="6"/>
      <c r="S127" s="6"/>
      <c r="T127" s="6" t="str">
        <f>IF(Tabla1[[#This Row],[IDU 6]]&lt;&gt;"",VLOOKUP(Tabla1[[#This Row],[IDU 6]],tb_idu!$B:$E,4,FALSE),"")</f>
        <v/>
      </c>
      <c r="U127" s="6"/>
      <c r="V127" s="6"/>
      <c r="W127" s="6" t="str">
        <f>IF(Tabla1[[#This Row],[IDU 7]]&lt;&gt;"",VLOOKUP(Tabla1[[#This Row],[IDU 7]],tb_idu!$B:$E,4,FALSE),"")</f>
        <v/>
      </c>
      <c r="X127" s="6"/>
      <c r="Y127" s="6"/>
      <c r="Z127" s="6" t="str">
        <f>IF(Tabla1[[#This Row],[IDU 8]]&lt;&gt;"",VLOOKUP(Tabla1[[#This Row],[IDU 8]],tb_idu!$B:$E,4,FALSE),"")</f>
        <v/>
      </c>
      <c r="AA127" s="6"/>
      <c r="AB127" s="6"/>
      <c r="AC127" s="6"/>
      <c r="AD127" s="6" t="s">
        <v>607</v>
      </c>
      <c r="AE127" s="6" t="s">
        <v>697</v>
      </c>
      <c r="AF127" s="6" t="s">
        <v>48</v>
      </c>
      <c r="AG127" s="6">
        <f>VLOOKUP(Tabla1[[#This Row],[NOMBRE DEL SITE]],tb_sitio!B:D,3,FALSE)</f>
        <v>49</v>
      </c>
      <c r="AH127" s="6" t="s">
        <v>96</v>
      </c>
      <c r="AI127" s="10">
        <f>VLOOKUP(Tabla1[[#This Row],[NOMBRE DEL PE ( agregador )]],tb_sitio!B:D,3,FALSE)</f>
        <v>6</v>
      </c>
      <c r="AK127">
        <f>IF(Tabla1[[#This Row],[id idu8]]&lt;&gt;"",1,0)</f>
        <v>0</v>
      </c>
      <c r="AL127">
        <f>IF(Tabla1[[#This Row],[id idu7]]&lt;&gt;"",1,0)</f>
        <v>0</v>
      </c>
      <c r="AM127">
        <f>IF(Tabla1[[#This Row],[id idu6]]&lt;&gt;"",1,0)</f>
        <v>0</v>
      </c>
      <c r="AN127">
        <f>IF(Tabla1[[#This Row],[id idu5]]&lt;&gt;"",1,0)</f>
        <v>0</v>
      </c>
      <c r="AO127">
        <f>IF(Tabla1[[#This Row],[id idu4]]&lt;&gt;"",1,0)</f>
        <v>0</v>
      </c>
      <c r="AP127">
        <f>IF(Tabla1[[#This Row],[id idu3]]&lt;&gt;"",1,0)</f>
        <v>0</v>
      </c>
      <c r="AQ127">
        <f>IF(Tabla1[[#This Row],[id idu2]]&lt;&gt;"",1,0)</f>
        <v>1</v>
      </c>
      <c r="AR127">
        <f>IF(OR(Tabla1[[#This Row],[id idu]]&lt;&gt;"",Tabla1[[#This Row],[id servicio]]&lt;&gt;""),1,0)</f>
        <v>1</v>
      </c>
      <c r="AS127">
        <f t="shared" si="1"/>
        <v>2</v>
      </c>
      <c r="AT127" t="str">
        <f>IF(AR127=1,_xlfn.CONCAT("(",1+SUM($AS$1:AS126),",",Tabla1[[#This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(410,224,136,"17-EG6-6","IF3-5",NULL,"LIM_SJMI_AGG_1","Gi1/1/1","","",6,49),</v>
      </c>
      <c r="AU127" t="str">
        <f>IF(AQ127=1,_xlfn.CONCAT("(",2+SUM($AS$1:AS126),",",Tabla1[[#This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2]])+1,20)),""),""",",2+SUM($AS$1:AS126)-1,",""","",""",""","",""",""","",""",""","",""",",Tabla1[[#This Row],[id_agregador]],",",Tabla1[[#This Row],[id sitio]],"),"),"")</f>
        <v>(411,224,27,"IF4-6","17-EG6-6",410,"","","","",6,49),</v>
      </c>
      <c r="AV127" s="9" t="str">
        <f>IF(AP127=1,_xlfn.CONCAT("(",3+SUM($AS$1:AS126),",",Tabla1[[#This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3]])+1,20)),""),""",",3+SUM($AS$1:AS126)-1,",""","",""",""","",""",""","",""",""","",""",",Tabla1[[#This Row],[id_agregador]],",",Tabla1[[#This Row],[id sitio]],"),"),"")</f>
        <v/>
      </c>
      <c r="AW127" t="str">
        <f>IF(AO127=1,_xlfn.CONCAT("(",4+SUM($AS$1:AS126),",",Tabla1[[#This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4]])+1,20)),""),""",",4+SUM($AS$1:AS126)-1,",""","",""",""","",""",""","",""",""","",""",",Tabla1[[#This Row],[id_agregador]],",",Tabla1[[#This Row],[id sitio]],"),"),"")</f>
        <v/>
      </c>
      <c r="AX127" t="str">
        <f>IF(AN127=1,_xlfn.CONCAT("(",5+SUM($AS$1:AS126),",",Tabla1[[#This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5]])+1,20)),""),""",",5+SUM($AS$1:AS126)-1,",""","",""",""","",""",""","",""",""","",""",",Tabla1[[#This Row],[id_agregador]],",",Tabla1[[#This Row],[id sitio]],"),"),"")</f>
        <v/>
      </c>
      <c r="AY127" t="str">
        <f>IF(AM127=1,_xlfn.CONCAT("(",6+SUM($AS$1:AS126),",",Tabla1[[#This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6]])+1,20)),""),""",",6+SUM($AS$1:AS126)-1,",""","",""",""","",""",""","",""",""","",""",",Tabla1[[#This Row],[id_agregador]],",",Tabla1[[#This Row],[id sitio]],"),"),"")</f>
        <v/>
      </c>
      <c r="AZ127" t="str">
        <f>IF(AL127=1,_xlfn.CONCAT("(",7+SUM($AS$1:AS126),",",Tabla1[[#This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7]])+1,20)),""),""",",7+SUM($AS$1:AS126)-1,",""","",""",""","",""",""","",""",""","",""",",Tabla1[[#This Row],[id_agregador]],",",Tabla1[[#This Row],[id sitio]],"),"),"")</f>
        <v/>
      </c>
      <c r="BA127" t="str">
        <f>IF(AK127=1,_xlfn.CONCAT("(",8+SUM($AS$1:AS126),",",Tabla1[[#This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8]])+1,20)),""),""",",8+SUM($AS$1:AS126)-1,",""","",""",""","",""",""","",""",""","",""",",Tabla1[[#This Row],[id_agregador]],",",Tabla1[[#This Row],[id sitio]],"),"),"")</f>
        <v/>
      </c>
    </row>
    <row r="128" spans="1:53" x14ac:dyDescent="0.25">
      <c r="A128" s="6" t="s">
        <v>273</v>
      </c>
      <c r="B128" s="6" t="s">
        <v>419</v>
      </c>
      <c r="C128" s="6">
        <f>VLOOKUP(Tabla1[[#This Row],[NOMBRE DE SERVICIO]],tb_servicio!D:E,2,FALSE)</f>
        <v>59</v>
      </c>
      <c r="D128" s="6" t="s">
        <v>169</v>
      </c>
      <c r="E128" s="6">
        <f>IF(Tabla1[[#This Row],[IDU 1]]&lt;&gt;"",VLOOKUP(Tabla1[[#This Row],[IDU 1]],tb_idu!$B:$E,4,FALSE),"")</f>
        <v>137</v>
      </c>
      <c r="F128" s="6" t="s">
        <v>599</v>
      </c>
      <c r="G128" s="6" t="s">
        <v>245</v>
      </c>
      <c r="H128" s="6">
        <f>IF(Tabla1[[#This Row],[IDU 2]]&lt;&gt;"",VLOOKUP(Tabla1[[#This Row],[IDU 2]],tb_idu!$B:$E,4,FALSE),"")</f>
        <v>3</v>
      </c>
      <c r="I128" s="6" t="s">
        <v>624</v>
      </c>
      <c r="J128" s="6"/>
      <c r="K128" s="6" t="str">
        <f>IF(Tabla1[[#This Row],[IDU 3]]&lt;&gt;"",VLOOKUP(Tabla1[[#This Row],[IDU 3]],tb_idu!$B:$E,4,FALSE),"")</f>
        <v/>
      </c>
      <c r="L128" s="6"/>
      <c r="M128" s="6"/>
      <c r="N128" s="6" t="str">
        <f>IF(Tabla1[[#This Row],[IDU 4]]&lt;&gt;"",VLOOKUP(Tabla1[[#This Row],[IDU 4]],tb_idu!$B:$E,4,FALSE),"")</f>
        <v/>
      </c>
      <c r="O128" s="6"/>
      <c r="P128" s="6"/>
      <c r="Q128" s="6" t="str">
        <f>IF(Tabla1[[#This Row],[IDU 5]]&lt;&gt;"",VLOOKUP(Tabla1[[#This Row],[IDU 5]],tb_idu!$B:$E,4,FALSE),"")</f>
        <v/>
      </c>
      <c r="R128" s="6"/>
      <c r="S128" s="6"/>
      <c r="T128" s="6" t="str">
        <f>IF(Tabla1[[#This Row],[IDU 6]]&lt;&gt;"",VLOOKUP(Tabla1[[#This Row],[IDU 6]],tb_idu!$B:$E,4,FALSE),"")</f>
        <v/>
      </c>
      <c r="U128" s="6"/>
      <c r="V128" s="6"/>
      <c r="W128" s="6" t="str">
        <f>IF(Tabla1[[#This Row],[IDU 7]]&lt;&gt;"",VLOOKUP(Tabla1[[#This Row],[IDU 7]],tb_idu!$B:$E,4,FALSE),"")</f>
        <v/>
      </c>
      <c r="X128" s="6"/>
      <c r="Y128" s="6"/>
      <c r="Z128" s="6" t="str">
        <f>IF(Tabla1[[#This Row],[IDU 8]]&lt;&gt;"",VLOOKUP(Tabla1[[#This Row],[IDU 8]],tb_idu!$B:$E,4,FALSE),"")</f>
        <v/>
      </c>
      <c r="AA128" s="6"/>
      <c r="AB128" s="6"/>
      <c r="AC128" s="6"/>
      <c r="AD128" s="6" t="s">
        <v>540</v>
      </c>
      <c r="AE128" s="6" t="s">
        <v>698</v>
      </c>
      <c r="AF128" s="6" t="s">
        <v>49</v>
      </c>
      <c r="AG128" s="6">
        <f>VLOOKUP(Tabla1[[#This Row],[NOMBRE DEL SITE]],tb_sitio!B:D,3,FALSE)</f>
        <v>50</v>
      </c>
      <c r="AH128" s="6" t="s">
        <v>1</v>
      </c>
      <c r="AI128" s="10">
        <f>VLOOKUP(Tabla1[[#This Row],[NOMBRE DEL PE ( agregador )]],tb_sitio!B:D,3,FALSE)</f>
        <v>1</v>
      </c>
      <c r="AK128">
        <f>IF(Tabla1[[#This Row],[id idu8]]&lt;&gt;"",1,0)</f>
        <v>0</v>
      </c>
      <c r="AL128">
        <f>IF(Tabla1[[#This Row],[id idu7]]&lt;&gt;"",1,0)</f>
        <v>0</v>
      </c>
      <c r="AM128">
        <f>IF(Tabla1[[#This Row],[id idu6]]&lt;&gt;"",1,0)</f>
        <v>0</v>
      </c>
      <c r="AN128">
        <f>IF(Tabla1[[#This Row],[id idu5]]&lt;&gt;"",1,0)</f>
        <v>0</v>
      </c>
      <c r="AO128">
        <f>IF(Tabla1[[#This Row],[id idu4]]&lt;&gt;"",1,0)</f>
        <v>0</v>
      </c>
      <c r="AP128">
        <f>IF(Tabla1[[#This Row],[id idu3]]&lt;&gt;"",1,0)</f>
        <v>0</v>
      </c>
      <c r="AQ128">
        <f>IF(Tabla1[[#This Row],[id idu2]]&lt;&gt;"",1,0)</f>
        <v>1</v>
      </c>
      <c r="AR128">
        <f>IF(OR(Tabla1[[#This Row],[id idu]]&lt;&gt;"",Tabla1[[#This Row],[id servicio]]&lt;&gt;""),1,0)</f>
        <v>1</v>
      </c>
      <c r="AS128">
        <f t="shared" si="1"/>
        <v>2</v>
      </c>
      <c r="AT128" t="str">
        <f>IF(AR128=1,_xlfn.CONCAT("(",1+SUM($AS$1:AS127),",",Tabla1[[#This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(412,59,137,"17-EG6-4","IF3-5",NULL,"LIM_AERO_PAG_1","Gi0/4/1","","",1,50),</v>
      </c>
      <c r="AU128" t="str">
        <f>IF(AQ128=1,_xlfn.CONCAT("(",2+SUM($AS$1:AS127),",",Tabla1[[#This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2]])+1,20)),""),""",",2+SUM($AS$1:AS127)-1,",""","",""",""","",""",""","",""",""","",""",",Tabla1[[#This Row],[id_agregador]],",",Tabla1[[#This Row],[id sitio]],"),"),"")</f>
        <v>(413,59,3,"IF3-5","17-EG6-3",412,"","","","",1,50),</v>
      </c>
      <c r="AV128" s="9" t="str">
        <f>IF(AP128=1,_xlfn.CONCAT("(",3+SUM($AS$1:AS127),",",Tabla1[[#This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3]])+1,20)),""),""",",3+SUM($AS$1:AS127)-1,",""","",""",""","",""",""","",""",""","",""",",Tabla1[[#This Row],[id_agregador]],",",Tabla1[[#This Row],[id sitio]],"),"),"")</f>
        <v/>
      </c>
      <c r="AW128" t="str">
        <f>IF(AO128=1,_xlfn.CONCAT("(",4+SUM($AS$1:AS127),",",Tabla1[[#This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4]])+1,20)),""),""",",4+SUM($AS$1:AS127)-1,",""","",""",""","",""",""","",""",""","",""",",Tabla1[[#This Row],[id_agregador]],",",Tabla1[[#This Row],[id sitio]],"),"),"")</f>
        <v/>
      </c>
      <c r="AX128" t="str">
        <f>IF(AN128=1,_xlfn.CONCAT("(",5+SUM($AS$1:AS127),",",Tabla1[[#This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5]])+1,20)),""),""",",5+SUM($AS$1:AS127)-1,",""","",""",""","",""",""","",""",""","",""",",Tabla1[[#This Row],[id_agregador]],",",Tabla1[[#This Row],[id sitio]],"),"),"")</f>
        <v/>
      </c>
      <c r="AY128" t="str">
        <f>IF(AM128=1,_xlfn.CONCAT("(",6+SUM($AS$1:AS127),",",Tabla1[[#This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6]])+1,20)),""),""",",6+SUM($AS$1:AS127)-1,",""","",""",""","",""",""","",""",""","",""",",Tabla1[[#This Row],[id_agregador]],",",Tabla1[[#This Row],[id sitio]],"),"),"")</f>
        <v/>
      </c>
      <c r="AZ128" t="str">
        <f>IF(AL128=1,_xlfn.CONCAT("(",7+SUM($AS$1:AS127),",",Tabla1[[#This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7]])+1,20)),""),""",",7+SUM($AS$1:AS127)-1,",""","",""",""","",""",""","",""",""","",""",",Tabla1[[#This Row],[id_agregador]],",",Tabla1[[#This Row],[id sitio]],"),"),"")</f>
        <v/>
      </c>
      <c r="BA128" t="str">
        <f>IF(AK128=1,_xlfn.CONCAT("(",8+SUM($AS$1:AS127),",",Tabla1[[#This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8]])+1,20)),""),""",",8+SUM($AS$1:AS127)-1,",""","",""",""","",""",""","",""",""","",""",",Tabla1[[#This Row],[id_agregador]],",",Tabla1[[#This Row],[id sitio]],"),"),"")</f>
        <v/>
      </c>
    </row>
    <row r="129" spans="1:53" x14ac:dyDescent="0.25">
      <c r="A129" s="6" t="s">
        <v>272</v>
      </c>
      <c r="B129" s="6" t="s">
        <v>420</v>
      </c>
      <c r="C129" s="6">
        <f>VLOOKUP(Tabla1[[#This Row],[NOMBRE DE SERVICIO]],tb_servicio!D:E,2,FALSE)</f>
        <v>166</v>
      </c>
      <c r="D129" s="6" t="s">
        <v>169</v>
      </c>
      <c r="E129" s="6">
        <f>IF(Tabla1[[#This Row],[IDU 1]]&lt;&gt;"",VLOOKUP(Tabla1[[#This Row],[IDU 1]],tb_idu!$B:$E,4,FALSE),"")</f>
        <v>137</v>
      </c>
      <c r="F129" s="6" t="s">
        <v>600</v>
      </c>
      <c r="G129" s="6" t="s">
        <v>245</v>
      </c>
      <c r="H129" s="6">
        <f>IF(Tabla1[[#This Row],[IDU 2]]&lt;&gt;"",VLOOKUP(Tabla1[[#This Row],[IDU 2]],tb_idu!$B:$E,4,FALSE),"")</f>
        <v>3</v>
      </c>
      <c r="I129" s="6" t="s">
        <v>624</v>
      </c>
      <c r="J129" s="6"/>
      <c r="K129" s="6" t="str">
        <f>IF(Tabla1[[#This Row],[IDU 3]]&lt;&gt;"",VLOOKUP(Tabla1[[#This Row],[IDU 3]],tb_idu!$B:$E,4,FALSE),"")</f>
        <v/>
      </c>
      <c r="L129" s="6"/>
      <c r="M129" s="6"/>
      <c r="N129" s="6" t="str">
        <f>IF(Tabla1[[#This Row],[IDU 4]]&lt;&gt;"",VLOOKUP(Tabla1[[#This Row],[IDU 4]],tb_idu!$B:$E,4,FALSE),"")</f>
        <v/>
      </c>
      <c r="O129" s="6"/>
      <c r="P129" s="6"/>
      <c r="Q129" s="6" t="str">
        <f>IF(Tabla1[[#This Row],[IDU 5]]&lt;&gt;"",VLOOKUP(Tabla1[[#This Row],[IDU 5]],tb_idu!$B:$E,4,FALSE),"")</f>
        <v/>
      </c>
      <c r="R129" s="6"/>
      <c r="S129" s="6"/>
      <c r="T129" s="6" t="str">
        <f>IF(Tabla1[[#This Row],[IDU 6]]&lt;&gt;"",VLOOKUP(Tabla1[[#This Row],[IDU 6]],tb_idu!$B:$E,4,FALSE),"")</f>
        <v/>
      </c>
      <c r="U129" s="6"/>
      <c r="V129" s="6"/>
      <c r="W129" s="6" t="str">
        <f>IF(Tabla1[[#This Row],[IDU 7]]&lt;&gt;"",VLOOKUP(Tabla1[[#This Row],[IDU 7]],tb_idu!$B:$E,4,FALSE),"")</f>
        <v/>
      </c>
      <c r="X129" s="6"/>
      <c r="Y129" s="6"/>
      <c r="Z129" s="6" t="str">
        <f>IF(Tabla1[[#This Row],[IDU 8]]&lt;&gt;"",VLOOKUP(Tabla1[[#This Row],[IDU 8]],tb_idu!$B:$E,4,FALSE),"")</f>
        <v/>
      </c>
      <c r="AA129" s="6"/>
      <c r="AB129" s="6" t="s">
        <v>699</v>
      </c>
      <c r="AC129" s="6" t="s">
        <v>700</v>
      </c>
      <c r="AD129" s="6" t="s">
        <v>540</v>
      </c>
      <c r="AE129" s="6" t="s">
        <v>698</v>
      </c>
      <c r="AF129" s="6" t="s">
        <v>49</v>
      </c>
      <c r="AG129" s="6">
        <f>VLOOKUP(Tabla1[[#This Row],[NOMBRE DEL SITE]],tb_sitio!B:D,3,FALSE)</f>
        <v>50</v>
      </c>
      <c r="AH129" s="6" t="s">
        <v>1</v>
      </c>
      <c r="AI129" s="10">
        <f>VLOOKUP(Tabla1[[#This Row],[NOMBRE DEL PE ( agregador )]],tb_sitio!B:D,3,FALSE)</f>
        <v>1</v>
      </c>
      <c r="AK129">
        <f>IF(Tabla1[[#This Row],[id idu8]]&lt;&gt;"",1,0)</f>
        <v>0</v>
      </c>
      <c r="AL129">
        <f>IF(Tabla1[[#This Row],[id idu7]]&lt;&gt;"",1,0)</f>
        <v>0</v>
      </c>
      <c r="AM129">
        <f>IF(Tabla1[[#This Row],[id idu6]]&lt;&gt;"",1,0)</f>
        <v>0</v>
      </c>
      <c r="AN129">
        <f>IF(Tabla1[[#This Row],[id idu5]]&lt;&gt;"",1,0)</f>
        <v>0</v>
      </c>
      <c r="AO129">
        <f>IF(Tabla1[[#This Row],[id idu4]]&lt;&gt;"",1,0)</f>
        <v>0</v>
      </c>
      <c r="AP129">
        <f>IF(Tabla1[[#This Row],[id idu3]]&lt;&gt;"",1,0)</f>
        <v>0</v>
      </c>
      <c r="AQ129">
        <f>IF(Tabla1[[#This Row],[id idu2]]&lt;&gt;"",1,0)</f>
        <v>1</v>
      </c>
      <c r="AR129">
        <f>IF(OR(Tabla1[[#This Row],[id idu]]&lt;&gt;"",Tabla1[[#This Row],[id servicio]]&lt;&gt;""),1,0)</f>
        <v>1</v>
      </c>
      <c r="AS129">
        <f t="shared" si="1"/>
        <v>2</v>
      </c>
      <c r="AT129" t="str">
        <f>IF(AR129=1,_xlfn.CONCAT("(",1+SUM($AS$1:AS128),",",Tabla1[[#This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(414,166,137,"17-EG6-1","IF3-5",NULL,"LIM_AERO_PAG_1","Gi0/4/1","10.80.6.19 / NMS COM","Ext NMS COM 0100004_LM_Aeropuerto to Coldex",1,50),</v>
      </c>
      <c r="AU129" t="str">
        <f>IF(AQ129=1,_xlfn.CONCAT("(",2+SUM($AS$1:AS128),",",Tabla1[[#This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2]])+1,20)),""),""",",2+SUM($AS$1:AS128)-1,",""","",""",""","",""",""","",""",""","",""",",Tabla1[[#This Row],[id_agregador]],",",Tabla1[[#This Row],[id sitio]],"),"),"")</f>
        <v>(415,166,3,"IF3-5","17-EG6-3",414,"","","","",1,50),</v>
      </c>
      <c r="AV129" s="9" t="str">
        <f>IF(AP129=1,_xlfn.CONCAT("(",3+SUM($AS$1:AS128),",",Tabla1[[#This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3]])+1,20)),""),""",",3+SUM($AS$1:AS128)-1,",""","",""",""","",""",""","",""",""","",""",",Tabla1[[#This Row],[id_agregador]],",",Tabla1[[#This Row],[id sitio]],"),"),"")</f>
        <v/>
      </c>
      <c r="AW129" t="str">
        <f>IF(AO129=1,_xlfn.CONCAT("(",4+SUM($AS$1:AS128),",",Tabla1[[#This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4]])+1,20)),""),""",",4+SUM($AS$1:AS128)-1,",""","",""",""","",""",""","",""",""","",""",",Tabla1[[#This Row],[id_agregador]],",",Tabla1[[#This Row],[id sitio]],"),"),"")</f>
        <v/>
      </c>
      <c r="AX129" t="str">
        <f>IF(AN129=1,_xlfn.CONCAT("(",5+SUM($AS$1:AS128),",",Tabla1[[#This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5]])+1,20)),""),""",",5+SUM($AS$1:AS128)-1,",""","",""",""","",""",""","",""",""","",""",",Tabla1[[#This Row],[id_agregador]],",",Tabla1[[#This Row],[id sitio]],"),"),"")</f>
        <v/>
      </c>
      <c r="AY129" t="str">
        <f>IF(AM129=1,_xlfn.CONCAT("(",6+SUM($AS$1:AS128),",",Tabla1[[#This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6]])+1,20)),""),""",",6+SUM($AS$1:AS128)-1,",""","",""",""","",""",""","",""",""","",""",",Tabla1[[#This Row],[id_agregador]],",",Tabla1[[#This Row],[id sitio]],"),"),"")</f>
        <v/>
      </c>
      <c r="AZ129" t="str">
        <f>IF(AL129=1,_xlfn.CONCAT("(",7+SUM($AS$1:AS128),",",Tabla1[[#This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7]])+1,20)),""),""",",7+SUM($AS$1:AS128)-1,",""","",""",""","",""",""","",""",""","",""",",Tabla1[[#This Row],[id_agregador]],",",Tabla1[[#This Row],[id sitio]],"),"),"")</f>
        <v/>
      </c>
      <c r="BA129" t="str">
        <f>IF(AK129=1,_xlfn.CONCAT("(",8+SUM($AS$1:AS128),",",Tabla1[[#This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8]])+1,20)),""),""",",8+SUM($AS$1:AS128)-1,",""","",""",""","",""",""","",""",""","",""",",Tabla1[[#This Row],[id_agregador]],",",Tabla1[[#This Row],[id sitio]],"),"),"")</f>
        <v/>
      </c>
    </row>
    <row r="130" spans="1:53" x14ac:dyDescent="0.25">
      <c r="A130" s="6" t="s">
        <v>273</v>
      </c>
      <c r="B130" s="6" t="s">
        <v>421</v>
      </c>
      <c r="C130" s="6">
        <f>VLOOKUP(Tabla1[[#This Row],[NOMBRE DE SERVICIO]],tb_servicio!D:E,2,FALSE)</f>
        <v>60</v>
      </c>
      <c r="D130" s="6" t="s">
        <v>170</v>
      </c>
      <c r="E130" s="6">
        <f>IF(Tabla1[[#This Row],[IDU 1]]&lt;&gt;"",VLOOKUP(Tabla1[[#This Row],[IDU 1]],tb_idu!$B:$E,4,FALSE),"")</f>
        <v>138</v>
      </c>
      <c r="F130" s="6" t="s">
        <v>610</v>
      </c>
      <c r="G130" s="6"/>
      <c r="H130" s="6" t="str">
        <f>IF(Tabla1[[#This Row],[IDU 2]]&lt;&gt;"",VLOOKUP(Tabla1[[#This Row],[IDU 2]],tb_idu!$B:$E,4,FALSE),"")</f>
        <v/>
      </c>
      <c r="I130" s="6"/>
      <c r="J130" s="6"/>
      <c r="K130" s="6" t="str">
        <f>IF(Tabla1[[#This Row],[IDU 3]]&lt;&gt;"",VLOOKUP(Tabla1[[#This Row],[IDU 3]],tb_idu!$B:$E,4,FALSE),"")</f>
        <v/>
      </c>
      <c r="L130" s="6"/>
      <c r="M130" s="6"/>
      <c r="N130" s="6" t="str">
        <f>IF(Tabla1[[#This Row],[IDU 4]]&lt;&gt;"",VLOOKUP(Tabla1[[#This Row],[IDU 4]],tb_idu!$B:$E,4,FALSE),"")</f>
        <v/>
      </c>
      <c r="O130" s="6"/>
      <c r="P130" s="6"/>
      <c r="Q130" s="6" t="str">
        <f>IF(Tabla1[[#This Row],[IDU 5]]&lt;&gt;"",VLOOKUP(Tabla1[[#This Row],[IDU 5]],tb_idu!$B:$E,4,FALSE),"")</f>
        <v/>
      </c>
      <c r="R130" s="6"/>
      <c r="S130" s="6"/>
      <c r="T130" s="6" t="str">
        <f>IF(Tabla1[[#This Row],[IDU 6]]&lt;&gt;"",VLOOKUP(Tabla1[[#This Row],[IDU 6]],tb_idu!$B:$E,4,FALSE),"")</f>
        <v/>
      </c>
      <c r="U130" s="6"/>
      <c r="V130" s="6"/>
      <c r="W130" s="6" t="str">
        <f>IF(Tabla1[[#This Row],[IDU 7]]&lt;&gt;"",VLOOKUP(Tabla1[[#This Row],[IDU 7]],tb_idu!$B:$E,4,FALSE),"")</f>
        <v/>
      </c>
      <c r="X130" s="6"/>
      <c r="Y130" s="6"/>
      <c r="Z130" s="6" t="str">
        <f>IF(Tabla1[[#This Row],[IDU 8]]&lt;&gt;"",VLOOKUP(Tabla1[[#This Row],[IDU 8]],tb_idu!$B:$E,4,FALSE),"")</f>
        <v/>
      </c>
      <c r="AA130" s="6"/>
      <c r="AB130" s="6"/>
      <c r="AC130" s="6"/>
      <c r="AD130" s="6" t="s">
        <v>540</v>
      </c>
      <c r="AE130" s="6" t="s">
        <v>701</v>
      </c>
      <c r="AF130" s="6" t="s">
        <v>50</v>
      </c>
      <c r="AG130" s="6">
        <f>VLOOKUP(Tabla1[[#This Row],[NOMBRE DEL SITE]],tb_sitio!B:D,3,FALSE)</f>
        <v>51</v>
      </c>
      <c r="AH130" s="6" t="s">
        <v>1</v>
      </c>
      <c r="AI130" s="10">
        <f>VLOOKUP(Tabla1[[#This Row],[NOMBRE DEL PE ( agregador )]],tb_sitio!B:D,3,FALSE)</f>
        <v>1</v>
      </c>
      <c r="AK130">
        <f>IF(Tabla1[[#This Row],[id idu8]]&lt;&gt;"",1,0)</f>
        <v>0</v>
      </c>
      <c r="AL130">
        <f>IF(Tabla1[[#This Row],[id idu7]]&lt;&gt;"",1,0)</f>
        <v>0</v>
      </c>
      <c r="AM130">
        <f>IF(Tabla1[[#This Row],[id idu6]]&lt;&gt;"",1,0)</f>
        <v>0</v>
      </c>
      <c r="AN130">
        <f>IF(Tabla1[[#This Row],[id idu5]]&lt;&gt;"",1,0)</f>
        <v>0</v>
      </c>
      <c r="AO130">
        <f>IF(Tabla1[[#This Row],[id idu4]]&lt;&gt;"",1,0)</f>
        <v>0</v>
      </c>
      <c r="AP130">
        <f>IF(Tabla1[[#This Row],[id idu3]]&lt;&gt;"",1,0)</f>
        <v>0</v>
      </c>
      <c r="AQ130">
        <f>IF(Tabla1[[#This Row],[id idu2]]&lt;&gt;"",1,0)</f>
        <v>0</v>
      </c>
      <c r="AR130">
        <f>IF(OR(Tabla1[[#This Row],[id idu]]&lt;&gt;"",Tabla1[[#This Row],[id servicio]]&lt;&gt;""),1,0)</f>
        <v>1</v>
      </c>
      <c r="AS130">
        <f t="shared" si="1"/>
        <v>1</v>
      </c>
      <c r="AT130" t="str">
        <f>IF(AR130=1,_xlfn.CONCAT("(",1+SUM($AS$1:AS129),",",Tabla1[[#This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(416,60,138,"17-EG6-4","17-EG6-6",NULL,"LIM_AERO_PAG_1","Gi0/3/3","","",1,51),</v>
      </c>
      <c r="AU130" t="str">
        <f>IF(AQ130=1,_xlfn.CONCAT("(",2+SUM($AS$1:AS129),",",Tabla1[[#This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2]])+1,20)),""),""",",2+SUM($AS$1:AS129)-1,",""","",""",""","",""",""","",""",""","",""",",Tabla1[[#This Row],[id_agregador]],",",Tabla1[[#This Row],[id sitio]],"),"),"")</f>
        <v/>
      </c>
      <c r="AV130" s="9" t="str">
        <f>IF(AP130=1,_xlfn.CONCAT("(",3+SUM($AS$1:AS129),",",Tabla1[[#This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3]])+1,20)),""),""",",3+SUM($AS$1:AS129)-1,",""","",""",""","",""",""","",""",""","",""",",Tabla1[[#This Row],[id_agregador]],",",Tabla1[[#This Row],[id sitio]],"),"),"")</f>
        <v/>
      </c>
      <c r="AW130" t="str">
        <f>IF(AO130=1,_xlfn.CONCAT("(",4+SUM($AS$1:AS129),",",Tabla1[[#This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4]])+1,20)),""),""",",4+SUM($AS$1:AS129)-1,",""","",""",""","",""",""","",""",""","",""",",Tabla1[[#This Row],[id_agregador]],",",Tabla1[[#This Row],[id sitio]],"),"),"")</f>
        <v/>
      </c>
      <c r="AX130" t="str">
        <f>IF(AN130=1,_xlfn.CONCAT("(",5+SUM($AS$1:AS129),",",Tabla1[[#This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5]])+1,20)),""),""",",5+SUM($AS$1:AS129)-1,",""","",""",""","",""",""","",""",""","",""",",Tabla1[[#This Row],[id_agregador]],",",Tabla1[[#This Row],[id sitio]],"),"),"")</f>
        <v/>
      </c>
      <c r="AY130" t="str">
        <f>IF(AM130=1,_xlfn.CONCAT("(",6+SUM($AS$1:AS129),",",Tabla1[[#This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6]])+1,20)),""),""",",6+SUM($AS$1:AS129)-1,",""","",""",""","",""",""","",""",""","",""",",Tabla1[[#This Row],[id_agregador]],",",Tabla1[[#This Row],[id sitio]],"),"),"")</f>
        <v/>
      </c>
      <c r="AZ130" t="str">
        <f>IF(AL130=1,_xlfn.CONCAT("(",7+SUM($AS$1:AS129),",",Tabla1[[#This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7]])+1,20)),""),""",",7+SUM($AS$1:AS129)-1,",""","",""",""","",""",""","",""",""","",""",",Tabla1[[#This Row],[id_agregador]],",",Tabla1[[#This Row],[id sitio]],"),"),"")</f>
        <v/>
      </c>
      <c r="BA130" t="str">
        <f>IF(AK130=1,_xlfn.CONCAT("(",8+SUM($AS$1:AS129),",",Tabla1[[#This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8]])+1,20)),""),""",",8+SUM($AS$1:AS129)-1,",""","",""",""","",""",""","",""",""","",""",",Tabla1[[#This Row],[id_agregador]],",",Tabla1[[#This Row],[id sitio]],"),"),"")</f>
        <v/>
      </c>
    </row>
    <row r="131" spans="1:53" x14ac:dyDescent="0.25">
      <c r="A131" s="6" t="s">
        <v>273</v>
      </c>
      <c r="B131" s="6" t="s">
        <v>422</v>
      </c>
      <c r="C131" s="6">
        <f>VLOOKUP(Tabla1[[#This Row],[NOMBRE DE SERVICIO]],tb_servicio!D:E,2,FALSE)</f>
        <v>93</v>
      </c>
      <c r="D131" s="6" t="s">
        <v>170</v>
      </c>
      <c r="E131" s="6">
        <f>IF(Tabla1[[#This Row],[IDU 1]]&lt;&gt;"",VLOOKUP(Tabla1[[#This Row],[IDU 1]],tb_idu!$B:$E,4,FALSE),"")</f>
        <v>138</v>
      </c>
      <c r="F131" s="6" t="s">
        <v>660</v>
      </c>
      <c r="G131" s="6"/>
      <c r="H131" s="6" t="str">
        <f>IF(Tabla1[[#This Row],[IDU 2]]&lt;&gt;"",VLOOKUP(Tabla1[[#This Row],[IDU 2]],tb_idu!$B:$E,4,FALSE),"")</f>
        <v/>
      </c>
      <c r="I131" s="6"/>
      <c r="J131" s="6"/>
      <c r="K131" s="6" t="str">
        <f>IF(Tabla1[[#This Row],[IDU 3]]&lt;&gt;"",VLOOKUP(Tabla1[[#This Row],[IDU 3]],tb_idu!$B:$E,4,FALSE),"")</f>
        <v/>
      </c>
      <c r="L131" s="6"/>
      <c r="M131" s="6"/>
      <c r="N131" s="6" t="str">
        <f>IF(Tabla1[[#This Row],[IDU 4]]&lt;&gt;"",VLOOKUP(Tabla1[[#This Row],[IDU 4]],tb_idu!$B:$E,4,FALSE),"")</f>
        <v/>
      </c>
      <c r="O131" s="6"/>
      <c r="P131" s="6"/>
      <c r="Q131" s="6" t="str">
        <f>IF(Tabla1[[#This Row],[IDU 5]]&lt;&gt;"",VLOOKUP(Tabla1[[#This Row],[IDU 5]],tb_idu!$B:$E,4,FALSE),"")</f>
        <v/>
      </c>
      <c r="R131" s="6"/>
      <c r="S131" s="6"/>
      <c r="T131" s="6" t="str">
        <f>IF(Tabla1[[#This Row],[IDU 6]]&lt;&gt;"",VLOOKUP(Tabla1[[#This Row],[IDU 6]],tb_idu!$B:$E,4,FALSE),"")</f>
        <v/>
      </c>
      <c r="U131" s="6"/>
      <c r="V131" s="6"/>
      <c r="W131" s="6" t="str">
        <f>IF(Tabla1[[#This Row],[IDU 7]]&lt;&gt;"",VLOOKUP(Tabla1[[#This Row],[IDU 7]],tb_idu!$B:$E,4,FALSE),"")</f>
        <v/>
      </c>
      <c r="X131" s="6"/>
      <c r="Y131" s="6"/>
      <c r="Z131" s="6" t="str">
        <f>IF(Tabla1[[#This Row],[IDU 8]]&lt;&gt;"",VLOOKUP(Tabla1[[#This Row],[IDU 8]],tb_idu!$B:$E,4,FALSE),"")</f>
        <v/>
      </c>
      <c r="AA131" s="6"/>
      <c r="AB131" s="6"/>
      <c r="AC131" s="6"/>
      <c r="AD131" s="6" t="s">
        <v>540</v>
      </c>
      <c r="AE131" s="6" t="s">
        <v>701</v>
      </c>
      <c r="AF131" s="6" t="s">
        <v>50</v>
      </c>
      <c r="AG131" s="6">
        <f>VLOOKUP(Tabla1[[#This Row],[NOMBRE DEL SITE]],tb_sitio!B:D,3,FALSE)</f>
        <v>51</v>
      </c>
      <c r="AH131" s="6" t="s">
        <v>1</v>
      </c>
      <c r="AI131" s="10">
        <f>VLOOKUP(Tabla1[[#This Row],[NOMBRE DEL PE ( agregador )]],tb_sitio!B:D,3,FALSE)</f>
        <v>1</v>
      </c>
      <c r="AK131">
        <f>IF(Tabla1[[#This Row],[id idu8]]&lt;&gt;"",1,0)</f>
        <v>0</v>
      </c>
      <c r="AL131">
        <f>IF(Tabla1[[#This Row],[id idu7]]&lt;&gt;"",1,0)</f>
        <v>0</v>
      </c>
      <c r="AM131">
        <f>IF(Tabla1[[#This Row],[id idu6]]&lt;&gt;"",1,0)</f>
        <v>0</v>
      </c>
      <c r="AN131">
        <f>IF(Tabla1[[#This Row],[id idu5]]&lt;&gt;"",1,0)</f>
        <v>0</v>
      </c>
      <c r="AO131">
        <f>IF(Tabla1[[#This Row],[id idu4]]&lt;&gt;"",1,0)</f>
        <v>0</v>
      </c>
      <c r="AP131">
        <f>IF(Tabla1[[#This Row],[id idu3]]&lt;&gt;"",1,0)</f>
        <v>0</v>
      </c>
      <c r="AQ131">
        <f>IF(Tabla1[[#This Row],[id idu2]]&lt;&gt;"",1,0)</f>
        <v>0</v>
      </c>
      <c r="AR131">
        <f>IF(OR(Tabla1[[#This Row],[id idu]]&lt;&gt;"",Tabla1[[#This Row],[id servicio]]&lt;&gt;""),1,0)</f>
        <v>1</v>
      </c>
      <c r="AS131">
        <f t="shared" ref="AS131:AS194" si="2">SUM(AK131:AR131)</f>
        <v>1</v>
      </c>
      <c r="AT131" t="str">
        <f>IF(AR131=1,_xlfn.CONCAT("(",1+SUM($AS$1:AS130),",",Tabla1[[#This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(417,93,138,"17-EG6-3","17-EG6-6",NULL,"LIM_AERO_PAG_1","Gi0/3/3","","",1,51),</v>
      </c>
      <c r="AU131" t="str">
        <f>IF(AQ131=1,_xlfn.CONCAT("(",2+SUM($AS$1:AS130),",",Tabla1[[#This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2]])+1,20)),""),""",",2+SUM($AS$1:AS130)-1,",""","",""",""","",""",""","",""",""","",""",",Tabla1[[#This Row],[id_agregador]],",",Tabla1[[#This Row],[id sitio]],"),"),"")</f>
        <v/>
      </c>
      <c r="AV131" s="9" t="str">
        <f>IF(AP131=1,_xlfn.CONCAT("(",3+SUM($AS$1:AS130),",",Tabla1[[#This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3]])+1,20)),""),""",",3+SUM($AS$1:AS130)-1,",""","",""",""","",""",""","",""",""","",""",",Tabla1[[#This Row],[id_agregador]],",",Tabla1[[#This Row],[id sitio]],"),"),"")</f>
        <v/>
      </c>
      <c r="AW131" t="str">
        <f>IF(AO131=1,_xlfn.CONCAT("(",4+SUM($AS$1:AS130),",",Tabla1[[#This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4]])+1,20)),""),""",",4+SUM($AS$1:AS130)-1,",""","",""",""","",""",""","",""",""","",""",",Tabla1[[#This Row],[id_agregador]],",",Tabla1[[#This Row],[id sitio]],"),"),"")</f>
        <v/>
      </c>
      <c r="AX131" t="str">
        <f>IF(AN131=1,_xlfn.CONCAT("(",5+SUM($AS$1:AS130),",",Tabla1[[#This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5]])+1,20)),""),""",",5+SUM($AS$1:AS130)-1,",""","",""",""","",""",""","",""",""","",""",",Tabla1[[#This Row],[id_agregador]],",",Tabla1[[#This Row],[id sitio]],"),"),"")</f>
        <v/>
      </c>
      <c r="AY131" t="str">
        <f>IF(AM131=1,_xlfn.CONCAT("(",6+SUM($AS$1:AS130),",",Tabla1[[#This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6]])+1,20)),""),""",",6+SUM($AS$1:AS130)-1,",""","",""",""","",""",""","",""",""","",""",",Tabla1[[#This Row],[id_agregador]],",",Tabla1[[#This Row],[id sitio]],"),"),"")</f>
        <v/>
      </c>
      <c r="AZ131" t="str">
        <f>IF(AL131=1,_xlfn.CONCAT("(",7+SUM($AS$1:AS130),",",Tabla1[[#This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7]])+1,20)),""),""",",7+SUM($AS$1:AS130)-1,",""","",""",""","",""",""","",""",""","",""",",Tabla1[[#This Row],[id_agregador]],",",Tabla1[[#This Row],[id sitio]],"),"),"")</f>
        <v/>
      </c>
      <c r="BA131" t="str">
        <f>IF(AK131=1,_xlfn.CONCAT("(",8+SUM($AS$1:AS130),",",Tabla1[[#This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8]])+1,20)),""),""",",8+SUM($AS$1:AS130)-1,",""","",""",""","",""",""","",""",""","",""",",Tabla1[[#This Row],[id_agregador]],",",Tabla1[[#This Row],[id sitio]],"),"),"")</f>
        <v/>
      </c>
    </row>
    <row r="132" spans="1:53" x14ac:dyDescent="0.25">
      <c r="A132" s="6" t="s">
        <v>272</v>
      </c>
      <c r="B132" s="6" t="s">
        <v>423</v>
      </c>
      <c r="C132" s="6">
        <f>VLOOKUP(Tabla1[[#This Row],[NOMBRE DE SERVICIO]],tb_servicio!D:E,2,FALSE)</f>
        <v>167</v>
      </c>
      <c r="D132" s="6" t="s">
        <v>170</v>
      </c>
      <c r="E132" s="6">
        <f>IF(Tabla1[[#This Row],[IDU 1]]&lt;&gt;"",VLOOKUP(Tabla1[[#This Row],[IDU 1]],tb_idu!$B:$E,4,FALSE),"")</f>
        <v>138</v>
      </c>
      <c r="F132" s="6" t="s">
        <v>612</v>
      </c>
      <c r="G132" s="6"/>
      <c r="H132" s="6" t="str">
        <f>IF(Tabla1[[#This Row],[IDU 2]]&lt;&gt;"",VLOOKUP(Tabla1[[#This Row],[IDU 2]],tb_idu!$B:$E,4,FALSE),"")</f>
        <v/>
      </c>
      <c r="I132" s="6"/>
      <c r="J132" s="6"/>
      <c r="K132" s="6" t="str">
        <f>IF(Tabla1[[#This Row],[IDU 3]]&lt;&gt;"",VLOOKUP(Tabla1[[#This Row],[IDU 3]],tb_idu!$B:$E,4,FALSE),"")</f>
        <v/>
      </c>
      <c r="L132" s="6"/>
      <c r="M132" s="6"/>
      <c r="N132" s="6" t="str">
        <f>IF(Tabla1[[#This Row],[IDU 4]]&lt;&gt;"",VLOOKUP(Tabla1[[#This Row],[IDU 4]],tb_idu!$B:$E,4,FALSE),"")</f>
        <v/>
      </c>
      <c r="O132" s="6"/>
      <c r="P132" s="6"/>
      <c r="Q132" s="6" t="str">
        <f>IF(Tabla1[[#This Row],[IDU 5]]&lt;&gt;"",VLOOKUP(Tabla1[[#This Row],[IDU 5]],tb_idu!$B:$E,4,FALSE),"")</f>
        <v/>
      </c>
      <c r="R132" s="6"/>
      <c r="S132" s="6"/>
      <c r="T132" s="6" t="str">
        <f>IF(Tabla1[[#This Row],[IDU 6]]&lt;&gt;"",VLOOKUP(Tabla1[[#This Row],[IDU 6]],tb_idu!$B:$E,4,FALSE),"")</f>
        <v/>
      </c>
      <c r="U132" s="6"/>
      <c r="V132" s="6"/>
      <c r="W132" s="6" t="str">
        <f>IF(Tabla1[[#This Row],[IDU 7]]&lt;&gt;"",VLOOKUP(Tabla1[[#This Row],[IDU 7]],tb_idu!$B:$E,4,FALSE),"")</f>
        <v/>
      </c>
      <c r="X132" s="6"/>
      <c r="Y132" s="6"/>
      <c r="Z132" s="6" t="str">
        <f>IF(Tabla1[[#This Row],[IDU 8]]&lt;&gt;"",VLOOKUP(Tabla1[[#This Row],[IDU 8]],tb_idu!$B:$E,4,FALSE),"")</f>
        <v/>
      </c>
      <c r="AA132" s="6"/>
      <c r="AB132" s="6"/>
      <c r="AC132" s="6"/>
      <c r="AD132" s="6" t="s">
        <v>540</v>
      </c>
      <c r="AE132" s="6" t="s">
        <v>701</v>
      </c>
      <c r="AF132" s="6" t="s">
        <v>50</v>
      </c>
      <c r="AG132" s="6">
        <f>VLOOKUP(Tabla1[[#This Row],[NOMBRE DEL SITE]],tb_sitio!B:D,3,FALSE)</f>
        <v>51</v>
      </c>
      <c r="AH132" s="6" t="s">
        <v>1</v>
      </c>
      <c r="AI132" s="10">
        <f>VLOOKUP(Tabla1[[#This Row],[NOMBRE DEL PE ( agregador )]],tb_sitio!B:D,3,FALSE)</f>
        <v>1</v>
      </c>
      <c r="AK132">
        <f>IF(Tabla1[[#This Row],[id idu8]]&lt;&gt;"",1,0)</f>
        <v>0</v>
      </c>
      <c r="AL132">
        <f>IF(Tabla1[[#This Row],[id idu7]]&lt;&gt;"",1,0)</f>
        <v>0</v>
      </c>
      <c r="AM132">
        <f>IF(Tabla1[[#This Row],[id idu6]]&lt;&gt;"",1,0)</f>
        <v>0</v>
      </c>
      <c r="AN132">
        <f>IF(Tabla1[[#This Row],[id idu5]]&lt;&gt;"",1,0)</f>
        <v>0</v>
      </c>
      <c r="AO132">
        <f>IF(Tabla1[[#This Row],[id idu4]]&lt;&gt;"",1,0)</f>
        <v>0</v>
      </c>
      <c r="AP132">
        <f>IF(Tabla1[[#This Row],[id idu3]]&lt;&gt;"",1,0)</f>
        <v>0</v>
      </c>
      <c r="AQ132">
        <f>IF(Tabla1[[#This Row],[id idu2]]&lt;&gt;"",1,0)</f>
        <v>0</v>
      </c>
      <c r="AR132">
        <f>IF(OR(Tabla1[[#This Row],[id idu]]&lt;&gt;"",Tabla1[[#This Row],[id servicio]]&lt;&gt;""),1,0)</f>
        <v>1</v>
      </c>
      <c r="AS132">
        <f t="shared" si="2"/>
        <v>1</v>
      </c>
      <c r="AT132" t="str">
        <f>IF(AR132=1,_xlfn.CONCAT("(",1+SUM($AS$1:AS131),",",Tabla1[[#This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(418,167,138,"17-EG6-1","17-EG6-6",NULL,"LIM_AERO_PAG_1","Gi0/3/3","","",1,51),</v>
      </c>
      <c r="AU132" t="str">
        <f>IF(AQ132=1,_xlfn.CONCAT("(",2+SUM($AS$1:AS131),",",Tabla1[[#This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2]])+1,20)),""),""",",2+SUM($AS$1:AS131)-1,",""","",""",""","",""",""","",""",""","",""",",Tabla1[[#This Row],[id_agregador]],",",Tabla1[[#This Row],[id sitio]],"),"),"")</f>
        <v/>
      </c>
      <c r="AV132" s="9" t="str">
        <f>IF(AP132=1,_xlfn.CONCAT("(",3+SUM($AS$1:AS131),",",Tabla1[[#This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3]])+1,20)),""),""",",3+SUM($AS$1:AS131)-1,",""","",""",""","",""",""","",""",""","",""",",Tabla1[[#This Row],[id_agregador]],",",Tabla1[[#This Row],[id sitio]],"),"),"")</f>
        <v/>
      </c>
      <c r="AW132" t="str">
        <f>IF(AO132=1,_xlfn.CONCAT("(",4+SUM($AS$1:AS131),",",Tabla1[[#This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4]])+1,20)),""),""",",4+SUM($AS$1:AS131)-1,",""","",""",""","",""",""","",""",""","",""",",Tabla1[[#This Row],[id_agregador]],",",Tabla1[[#This Row],[id sitio]],"),"),"")</f>
        <v/>
      </c>
      <c r="AX132" t="str">
        <f>IF(AN132=1,_xlfn.CONCAT("(",5+SUM($AS$1:AS131),",",Tabla1[[#This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5]])+1,20)),""),""",",5+SUM($AS$1:AS131)-1,",""","",""",""","",""",""","",""",""","",""",",Tabla1[[#This Row],[id_agregador]],",",Tabla1[[#This Row],[id sitio]],"),"),"")</f>
        <v/>
      </c>
      <c r="AY132" t="str">
        <f>IF(AM132=1,_xlfn.CONCAT("(",6+SUM($AS$1:AS131),",",Tabla1[[#This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6]])+1,20)),""),""",",6+SUM($AS$1:AS131)-1,",""","",""",""","",""",""","",""",""","",""",",Tabla1[[#This Row],[id_agregador]],",",Tabla1[[#This Row],[id sitio]],"),"),"")</f>
        <v/>
      </c>
      <c r="AZ132" t="str">
        <f>IF(AL132=1,_xlfn.CONCAT("(",7+SUM($AS$1:AS131),",",Tabla1[[#This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7]])+1,20)),""),""",",7+SUM($AS$1:AS131)-1,",""","",""",""","",""",""","",""",""","",""",",Tabla1[[#This Row],[id_agregador]],",",Tabla1[[#This Row],[id sitio]],"),"),"")</f>
        <v/>
      </c>
      <c r="BA132" t="str">
        <f>IF(AK132=1,_xlfn.CONCAT("(",8+SUM($AS$1:AS131),",",Tabla1[[#This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8]])+1,20)),""),""",",8+SUM($AS$1:AS131)-1,",""","",""",""","",""",""","",""",""","",""",",Tabla1[[#This Row],[id_agregador]],",",Tabla1[[#This Row],[id sitio]],"),"),"")</f>
        <v/>
      </c>
    </row>
    <row r="133" spans="1:53" x14ac:dyDescent="0.25">
      <c r="A133" s="6" t="s">
        <v>273</v>
      </c>
      <c r="B133" s="6" t="s">
        <v>424</v>
      </c>
      <c r="C133" s="6">
        <f>VLOOKUP(Tabla1[[#This Row],[NOMBRE DE SERVICIO]],tb_servicio!D:E,2,FALSE)</f>
        <v>61</v>
      </c>
      <c r="D133" s="6" t="s">
        <v>171</v>
      </c>
      <c r="E133" s="6">
        <f>IF(Tabla1[[#This Row],[IDU 1]]&lt;&gt;"",VLOOKUP(Tabla1[[#This Row],[IDU 1]],tb_idu!$B:$E,4,FALSE),"")</f>
        <v>139</v>
      </c>
      <c r="F133" s="6" t="s">
        <v>599</v>
      </c>
      <c r="G133" s="6" t="s">
        <v>245</v>
      </c>
      <c r="H133" s="6">
        <f>IF(Tabla1[[#This Row],[IDU 2]]&lt;&gt;"",VLOOKUP(Tabla1[[#This Row],[IDU 2]],tb_idu!$B:$E,4,FALSE),"")</f>
        <v>3</v>
      </c>
      <c r="I133" s="6" t="s">
        <v>670</v>
      </c>
      <c r="J133" s="6"/>
      <c r="K133" s="6" t="str">
        <f>IF(Tabla1[[#This Row],[IDU 3]]&lt;&gt;"",VLOOKUP(Tabla1[[#This Row],[IDU 3]],tb_idu!$B:$E,4,FALSE),"")</f>
        <v/>
      </c>
      <c r="L133" s="6"/>
      <c r="M133" s="6"/>
      <c r="N133" s="6" t="str">
        <f>IF(Tabla1[[#This Row],[IDU 4]]&lt;&gt;"",VLOOKUP(Tabla1[[#This Row],[IDU 4]],tb_idu!$B:$E,4,FALSE),"")</f>
        <v/>
      </c>
      <c r="O133" s="6"/>
      <c r="P133" s="6"/>
      <c r="Q133" s="6" t="str">
        <f>IF(Tabla1[[#This Row],[IDU 5]]&lt;&gt;"",VLOOKUP(Tabla1[[#This Row],[IDU 5]],tb_idu!$B:$E,4,FALSE),"")</f>
        <v/>
      </c>
      <c r="R133" s="6"/>
      <c r="S133" s="6"/>
      <c r="T133" s="6" t="str">
        <f>IF(Tabla1[[#This Row],[IDU 6]]&lt;&gt;"",VLOOKUP(Tabla1[[#This Row],[IDU 6]],tb_idu!$B:$E,4,FALSE),"")</f>
        <v/>
      </c>
      <c r="U133" s="6"/>
      <c r="V133" s="6"/>
      <c r="W133" s="6" t="str">
        <f>IF(Tabla1[[#This Row],[IDU 7]]&lt;&gt;"",VLOOKUP(Tabla1[[#This Row],[IDU 7]],tb_idu!$B:$E,4,FALSE),"")</f>
        <v/>
      </c>
      <c r="X133" s="6"/>
      <c r="Y133" s="6"/>
      <c r="Z133" s="6" t="str">
        <f>IF(Tabla1[[#This Row],[IDU 8]]&lt;&gt;"",VLOOKUP(Tabla1[[#This Row],[IDU 8]],tb_idu!$B:$E,4,FALSE),"")</f>
        <v/>
      </c>
      <c r="AA133" s="6"/>
      <c r="AB133" s="6"/>
      <c r="AC133" s="6"/>
      <c r="AD133" s="6" t="s">
        <v>540</v>
      </c>
      <c r="AE133" s="6" t="s">
        <v>698</v>
      </c>
      <c r="AF133" s="6" t="s">
        <v>51</v>
      </c>
      <c r="AG133" s="6">
        <f>VLOOKUP(Tabla1[[#This Row],[NOMBRE DEL SITE]],tb_sitio!B:D,3,FALSE)</f>
        <v>52</v>
      </c>
      <c r="AH133" s="6" t="s">
        <v>1</v>
      </c>
      <c r="AI133" s="10">
        <f>VLOOKUP(Tabla1[[#This Row],[NOMBRE DEL PE ( agregador )]],tb_sitio!B:D,3,FALSE)</f>
        <v>1</v>
      </c>
      <c r="AK133">
        <f>IF(Tabla1[[#This Row],[id idu8]]&lt;&gt;"",1,0)</f>
        <v>0</v>
      </c>
      <c r="AL133">
        <f>IF(Tabla1[[#This Row],[id idu7]]&lt;&gt;"",1,0)</f>
        <v>0</v>
      </c>
      <c r="AM133">
        <f>IF(Tabla1[[#This Row],[id idu6]]&lt;&gt;"",1,0)</f>
        <v>0</v>
      </c>
      <c r="AN133">
        <f>IF(Tabla1[[#This Row],[id idu5]]&lt;&gt;"",1,0)</f>
        <v>0</v>
      </c>
      <c r="AO133">
        <f>IF(Tabla1[[#This Row],[id idu4]]&lt;&gt;"",1,0)</f>
        <v>0</v>
      </c>
      <c r="AP133">
        <f>IF(Tabla1[[#This Row],[id idu3]]&lt;&gt;"",1,0)</f>
        <v>0</v>
      </c>
      <c r="AQ133">
        <f>IF(Tabla1[[#This Row],[id idu2]]&lt;&gt;"",1,0)</f>
        <v>1</v>
      </c>
      <c r="AR133">
        <f>IF(OR(Tabla1[[#This Row],[id idu]]&lt;&gt;"",Tabla1[[#This Row],[id servicio]]&lt;&gt;""),1,0)</f>
        <v>1</v>
      </c>
      <c r="AS133">
        <f t="shared" si="2"/>
        <v>2</v>
      </c>
      <c r="AT133" t="str">
        <f>IF(AR133=1,_xlfn.CONCAT("(",1+SUM($AS$1:AS132),",",Tabla1[[#This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(419,61,139,"17-EG6-4","IF3-5",NULL,"LIM_AERO_PAG_1","Gi0/4/1","","",1,52),</v>
      </c>
      <c r="AU133" t="str">
        <f>IF(AQ133=1,_xlfn.CONCAT("(",2+SUM($AS$1:AS132),",",Tabla1[[#This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2]])+1,20)),""),""",",2+SUM($AS$1:AS132)-1,",""","",""",""","",""",""","",""",""","",""",",Tabla1[[#This Row],[id_agregador]],",",Tabla1[[#This Row],[id sitio]],"),"),"")</f>
        <v>(420,61,3,"IF4-6","17-EG6-3",419,"","","","",1,52),</v>
      </c>
      <c r="AV133" s="9" t="str">
        <f>IF(AP133=1,_xlfn.CONCAT("(",3+SUM($AS$1:AS132),",",Tabla1[[#This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3]])+1,20)),""),""",",3+SUM($AS$1:AS132)-1,",""","",""",""","",""",""","",""",""","",""",",Tabla1[[#This Row],[id_agregador]],",",Tabla1[[#This Row],[id sitio]],"),"),"")</f>
        <v/>
      </c>
      <c r="AW133" t="str">
        <f>IF(AO133=1,_xlfn.CONCAT("(",4+SUM($AS$1:AS132),",",Tabla1[[#This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4]])+1,20)),""),""",",4+SUM($AS$1:AS132)-1,",""","",""",""","",""",""","",""",""","",""",",Tabla1[[#This Row],[id_agregador]],",",Tabla1[[#This Row],[id sitio]],"),"),"")</f>
        <v/>
      </c>
      <c r="AX133" t="str">
        <f>IF(AN133=1,_xlfn.CONCAT("(",5+SUM($AS$1:AS132),",",Tabla1[[#This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5]])+1,20)),""),""",",5+SUM($AS$1:AS132)-1,",""","",""",""","",""",""","",""",""","",""",",Tabla1[[#This Row],[id_agregador]],",",Tabla1[[#This Row],[id sitio]],"),"),"")</f>
        <v/>
      </c>
      <c r="AY133" t="str">
        <f>IF(AM133=1,_xlfn.CONCAT("(",6+SUM($AS$1:AS132),",",Tabla1[[#This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6]])+1,20)),""),""",",6+SUM($AS$1:AS132)-1,",""","",""",""","",""",""","",""",""","",""",",Tabla1[[#This Row],[id_agregador]],",",Tabla1[[#This Row],[id sitio]],"),"),"")</f>
        <v/>
      </c>
      <c r="AZ133" t="str">
        <f>IF(AL133=1,_xlfn.CONCAT("(",7+SUM($AS$1:AS132),",",Tabla1[[#This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7]])+1,20)),""),""",",7+SUM($AS$1:AS132)-1,",""","",""",""","",""",""","",""",""","",""",",Tabla1[[#This Row],[id_agregador]],",",Tabla1[[#This Row],[id sitio]],"),"),"")</f>
        <v/>
      </c>
      <c r="BA133" t="str">
        <f>IF(AK133=1,_xlfn.CONCAT("(",8+SUM($AS$1:AS132),",",Tabla1[[#This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8]])+1,20)),""),""",",8+SUM($AS$1:AS132)-1,",""","",""",""","",""",""","",""",""","",""",",Tabla1[[#This Row],[id_agregador]],",",Tabla1[[#This Row],[id sitio]],"),"),"")</f>
        <v/>
      </c>
    </row>
    <row r="134" spans="1:53" x14ac:dyDescent="0.25">
      <c r="A134" s="6" t="s">
        <v>272</v>
      </c>
      <c r="B134" s="6" t="s">
        <v>425</v>
      </c>
      <c r="C134" s="6">
        <f>VLOOKUP(Tabla1[[#This Row],[NOMBRE DE SERVICIO]],tb_servicio!D:E,2,FALSE)</f>
        <v>168</v>
      </c>
      <c r="D134" s="6" t="s">
        <v>171</v>
      </c>
      <c r="E134" s="6">
        <f>IF(Tabla1[[#This Row],[IDU 1]]&lt;&gt;"",VLOOKUP(Tabla1[[#This Row],[IDU 1]],tb_idu!$B:$E,4,FALSE),"")</f>
        <v>139</v>
      </c>
      <c r="F134" s="6" t="s">
        <v>600</v>
      </c>
      <c r="G134" s="6" t="s">
        <v>245</v>
      </c>
      <c r="H134" s="6">
        <f>IF(Tabla1[[#This Row],[IDU 2]]&lt;&gt;"",VLOOKUP(Tabla1[[#This Row],[IDU 2]],tb_idu!$B:$E,4,FALSE),"")</f>
        <v>3</v>
      </c>
      <c r="I134" s="6" t="s">
        <v>670</v>
      </c>
      <c r="J134" s="6"/>
      <c r="K134" s="6" t="str">
        <f>IF(Tabla1[[#This Row],[IDU 3]]&lt;&gt;"",VLOOKUP(Tabla1[[#This Row],[IDU 3]],tb_idu!$B:$E,4,FALSE),"")</f>
        <v/>
      </c>
      <c r="L134" s="6"/>
      <c r="M134" s="6"/>
      <c r="N134" s="6" t="str">
        <f>IF(Tabla1[[#This Row],[IDU 4]]&lt;&gt;"",VLOOKUP(Tabla1[[#This Row],[IDU 4]],tb_idu!$B:$E,4,FALSE),"")</f>
        <v/>
      </c>
      <c r="O134" s="6"/>
      <c r="P134" s="6"/>
      <c r="Q134" s="6" t="str">
        <f>IF(Tabla1[[#This Row],[IDU 5]]&lt;&gt;"",VLOOKUP(Tabla1[[#This Row],[IDU 5]],tb_idu!$B:$E,4,FALSE),"")</f>
        <v/>
      </c>
      <c r="R134" s="6"/>
      <c r="S134" s="6"/>
      <c r="T134" s="6" t="str">
        <f>IF(Tabla1[[#This Row],[IDU 6]]&lt;&gt;"",VLOOKUP(Tabla1[[#This Row],[IDU 6]],tb_idu!$B:$E,4,FALSE),"")</f>
        <v/>
      </c>
      <c r="U134" s="6"/>
      <c r="V134" s="6"/>
      <c r="W134" s="6" t="str">
        <f>IF(Tabla1[[#This Row],[IDU 7]]&lt;&gt;"",VLOOKUP(Tabla1[[#This Row],[IDU 7]],tb_idu!$B:$E,4,FALSE),"")</f>
        <v/>
      </c>
      <c r="X134" s="6"/>
      <c r="Y134" s="6"/>
      <c r="Z134" s="6" t="str">
        <f>IF(Tabla1[[#This Row],[IDU 8]]&lt;&gt;"",VLOOKUP(Tabla1[[#This Row],[IDU 8]],tb_idu!$B:$E,4,FALSE),"")</f>
        <v/>
      </c>
      <c r="AA134" s="6"/>
      <c r="AB134" s="6"/>
      <c r="AC134" s="6"/>
      <c r="AD134" s="6" t="s">
        <v>540</v>
      </c>
      <c r="AE134" s="6" t="s">
        <v>698</v>
      </c>
      <c r="AF134" s="6" t="s">
        <v>51</v>
      </c>
      <c r="AG134" s="6">
        <f>VLOOKUP(Tabla1[[#This Row],[NOMBRE DEL SITE]],tb_sitio!B:D,3,FALSE)</f>
        <v>52</v>
      </c>
      <c r="AH134" s="6" t="s">
        <v>1</v>
      </c>
      <c r="AI134" s="10">
        <f>VLOOKUP(Tabla1[[#This Row],[NOMBRE DEL PE ( agregador )]],tb_sitio!B:D,3,FALSE)</f>
        <v>1</v>
      </c>
      <c r="AK134">
        <f>IF(Tabla1[[#This Row],[id idu8]]&lt;&gt;"",1,0)</f>
        <v>0</v>
      </c>
      <c r="AL134">
        <f>IF(Tabla1[[#This Row],[id idu7]]&lt;&gt;"",1,0)</f>
        <v>0</v>
      </c>
      <c r="AM134">
        <f>IF(Tabla1[[#This Row],[id idu6]]&lt;&gt;"",1,0)</f>
        <v>0</v>
      </c>
      <c r="AN134">
        <f>IF(Tabla1[[#This Row],[id idu5]]&lt;&gt;"",1,0)</f>
        <v>0</v>
      </c>
      <c r="AO134">
        <f>IF(Tabla1[[#This Row],[id idu4]]&lt;&gt;"",1,0)</f>
        <v>0</v>
      </c>
      <c r="AP134">
        <f>IF(Tabla1[[#This Row],[id idu3]]&lt;&gt;"",1,0)</f>
        <v>0</v>
      </c>
      <c r="AQ134">
        <f>IF(Tabla1[[#This Row],[id idu2]]&lt;&gt;"",1,0)</f>
        <v>1</v>
      </c>
      <c r="AR134">
        <f>IF(OR(Tabla1[[#This Row],[id idu]]&lt;&gt;"",Tabla1[[#This Row],[id servicio]]&lt;&gt;""),1,0)</f>
        <v>1</v>
      </c>
      <c r="AS134">
        <f t="shared" si="2"/>
        <v>2</v>
      </c>
      <c r="AT134" t="str">
        <f>IF(AR134=1,_xlfn.CONCAT("(",1+SUM($AS$1:AS133),",",Tabla1[[#This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(421,168,139,"17-EG6-1","IF3-5",NULL,"LIM_AERO_PAG_1","Gi0/4/1","","",1,52),</v>
      </c>
      <c r="AU134" t="str">
        <f>IF(AQ134=1,_xlfn.CONCAT("(",2+SUM($AS$1:AS133),",",Tabla1[[#This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2]])+1,20)),""),""",",2+SUM($AS$1:AS133)-1,",""","",""",""","",""",""","",""",""","",""",",Tabla1[[#This Row],[id_agregador]],",",Tabla1[[#This Row],[id sitio]],"),"),"")</f>
        <v>(422,168,3,"IF4-6","17-EG6-3",421,"","","","",1,52),</v>
      </c>
      <c r="AV134" s="9" t="str">
        <f>IF(AP134=1,_xlfn.CONCAT("(",3+SUM($AS$1:AS133),",",Tabla1[[#This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3]])+1,20)),""),""",",3+SUM($AS$1:AS133)-1,",""","",""",""","",""",""","",""",""","",""",",Tabla1[[#This Row],[id_agregador]],",",Tabla1[[#This Row],[id sitio]],"),"),"")</f>
        <v/>
      </c>
      <c r="AW134" t="str">
        <f>IF(AO134=1,_xlfn.CONCAT("(",4+SUM($AS$1:AS133),",",Tabla1[[#This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4]])+1,20)),""),""",",4+SUM($AS$1:AS133)-1,",""","",""",""","",""",""","",""",""","",""",",Tabla1[[#This Row],[id_agregador]],",",Tabla1[[#This Row],[id sitio]],"),"),"")</f>
        <v/>
      </c>
      <c r="AX134" t="str">
        <f>IF(AN134=1,_xlfn.CONCAT("(",5+SUM($AS$1:AS133),",",Tabla1[[#This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5]])+1,20)),""),""",",5+SUM($AS$1:AS133)-1,",""","",""",""","",""",""","",""",""","",""",",Tabla1[[#This Row],[id_agregador]],",",Tabla1[[#This Row],[id sitio]],"),"),"")</f>
        <v/>
      </c>
      <c r="AY134" t="str">
        <f>IF(AM134=1,_xlfn.CONCAT("(",6+SUM($AS$1:AS133),",",Tabla1[[#This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6]])+1,20)),""),""",",6+SUM($AS$1:AS133)-1,",""","",""",""","",""",""","",""",""","",""",",Tabla1[[#This Row],[id_agregador]],",",Tabla1[[#This Row],[id sitio]],"),"),"")</f>
        <v/>
      </c>
      <c r="AZ134" t="str">
        <f>IF(AL134=1,_xlfn.CONCAT("(",7+SUM($AS$1:AS133),",",Tabla1[[#This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7]])+1,20)),""),""",",7+SUM($AS$1:AS133)-1,",""","",""",""","",""",""","",""",""","",""",",Tabla1[[#This Row],[id_agregador]],",",Tabla1[[#This Row],[id sitio]],"),"),"")</f>
        <v/>
      </c>
      <c r="BA134" t="str">
        <f>IF(AK134=1,_xlfn.CONCAT("(",8+SUM($AS$1:AS133),",",Tabla1[[#This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8]])+1,20)),""),""",",8+SUM($AS$1:AS133)-1,",""","",""",""","",""",""","",""",""","",""",",Tabla1[[#This Row],[id_agregador]],",",Tabla1[[#This Row],[id sitio]],"),"),"")</f>
        <v/>
      </c>
    </row>
    <row r="135" spans="1:53" x14ac:dyDescent="0.25">
      <c r="A135" s="6" t="s">
        <v>276</v>
      </c>
      <c r="B135" s="6" t="s">
        <v>426</v>
      </c>
      <c r="C135" s="6">
        <f>VLOOKUP(Tabla1[[#This Row],[NOMBRE DE SERVICIO]],tb_servicio!D:E,2,FALSE)</f>
        <v>7</v>
      </c>
      <c r="D135" s="6" t="s">
        <v>172</v>
      </c>
      <c r="E135" s="6">
        <f>IF(Tabla1[[#This Row],[IDU 1]]&lt;&gt;"",VLOOKUP(Tabla1[[#This Row],[IDU 1]],tb_idu!$B:$E,4,FALSE),"")</f>
        <v>140</v>
      </c>
      <c r="F135" s="6" t="s">
        <v>597</v>
      </c>
      <c r="G135" s="6" t="s">
        <v>246</v>
      </c>
      <c r="H135" s="6">
        <f>IF(Tabla1[[#This Row],[IDU 2]]&lt;&gt;"",VLOOKUP(Tabla1[[#This Row],[IDU 2]],tb_idu!$B:$E,4,FALSE),"")</f>
        <v>8</v>
      </c>
      <c r="I135" s="6" t="s">
        <v>585</v>
      </c>
      <c r="J135" s="6"/>
      <c r="K135" s="6" t="str">
        <f>IF(Tabla1[[#This Row],[IDU 3]]&lt;&gt;"",VLOOKUP(Tabla1[[#This Row],[IDU 3]],tb_idu!$B:$E,4,FALSE),"")</f>
        <v/>
      </c>
      <c r="L135" s="6"/>
      <c r="M135" s="6"/>
      <c r="N135" s="6" t="str">
        <f>IF(Tabla1[[#This Row],[IDU 4]]&lt;&gt;"",VLOOKUP(Tabla1[[#This Row],[IDU 4]],tb_idu!$B:$E,4,FALSE),"")</f>
        <v/>
      </c>
      <c r="O135" s="6"/>
      <c r="P135" s="6"/>
      <c r="Q135" s="6" t="str">
        <f>IF(Tabla1[[#This Row],[IDU 5]]&lt;&gt;"",VLOOKUP(Tabla1[[#This Row],[IDU 5]],tb_idu!$B:$E,4,FALSE),"")</f>
        <v/>
      </c>
      <c r="R135" s="6"/>
      <c r="S135" s="6"/>
      <c r="T135" s="6" t="str">
        <f>IF(Tabla1[[#This Row],[IDU 6]]&lt;&gt;"",VLOOKUP(Tabla1[[#This Row],[IDU 6]],tb_idu!$B:$E,4,FALSE),"")</f>
        <v/>
      </c>
      <c r="U135" s="6"/>
      <c r="V135" s="6"/>
      <c r="W135" s="6" t="str">
        <f>IF(Tabla1[[#This Row],[IDU 7]]&lt;&gt;"",VLOOKUP(Tabla1[[#This Row],[IDU 7]],tb_idu!$B:$E,4,FALSE),"")</f>
        <v/>
      </c>
      <c r="X135" s="6"/>
      <c r="Y135" s="6"/>
      <c r="Z135" s="6" t="str">
        <f>IF(Tabla1[[#This Row],[IDU 8]]&lt;&gt;"",VLOOKUP(Tabla1[[#This Row],[IDU 8]],tb_idu!$B:$E,4,FALSE),"")</f>
        <v/>
      </c>
      <c r="AA135" s="6"/>
      <c r="AB135" s="6"/>
      <c r="AC135" s="6"/>
      <c r="AD135" s="6" t="s">
        <v>540</v>
      </c>
      <c r="AE135" s="6" t="s">
        <v>686</v>
      </c>
      <c r="AF135" s="6" t="s">
        <v>52</v>
      </c>
      <c r="AG135" s="6">
        <f>VLOOKUP(Tabla1[[#This Row],[NOMBRE DEL SITE]],tb_sitio!B:D,3,FALSE)</f>
        <v>53</v>
      </c>
      <c r="AH135" s="6" t="s">
        <v>1</v>
      </c>
      <c r="AI135" s="10">
        <f>VLOOKUP(Tabla1[[#This Row],[NOMBRE DEL PE ( agregador )]],tb_sitio!B:D,3,FALSE)</f>
        <v>1</v>
      </c>
      <c r="AK135">
        <f>IF(Tabla1[[#This Row],[id idu8]]&lt;&gt;"",1,0)</f>
        <v>0</v>
      </c>
      <c r="AL135">
        <f>IF(Tabla1[[#This Row],[id idu7]]&lt;&gt;"",1,0)</f>
        <v>0</v>
      </c>
      <c r="AM135">
        <f>IF(Tabla1[[#This Row],[id idu6]]&lt;&gt;"",1,0)</f>
        <v>0</v>
      </c>
      <c r="AN135">
        <f>IF(Tabla1[[#This Row],[id idu5]]&lt;&gt;"",1,0)</f>
        <v>0</v>
      </c>
      <c r="AO135">
        <f>IF(Tabla1[[#This Row],[id idu4]]&lt;&gt;"",1,0)</f>
        <v>0</v>
      </c>
      <c r="AP135">
        <f>IF(Tabla1[[#This Row],[id idu3]]&lt;&gt;"",1,0)</f>
        <v>0</v>
      </c>
      <c r="AQ135">
        <f>IF(Tabla1[[#This Row],[id idu2]]&lt;&gt;"",1,0)</f>
        <v>1</v>
      </c>
      <c r="AR135">
        <f>IF(OR(Tabla1[[#This Row],[id idu]]&lt;&gt;"",Tabla1[[#This Row],[id servicio]]&lt;&gt;""),1,0)</f>
        <v>1</v>
      </c>
      <c r="AS135">
        <f t="shared" si="2"/>
        <v>2</v>
      </c>
      <c r="AT135" t="str">
        <f>IF(AR135=1,_xlfn.CONCAT("(",1+SUM($AS$1:AS134),",",Tabla1[[#This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(423,7,140,"17-EG6-5","IF3-5",NULL,"LIM_AERO_PAG_1","Gi0/2/3","","",1,53),</v>
      </c>
      <c r="AU135" t="str">
        <f>IF(AQ135=1,_xlfn.CONCAT("(",2+SUM($AS$1:AS134),",",Tabla1[[#This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2]])+1,20)),""),""",",2+SUM($AS$1:AS134)-1,",""","",""",""","",""",""","",""",""","",""",",Tabla1[[#This Row],[id_agregador]],",",Tabla1[[#This Row],[id sitio]],"),"),"")</f>
        <v>(424,7,8,"IF3-5","17-EG6-2",423,"","","","",1,53),</v>
      </c>
      <c r="AV135" s="9" t="str">
        <f>IF(AP135=1,_xlfn.CONCAT("(",3+SUM($AS$1:AS134),",",Tabla1[[#This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3]])+1,20)),""),""",",3+SUM($AS$1:AS134)-1,",""","",""",""","",""",""","",""",""","",""",",Tabla1[[#This Row],[id_agregador]],",",Tabla1[[#This Row],[id sitio]],"),"),"")</f>
        <v/>
      </c>
      <c r="AW135" t="str">
        <f>IF(AO135=1,_xlfn.CONCAT("(",4+SUM($AS$1:AS134),",",Tabla1[[#This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4]])+1,20)),""),""",",4+SUM($AS$1:AS134)-1,",""","",""",""","",""",""","",""",""","",""",",Tabla1[[#This Row],[id_agregador]],",",Tabla1[[#This Row],[id sitio]],"),"),"")</f>
        <v/>
      </c>
      <c r="AX135" t="str">
        <f>IF(AN135=1,_xlfn.CONCAT("(",5+SUM($AS$1:AS134),",",Tabla1[[#This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5]])+1,20)),""),""",",5+SUM($AS$1:AS134)-1,",""","",""",""","",""",""","",""",""","",""",",Tabla1[[#This Row],[id_agregador]],",",Tabla1[[#This Row],[id sitio]],"),"),"")</f>
        <v/>
      </c>
      <c r="AY135" t="str">
        <f>IF(AM135=1,_xlfn.CONCAT("(",6+SUM($AS$1:AS134),",",Tabla1[[#This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6]])+1,20)),""),""",",6+SUM($AS$1:AS134)-1,",""","",""",""","",""",""","",""",""","",""",",Tabla1[[#This Row],[id_agregador]],",",Tabla1[[#This Row],[id sitio]],"),"),"")</f>
        <v/>
      </c>
      <c r="AZ135" t="str">
        <f>IF(AL135=1,_xlfn.CONCAT("(",7+SUM($AS$1:AS134),",",Tabla1[[#This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7]])+1,20)),""),""",",7+SUM($AS$1:AS134)-1,",""","",""",""","",""",""","",""",""","",""",",Tabla1[[#This Row],[id_agregador]],",",Tabla1[[#This Row],[id sitio]],"),"),"")</f>
        <v/>
      </c>
      <c r="BA135" t="str">
        <f>IF(AK135=1,_xlfn.CONCAT("(",8+SUM($AS$1:AS134),",",Tabla1[[#This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8]])+1,20)),""),""",",8+SUM($AS$1:AS134)-1,",""","",""",""","",""",""","",""",""","",""",",Tabla1[[#This Row],[id_agregador]],",",Tabla1[[#This Row],[id sitio]],"),"),"")</f>
        <v/>
      </c>
    </row>
    <row r="136" spans="1:53" x14ac:dyDescent="0.25">
      <c r="A136" s="6" t="s">
        <v>272</v>
      </c>
      <c r="B136" s="6" t="s">
        <v>427</v>
      </c>
      <c r="C136" s="6">
        <f>VLOOKUP(Tabla1[[#This Row],[NOMBRE DE SERVICIO]],tb_servicio!D:E,2,FALSE)</f>
        <v>169</v>
      </c>
      <c r="D136" s="6" t="s">
        <v>172</v>
      </c>
      <c r="E136" s="6">
        <f>IF(Tabla1[[#This Row],[IDU 1]]&lt;&gt;"",VLOOKUP(Tabla1[[#This Row],[IDU 1]],tb_idu!$B:$E,4,FALSE),"")</f>
        <v>140</v>
      </c>
      <c r="F136" s="6" t="s">
        <v>632</v>
      </c>
      <c r="G136" s="7" t="s">
        <v>246</v>
      </c>
      <c r="H136" s="7">
        <f>IF(Tabla1[[#This Row],[IDU 2]]&lt;&gt;"",VLOOKUP(Tabla1[[#This Row],[IDU 2]],tb_idu!$B:$E,4,FALSE),"")</f>
        <v>8</v>
      </c>
      <c r="I136" s="6" t="s">
        <v>585</v>
      </c>
      <c r="J136" s="6"/>
      <c r="K136" s="6" t="str">
        <f>IF(Tabla1[[#This Row],[IDU 3]]&lt;&gt;"",VLOOKUP(Tabla1[[#This Row],[IDU 3]],tb_idu!$B:$E,4,FALSE),"")</f>
        <v/>
      </c>
      <c r="L136" s="6"/>
      <c r="M136" s="6"/>
      <c r="N136" s="6" t="str">
        <f>IF(Tabla1[[#This Row],[IDU 4]]&lt;&gt;"",VLOOKUP(Tabla1[[#This Row],[IDU 4]],tb_idu!$B:$E,4,FALSE),"")</f>
        <v/>
      </c>
      <c r="O136" s="6"/>
      <c r="P136" s="6"/>
      <c r="Q136" s="6" t="str">
        <f>IF(Tabla1[[#This Row],[IDU 5]]&lt;&gt;"",VLOOKUP(Tabla1[[#This Row],[IDU 5]],tb_idu!$B:$E,4,FALSE),"")</f>
        <v/>
      </c>
      <c r="R136" s="6"/>
      <c r="S136" s="6"/>
      <c r="T136" s="6" t="str">
        <f>IF(Tabla1[[#This Row],[IDU 6]]&lt;&gt;"",VLOOKUP(Tabla1[[#This Row],[IDU 6]],tb_idu!$B:$E,4,FALSE),"")</f>
        <v/>
      </c>
      <c r="U136" s="6"/>
      <c r="V136" s="6"/>
      <c r="W136" s="6" t="str">
        <f>IF(Tabla1[[#This Row],[IDU 7]]&lt;&gt;"",VLOOKUP(Tabla1[[#This Row],[IDU 7]],tb_idu!$B:$E,4,FALSE),"")</f>
        <v/>
      </c>
      <c r="X136" s="6"/>
      <c r="Y136" s="6"/>
      <c r="Z136" s="6" t="str">
        <f>IF(Tabla1[[#This Row],[IDU 8]]&lt;&gt;"",VLOOKUP(Tabla1[[#This Row],[IDU 8]],tb_idu!$B:$E,4,FALSE),"")</f>
        <v/>
      </c>
      <c r="AA136" s="6"/>
      <c r="AB136" s="6" t="s">
        <v>702</v>
      </c>
      <c r="AC136" s="6" t="s">
        <v>703</v>
      </c>
      <c r="AD136" s="6" t="s">
        <v>540</v>
      </c>
      <c r="AE136" s="6" t="s">
        <v>686</v>
      </c>
      <c r="AF136" s="6" t="s">
        <v>52</v>
      </c>
      <c r="AG136" s="6">
        <f>VLOOKUP(Tabla1[[#This Row],[NOMBRE DEL SITE]],tb_sitio!B:D,3,FALSE)</f>
        <v>53</v>
      </c>
      <c r="AH136" s="6" t="s">
        <v>1</v>
      </c>
      <c r="AI136" s="10">
        <f>VLOOKUP(Tabla1[[#This Row],[NOMBRE DEL PE ( agregador )]],tb_sitio!B:D,3,FALSE)</f>
        <v>1</v>
      </c>
      <c r="AK136">
        <f>IF(Tabla1[[#This Row],[id idu8]]&lt;&gt;"",1,0)</f>
        <v>0</v>
      </c>
      <c r="AL136">
        <f>IF(Tabla1[[#This Row],[id idu7]]&lt;&gt;"",1,0)</f>
        <v>0</v>
      </c>
      <c r="AM136">
        <f>IF(Tabla1[[#This Row],[id idu6]]&lt;&gt;"",1,0)</f>
        <v>0</v>
      </c>
      <c r="AN136">
        <f>IF(Tabla1[[#This Row],[id idu5]]&lt;&gt;"",1,0)</f>
        <v>0</v>
      </c>
      <c r="AO136">
        <f>IF(Tabla1[[#This Row],[id idu4]]&lt;&gt;"",1,0)</f>
        <v>0</v>
      </c>
      <c r="AP136">
        <f>IF(Tabla1[[#This Row],[id idu3]]&lt;&gt;"",1,0)</f>
        <v>0</v>
      </c>
      <c r="AQ136">
        <f>IF(Tabla1[[#This Row],[id idu2]]&lt;&gt;"",1,0)</f>
        <v>1</v>
      </c>
      <c r="AR136">
        <f>IF(OR(Tabla1[[#This Row],[id idu]]&lt;&gt;"",Tabla1[[#This Row],[id servicio]]&lt;&gt;""),1,0)</f>
        <v>1</v>
      </c>
      <c r="AS136">
        <f t="shared" si="2"/>
        <v>2</v>
      </c>
      <c r="AT136" t="str">
        <f>IF(AR136=1,_xlfn.CONCAT("(",1+SUM($AS$1:AS135),",",Tabla1[[#This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(425,169,140,"17-EG6-2","IF3-5",NULL,"LIM_AERO_PAG_1","Gi0/2/3","10.80.6.22 / NMS COM","Ext NMS COM 0100004_LM_Aeropuerto to Oquendo",1,53),</v>
      </c>
      <c r="AU136" t="str">
        <f>IF(AQ136=1,_xlfn.CONCAT("(",2+SUM($AS$1:AS135),",",Tabla1[[#This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2]])+1,20)),""),""",",2+SUM($AS$1:AS135)-1,",""","",""",""","",""",""","",""",""","",""",",Tabla1[[#This Row],[id_agregador]],",",Tabla1[[#This Row],[id sitio]],"),"),"")</f>
        <v>(426,169,8,"IF3-5","17-EG6-2",425,"","","","",1,53),</v>
      </c>
      <c r="AV136" s="9" t="str">
        <f>IF(AP136=1,_xlfn.CONCAT("(",3+SUM($AS$1:AS135),",",Tabla1[[#This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3]])+1,20)),""),""",",3+SUM($AS$1:AS135)-1,",""","",""",""","",""",""","",""",""","",""",",Tabla1[[#This Row],[id_agregador]],",",Tabla1[[#This Row],[id sitio]],"),"),"")</f>
        <v/>
      </c>
      <c r="AW136" t="str">
        <f>IF(AO136=1,_xlfn.CONCAT("(",4+SUM($AS$1:AS135),",",Tabla1[[#This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4]])+1,20)),""),""",",4+SUM($AS$1:AS135)-1,",""","",""",""","",""",""","",""",""","",""",",Tabla1[[#This Row],[id_agregador]],",",Tabla1[[#This Row],[id sitio]],"),"),"")</f>
        <v/>
      </c>
      <c r="AX136" t="str">
        <f>IF(AN136=1,_xlfn.CONCAT("(",5+SUM($AS$1:AS135),",",Tabla1[[#This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5]])+1,20)),""),""",",5+SUM($AS$1:AS135)-1,",""","",""",""","",""",""","",""",""","",""",",Tabla1[[#This Row],[id_agregador]],",",Tabla1[[#This Row],[id sitio]],"),"),"")</f>
        <v/>
      </c>
      <c r="AY136" t="str">
        <f>IF(AM136=1,_xlfn.CONCAT("(",6+SUM($AS$1:AS135),",",Tabla1[[#This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6]])+1,20)),""),""",",6+SUM($AS$1:AS135)-1,",""","",""",""","",""",""","",""",""","",""",",Tabla1[[#This Row],[id_agregador]],",",Tabla1[[#This Row],[id sitio]],"),"),"")</f>
        <v/>
      </c>
      <c r="AZ136" t="str">
        <f>IF(AL136=1,_xlfn.CONCAT("(",7+SUM($AS$1:AS135),",",Tabla1[[#This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7]])+1,20)),""),""",",7+SUM($AS$1:AS135)-1,",""","",""",""","",""",""","",""",""","",""",",Tabla1[[#This Row],[id_agregador]],",",Tabla1[[#This Row],[id sitio]],"),"),"")</f>
        <v/>
      </c>
      <c r="BA136" t="str">
        <f>IF(AK136=1,_xlfn.CONCAT("(",8+SUM($AS$1:AS135),",",Tabla1[[#This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8]])+1,20)),""),""",",8+SUM($AS$1:AS135)-1,",""","",""",""","",""",""","",""",""","",""",",Tabla1[[#This Row],[id_agregador]],",",Tabla1[[#This Row],[id sitio]],"),"),"")</f>
        <v/>
      </c>
    </row>
    <row r="137" spans="1:53" x14ac:dyDescent="0.25">
      <c r="A137" s="6" t="s">
        <v>273</v>
      </c>
      <c r="B137" s="6" t="s">
        <v>428</v>
      </c>
      <c r="C137" s="6">
        <f>VLOOKUP(Tabla1[[#This Row],[NOMBRE DE SERVICIO]],tb_servicio!D:E,2,FALSE)</f>
        <v>92</v>
      </c>
      <c r="D137" s="6" t="s">
        <v>173</v>
      </c>
      <c r="E137" s="6">
        <f>IF(Tabla1[[#This Row],[IDU 1]]&lt;&gt;"",VLOOKUP(Tabla1[[#This Row],[IDU 1]],tb_idu!$B:$E,4,FALSE),"")</f>
        <v>142</v>
      </c>
      <c r="F137" s="6" t="s">
        <v>622</v>
      </c>
      <c r="G137" s="6" t="s">
        <v>172</v>
      </c>
      <c r="H137" s="6">
        <f>IF(Tabla1[[#This Row],[IDU 2]]&lt;&gt;"",VLOOKUP(Tabla1[[#This Row],[IDU 2]],tb_idu!$B:$E,4,FALSE),"")</f>
        <v>140</v>
      </c>
      <c r="I137" s="6" t="s">
        <v>600</v>
      </c>
      <c r="J137" s="6" t="s">
        <v>246</v>
      </c>
      <c r="K137" s="6">
        <f>IF(Tabla1[[#This Row],[IDU 3]]&lt;&gt;"",VLOOKUP(Tabla1[[#This Row],[IDU 3]],tb_idu!$B:$E,4,FALSE),"")</f>
        <v>8</v>
      </c>
      <c r="L137" s="6" t="s">
        <v>585</v>
      </c>
      <c r="M137" s="6"/>
      <c r="N137" s="6" t="str">
        <f>IF(Tabla1[[#This Row],[IDU 4]]&lt;&gt;"",VLOOKUP(Tabla1[[#This Row],[IDU 4]],tb_idu!$B:$E,4,FALSE),"")</f>
        <v/>
      </c>
      <c r="O137" s="6"/>
      <c r="P137" s="6"/>
      <c r="Q137" s="6" t="str">
        <f>IF(Tabla1[[#This Row],[IDU 5]]&lt;&gt;"",VLOOKUP(Tabla1[[#This Row],[IDU 5]],tb_idu!$B:$E,4,FALSE),"")</f>
        <v/>
      </c>
      <c r="R137" s="6"/>
      <c r="S137" s="6"/>
      <c r="T137" s="6" t="str">
        <f>IF(Tabla1[[#This Row],[IDU 6]]&lt;&gt;"",VLOOKUP(Tabla1[[#This Row],[IDU 6]],tb_idu!$B:$E,4,FALSE),"")</f>
        <v/>
      </c>
      <c r="U137" s="6"/>
      <c r="V137" s="6"/>
      <c r="W137" s="6" t="str">
        <f>IF(Tabla1[[#This Row],[IDU 7]]&lt;&gt;"",VLOOKUP(Tabla1[[#This Row],[IDU 7]],tb_idu!$B:$E,4,FALSE),"")</f>
        <v/>
      </c>
      <c r="X137" s="6"/>
      <c r="Y137" s="6"/>
      <c r="Z137" s="6" t="str">
        <f>IF(Tabla1[[#This Row],[IDU 8]]&lt;&gt;"",VLOOKUP(Tabla1[[#This Row],[IDU 8]],tb_idu!$B:$E,4,FALSE),"")</f>
        <v/>
      </c>
      <c r="AA137" s="6"/>
      <c r="AB137" s="6"/>
      <c r="AC137" s="6"/>
      <c r="AD137" s="6" t="s">
        <v>540</v>
      </c>
      <c r="AE137" s="6" t="s">
        <v>686</v>
      </c>
      <c r="AF137" s="6" t="s">
        <v>52</v>
      </c>
      <c r="AG137" s="6">
        <f>VLOOKUP(Tabla1[[#This Row],[NOMBRE DEL SITE]],tb_sitio!B:D,3,FALSE)</f>
        <v>53</v>
      </c>
      <c r="AH137" s="6" t="s">
        <v>1</v>
      </c>
      <c r="AI137" s="10">
        <f>VLOOKUP(Tabla1[[#This Row],[NOMBRE DEL PE ( agregador )]],tb_sitio!B:D,3,FALSE)</f>
        <v>1</v>
      </c>
      <c r="AK137">
        <f>IF(Tabla1[[#This Row],[id idu8]]&lt;&gt;"",1,0)</f>
        <v>0</v>
      </c>
      <c r="AL137">
        <f>IF(Tabla1[[#This Row],[id idu7]]&lt;&gt;"",1,0)</f>
        <v>0</v>
      </c>
      <c r="AM137">
        <f>IF(Tabla1[[#This Row],[id idu6]]&lt;&gt;"",1,0)</f>
        <v>0</v>
      </c>
      <c r="AN137">
        <f>IF(Tabla1[[#This Row],[id idu5]]&lt;&gt;"",1,0)</f>
        <v>0</v>
      </c>
      <c r="AO137">
        <f>IF(Tabla1[[#This Row],[id idu4]]&lt;&gt;"",1,0)</f>
        <v>0</v>
      </c>
      <c r="AP137">
        <f>IF(Tabla1[[#This Row],[id idu3]]&lt;&gt;"",1,0)</f>
        <v>1</v>
      </c>
      <c r="AQ137">
        <f>IF(Tabla1[[#This Row],[id idu2]]&lt;&gt;"",1,0)</f>
        <v>1</v>
      </c>
      <c r="AR137">
        <f>IF(OR(Tabla1[[#This Row],[id idu]]&lt;&gt;"",Tabla1[[#This Row],[id servicio]]&lt;&gt;""),1,0)</f>
        <v>1</v>
      </c>
      <c r="AS137">
        <f t="shared" si="2"/>
        <v>3</v>
      </c>
      <c r="AT137" t="str">
        <f>IF(AR137=1,_xlfn.CONCAT("(",1+SUM($AS$1:AS136),",",Tabla1[[#This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(427,92,142,"17-EG6-4","17-EG6-2",NULL,"LIM_AERO_PAG_1","Gi0/2/3","","",1,53),</v>
      </c>
      <c r="AU137" t="str">
        <f>IF(AQ137=1,_xlfn.CONCAT("(",2+SUM($AS$1:AS136),",",Tabla1[[#This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2]])+1,20)),""),""",",2+SUM($AS$1:AS136)-1,",""","",""",""","",""",""","",""",""","",""",",Tabla1[[#This Row],[id_agregador]],",",Tabla1[[#This Row],[id sitio]],"),"),"")</f>
        <v>(428,92,140,"17-EG6-1","IF3-5",427,"","","","",1,53),</v>
      </c>
      <c r="AV137" s="9" t="str">
        <f>IF(AP137=1,_xlfn.CONCAT("(",3+SUM($AS$1:AS136),",",Tabla1[[#This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3]])+1,20)),""),""",",3+SUM($AS$1:AS136)-1,",""","",""",""","",""",""","",""",""","",""",",Tabla1[[#This Row],[id_agregador]],",",Tabla1[[#This Row],[id sitio]],"),"),"")</f>
        <v>(429,92,8,"IF3-5","17-EG6-2",428,"","","","",1,53),</v>
      </c>
      <c r="AW137" t="str">
        <f>IF(AO137=1,_xlfn.CONCAT("(",4+SUM($AS$1:AS136),",",Tabla1[[#This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4]])+1,20)),""),""",",4+SUM($AS$1:AS136)-1,",""","",""",""","",""",""","",""",""","",""",",Tabla1[[#This Row],[id_agregador]],",",Tabla1[[#This Row],[id sitio]],"),"),"")</f>
        <v/>
      </c>
      <c r="AX137" t="str">
        <f>IF(AN137=1,_xlfn.CONCAT("(",5+SUM($AS$1:AS136),",",Tabla1[[#This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5]])+1,20)),""),""",",5+SUM($AS$1:AS136)-1,",""","",""",""","",""",""","",""",""","",""",",Tabla1[[#This Row],[id_agregador]],",",Tabla1[[#This Row],[id sitio]],"),"),"")</f>
        <v/>
      </c>
      <c r="AY137" t="str">
        <f>IF(AM137=1,_xlfn.CONCAT("(",6+SUM($AS$1:AS136),",",Tabla1[[#This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6]])+1,20)),""),""",",6+SUM($AS$1:AS136)-1,",""","",""",""","",""",""","",""",""","",""",",Tabla1[[#This Row],[id_agregador]],",",Tabla1[[#This Row],[id sitio]],"),"),"")</f>
        <v/>
      </c>
      <c r="AZ137" t="str">
        <f>IF(AL137=1,_xlfn.CONCAT("(",7+SUM($AS$1:AS136),",",Tabla1[[#This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7]])+1,20)),""),""",",7+SUM($AS$1:AS136)-1,",""","",""",""","",""",""","",""",""","",""",",Tabla1[[#This Row],[id_agregador]],",",Tabla1[[#This Row],[id sitio]],"),"),"")</f>
        <v/>
      </c>
      <c r="BA137" t="str">
        <f>IF(AK137=1,_xlfn.CONCAT("(",8+SUM($AS$1:AS136),",",Tabla1[[#This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8]])+1,20)),""),""",",8+SUM($AS$1:AS136)-1,",""","",""",""","",""",""","",""",""","",""",",Tabla1[[#This Row],[id_agregador]],",",Tabla1[[#This Row],[id sitio]],"),"),"")</f>
        <v/>
      </c>
    </row>
    <row r="138" spans="1:53" x14ac:dyDescent="0.25">
      <c r="A138" s="6" t="s">
        <v>273</v>
      </c>
      <c r="B138" s="6" t="s">
        <v>429</v>
      </c>
      <c r="C138" s="6">
        <f>VLOOKUP(Tabla1[[#This Row],[NOMBRE DE SERVICIO]],tb_servicio!D:E,2,FALSE)</f>
        <v>62</v>
      </c>
      <c r="D138" s="6" t="s">
        <v>174</v>
      </c>
      <c r="E138" s="6">
        <f>IF(Tabla1[[#This Row],[IDU 1]]&lt;&gt;"",VLOOKUP(Tabla1[[#This Row],[IDU 1]],tb_idu!$B:$E,4,FALSE),"")</f>
        <v>144</v>
      </c>
      <c r="F138" s="6" t="s">
        <v>599</v>
      </c>
      <c r="G138" s="6" t="s">
        <v>173</v>
      </c>
      <c r="H138" s="6">
        <f>IF(Tabla1[[#This Row],[IDU 2]]&lt;&gt;"",VLOOKUP(Tabla1[[#This Row],[IDU 2]],tb_idu!$B:$E,4,FALSE),"")</f>
        <v>142</v>
      </c>
      <c r="I138" s="6" t="s">
        <v>629</v>
      </c>
      <c r="J138" s="6" t="s">
        <v>172</v>
      </c>
      <c r="K138" s="6">
        <f>IF(Tabla1[[#This Row],[IDU 3]]&lt;&gt;"",VLOOKUP(Tabla1[[#This Row],[IDU 3]],tb_idu!$B:$E,4,FALSE),"")</f>
        <v>140</v>
      </c>
      <c r="L138" s="6" t="s">
        <v>600</v>
      </c>
      <c r="M138" s="6" t="s">
        <v>246</v>
      </c>
      <c r="N138" s="6">
        <f>IF(Tabla1[[#This Row],[IDU 4]]&lt;&gt;"",VLOOKUP(Tabla1[[#This Row],[IDU 4]],tb_idu!$B:$E,4,FALSE),"")</f>
        <v>8</v>
      </c>
      <c r="O138" s="6" t="s">
        <v>585</v>
      </c>
      <c r="P138" s="6"/>
      <c r="Q138" s="6" t="str">
        <f>IF(Tabla1[[#This Row],[IDU 5]]&lt;&gt;"",VLOOKUP(Tabla1[[#This Row],[IDU 5]],tb_idu!$B:$E,4,FALSE),"")</f>
        <v/>
      </c>
      <c r="R138" s="6"/>
      <c r="S138" s="6"/>
      <c r="T138" s="6" t="str">
        <f>IF(Tabla1[[#This Row],[IDU 6]]&lt;&gt;"",VLOOKUP(Tabla1[[#This Row],[IDU 6]],tb_idu!$B:$E,4,FALSE),"")</f>
        <v/>
      </c>
      <c r="U138" s="6"/>
      <c r="V138" s="6"/>
      <c r="W138" s="6" t="str">
        <f>IF(Tabla1[[#This Row],[IDU 7]]&lt;&gt;"",VLOOKUP(Tabla1[[#This Row],[IDU 7]],tb_idu!$B:$E,4,FALSE),"")</f>
        <v/>
      </c>
      <c r="X138" s="6"/>
      <c r="Y138" s="6"/>
      <c r="Z138" s="6" t="str">
        <f>IF(Tabla1[[#This Row],[IDU 8]]&lt;&gt;"",VLOOKUP(Tabla1[[#This Row],[IDU 8]],tb_idu!$B:$E,4,FALSE),"")</f>
        <v/>
      </c>
      <c r="AA138" s="6"/>
      <c r="AB138" s="6"/>
      <c r="AC138" s="6"/>
      <c r="AD138" s="6" t="s">
        <v>540</v>
      </c>
      <c r="AE138" s="6" t="s">
        <v>686</v>
      </c>
      <c r="AF138" s="6" t="s">
        <v>53</v>
      </c>
      <c r="AG138" s="6">
        <f>VLOOKUP(Tabla1[[#This Row],[NOMBRE DEL SITE]],tb_sitio!B:D,3,FALSE)</f>
        <v>54</v>
      </c>
      <c r="AH138" s="6" t="s">
        <v>1</v>
      </c>
      <c r="AI138" s="10">
        <f>VLOOKUP(Tabla1[[#This Row],[NOMBRE DEL PE ( agregador )]],tb_sitio!B:D,3,FALSE)</f>
        <v>1</v>
      </c>
      <c r="AK138">
        <f>IF(Tabla1[[#This Row],[id idu8]]&lt;&gt;"",1,0)</f>
        <v>0</v>
      </c>
      <c r="AL138">
        <f>IF(Tabla1[[#This Row],[id idu7]]&lt;&gt;"",1,0)</f>
        <v>0</v>
      </c>
      <c r="AM138">
        <f>IF(Tabla1[[#This Row],[id idu6]]&lt;&gt;"",1,0)</f>
        <v>0</v>
      </c>
      <c r="AN138">
        <f>IF(Tabla1[[#This Row],[id idu5]]&lt;&gt;"",1,0)</f>
        <v>0</v>
      </c>
      <c r="AO138">
        <f>IF(Tabla1[[#This Row],[id idu4]]&lt;&gt;"",1,0)</f>
        <v>1</v>
      </c>
      <c r="AP138">
        <f>IF(Tabla1[[#This Row],[id idu3]]&lt;&gt;"",1,0)</f>
        <v>1</v>
      </c>
      <c r="AQ138">
        <f>IF(Tabla1[[#This Row],[id idu2]]&lt;&gt;"",1,0)</f>
        <v>1</v>
      </c>
      <c r="AR138">
        <f>IF(OR(Tabla1[[#This Row],[id idu]]&lt;&gt;"",Tabla1[[#This Row],[id servicio]]&lt;&gt;""),1,0)</f>
        <v>1</v>
      </c>
      <c r="AS138">
        <f t="shared" si="2"/>
        <v>4</v>
      </c>
      <c r="AT138" t="str">
        <f>IF(AR138=1,_xlfn.CONCAT("(",1+SUM($AS$1:AS137),",",Tabla1[[#This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(430,62,144,"17-EG6-4","IF3-5",NULL,"LIM_AERO_PAG_1","Gi0/2/3","","",1,54),</v>
      </c>
      <c r="AU138" t="str">
        <f>IF(AQ138=1,_xlfn.CONCAT("(",2+SUM($AS$1:AS137),",",Tabla1[[#This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2]])+1,20)),""),""",",2+SUM($AS$1:AS137)-1,",""","",""",""","",""",""","",""",""","",""",",Tabla1[[#This Row],[id_agregador]],",",Tabla1[[#This Row],[id sitio]],"),"),"")</f>
        <v>(431,62,142,"IF1-2","17-EG6-2",430,"","","","",1,54),</v>
      </c>
      <c r="AV138" s="9" t="str">
        <f>IF(AP138=1,_xlfn.CONCAT("(",3+SUM($AS$1:AS137),",",Tabla1[[#This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3]])+1,20)),""),""",",3+SUM($AS$1:AS137)-1,",""","",""",""","",""",""","",""",""","",""",",Tabla1[[#This Row],[id_agregador]],",",Tabla1[[#This Row],[id sitio]],"),"),"")</f>
        <v>(432,62,140,"17-EG6-1","IF3-5",431,"","","","",1,54),</v>
      </c>
      <c r="AW138" t="str">
        <f>IF(AO138=1,_xlfn.CONCAT("(",4+SUM($AS$1:AS137),",",Tabla1[[#This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4]])+1,20)),""),""",",4+SUM($AS$1:AS137)-1,",""","",""",""","",""",""","",""",""","",""",",Tabla1[[#This Row],[id_agregador]],",",Tabla1[[#This Row],[id sitio]],"),"),"")</f>
        <v>(433,62,8,"IF3-5","17-EG6-2",432,"","","","",1,54),</v>
      </c>
      <c r="AX138" t="str">
        <f>IF(AN138=1,_xlfn.CONCAT("(",5+SUM($AS$1:AS137),",",Tabla1[[#This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5]])+1,20)),""),""",",5+SUM($AS$1:AS137)-1,",""","",""",""","",""",""","",""",""","",""",",Tabla1[[#This Row],[id_agregador]],",",Tabla1[[#This Row],[id sitio]],"),"),"")</f>
        <v/>
      </c>
      <c r="AY138" t="str">
        <f>IF(AM138=1,_xlfn.CONCAT("(",6+SUM($AS$1:AS137),",",Tabla1[[#This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6]])+1,20)),""),""",",6+SUM($AS$1:AS137)-1,",""","",""",""","",""",""","",""",""","",""",",Tabla1[[#This Row],[id_agregador]],",",Tabla1[[#This Row],[id sitio]],"),"),"")</f>
        <v/>
      </c>
      <c r="AZ138" t="str">
        <f>IF(AL138=1,_xlfn.CONCAT("(",7+SUM($AS$1:AS137),",",Tabla1[[#This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7]])+1,20)),""),""",",7+SUM($AS$1:AS137)-1,",""","",""",""","",""",""","",""",""","",""",",Tabla1[[#This Row],[id_agregador]],",",Tabla1[[#This Row],[id sitio]],"),"),"")</f>
        <v/>
      </c>
      <c r="BA138" t="str">
        <f>IF(AK138=1,_xlfn.CONCAT("(",8+SUM($AS$1:AS137),",",Tabla1[[#This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8]])+1,20)),""),""",",8+SUM($AS$1:AS137)-1,",""","",""",""","",""",""","",""",""","",""",",Tabla1[[#This Row],[id_agregador]],",",Tabla1[[#This Row],[id sitio]],"),"),"")</f>
        <v/>
      </c>
    </row>
    <row r="139" spans="1:53" x14ac:dyDescent="0.25">
      <c r="A139" s="6" t="s">
        <v>272</v>
      </c>
      <c r="B139" s="6" t="s">
        <v>430</v>
      </c>
      <c r="C139" s="6">
        <f>VLOOKUP(Tabla1[[#This Row],[NOMBRE DE SERVICIO]],tb_servicio!D:E,2,FALSE)</f>
        <v>170</v>
      </c>
      <c r="D139" s="6" t="s">
        <v>174</v>
      </c>
      <c r="E139" s="6">
        <f>IF(Tabla1[[#This Row],[IDU 1]]&lt;&gt;"",VLOOKUP(Tabla1[[#This Row],[IDU 1]],tb_idu!$B:$E,4,FALSE),"")</f>
        <v>144</v>
      </c>
      <c r="F139" s="6" t="s">
        <v>600</v>
      </c>
      <c r="G139" s="6" t="s">
        <v>173</v>
      </c>
      <c r="H139" s="6">
        <f>IF(Tabla1[[#This Row],[IDU 2]]&lt;&gt;"",VLOOKUP(Tabla1[[#This Row],[IDU 2]],tb_idu!$B:$E,4,FALSE),"")</f>
        <v>142</v>
      </c>
      <c r="I139" s="6" t="s">
        <v>629</v>
      </c>
      <c r="J139" s="6" t="s">
        <v>172</v>
      </c>
      <c r="K139" s="6">
        <f>IF(Tabla1[[#This Row],[IDU 3]]&lt;&gt;"",VLOOKUP(Tabla1[[#This Row],[IDU 3]],tb_idu!$B:$E,4,FALSE),"")</f>
        <v>140</v>
      </c>
      <c r="L139" s="6" t="s">
        <v>600</v>
      </c>
      <c r="M139" s="6" t="s">
        <v>246</v>
      </c>
      <c r="N139" s="6">
        <f>IF(Tabla1[[#This Row],[IDU 4]]&lt;&gt;"",VLOOKUP(Tabla1[[#This Row],[IDU 4]],tb_idu!$B:$E,4,FALSE),"")</f>
        <v>8</v>
      </c>
      <c r="O139" s="6" t="s">
        <v>585</v>
      </c>
      <c r="P139" s="6"/>
      <c r="Q139" s="6" t="str">
        <f>IF(Tabla1[[#This Row],[IDU 5]]&lt;&gt;"",VLOOKUP(Tabla1[[#This Row],[IDU 5]],tb_idu!$B:$E,4,FALSE),"")</f>
        <v/>
      </c>
      <c r="R139" s="6"/>
      <c r="S139" s="6"/>
      <c r="T139" s="6" t="str">
        <f>IF(Tabla1[[#This Row],[IDU 6]]&lt;&gt;"",VLOOKUP(Tabla1[[#This Row],[IDU 6]],tb_idu!$B:$E,4,FALSE),"")</f>
        <v/>
      </c>
      <c r="U139" s="6"/>
      <c r="V139" s="6"/>
      <c r="W139" s="6" t="str">
        <f>IF(Tabla1[[#This Row],[IDU 7]]&lt;&gt;"",VLOOKUP(Tabla1[[#This Row],[IDU 7]],tb_idu!$B:$E,4,FALSE),"")</f>
        <v/>
      </c>
      <c r="X139" s="6"/>
      <c r="Y139" s="6"/>
      <c r="Z139" s="6" t="str">
        <f>IF(Tabla1[[#This Row],[IDU 8]]&lt;&gt;"",VLOOKUP(Tabla1[[#This Row],[IDU 8]],tb_idu!$B:$E,4,FALSE),"")</f>
        <v/>
      </c>
      <c r="AA139" s="6"/>
      <c r="AB139" s="6"/>
      <c r="AC139" s="6"/>
      <c r="AD139" s="6" t="s">
        <v>540</v>
      </c>
      <c r="AE139" s="6" t="s">
        <v>686</v>
      </c>
      <c r="AF139" s="6" t="s">
        <v>53</v>
      </c>
      <c r="AG139" s="6">
        <f>VLOOKUP(Tabla1[[#This Row],[NOMBRE DEL SITE]],tb_sitio!B:D,3,FALSE)</f>
        <v>54</v>
      </c>
      <c r="AH139" s="6" t="s">
        <v>1</v>
      </c>
      <c r="AI139" s="10">
        <f>VLOOKUP(Tabla1[[#This Row],[NOMBRE DEL PE ( agregador )]],tb_sitio!B:D,3,FALSE)</f>
        <v>1</v>
      </c>
      <c r="AK139">
        <f>IF(Tabla1[[#This Row],[id idu8]]&lt;&gt;"",1,0)</f>
        <v>0</v>
      </c>
      <c r="AL139">
        <f>IF(Tabla1[[#This Row],[id idu7]]&lt;&gt;"",1,0)</f>
        <v>0</v>
      </c>
      <c r="AM139">
        <f>IF(Tabla1[[#This Row],[id idu6]]&lt;&gt;"",1,0)</f>
        <v>0</v>
      </c>
      <c r="AN139">
        <f>IF(Tabla1[[#This Row],[id idu5]]&lt;&gt;"",1,0)</f>
        <v>0</v>
      </c>
      <c r="AO139">
        <f>IF(Tabla1[[#This Row],[id idu4]]&lt;&gt;"",1,0)</f>
        <v>1</v>
      </c>
      <c r="AP139">
        <f>IF(Tabla1[[#This Row],[id idu3]]&lt;&gt;"",1,0)</f>
        <v>1</v>
      </c>
      <c r="AQ139">
        <f>IF(Tabla1[[#This Row],[id idu2]]&lt;&gt;"",1,0)</f>
        <v>1</v>
      </c>
      <c r="AR139">
        <f>IF(OR(Tabla1[[#This Row],[id idu]]&lt;&gt;"",Tabla1[[#This Row],[id servicio]]&lt;&gt;""),1,0)</f>
        <v>1</v>
      </c>
      <c r="AS139">
        <f t="shared" si="2"/>
        <v>4</v>
      </c>
      <c r="AT139" t="str">
        <f>IF(AR139=1,_xlfn.CONCAT("(",1+SUM($AS$1:AS138),",",Tabla1[[#This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(434,170,144,"17-EG6-1","IF3-5",NULL,"LIM_AERO_PAG_1","Gi0/2/3","","",1,54),</v>
      </c>
      <c r="AU139" t="str">
        <f>IF(AQ139=1,_xlfn.CONCAT("(",2+SUM($AS$1:AS138),",",Tabla1[[#This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2]])+1,20)),""),""",",2+SUM($AS$1:AS138)-1,",""","",""",""","",""",""","",""",""","",""",",Tabla1[[#This Row],[id_agregador]],",",Tabla1[[#This Row],[id sitio]],"),"),"")</f>
        <v>(435,170,142,"IF1-2","17-EG6-2",434,"","","","",1,54),</v>
      </c>
      <c r="AV139" s="9" t="str">
        <f>IF(AP139=1,_xlfn.CONCAT("(",3+SUM($AS$1:AS138),",",Tabla1[[#This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3]])+1,20)),""),""",",3+SUM($AS$1:AS138)-1,",""","",""",""","",""",""","",""",""","",""",",Tabla1[[#This Row],[id_agregador]],",",Tabla1[[#This Row],[id sitio]],"),"),"")</f>
        <v>(436,170,140,"17-EG6-1","IF3-5",435,"","","","",1,54),</v>
      </c>
      <c r="AW139" t="str">
        <f>IF(AO139=1,_xlfn.CONCAT("(",4+SUM($AS$1:AS138),",",Tabla1[[#This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4]])+1,20)),""),""",",4+SUM($AS$1:AS138)-1,",""","",""",""","",""",""","",""",""","",""",",Tabla1[[#This Row],[id_agregador]],",",Tabla1[[#This Row],[id sitio]],"),"),"")</f>
        <v>(437,170,8,"IF3-5","17-EG6-2",436,"","","","",1,54),</v>
      </c>
      <c r="AX139" t="str">
        <f>IF(AN139=1,_xlfn.CONCAT("(",5+SUM($AS$1:AS138),",",Tabla1[[#This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5]])+1,20)),""),""",",5+SUM($AS$1:AS138)-1,",""","",""",""","",""",""","",""",""","",""",",Tabla1[[#This Row],[id_agregador]],",",Tabla1[[#This Row],[id sitio]],"),"),"")</f>
        <v/>
      </c>
      <c r="AY139" t="str">
        <f>IF(AM139=1,_xlfn.CONCAT("(",6+SUM($AS$1:AS138),",",Tabla1[[#This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6]])+1,20)),""),""",",6+SUM($AS$1:AS138)-1,",""","",""",""","",""",""","",""",""","",""",",Tabla1[[#This Row],[id_agregador]],",",Tabla1[[#This Row],[id sitio]],"),"),"")</f>
        <v/>
      </c>
      <c r="AZ139" t="str">
        <f>IF(AL139=1,_xlfn.CONCAT("(",7+SUM($AS$1:AS138),",",Tabla1[[#This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7]])+1,20)),""),""",",7+SUM($AS$1:AS138)-1,",""","",""",""","",""",""","",""",""","",""",",Tabla1[[#This Row],[id_agregador]],",",Tabla1[[#This Row],[id sitio]],"),"),"")</f>
        <v/>
      </c>
      <c r="BA139" t="str">
        <f>IF(AK139=1,_xlfn.CONCAT("(",8+SUM($AS$1:AS138),",",Tabla1[[#This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8]])+1,20)),""),""",",8+SUM($AS$1:AS138)-1,",""","",""",""","",""",""","",""",""","",""",",Tabla1[[#This Row],[id_agregador]],",",Tabla1[[#This Row],[id sitio]],"),"),"")</f>
        <v/>
      </c>
    </row>
    <row r="140" spans="1:53" x14ac:dyDescent="0.25">
      <c r="A140" s="6" t="s">
        <v>273</v>
      </c>
      <c r="B140" s="6" t="s">
        <v>431</v>
      </c>
      <c r="C140" s="6">
        <f>VLOOKUP(Tabla1[[#This Row],[NOMBRE DE SERVICIO]],tb_servicio!D:E,2,FALSE)</f>
        <v>63</v>
      </c>
      <c r="D140" s="6" t="s">
        <v>175</v>
      </c>
      <c r="E140" s="6">
        <f>IF(Tabla1[[#This Row],[IDU 1]]&lt;&gt;"",VLOOKUP(Tabla1[[#This Row],[IDU 1]],tb_idu!$B:$E,4,FALSE),"")</f>
        <v>145</v>
      </c>
      <c r="F140" s="6" t="s">
        <v>599</v>
      </c>
      <c r="G140" s="6" t="s">
        <v>134</v>
      </c>
      <c r="H140" s="6">
        <f>IF(Tabla1[[#This Row],[IDU 2]]&lt;&gt;"",VLOOKUP(Tabla1[[#This Row],[IDU 2]],tb_idu!$B:$E,4,FALSE),"")</f>
        <v>83</v>
      </c>
      <c r="I140" s="6" t="s">
        <v>585</v>
      </c>
      <c r="J140" s="6" t="s">
        <v>133</v>
      </c>
      <c r="K140" s="6">
        <f>IF(Tabla1[[#This Row],[IDU 3]]&lt;&gt;"",VLOOKUP(Tabla1[[#This Row],[IDU 3]],tb_idu!$B:$E,4,FALSE),"")</f>
        <v>81</v>
      </c>
      <c r="L140" s="6" t="s">
        <v>600</v>
      </c>
      <c r="M140" s="6" t="s">
        <v>228</v>
      </c>
      <c r="N140" s="6">
        <f>IF(Tabla1[[#This Row],[IDU 4]]&lt;&gt;"",VLOOKUP(Tabla1[[#This Row],[IDU 4]],tb_idu!$B:$E,4,FALSE),"")</f>
        <v>6</v>
      </c>
      <c r="O140" s="6" t="s">
        <v>619</v>
      </c>
      <c r="P140" s="6"/>
      <c r="Q140" s="6" t="str">
        <f>IF(Tabla1[[#This Row],[IDU 5]]&lt;&gt;"",VLOOKUP(Tabla1[[#This Row],[IDU 5]],tb_idu!$B:$E,4,FALSE),"")</f>
        <v/>
      </c>
      <c r="R140" s="6"/>
      <c r="S140" s="6"/>
      <c r="T140" s="6" t="str">
        <f>IF(Tabla1[[#This Row],[IDU 6]]&lt;&gt;"",VLOOKUP(Tabla1[[#This Row],[IDU 6]],tb_idu!$B:$E,4,FALSE),"")</f>
        <v/>
      </c>
      <c r="U140" s="6"/>
      <c r="V140" s="6"/>
      <c r="W140" s="6" t="str">
        <f>IF(Tabla1[[#This Row],[IDU 7]]&lt;&gt;"",VLOOKUP(Tabla1[[#This Row],[IDU 7]],tb_idu!$B:$E,4,FALSE),"")</f>
        <v/>
      </c>
      <c r="X140" s="6"/>
      <c r="Y140" s="6"/>
      <c r="Z140" s="6" t="str">
        <f>IF(Tabla1[[#This Row],[IDU 8]]&lt;&gt;"",VLOOKUP(Tabla1[[#This Row],[IDU 8]],tb_idu!$B:$E,4,FALSE),"")</f>
        <v/>
      </c>
      <c r="AA140" s="6"/>
      <c r="AB140" s="6"/>
      <c r="AC140" s="6"/>
      <c r="AD140" s="6" t="s">
        <v>540</v>
      </c>
      <c r="AE140" s="6" t="s">
        <v>641</v>
      </c>
      <c r="AF140" s="6" t="s">
        <v>54</v>
      </c>
      <c r="AG140" s="6">
        <f>VLOOKUP(Tabla1[[#This Row],[NOMBRE DEL SITE]],tb_sitio!B:D,3,FALSE)</f>
        <v>55</v>
      </c>
      <c r="AH140" s="6" t="s">
        <v>1</v>
      </c>
      <c r="AI140" s="10">
        <f>VLOOKUP(Tabla1[[#This Row],[NOMBRE DEL PE ( agregador )]],tb_sitio!B:D,3,FALSE)</f>
        <v>1</v>
      </c>
      <c r="AK140">
        <f>IF(Tabla1[[#This Row],[id idu8]]&lt;&gt;"",1,0)</f>
        <v>0</v>
      </c>
      <c r="AL140">
        <f>IF(Tabla1[[#This Row],[id idu7]]&lt;&gt;"",1,0)</f>
        <v>0</v>
      </c>
      <c r="AM140">
        <f>IF(Tabla1[[#This Row],[id idu6]]&lt;&gt;"",1,0)</f>
        <v>0</v>
      </c>
      <c r="AN140">
        <f>IF(Tabla1[[#This Row],[id idu5]]&lt;&gt;"",1,0)</f>
        <v>0</v>
      </c>
      <c r="AO140">
        <f>IF(Tabla1[[#This Row],[id idu4]]&lt;&gt;"",1,0)</f>
        <v>1</v>
      </c>
      <c r="AP140">
        <f>IF(Tabla1[[#This Row],[id idu3]]&lt;&gt;"",1,0)</f>
        <v>1</v>
      </c>
      <c r="AQ140">
        <f>IF(Tabla1[[#This Row],[id idu2]]&lt;&gt;"",1,0)</f>
        <v>1</v>
      </c>
      <c r="AR140">
        <f>IF(OR(Tabla1[[#This Row],[id idu]]&lt;&gt;"",Tabla1[[#This Row],[id servicio]]&lt;&gt;""),1,0)</f>
        <v>1</v>
      </c>
      <c r="AS140">
        <f t="shared" si="2"/>
        <v>4</v>
      </c>
      <c r="AT140" t="str">
        <f>IF(AR140=1,_xlfn.CONCAT("(",1+SUM($AS$1:AS139),",",Tabla1[[#This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(438,63,145,"17-EG6-4","IF3-5",NULL,"LIM_AERO_PAG_1","Gi0/4/4","","",1,55),</v>
      </c>
      <c r="AU140" t="str">
        <f>IF(AQ140=1,_xlfn.CONCAT("(",2+SUM($AS$1:AS139),",",Tabla1[[#This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2]])+1,20)),""),""",",2+SUM($AS$1:AS139)-1,",""","",""",""","",""",""","",""",""","",""",",Tabla1[[#This Row],[id_agregador]],",",Tabla1[[#This Row],[id sitio]],"),"),"")</f>
        <v>(439,63,83,"IF3-5","17-EG6-2",438,"","","","",1,55),</v>
      </c>
      <c r="AV140" s="9" t="str">
        <f>IF(AP140=1,_xlfn.CONCAT("(",3+SUM($AS$1:AS139),",",Tabla1[[#This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3]])+1,20)),""),""",",3+SUM($AS$1:AS139)-1,",""","",""",""","",""",""","",""",""","",""",",Tabla1[[#This Row],[id_agregador]],",",Tabla1[[#This Row],[id sitio]],"),"),"")</f>
        <v>(440,63,81,"17-EG6-1","IF3-5",439,"","","","",1,55),</v>
      </c>
      <c r="AW140" t="str">
        <f>IF(AO140=1,_xlfn.CONCAT("(",4+SUM($AS$1:AS139),",",Tabla1[[#This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4]])+1,20)),""),""",",4+SUM($AS$1:AS139)-1,",""","",""",""","",""",""","",""",""","",""",",Tabla1[[#This Row],[id_agregador]],",",Tabla1[[#This Row],[id sitio]],"),"),"")</f>
        <v>(441,63,6,"IF3-5","17-EG6-1",440,"","","","",1,55),</v>
      </c>
      <c r="AX140" t="str">
        <f>IF(AN140=1,_xlfn.CONCAT("(",5+SUM($AS$1:AS139),",",Tabla1[[#This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5]])+1,20)),""),""",",5+SUM($AS$1:AS139)-1,",""","",""",""","",""",""","",""",""","",""",",Tabla1[[#This Row],[id_agregador]],",",Tabla1[[#This Row],[id sitio]],"),"),"")</f>
        <v/>
      </c>
      <c r="AY140" t="str">
        <f>IF(AM140=1,_xlfn.CONCAT("(",6+SUM($AS$1:AS139),",",Tabla1[[#This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6]])+1,20)),""),""",",6+SUM($AS$1:AS139)-1,",""","",""",""","",""",""","",""",""","",""",",Tabla1[[#This Row],[id_agregador]],",",Tabla1[[#This Row],[id sitio]],"),"),"")</f>
        <v/>
      </c>
      <c r="AZ140" t="str">
        <f>IF(AL140=1,_xlfn.CONCAT("(",7+SUM($AS$1:AS139),",",Tabla1[[#This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7]])+1,20)),""),""",",7+SUM($AS$1:AS139)-1,",""","",""",""","",""",""","",""",""","",""",",Tabla1[[#This Row],[id_agregador]],",",Tabla1[[#This Row],[id sitio]],"),"),"")</f>
        <v/>
      </c>
      <c r="BA140" t="str">
        <f>IF(AK140=1,_xlfn.CONCAT("(",8+SUM($AS$1:AS139),",",Tabla1[[#This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8]])+1,20)),""),""",",8+SUM($AS$1:AS139)-1,",""","",""",""","",""",""","",""",""","",""",",Tabla1[[#This Row],[id_agregador]],",",Tabla1[[#This Row],[id sitio]],"),"),"")</f>
        <v/>
      </c>
    </row>
    <row r="141" spans="1:53" x14ac:dyDescent="0.25">
      <c r="A141" s="6" t="s">
        <v>272</v>
      </c>
      <c r="B141" s="6" t="s">
        <v>432</v>
      </c>
      <c r="C141" s="6">
        <f>VLOOKUP(Tabla1[[#This Row],[NOMBRE DE SERVICIO]],tb_servicio!D:E,2,FALSE)</f>
        <v>171</v>
      </c>
      <c r="D141" s="6" t="s">
        <v>175</v>
      </c>
      <c r="E141" s="6">
        <f>IF(Tabla1[[#This Row],[IDU 1]]&lt;&gt;"",VLOOKUP(Tabla1[[#This Row],[IDU 1]],tb_idu!$B:$E,4,FALSE),"")</f>
        <v>145</v>
      </c>
      <c r="F141" s="6" t="s">
        <v>600</v>
      </c>
      <c r="G141" s="6" t="s">
        <v>134</v>
      </c>
      <c r="H141" s="6">
        <f>IF(Tabla1[[#This Row],[IDU 2]]&lt;&gt;"",VLOOKUP(Tabla1[[#This Row],[IDU 2]],tb_idu!$B:$E,4,FALSE),"")</f>
        <v>83</v>
      </c>
      <c r="I141" s="6" t="s">
        <v>585</v>
      </c>
      <c r="J141" s="6" t="s">
        <v>133</v>
      </c>
      <c r="K141" s="6">
        <f>IF(Tabla1[[#This Row],[IDU 3]]&lt;&gt;"",VLOOKUP(Tabla1[[#This Row],[IDU 3]],tb_idu!$B:$E,4,FALSE),"")</f>
        <v>81</v>
      </c>
      <c r="L141" s="6" t="s">
        <v>600</v>
      </c>
      <c r="M141" s="6" t="s">
        <v>228</v>
      </c>
      <c r="N141" s="6">
        <f>IF(Tabla1[[#This Row],[IDU 4]]&lt;&gt;"",VLOOKUP(Tabla1[[#This Row],[IDU 4]],tb_idu!$B:$E,4,FALSE),"")</f>
        <v>6</v>
      </c>
      <c r="O141" s="6" t="s">
        <v>619</v>
      </c>
      <c r="P141" s="6"/>
      <c r="Q141" s="6" t="str">
        <f>IF(Tabla1[[#This Row],[IDU 5]]&lt;&gt;"",VLOOKUP(Tabla1[[#This Row],[IDU 5]],tb_idu!$B:$E,4,FALSE),"")</f>
        <v/>
      </c>
      <c r="R141" s="6"/>
      <c r="S141" s="6"/>
      <c r="T141" s="6" t="str">
        <f>IF(Tabla1[[#This Row],[IDU 6]]&lt;&gt;"",VLOOKUP(Tabla1[[#This Row],[IDU 6]],tb_idu!$B:$E,4,FALSE),"")</f>
        <v/>
      </c>
      <c r="U141" s="6"/>
      <c r="V141" s="6"/>
      <c r="W141" s="6" t="str">
        <f>IF(Tabla1[[#This Row],[IDU 7]]&lt;&gt;"",VLOOKUP(Tabla1[[#This Row],[IDU 7]],tb_idu!$B:$E,4,FALSE),"")</f>
        <v/>
      </c>
      <c r="X141" s="6"/>
      <c r="Y141" s="6"/>
      <c r="Z141" s="6" t="str">
        <f>IF(Tabla1[[#This Row],[IDU 8]]&lt;&gt;"",VLOOKUP(Tabla1[[#This Row],[IDU 8]],tb_idu!$B:$E,4,FALSE),"")</f>
        <v/>
      </c>
      <c r="AA141" s="6"/>
      <c r="AB141" s="6"/>
      <c r="AC141" s="6"/>
      <c r="AD141" s="6" t="s">
        <v>540</v>
      </c>
      <c r="AE141" s="6" t="s">
        <v>641</v>
      </c>
      <c r="AF141" s="6" t="s">
        <v>54</v>
      </c>
      <c r="AG141" s="6">
        <f>VLOOKUP(Tabla1[[#This Row],[NOMBRE DEL SITE]],tb_sitio!B:D,3,FALSE)</f>
        <v>55</v>
      </c>
      <c r="AH141" s="6" t="s">
        <v>1</v>
      </c>
      <c r="AI141" s="10">
        <f>VLOOKUP(Tabla1[[#This Row],[NOMBRE DEL PE ( agregador )]],tb_sitio!B:D,3,FALSE)</f>
        <v>1</v>
      </c>
      <c r="AK141">
        <f>IF(Tabla1[[#This Row],[id idu8]]&lt;&gt;"",1,0)</f>
        <v>0</v>
      </c>
      <c r="AL141">
        <f>IF(Tabla1[[#This Row],[id idu7]]&lt;&gt;"",1,0)</f>
        <v>0</v>
      </c>
      <c r="AM141">
        <f>IF(Tabla1[[#This Row],[id idu6]]&lt;&gt;"",1,0)</f>
        <v>0</v>
      </c>
      <c r="AN141">
        <f>IF(Tabla1[[#This Row],[id idu5]]&lt;&gt;"",1,0)</f>
        <v>0</v>
      </c>
      <c r="AO141">
        <f>IF(Tabla1[[#This Row],[id idu4]]&lt;&gt;"",1,0)</f>
        <v>1</v>
      </c>
      <c r="AP141">
        <f>IF(Tabla1[[#This Row],[id idu3]]&lt;&gt;"",1,0)</f>
        <v>1</v>
      </c>
      <c r="AQ141">
        <f>IF(Tabla1[[#This Row],[id idu2]]&lt;&gt;"",1,0)</f>
        <v>1</v>
      </c>
      <c r="AR141">
        <f>IF(OR(Tabla1[[#This Row],[id idu]]&lt;&gt;"",Tabla1[[#This Row],[id servicio]]&lt;&gt;""),1,0)</f>
        <v>1</v>
      </c>
      <c r="AS141">
        <f t="shared" si="2"/>
        <v>4</v>
      </c>
      <c r="AT141" t="str">
        <f>IF(AR141=1,_xlfn.CONCAT("(",1+SUM($AS$1:AS140),",",Tabla1[[#This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(442,171,145,"17-EG6-1","IF3-5",NULL,"LIM_AERO_PAG_1","Gi0/4/4","","",1,55),</v>
      </c>
      <c r="AU141" t="str">
        <f>IF(AQ141=1,_xlfn.CONCAT("(",2+SUM($AS$1:AS140),",",Tabla1[[#This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2]])+1,20)),""),""",",2+SUM($AS$1:AS140)-1,",""","",""",""","",""",""","",""",""","",""",",Tabla1[[#This Row],[id_agregador]],",",Tabla1[[#This Row],[id sitio]],"),"),"")</f>
        <v>(443,171,83,"IF3-5","17-EG6-2",442,"","","","",1,55),</v>
      </c>
      <c r="AV141" s="9" t="str">
        <f>IF(AP141=1,_xlfn.CONCAT("(",3+SUM($AS$1:AS140),",",Tabla1[[#This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3]])+1,20)),""),""",",3+SUM($AS$1:AS140)-1,",""","",""",""","",""",""","",""",""","",""",",Tabla1[[#This Row],[id_agregador]],",",Tabla1[[#This Row],[id sitio]],"),"),"")</f>
        <v>(444,171,81,"17-EG6-1","IF3-5",443,"","","","",1,55),</v>
      </c>
      <c r="AW141" t="str">
        <f>IF(AO141=1,_xlfn.CONCAT("(",4+SUM($AS$1:AS140),",",Tabla1[[#This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4]])+1,20)),""),""",",4+SUM($AS$1:AS140)-1,",""","",""",""","",""",""","",""",""","",""",",Tabla1[[#This Row],[id_agregador]],",",Tabla1[[#This Row],[id sitio]],"),"),"")</f>
        <v>(445,171,6,"IF3-5","17-EG6-1",444,"","","","",1,55),</v>
      </c>
      <c r="AX141" t="str">
        <f>IF(AN141=1,_xlfn.CONCAT("(",5+SUM($AS$1:AS140),",",Tabla1[[#This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5]])+1,20)),""),""",",5+SUM($AS$1:AS140)-1,",""","",""",""","",""",""","",""",""","",""",",Tabla1[[#This Row],[id_agregador]],",",Tabla1[[#This Row],[id sitio]],"),"),"")</f>
        <v/>
      </c>
      <c r="AY141" t="str">
        <f>IF(AM141=1,_xlfn.CONCAT("(",6+SUM($AS$1:AS140),",",Tabla1[[#This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6]])+1,20)),""),""",",6+SUM($AS$1:AS140)-1,",""","",""",""","",""",""","",""",""","",""",",Tabla1[[#This Row],[id_agregador]],",",Tabla1[[#This Row],[id sitio]],"),"),"")</f>
        <v/>
      </c>
      <c r="AZ141" t="str">
        <f>IF(AL141=1,_xlfn.CONCAT("(",7+SUM($AS$1:AS140),",",Tabla1[[#This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7]])+1,20)),""),""",",7+SUM($AS$1:AS140)-1,",""","",""",""","",""",""","",""",""","",""",",Tabla1[[#This Row],[id_agregador]],",",Tabla1[[#This Row],[id sitio]],"),"),"")</f>
        <v/>
      </c>
      <c r="BA141" t="str">
        <f>IF(AK141=1,_xlfn.CONCAT("(",8+SUM($AS$1:AS140),",",Tabla1[[#This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8]])+1,20)),""),""",",8+SUM($AS$1:AS140)-1,",""","",""",""","",""",""","",""",""","",""",",Tabla1[[#This Row],[id_agregador]],",",Tabla1[[#This Row],[id sitio]],"),"),"")</f>
        <v/>
      </c>
    </row>
    <row r="142" spans="1:53" x14ac:dyDescent="0.25">
      <c r="A142" s="6" t="s">
        <v>273</v>
      </c>
      <c r="B142" s="6" t="s">
        <v>433</v>
      </c>
      <c r="C142" s="6">
        <f>VLOOKUP(Tabla1[[#This Row],[NOMBRE DE SERVICIO]],tb_servicio!D:E,2,FALSE)</f>
        <v>64</v>
      </c>
      <c r="D142" s="6" t="s">
        <v>176</v>
      </c>
      <c r="E142" s="6">
        <f>IF(Tabla1[[#This Row],[IDU 1]]&lt;&gt;"",VLOOKUP(Tabla1[[#This Row],[IDU 1]],tb_idu!$B:$E,4,FALSE),"")</f>
        <v>146</v>
      </c>
      <c r="F142" s="6" t="s">
        <v>599</v>
      </c>
      <c r="G142" s="6" t="s">
        <v>172</v>
      </c>
      <c r="H142" s="6">
        <f>IF(Tabla1[[#This Row],[IDU 2]]&lt;&gt;"",VLOOKUP(Tabla1[[#This Row],[IDU 2]],tb_idu!$B:$E,4,FALSE),"")</f>
        <v>140</v>
      </c>
      <c r="I142" s="6" t="s">
        <v>680</v>
      </c>
      <c r="J142" s="6" t="s">
        <v>246</v>
      </c>
      <c r="K142" s="6">
        <f>IF(Tabla1[[#This Row],[IDU 3]]&lt;&gt;"",VLOOKUP(Tabla1[[#This Row],[IDU 3]],tb_idu!$B:$E,4,FALSE),"")</f>
        <v>8</v>
      </c>
      <c r="L142" s="6" t="s">
        <v>585</v>
      </c>
      <c r="M142" s="6"/>
      <c r="N142" s="6" t="str">
        <f>IF(Tabla1[[#This Row],[IDU 4]]&lt;&gt;"",VLOOKUP(Tabla1[[#This Row],[IDU 4]],tb_idu!$B:$E,4,FALSE),"")</f>
        <v/>
      </c>
      <c r="O142" s="6"/>
      <c r="P142" s="6"/>
      <c r="Q142" s="6" t="str">
        <f>IF(Tabla1[[#This Row],[IDU 5]]&lt;&gt;"",VLOOKUP(Tabla1[[#This Row],[IDU 5]],tb_idu!$B:$E,4,FALSE),"")</f>
        <v/>
      </c>
      <c r="R142" s="6"/>
      <c r="S142" s="6"/>
      <c r="T142" s="6" t="str">
        <f>IF(Tabla1[[#This Row],[IDU 6]]&lt;&gt;"",VLOOKUP(Tabla1[[#This Row],[IDU 6]],tb_idu!$B:$E,4,FALSE),"")</f>
        <v/>
      </c>
      <c r="U142" s="6"/>
      <c r="V142" s="6"/>
      <c r="W142" s="6" t="str">
        <f>IF(Tabla1[[#This Row],[IDU 7]]&lt;&gt;"",VLOOKUP(Tabla1[[#This Row],[IDU 7]],tb_idu!$B:$E,4,FALSE),"")</f>
        <v/>
      </c>
      <c r="X142" s="6"/>
      <c r="Y142" s="6"/>
      <c r="Z142" s="6" t="str">
        <f>IF(Tabla1[[#This Row],[IDU 8]]&lt;&gt;"",VLOOKUP(Tabla1[[#This Row],[IDU 8]],tb_idu!$B:$E,4,FALSE),"")</f>
        <v/>
      </c>
      <c r="AA142" s="6"/>
      <c r="AB142" s="6"/>
      <c r="AC142" s="6"/>
      <c r="AD142" s="6" t="s">
        <v>540</v>
      </c>
      <c r="AE142" s="6" t="s">
        <v>686</v>
      </c>
      <c r="AF142" s="6" t="s">
        <v>55</v>
      </c>
      <c r="AG142" s="6">
        <f>VLOOKUP(Tabla1[[#This Row],[NOMBRE DEL SITE]],tb_sitio!B:D,3,FALSE)</f>
        <v>56</v>
      </c>
      <c r="AH142" s="6" t="s">
        <v>1</v>
      </c>
      <c r="AI142" s="10">
        <f>VLOOKUP(Tabla1[[#This Row],[NOMBRE DEL PE ( agregador )]],tb_sitio!B:D,3,FALSE)</f>
        <v>1</v>
      </c>
      <c r="AK142">
        <f>IF(Tabla1[[#This Row],[id idu8]]&lt;&gt;"",1,0)</f>
        <v>0</v>
      </c>
      <c r="AL142">
        <f>IF(Tabla1[[#This Row],[id idu7]]&lt;&gt;"",1,0)</f>
        <v>0</v>
      </c>
      <c r="AM142">
        <f>IF(Tabla1[[#This Row],[id idu6]]&lt;&gt;"",1,0)</f>
        <v>0</v>
      </c>
      <c r="AN142">
        <f>IF(Tabla1[[#This Row],[id idu5]]&lt;&gt;"",1,0)</f>
        <v>0</v>
      </c>
      <c r="AO142">
        <f>IF(Tabla1[[#This Row],[id idu4]]&lt;&gt;"",1,0)</f>
        <v>0</v>
      </c>
      <c r="AP142">
        <f>IF(Tabla1[[#This Row],[id idu3]]&lt;&gt;"",1,0)</f>
        <v>1</v>
      </c>
      <c r="AQ142">
        <f>IF(Tabla1[[#This Row],[id idu2]]&lt;&gt;"",1,0)</f>
        <v>1</v>
      </c>
      <c r="AR142">
        <f>IF(OR(Tabla1[[#This Row],[id idu]]&lt;&gt;"",Tabla1[[#This Row],[id servicio]]&lt;&gt;""),1,0)</f>
        <v>1</v>
      </c>
      <c r="AS142">
        <f t="shared" si="2"/>
        <v>3</v>
      </c>
      <c r="AT142" t="str">
        <f>IF(AR142=1,_xlfn.CONCAT("(",1+SUM($AS$1:AS141),",",Tabla1[[#This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(446,64,146,"17-EG6-4","IF3-5",NULL,"LIM_AERO_PAG_1","Gi0/2/3","","",1,56),</v>
      </c>
      <c r="AU142" t="str">
        <f>IF(AQ142=1,_xlfn.CONCAT("(",2+SUM($AS$1:AS141),",",Tabla1[[#This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2]])+1,20)),""),""",",2+SUM($AS$1:AS141)-1,",""","",""",""","",""",""","",""",""","",""",",Tabla1[[#This Row],[id_agregador]],",",Tabla1[[#This Row],[id sitio]],"),"),"")</f>
        <v>(447,64,140,"IF1-2","IF3-5",446,"","","","",1,56),</v>
      </c>
      <c r="AV142" s="9" t="str">
        <f>IF(AP142=1,_xlfn.CONCAT("(",3+SUM($AS$1:AS141),",",Tabla1[[#This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3]])+1,20)),""),""",",3+SUM($AS$1:AS141)-1,",""","",""",""","",""",""","",""",""","",""",",Tabla1[[#This Row],[id_agregador]],",",Tabla1[[#This Row],[id sitio]],"),"),"")</f>
        <v>(448,64,8,"IF3-5","17-EG6-2",447,"","","","",1,56),</v>
      </c>
      <c r="AW142" t="str">
        <f>IF(AO142=1,_xlfn.CONCAT("(",4+SUM($AS$1:AS141),",",Tabla1[[#This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4]])+1,20)),""),""",",4+SUM($AS$1:AS141)-1,",""","",""",""","",""",""","",""",""","",""",",Tabla1[[#This Row],[id_agregador]],",",Tabla1[[#This Row],[id sitio]],"),"),"")</f>
        <v/>
      </c>
      <c r="AX142" t="str">
        <f>IF(AN142=1,_xlfn.CONCAT("(",5+SUM($AS$1:AS141),",",Tabla1[[#This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5]])+1,20)),""),""",",5+SUM($AS$1:AS141)-1,",""","",""",""","",""",""","",""",""","",""",",Tabla1[[#This Row],[id_agregador]],",",Tabla1[[#This Row],[id sitio]],"),"),"")</f>
        <v/>
      </c>
      <c r="AY142" t="str">
        <f>IF(AM142=1,_xlfn.CONCAT("(",6+SUM($AS$1:AS141),",",Tabla1[[#This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6]])+1,20)),""),""",",6+SUM($AS$1:AS141)-1,",""","",""",""","",""",""","",""",""","",""",",Tabla1[[#This Row],[id_agregador]],",",Tabla1[[#This Row],[id sitio]],"),"),"")</f>
        <v/>
      </c>
      <c r="AZ142" t="str">
        <f>IF(AL142=1,_xlfn.CONCAT("(",7+SUM($AS$1:AS141),",",Tabla1[[#This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7]])+1,20)),""),""",",7+SUM($AS$1:AS141)-1,",""","",""",""","",""",""","",""",""","",""",",Tabla1[[#This Row],[id_agregador]],",",Tabla1[[#This Row],[id sitio]],"),"),"")</f>
        <v/>
      </c>
      <c r="BA142" t="str">
        <f>IF(AK142=1,_xlfn.CONCAT("(",8+SUM($AS$1:AS141),",",Tabla1[[#This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8]])+1,20)),""),""",",8+SUM($AS$1:AS141)-1,",""","",""",""","",""",""","",""",""","",""",",Tabla1[[#This Row],[id_agregador]],",",Tabla1[[#This Row],[id sitio]],"),"),"")</f>
        <v/>
      </c>
    </row>
    <row r="143" spans="1:53" x14ac:dyDescent="0.25">
      <c r="A143" s="6" t="s">
        <v>272</v>
      </c>
      <c r="B143" s="6" t="s">
        <v>434</v>
      </c>
      <c r="C143" s="6">
        <f>VLOOKUP(Tabla1[[#This Row],[NOMBRE DE SERVICIO]],tb_servicio!D:E,2,FALSE)</f>
        <v>172</v>
      </c>
      <c r="D143" s="6" t="s">
        <v>176</v>
      </c>
      <c r="E143" s="6">
        <f>IF(Tabla1[[#This Row],[IDU 1]]&lt;&gt;"",VLOOKUP(Tabla1[[#This Row],[IDU 1]],tb_idu!$B:$E,4,FALSE),"")</f>
        <v>146</v>
      </c>
      <c r="F143" s="6" t="s">
        <v>600</v>
      </c>
      <c r="G143" s="6" t="s">
        <v>172</v>
      </c>
      <c r="H143" s="6">
        <f>IF(Tabla1[[#This Row],[IDU 2]]&lt;&gt;"",VLOOKUP(Tabla1[[#This Row],[IDU 2]],tb_idu!$B:$E,4,FALSE),"")</f>
        <v>140</v>
      </c>
      <c r="I143" s="6" t="s">
        <v>680</v>
      </c>
      <c r="J143" s="7" t="s">
        <v>246</v>
      </c>
      <c r="K143" s="7">
        <f>IF(Tabla1[[#This Row],[IDU 3]]&lt;&gt;"",VLOOKUP(Tabla1[[#This Row],[IDU 3]],tb_idu!$B:$E,4,FALSE),"")</f>
        <v>8</v>
      </c>
      <c r="L143" s="6" t="s">
        <v>585</v>
      </c>
      <c r="M143" s="6"/>
      <c r="N143" s="6" t="str">
        <f>IF(Tabla1[[#This Row],[IDU 4]]&lt;&gt;"",VLOOKUP(Tabla1[[#This Row],[IDU 4]],tb_idu!$B:$E,4,FALSE),"")</f>
        <v/>
      </c>
      <c r="O143" s="6"/>
      <c r="P143" s="6"/>
      <c r="Q143" s="6" t="str">
        <f>IF(Tabla1[[#This Row],[IDU 5]]&lt;&gt;"",VLOOKUP(Tabla1[[#This Row],[IDU 5]],tb_idu!$B:$E,4,FALSE),"")</f>
        <v/>
      </c>
      <c r="R143" s="6"/>
      <c r="S143" s="6"/>
      <c r="T143" s="6" t="str">
        <f>IF(Tabla1[[#This Row],[IDU 6]]&lt;&gt;"",VLOOKUP(Tabla1[[#This Row],[IDU 6]],tb_idu!$B:$E,4,FALSE),"")</f>
        <v/>
      </c>
      <c r="U143" s="6"/>
      <c r="V143" s="6"/>
      <c r="W143" s="6" t="str">
        <f>IF(Tabla1[[#This Row],[IDU 7]]&lt;&gt;"",VLOOKUP(Tabla1[[#This Row],[IDU 7]],tb_idu!$B:$E,4,FALSE),"")</f>
        <v/>
      </c>
      <c r="X143" s="6"/>
      <c r="Y143" s="6"/>
      <c r="Z143" s="6" t="str">
        <f>IF(Tabla1[[#This Row],[IDU 8]]&lt;&gt;"",VLOOKUP(Tabla1[[#This Row],[IDU 8]],tb_idu!$B:$E,4,FALSE),"")</f>
        <v/>
      </c>
      <c r="AA143" s="6"/>
      <c r="AB143" s="6"/>
      <c r="AC143" s="6"/>
      <c r="AD143" s="6" t="s">
        <v>540</v>
      </c>
      <c r="AE143" s="6" t="s">
        <v>686</v>
      </c>
      <c r="AF143" s="6" t="s">
        <v>55</v>
      </c>
      <c r="AG143" s="6">
        <f>VLOOKUP(Tabla1[[#This Row],[NOMBRE DEL SITE]],tb_sitio!B:D,3,FALSE)</f>
        <v>56</v>
      </c>
      <c r="AH143" s="6" t="s">
        <v>1</v>
      </c>
      <c r="AI143" s="10">
        <f>VLOOKUP(Tabla1[[#This Row],[NOMBRE DEL PE ( agregador )]],tb_sitio!B:D,3,FALSE)</f>
        <v>1</v>
      </c>
      <c r="AK143">
        <f>IF(Tabla1[[#This Row],[id idu8]]&lt;&gt;"",1,0)</f>
        <v>0</v>
      </c>
      <c r="AL143">
        <f>IF(Tabla1[[#This Row],[id idu7]]&lt;&gt;"",1,0)</f>
        <v>0</v>
      </c>
      <c r="AM143">
        <f>IF(Tabla1[[#This Row],[id idu6]]&lt;&gt;"",1,0)</f>
        <v>0</v>
      </c>
      <c r="AN143">
        <f>IF(Tabla1[[#This Row],[id idu5]]&lt;&gt;"",1,0)</f>
        <v>0</v>
      </c>
      <c r="AO143">
        <f>IF(Tabla1[[#This Row],[id idu4]]&lt;&gt;"",1,0)</f>
        <v>0</v>
      </c>
      <c r="AP143">
        <f>IF(Tabla1[[#This Row],[id idu3]]&lt;&gt;"",1,0)</f>
        <v>1</v>
      </c>
      <c r="AQ143">
        <f>IF(Tabla1[[#This Row],[id idu2]]&lt;&gt;"",1,0)</f>
        <v>1</v>
      </c>
      <c r="AR143">
        <f>IF(OR(Tabla1[[#This Row],[id idu]]&lt;&gt;"",Tabla1[[#This Row],[id servicio]]&lt;&gt;""),1,0)</f>
        <v>1</v>
      </c>
      <c r="AS143">
        <f t="shared" si="2"/>
        <v>3</v>
      </c>
      <c r="AT143" t="str">
        <f>IF(AR143=1,_xlfn.CONCAT("(",1+SUM($AS$1:AS142),",",Tabla1[[#This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(449,172,146,"17-EG6-1","IF3-5",NULL,"LIM_AERO_PAG_1","Gi0/2/3","","",1,56),</v>
      </c>
      <c r="AU143" t="str">
        <f>IF(AQ143=1,_xlfn.CONCAT("(",2+SUM($AS$1:AS142),",",Tabla1[[#This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2]])+1,20)),""),""",",2+SUM($AS$1:AS142)-1,",""","",""",""","",""",""","",""",""","",""",",Tabla1[[#This Row],[id_agregador]],",",Tabla1[[#This Row],[id sitio]],"),"),"")</f>
        <v>(450,172,140,"IF1-2","IF3-5",449,"","","","",1,56),</v>
      </c>
      <c r="AV143" s="9" t="str">
        <f>IF(AP143=1,_xlfn.CONCAT("(",3+SUM($AS$1:AS142),",",Tabla1[[#This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3]])+1,20)),""),""",",3+SUM($AS$1:AS142)-1,",""","",""",""","",""",""","",""",""","",""",",Tabla1[[#This Row],[id_agregador]],",",Tabla1[[#This Row],[id sitio]],"),"),"")</f>
        <v>(451,172,8,"IF3-5","17-EG6-2",450,"","","","",1,56),</v>
      </c>
      <c r="AW143" t="str">
        <f>IF(AO143=1,_xlfn.CONCAT("(",4+SUM($AS$1:AS142),",",Tabla1[[#This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4]])+1,20)),""),""",",4+SUM($AS$1:AS142)-1,",""","",""",""","",""",""","",""",""","",""",",Tabla1[[#This Row],[id_agregador]],",",Tabla1[[#This Row],[id sitio]],"),"),"")</f>
        <v/>
      </c>
      <c r="AX143" t="str">
        <f>IF(AN143=1,_xlfn.CONCAT("(",5+SUM($AS$1:AS142),",",Tabla1[[#This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5]])+1,20)),""),""",",5+SUM($AS$1:AS142)-1,",""","",""",""","",""",""","",""",""","",""",",Tabla1[[#This Row],[id_agregador]],",",Tabla1[[#This Row],[id sitio]],"),"),"")</f>
        <v/>
      </c>
      <c r="AY143" t="str">
        <f>IF(AM143=1,_xlfn.CONCAT("(",6+SUM($AS$1:AS142),",",Tabla1[[#This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6]])+1,20)),""),""",",6+SUM($AS$1:AS142)-1,",""","",""",""","",""",""","",""",""","",""",",Tabla1[[#This Row],[id_agregador]],",",Tabla1[[#This Row],[id sitio]],"),"),"")</f>
        <v/>
      </c>
      <c r="AZ143" t="str">
        <f>IF(AL143=1,_xlfn.CONCAT("(",7+SUM($AS$1:AS142),",",Tabla1[[#This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7]])+1,20)),""),""",",7+SUM($AS$1:AS142)-1,",""","",""",""","",""",""","",""",""","",""",",Tabla1[[#This Row],[id_agregador]],",",Tabla1[[#This Row],[id sitio]],"),"),"")</f>
        <v/>
      </c>
      <c r="BA143" t="str">
        <f>IF(AK143=1,_xlfn.CONCAT("(",8+SUM($AS$1:AS142),",",Tabla1[[#This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8]])+1,20)),""),""",",8+SUM($AS$1:AS142)-1,",""","",""",""","",""",""","",""",""","",""",",Tabla1[[#This Row],[id_agregador]],",",Tabla1[[#This Row],[id sitio]],"),"),"")</f>
        <v/>
      </c>
    </row>
    <row r="144" spans="1:53" x14ac:dyDescent="0.25">
      <c r="A144" s="6" t="s">
        <v>276</v>
      </c>
      <c r="B144" s="6" t="s">
        <v>435</v>
      </c>
      <c r="C144" s="6">
        <f>VLOOKUP(Tabla1[[#This Row],[NOMBRE DE SERVICIO]],tb_servicio!D:E,2,FALSE)</f>
        <v>2</v>
      </c>
      <c r="D144" s="6" t="s">
        <v>177</v>
      </c>
      <c r="E144" s="6">
        <f>IF(Tabla1[[#This Row],[IDU 1]]&lt;&gt;"",VLOOKUP(Tabla1[[#This Row],[IDU 1]],tb_idu!$B:$E,4,FALSE),"")</f>
        <v>147</v>
      </c>
      <c r="F144" s="6" t="s">
        <v>597</v>
      </c>
      <c r="G144" s="6" t="s">
        <v>154</v>
      </c>
      <c r="H144" s="6">
        <f>IF(Tabla1[[#This Row],[IDU 2]]&lt;&gt;"",VLOOKUP(Tabla1[[#This Row],[IDU 2]],tb_idu!$B:$E,4,FALSE),"")</f>
        <v>120</v>
      </c>
      <c r="I144" s="6" t="s">
        <v>704</v>
      </c>
      <c r="J144" s="6" t="s">
        <v>108</v>
      </c>
      <c r="K144" s="6">
        <f>IF(Tabla1[[#This Row],[IDU 3]]&lt;&gt;"",VLOOKUP(Tabla1[[#This Row],[IDU 3]],tb_idu!$B:$E,4,FALSE),"")</f>
        <v>12</v>
      </c>
      <c r="L144" s="6" t="s">
        <v>563</v>
      </c>
      <c r="M144" s="6" t="s">
        <v>220</v>
      </c>
      <c r="N144" s="6">
        <f>IF(Tabla1[[#This Row],[IDU 4]]&lt;&gt;"",VLOOKUP(Tabla1[[#This Row],[IDU 4]],tb_idu!$B:$E,4,FALSE),"")</f>
        <v>61</v>
      </c>
      <c r="O144" s="6" t="s">
        <v>670</v>
      </c>
      <c r="P144" s="6"/>
      <c r="Q144" s="6" t="str">
        <f>IF(Tabla1[[#This Row],[IDU 5]]&lt;&gt;"",VLOOKUP(Tabla1[[#This Row],[IDU 5]],tb_idu!$B:$E,4,FALSE),"")</f>
        <v/>
      </c>
      <c r="R144" s="6"/>
      <c r="S144" s="6"/>
      <c r="T144" s="6" t="str">
        <f>IF(Tabla1[[#This Row],[IDU 6]]&lt;&gt;"",VLOOKUP(Tabla1[[#This Row],[IDU 6]],tb_idu!$B:$E,4,FALSE),"")</f>
        <v/>
      </c>
      <c r="U144" s="6"/>
      <c r="V144" s="6"/>
      <c r="W144" s="6" t="str">
        <f>IF(Tabla1[[#This Row],[IDU 7]]&lt;&gt;"",VLOOKUP(Tabla1[[#This Row],[IDU 7]],tb_idu!$B:$E,4,FALSE),"")</f>
        <v/>
      </c>
      <c r="X144" s="6"/>
      <c r="Y144" s="6"/>
      <c r="Z144" s="6" t="str">
        <f>IF(Tabla1[[#This Row],[IDU 8]]&lt;&gt;"",VLOOKUP(Tabla1[[#This Row],[IDU 8]],tb_idu!$B:$E,4,FALSE),"")</f>
        <v/>
      </c>
      <c r="AA144" s="6"/>
      <c r="AB144" s="6"/>
      <c r="AC144" s="6"/>
      <c r="AD144" s="6" t="s">
        <v>553</v>
      </c>
      <c r="AE144" s="6" t="s">
        <v>671</v>
      </c>
      <c r="AF144" s="6" t="s">
        <v>56</v>
      </c>
      <c r="AG144" s="6">
        <f>VLOOKUP(Tabla1[[#This Row],[NOMBRE DEL SITE]],tb_sitio!B:D,3,FALSE)</f>
        <v>57</v>
      </c>
      <c r="AH144" s="6" t="s">
        <v>12</v>
      </c>
      <c r="AI144" s="10">
        <f>VLOOKUP(Tabla1[[#This Row],[NOMBRE DEL PE ( agregador )]],tb_sitio!B:D,3,FALSE)</f>
        <v>13</v>
      </c>
      <c r="AK144">
        <f>IF(Tabla1[[#This Row],[id idu8]]&lt;&gt;"",1,0)</f>
        <v>0</v>
      </c>
      <c r="AL144">
        <f>IF(Tabla1[[#This Row],[id idu7]]&lt;&gt;"",1,0)</f>
        <v>0</v>
      </c>
      <c r="AM144">
        <f>IF(Tabla1[[#This Row],[id idu6]]&lt;&gt;"",1,0)</f>
        <v>0</v>
      </c>
      <c r="AN144">
        <f>IF(Tabla1[[#This Row],[id idu5]]&lt;&gt;"",1,0)</f>
        <v>0</v>
      </c>
      <c r="AO144">
        <f>IF(Tabla1[[#This Row],[id idu4]]&lt;&gt;"",1,0)</f>
        <v>1</v>
      </c>
      <c r="AP144">
        <f>IF(Tabla1[[#This Row],[id idu3]]&lt;&gt;"",1,0)</f>
        <v>1</v>
      </c>
      <c r="AQ144">
        <f>IF(Tabla1[[#This Row],[id idu2]]&lt;&gt;"",1,0)</f>
        <v>1</v>
      </c>
      <c r="AR144">
        <f>IF(OR(Tabla1[[#This Row],[id idu]]&lt;&gt;"",Tabla1[[#This Row],[id servicio]]&lt;&gt;""),1,0)</f>
        <v>1</v>
      </c>
      <c r="AS144">
        <f t="shared" si="2"/>
        <v>4</v>
      </c>
      <c r="AT144" t="str">
        <f>IF(AR144=1,_xlfn.CONCAT("(",1+SUM($AS$1:AS143),",",Tabla1[[#This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(452,2,147,"17-EG6-5","IF3-5",NULL,"LIM_EAL_PAG_1","Gi0/0/6","","",13,57),</v>
      </c>
      <c r="AU144" t="str">
        <f>IF(AQ144=1,_xlfn.CONCAT("(",2+SUM($AS$1:AS143),",",Tabla1[[#This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2]])+1,20)),""),""",",2+SUM($AS$1:AS143)-1,",""","",""",""","",""",""","",""",""","",""",",Tabla1[[#This Row],[id_agregador]],",",Tabla1[[#This Row],[id sitio]],"),"),"")</f>
        <v>(453,2,120,"IF4-6","IF1-2",452,"","","","",13,57),</v>
      </c>
      <c r="AV144" s="9" t="str">
        <f>IF(AP144=1,_xlfn.CONCAT("(",3+SUM($AS$1:AS143),",",Tabla1[[#This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3]])+1,20)),""),""",",3+SUM($AS$1:AS143)-1,",""","",""",""","",""",""","",""",""","",""",",Tabla1[[#This Row],[id_agregador]],",",Tabla1[[#This Row],[id sitio]],"),"),"")</f>
        <v>(454,2,12,"IF3-5","IF4-6",453,"","","","",13,57),</v>
      </c>
      <c r="AW144" t="str">
        <f>IF(AO144=1,_xlfn.CONCAT("(",4+SUM($AS$1:AS143),",",Tabla1[[#This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4]])+1,20)),""),""",",4+SUM($AS$1:AS143)-1,",""","",""",""","",""",""","",""",""","",""",",Tabla1[[#This Row],[id_agregador]],",",Tabla1[[#This Row],[id sitio]],"),"),"")</f>
        <v>(455,2,61,"IF4-6","17-EG6-3",454,"","","","",13,57),</v>
      </c>
      <c r="AX144" t="str">
        <f>IF(AN144=1,_xlfn.CONCAT("(",5+SUM($AS$1:AS143),",",Tabla1[[#This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5]])+1,20)),""),""",",5+SUM($AS$1:AS143)-1,",""","",""",""","",""",""","",""",""","",""",",Tabla1[[#This Row],[id_agregador]],",",Tabla1[[#This Row],[id sitio]],"),"),"")</f>
        <v/>
      </c>
      <c r="AY144" t="str">
        <f>IF(AM144=1,_xlfn.CONCAT("(",6+SUM($AS$1:AS143),",",Tabla1[[#This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6]])+1,20)),""),""",",6+SUM($AS$1:AS143)-1,",""","",""",""","",""",""","",""",""","",""",",Tabla1[[#This Row],[id_agregador]],",",Tabla1[[#This Row],[id sitio]],"),"),"")</f>
        <v/>
      </c>
      <c r="AZ144" t="str">
        <f>IF(AL144=1,_xlfn.CONCAT("(",7+SUM($AS$1:AS143),",",Tabla1[[#This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7]])+1,20)),""),""",",7+SUM($AS$1:AS143)-1,",""","",""",""","",""",""","",""",""","",""",",Tabla1[[#This Row],[id_agregador]],",",Tabla1[[#This Row],[id sitio]],"),"),"")</f>
        <v/>
      </c>
      <c r="BA144" t="str">
        <f>IF(AK144=1,_xlfn.CONCAT("(",8+SUM($AS$1:AS143),",",Tabla1[[#This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8]])+1,20)),""),""",",8+SUM($AS$1:AS143)-1,",""","",""",""","",""",""","",""",""","",""",",Tabla1[[#This Row],[id_agregador]],",",Tabla1[[#This Row],[id sitio]],"),"),"")</f>
        <v/>
      </c>
    </row>
    <row r="145" spans="1:53" x14ac:dyDescent="0.25">
      <c r="A145" s="6" t="s">
        <v>273</v>
      </c>
      <c r="B145" s="6" t="s">
        <v>436</v>
      </c>
      <c r="C145" s="6">
        <f>VLOOKUP(Tabla1[[#This Row],[NOMBRE DE SERVICIO]],tb_servicio!D:E,2,FALSE)</f>
        <v>65</v>
      </c>
      <c r="D145" s="6" t="s">
        <v>177</v>
      </c>
      <c r="E145" s="6">
        <f>IF(Tabla1[[#This Row],[IDU 1]]&lt;&gt;"",VLOOKUP(Tabla1[[#This Row],[IDU 1]],tb_idu!$B:$E,4,FALSE),"")</f>
        <v>147</v>
      </c>
      <c r="F145" s="6" t="s">
        <v>599</v>
      </c>
      <c r="G145" s="6" t="s">
        <v>154</v>
      </c>
      <c r="H145" s="6">
        <f>IF(Tabla1[[#This Row],[IDU 2]]&lt;&gt;"",VLOOKUP(Tabla1[[#This Row],[IDU 2]],tb_idu!$B:$E,4,FALSE),"")</f>
        <v>120</v>
      </c>
      <c r="I145" s="6" t="s">
        <v>704</v>
      </c>
      <c r="J145" s="6" t="s">
        <v>108</v>
      </c>
      <c r="K145" s="6">
        <f>IF(Tabla1[[#This Row],[IDU 3]]&lt;&gt;"",VLOOKUP(Tabla1[[#This Row],[IDU 3]],tb_idu!$B:$E,4,FALSE),"")</f>
        <v>12</v>
      </c>
      <c r="L145" s="6" t="s">
        <v>563</v>
      </c>
      <c r="M145" s="6" t="s">
        <v>220</v>
      </c>
      <c r="N145" s="6">
        <f>IF(Tabla1[[#This Row],[IDU 4]]&lt;&gt;"",VLOOKUP(Tabla1[[#This Row],[IDU 4]],tb_idu!$B:$E,4,FALSE),"")</f>
        <v>61</v>
      </c>
      <c r="O145" s="6" t="s">
        <v>670</v>
      </c>
      <c r="P145" s="6"/>
      <c r="Q145" s="6" t="str">
        <f>IF(Tabla1[[#This Row],[IDU 5]]&lt;&gt;"",VLOOKUP(Tabla1[[#This Row],[IDU 5]],tb_idu!$B:$E,4,FALSE),"")</f>
        <v/>
      </c>
      <c r="R145" s="6"/>
      <c r="S145" s="6"/>
      <c r="T145" s="6" t="str">
        <f>IF(Tabla1[[#This Row],[IDU 6]]&lt;&gt;"",VLOOKUP(Tabla1[[#This Row],[IDU 6]],tb_idu!$B:$E,4,FALSE),"")</f>
        <v/>
      </c>
      <c r="U145" s="6"/>
      <c r="V145" s="6"/>
      <c r="W145" s="6" t="str">
        <f>IF(Tabla1[[#This Row],[IDU 7]]&lt;&gt;"",VLOOKUP(Tabla1[[#This Row],[IDU 7]],tb_idu!$B:$E,4,FALSE),"")</f>
        <v/>
      </c>
      <c r="X145" s="6"/>
      <c r="Y145" s="6"/>
      <c r="Z145" s="6" t="str">
        <f>IF(Tabla1[[#This Row],[IDU 8]]&lt;&gt;"",VLOOKUP(Tabla1[[#This Row],[IDU 8]],tb_idu!$B:$E,4,FALSE),"")</f>
        <v/>
      </c>
      <c r="AA145" s="6"/>
      <c r="AB145" s="6"/>
      <c r="AC145" s="6"/>
      <c r="AD145" s="6" t="s">
        <v>553</v>
      </c>
      <c r="AE145" s="6" t="s">
        <v>671</v>
      </c>
      <c r="AF145" s="6" t="s">
        <v>56</v>
      </c>
      <c r="AG145" s="6">
        <f>VLOOKUP(Tabla1[[#This Row],[NOMBRE DEL SITE]],tb_sitio!B:D,3,FALSE)</f>
        <v>57</v>
      </c>
      <c r="AH145" s="6" t="s">
        <v>12</v>
      </c>
      <c r="AI145" s="10">
        <f>VLOOKUP(Tabla1[[#This Row],[NOMBRE DEL PE ( agregador )]],tb_sitio!B:D,3,FALSE)</f>
        <v>13</v>
      </c>
      <c r="AK145">
        <f>IF(Tabla1[[#This Row],[id idu8]]&lt;&gt;"",1,0)</f>
        <v>0</v>
      </c>
      <c r="AL145">
        <f>IF(Tabla1[[#This Row],[id idu7]]&lt;&gt;"",1,0)</f>
        <v>0</v>
      </c>
      <c r="AM145">
        <f>IF(Tabla1[[#This Row],[id idu6]]&lt;&gt;"",1,0)</f>
        <v>0</v>
      </c>
      <c r="AN145">
        <f>IF(Tabla1[[#This Row],[id idu5]]&lt;&gt;"",1,0)</f>
        <v>0</v>
      </c>
      <c r="AO145">
        <f>IF(Tabla1[[#This Row],[id idu4]]&lt;&gt;"",1,0)</f>
        <v>1</v>
      </c>
      <c r="AP145">
        <f>IF(Tabla1[[#This Row],[id idu3]]&lt;&gt;"",1,0)</f>
        <v>1</v>
      </c>
      <c r="AQ145">
        <f>IF(Tabla1[[#This Row],[id idu2]]&lt;&gt;"",1,0)</f>
        <v>1</v>
      </c>
      <c r="AR145">
        <f>IF(OR(Tabla1[[#This Row],[id idu]]&lt;&gt;"",Tabla1[[#This Row],[id servicio]]&lt;&gt;""),1,0)</f>
        <v>1</v>
      </c>
      <c r="AS145">
        <f t="shared" si="2"/>
        <v>4</v>
      </c>
      <c r="AT145" t="str">
        <f>IF(AR145=1,_xlfn.CONCAT("(",1+SUM($AS$1:AS144),",",Tabla1[[#This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(456,65,147,"17-EG6-4","IF3-5",NULL,"LIM_EAL_PAG_1","Gi0/0/6","","",13,57),</v>
      </c>
      <c r="AU145" t="str">
        <f>IF(AQ145=1,_xlfn.CONCAT("(",2+SUM($AS$1:AS144),",",Tabla1[[#This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2]])+1,20)),""),""",",2+SUM($AS$1:AS144)-1,",""","",""",""","",""",""","",""",""","",""",",Tabla1[[#This Row],[id_agregador]],",",Tabla1[[#This Row],[id sitio]],"),"),"")</f>
        <v>(457,65,120,"IF4-6","IF1-2",456,"","","","",13,57),</v>
      </c>
      <c r="AV145" s="9" t="str">
        <f>IF(AP145=1,_xlfn.CONCAT("(",3+SUM($AS$1:AS144),",",Tabla1[[#This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3]])+1,20)),""),""",",3+SUM($AS$1:AS144)-1,",""","",""",""","",""",""","",""",""","",""",",Tabla1[[#This Row],[id_agregador]],",",Tabla1[[#This Row],[id sitio]],"),"),"")</f>
        <v>(458,65,12,"IF3-5","IF4-6",457,"","","","",13,57),</v>
      </c>
      <c r="AW145" t="str">
        <f>IF(AO145=1,_xlfn.CONCAT("(",4+SUM($AS$1:AS144),",",Tabla1[[#This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4]])+1,20)),""),""",",4+SUM($AS$1:AS144)-1,",""","",""",""","",""",""","",""",""","",""",",Tabla1[[#This Row],[id_agregador]],",",Tabla1[[#This Row],[id sitio]],"),"),"")</f>
        <v>(459,65,61,"IF4-6","17-EG6-3",458,"","","","",13,57),</v>
      </c>
      <c r="AX145" t="str">
        <f>IF(AN145=1,_xlfn.CONCAT("(",5+SUM($AS$1:AS144),",",Tabla1[[#This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5]])+1,20)),""),""",",5+SUM($AS$1:AS144)-1,",""","",""",""","",""",""","",""",""","",""",",Tabla1[[#This Row],[id_agregador]],",",Tabla1[[#This Row],[id sitio]],"),"),"")</f>
        <v/>
      </c>
      <c r="AY145" t="str">
        <f>IF(AM145=1,_xlfn.CONCAT("(",6+SUM($AS$1:AS144),",",Tabla1[[#This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6]])+1,20)),""),""",",6+SUM($AS$1:AS144)-1,",""","",""",""","",""",""","",""",""","",""",",Tabla1[[#This Row],[id_agregador]],",",Tabla1[[#This Row],[id sitio]],"),"),"")</f>
        <v/>
      </c>
      <c r="AZ145" t="str">
        <f>IF(AL145=1,_xlfn.CONCAT("(",7+SUM($AS$1:AS144),",",Tabla1[[#This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7]])+1,20)),""),""",",7+SUM($AS$1:AS144)-1,",""","",""",""","",""",""","",""",""","",""",",Tabla1[[#This Row],[id_agregador]],",",Tabla1[[#This Row],[id sitio]],"),"),"")</f>
        <v/>
      </c>
      <c r="BA145" t="str">
        <f>IF(AK145=1,_xlfn.CONCAT("(",8+SUM($AS$1:AS144),",",Tabla1[[#This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8]])+1,20)),""),""",",8+SUM($AS$1:AS144)-1,",""","",""",""","",""",""","",""",""","",""",",Tabla1[[#This Row],[id_agregador]],",",Tabla1[[#This Row],[id sitio]],"),"),"")</f>
        <v/>
      </c>
    </row>
    <row r="146" spans="1:53" x14ac:dyDescent="0.25">
      <c r="A146" s="6" t="s">
        <v>272</v>
      </c>
      <c r="B146" s="6" t="s">
        <v>437</v>
      </c>
      <c r="C146" s="6">
        <f>VLOOKUP(Tabla1[[#This Row],[NOMBRE DE SERVICIO]],tb_servicio!D:E,2,FALSE)</f>
        <v>173</v>
      </c>
      <c r="D146" s="6" t="s">
        <v>177</v>
      </c>
      <c r="E146" s="6">
        <f>IF(Tabla1[[#This Row],[IDU 1]]&lt;&gt;"",VLOOKUP(Tabla1[[#This Row],[IDU 1]],tb_idu!$B:$E,4,FALSE),"")</f>
        <v>147</v>
      </c>
      <c r="F146" s="6" t="s">
        <v>600</v>
      </c>
      <c r="G146" s="6" t="s">
        <v>154</v>
      </c>
      <c r="H146" s="6">
        <f>IF(Tabla1[[#This Row],[IDU 2]]&lt;&gt;"",VLOOKUP(Tabla1[[#This Row],[IDU 2]],tb_idu!$B:$E,4,FALSE),"")</f>
        <v>120</v>
      </c>
      <c r="I146" s="6" t="s">
        <v>704</v>
      </c>
      <c r="J146" s="6" t="s">
        <v>108</v>
      </c>
      <c r="K146" s="6">
        <f>IF(Tabla1[[#This Row],[IDU 3]]&lt;&gt;"",VLOOKUP(Tabla1[[#This Row],[IDU 3]],tb_idu!$B:$E,4,FALSE),"")</f>
        <v>12</v>
      </c>
      <c r="L146" s="6" t="s">
        <v>563</v>
      </c>
      <c r="M146" s="6" t="s">
        <v>220</v>
      </c>
      <c r="N146" s="6">
        <f>IF(Tabla1[[#This Row],[IDU 4]]&lt;&gt;"",VLOOKUP(Tabla1[[#This Row],[IDU 4]],tb_idu!$B:$E,4,FALSE),"")</f>
        <v>61</v>
      </c>
      <c r="O146" s="6" t="s">
        <v>670</v>
      </c>
      <c r="P146" s="6"/>
      <c r="Q146" s="6" t="str">
        <f>IF(Tabla1[[#This Row],[IDU 5]]&lt;&gt;"",VLOOKUP(Tabla1[[#This Row],[IDU 5]],tb_idu!$B:$E,4,FALSE),"")</f>
        <v/>
      </c>
      <c r="R146" s="6"/>
      <c r="S146" s="6"/>
      <c r="T146" s="6" t="str">
        <f>IF(Tabla1[[#This Row],[IDU 6]]&lt;&gt;"",VLOOKUP(Tabla1[[#This Row],[IDU 6]],tb_idu!$B:$E,4,FALSE),"")</f>
        <v/>
      </c>
      <c r="U146" s="6"/>
      <c r="V146" s="6"/>
      <c r="W146" s="6" t="str">
        <f>IF(Tabla1[[#This Row],[IDU 7]]&lt;&gt;"",VLOOKUP(Tabla1[[#This Row],[IDU 7]],tb_idu!$B:$E,4,FALSE),"")</f>
        <v/>
      </c>
      <c r="X146" s="6"/>
      <c r="Y146" s="6"/>
      <c r="Z146" s="6" t="str">
        <f>IF(Tabla1[[#This Row],[IDU 8]]&lt;&gt;"",VLOOKUP(Tabla1[[#This Row],[IDU 8]],tb_idu!$B:$E,4,FALSE),"")</f>
        <v/>
      </c>
      <c r="AA146" s="6"/>
      <c r="AB146" s="6"/>
      <c r="AC146" s="6"/>
      <c r="AD146" s="6" t="s">
        <v>553</v>
      </c>
      <c r="AE146" s="6" t="s">
        <v>671</v>
      </c>
      <c r="AF146" s="6" t="s">
        <v>56</v>
      </c>
      <c r="AG146" s="6">
        <f>VLOOKUP(Tabla1[[#This Row],[NOMBRE DEL SITE]],tb_sitio!B:D,3,FALSE)</f>
        <v>57</v>
      </c>
      <c r="AH146" s="6" t="s">
        <v>12</v>
      </c>
      <c r="AI146" s="10">
        <f>VLOOKUP(Tabla1[[#This Row],[NOMBRE DEL PE ( agregador )]],tb_sitio!B:D,3,FALSE)</f>
        <v>13</v>
      </c>
      <c r="AK146">
        <f>IF(Tabla1[[#This Row],[id idu8]]&lt;&gt;"",1,0)</f>
        <v>0</v>
      </c>
      <c r="AL146">
        <f>IF(Tabla1[[#This Row],[id idu7]]&lt;&gt;"",1,0)</f>
        <v>0</v>
      </c>
      <c r="AM146">
        <f>IF(Tabla1[[#This Row],[id idu6]]&lt;&gt;"",1,0)</f>
        <v>0</v>
      </c>
      <c r="AN146">
        <f>IF(Tabla1[[#This Row],[id idu5]]&lt;&gt;"",1,0)</f>
        <v>0</v>
      </c>
      <c r="AO146">
        <f>IF(Tabla1[[#This Row],[id idu4]]&lt;&gt;"",1,0)</f>
        <v>1</v>
      </c>
      <c r="AP146">
        <f>IF(Tabla1[[#This Row],[id idu3]]&lt;&gt;"",1,0)</f>
        <v>1</v>
      </c>
      <c r="AQ146">
        <f>IF(Tabla1[[#This Row],[id idu2]]&lt;&gt;"",1,0)</f>
        <v>1</v>
      </c>
      <c r="AR146">
        <f>IF(OR(Tabla1[[#This Row],[id idu]]&lt;&gt;"",Tabla1[[#This Row],[id servicio]]&lt;&gt;""),1,0)</f>
        <v>1</v>
      </c>
      <c r="AS146">
        <f t="shared" si="2"/>
        <v>4</v>
      </c>
      <c r="AT146" t="str">
        <f>IF(AR146=1,_xlfn.CONCAT("(",1+SUM($AS$1:AS145),",",Tabla1[[#This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(460,173,147,"17-EG6-1","IF3-5",NULL,"LIM_EAL_PAG_1","Gi0/0/6","","",13,57),</v>
      </c>
      <c r="AU146" t="str">
        <f>IF(AQ146=1,_xlfn.CONCAT("(",2+SUM($AS$1:AS145),",",Tabla1[[#This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2]])+1,20)),""),""",",2+SUM($AS$1:AS145)-1,",""","",""",""","",""",""","",""",""","",""",",Tabla1[[#This Row],[id_agregador]],",",Tabla1[[#This Row],[id sitio]],"),"),"")</f>
        <v>(461,173,120,"IF4-6","IF1-2",460,"","","","",13,57),</v>
      </c>
      <c r="AV146" s="9" t="str">
        <f>IF(AP146=1,_xlfn.CONCAT("(",3+SUM($AS$1:AS145),",",Tabla1[[#This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3]])+1,20)),""),""",",3+SUM($AS$1:AS145)-1,",""","",""",""","",""",""","",""",""","",""",",Tabla1[[#This Row],[id_agregador]],",",Tabla1[[#This Row],[id sitio]],"),"),"")</f>
        <v>(462,173,12,"IF3-5","IF4-6",461,"","","","",13,57),</v>
      </c>
      <c r="AW146" t="str">
        <f>IF(AO146=1,_xlfn.CONCAT("(",4+SUM($AS$1:AS145),",",Tabla1[[#This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4]])+1,20)),""),""",",4+SUM($AS$1:AS145)-1,",""","",""",""","",""",""","",""",""","",""",",Tabla1[[#This Row],[id_agregador]],",",Tabla1[[#This Row],[id sitio]],"),"),"")</f>
        <v>(463,173,61,"IF4-6","17-EG6-3",462,"","","","",13,57),</v>
      </c>
      <c r="AX146" t="str">
        <f>IF(AN146=1,_xlfn.CONCAT("(",5+SUM($AS$1:AS145),",",Tabla1[[#This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5]])+1,20)),""),""",",5+SUM($AS$1:AS145)-1,",""","",""",""","",""",""","",""",""","",""",",Tabla1[[#This Row],[id_agregador]],",",Tabla1[[#This Row],[id sitio]],"),"),"")</f>
        <v/>
      </c>
      <c r="AY146" t="str">
        <f>IF(AM146=1,_xlfn.CONCAT("(",6+SUM($AS$1:AS145),",",Tabla1[[#This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6]])+1,20)),""),""",",6+SUM($AS$1:AS145)-1,",""","",""",""","",""",""","",""",""","",""",",Tabla1[[#This Row],[id_agregador]],",",Tabla1[[#This Row],[id sitio]],"),"),"")</f>
        <v/>
      </c>
      <c r="AZ146" t="str">
        <f>IF(AL146=1,_xlfn.CONCAT("(",7+SUM($AS$1:AS145),",",Tabla1[[#This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7]])+1,20)),""),""",",7+SUM($AS$1:AS145)-1,",""","",""",""","",""",""","",""",""","",""",",Tabla1[[#This Row],[id_agregador]],",",Tabla1[[#This Row],[id sitio]],"),"),"")</f>
        <v/>
      </c>
      <c r="BA146" t="str">
        <f>IF(AK146=1,_xlfn.CONCAT("(",8+SUM($AS$1:AS145),",",Tabla1[[#This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8]])+1,20)),""),""",",8+SUM($AS$1:AS145)-1,",""","",""",""","",""",""","",""",""","",""",",Tabla1[[#This Row],[id_agregador]],",",Tabla1[[#This Row],[id sitio]],"),"),"")</f>
        <v/>
      </c>
    </row>
    <row r="147" spans="1:53" x14ac:dyDescent="0.25">
      <c r="A147" s="6" t="s">
        <v>273</v>
      </c>
      <c r="B147" s="6" t="s">
        <v>438</v>
      </c>
      <c r="C147" s="6">
        <f>VLOOKUP(Tabla1[[#This Row],[NOMBRE DE SERVICIO]],tb_servicio!D:E,2,FALSE)</f>
        <v>66</v>
      </c>
      <c r="D147" s="6" t="s">
        <v>178</v>
      </c>
      <c r="E147" s="6">
        <f>IF(Tabla1[[#This Row],[IDU 1]]&lt;&gt;"",VLOOKUP(Tabla1[[#This Row],[IDU 1]],tb_idu!$B:$E,4,FALSE),"")</f>
        <v>148</v>
      </c>
      <c r="F147" s="6" t="s">
        <v>599</v>
      </c>
      <c r="G147" s="6" t="s">
        <v>109</v>
      </c>
      <c r="H147" s="6">
        <f>IF(Tabla1[[#This Row],[IDU 2]]&lt;&gt;"",VLOOKUP(Tabla1[[#This Row],[IDU 2]],tb_idu!$B:$E,4,FALSE),"")</f>
        <v>14</v>
      </c>
      <c r="I147" s="6" t="s">
        <v>564</v>
      </c>
      <c r="J147" s="6" t="s">
        <v>108</v>
      </c>
      <c r="K147" s="6">
        <f>IF(Tabla1[[#This Row],[IDU 3]]&lt;&gt;"",VLOOKUP(Tabla1[[#This Row],[IDU 3]],tb_idu!$B:$E,4,FALSE),"")</f>
        <v>12</v>
      </c>
      <c r="L147" s="6" t="s">
        <v>556</v>
      </c>
      <c r="M147" s="6" t="s">
        <v>220</v>
      </c>
      <c r="N147" s="6">
        <f>IF(Tabla1[[#This Row],[IDU 4]]&lt;&gt;"",VLOOKUP(Tabla1[[#This Row],[IDU 4]],tb_idu!$B:$E,4,FALSE),"")</f>
        <v>61</v>
      </c>
      <c r="O147" s="6" t="s">
        <v>670</v>
      </c>
      <c r="P147" s="6"/>
      <c r="Q147" s="6" t="str">
        <f>IF(Tabla1[[#This Row],[IDU 5]]&lt;&gt;"",VLOOKUP(Tabla1[[#This Row],[IDU 5]],tb_idu!$B:$E,4,FALSE),"")</f>
        <v/>
      </c>
      <c r="R147" s="6"/>
      <c r="S147" s="6"/>
      <c r="T147" s="6" t="str">
        <f>IF(Tabla1[[#This Row],[IDU 6]]&lt;&gt;"",VLOOKUP(Tabla1[[#This Row],[IDU 6]],tb_idu!$B:$E,4,FALSE),"")</f>
        <v/>
      </c>
      <c r="U147" s="6"/>
      <c r="V147" s="6"/>
      <c r="W147" s="6" t="str">
        <f>IF(Tabla1[[#This Row],[IDU 7]]&lt;&gt;"",VLOOKUP(Tabla1[[#This Row],[IDU 7]],tb_idu!$B:$E,4,FALSE),"")</f>
        <v/>
      </c>
      <c r="X147" s="6"/>
      <c r="Y147" s="6"/>
      <c r="Z147" s="6" t="str">
        <f>IF(Tabla1[[#This Row],[IDU 8]]&lt;&gt;"",VLOOKUP(Tabla1[[#This Row],[IDU 8]],tb_idu!$B:$E,4,FALSE),"")</f>
        <v/>
      </c>
      <c r="AA147" s="6"/>
      <c r="AB147" s="6"/>
      <c r="AC147" s="6"/>
      <c r="AD147" s="6" t="s">
        <v>553</v>
      </c>
      <c r="AE147" s="6" t="s">
        <v>671</v>
      </c>
      <c r="AF147" s="6" t="s">
        <v>57</v>
      </c>
      <c r="AG147" s="6">
        <f>VLOOKUP(Tabla1[[#This Row],[NOMBRE DEL SITE]],tb_sitio!B:D,3,FALSE)</f>
        <v>58</v>
      </c>
      <c r="AH147" s="6" t="s">
        <v>12</v>
      </c>
      <c r="AI147" s="10">
        <f>VLOOKUP(Tabla1[[#This Row],[NOMBRE DEL PE ( agregador )]],tb_sitio!B:D,3,FALSE)</f>
        <v>13</v>
      </c>
      <c r="AK147">
        <f>IF(Tabla1[[#This Row],[id idu8]]&lt;&gt;"",1,0)</f>
        <v>0</v>
      </c>
      <c r="AL147">
        <f>IF(Tabla1[[#This Row],[id idu7]]&lt;&gt;"",1,0)</f>
        <v>0</v>
      </c>
      <c r="AM147">
        <f>IF(Tabla1[[#This Row],[id idu6]]&lt;&gt;"",1,0)</f>
        <v>0</v>
      </c>
      <c r="AN147">
        <f>IF(Tabla1[[#This Row],[id idu5]]&lt;&gt;"",1,0)</f>
        <v>0</v>
      </c>
      <c r="AO147">
        <f>IF(Tabla1[[#This Row],[id idu4]]&lt;&gt;"",1,0)</f>
        <v>1</v>
      </c>
      <c r="AP147">
        <f>IF(Tabla1[[#This Row],[id idu3]]&lt;&gt;"",1,0)</f>
        <v>1</v>
      </c>
      <c r="AQ147">
        <f>IF(Tabla1[[#This Row],[id idu2]]&lt;&gt;"",1,0)</f>
        <v>1</v>
      </c>
      <c r="AR147">
        <f>IF(OR(Tabla1[[#This Row],[id idu]]&lt;&gt;"",Tabla1[[#This Row],[id servicio]]&lt;&gt;""),1,0)</f>
        <v>1</v>
      </c>
      <c r="AS147">
        <f t="shared" si="2"/>
        <v>4</v>
      </c>
      <c r="AT147" t="str">
        <f>IF(AR147=1,_xlfn.CONCAT("(",1+SUM($AS$1:AS146),",",Tabla1[[#This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(464,66,148,"17-EG6-4","IF3-5",NULL,"LIM_EAL_PAG_1","Gi0/0/6","","",13,58),</v>
      </c>
      <c r="AU147" t="str">
        <f>IF(AQ147=1,_xlfn.CONCAT("(",2+SUM($AS$1:AS146),",",Tabla1[[#This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2]])+1,20)),""),""",",2+SUM($AS$1:AS146)-1,",""","",""",""","",""",""","",""",""","",""",",Tabla1[[#This Row],[id_agregador]],",",Tabla1[[#This Row],[id sitio]],"),"),"")</f>
        <v>(465,66,14,"IF1-2","17-EG6-1",464,"","","","",13,58),</v>
      </c>
      <c r="AV147" s="9" t="str">
        <f>IF(AP147=1,_xlfn.CONCAT("(",3+SUM($AS$1:AS146),",",Tabla1[[#This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3]])+1,20)),""),""",",3+SUM($AS$1:AS146)-1,",""","",""",""","",""",""","",""",""","",""",",Tabla1[[#This Row],[id_agregador]],",",Tabla1[[#This Row],[id sitio]],"),"),"")</f>
        <v>(466,66,12,"17-EG6-3","IF4-6",465,"","","","",13,58),</v>
      </c>
      <c r="AW147" t="str">
        <f>IF(AO147=1,_xlfn.CONCAT("(",4+SUM($AS$1:AS146),",",Tabla1[[#This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4]])+1,20)),""),""",",4+SUM($AS$1:AS146)-1,",""","",""",""","",""",""","",""",""","",""",",Tabla1[[#This Row],[id_agregador]],",",Tabla1[[#This Row],[id sitio]],"),"),"")</f>
        <v>(467,66,61,"IF4-6","17-EG6-3",466,"","","","",13,58),</v>
      </c>
      <c r="AX147" t="str">
        <f>IF(AN147=1,_xlfn.CONCAT("(",5+SUM($AS$1:AS146),",",Tabla1[[#This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5]])+1,20)),""),""",",5+SUM($AS$1:AS146)-1,",""","",""",""","",""",""","",""",""","",""",",Tabla1[[#This Row],[id_agregador]],",",Tabla1[[#This Row],[id sitio]],"),"),"")</f>
        <v/>
      </c>
      <c r="AY147" t="str">
        <f>IF(AM147=1,_xlfn.CONCAT("(",6+SUM($AS$1:AS146),",",Tabla1[[#This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6]])+1,20)),""),""",",6+SUM($AS$1:AS146)-1,",""","",""",""","",""",""","",""",""","",""",",Tabla1[[#This Row],[id_agregador]],",",Tabla1[[#This Row],[id sitio]],"),"),"")</f>
        <v/>
      </c>
      <c r="AZ147" t="str">
        <f>IF(AL147=1,_xlfn.CONCAT("(",7+SUM($AS$1:AS146),",",Tabla1[[#This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7]])+1,20)),""),""",",7+SUM($AS$1:AS146)-1,",""","",""",""","",""",""","",""",""","",""",",Tabla1[[#This Row],[id_agregador]],",",Tabla1[[#This Row],[id sitio]],"),"),"")</f>
        <v/>
      </c>
      <c r="BA147" t="str">
        <f>IF(AK147=1,_xlfn.CONCAT("(",8+SUM($AS$1:AS146),",",Tabla1[[#This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8]])+1,20)),""),""",",8+SUM($AS$1:AS146)-1,",""","",""",""","",""",""","",""",""","",""",",Tabla1[[#This Row],[id_agregador]],",",Tabla1[[#This Row],[id sitio]],"),"),"")</f>
        <v/>
      </c>
    </row>
    <row r="148" spans="1:53" x14ac:dyDescent="0.25">
      <c r="A148" s="6" t="s">
        <v>272</v>
      </c>
      <c r="B148" s="6" t="s">
        <v>439</v>
      </c>
      <c r="C148" s="6">
        <f>VLOOKUP(Tabla1[[#This Row],[NOMBRE DE SERVICIO]],tb_servicio!D:E,2,FALSE)</f>
        <v>174</v>
      </c>
      <c r="D148" s="6" t="s">
        <v>178</v>
      </c>
      <c r="E148" s="6">
        <f>IF(Tabla1[[#This Row],[IDU 1]]&lt;&gt;"",VLOOKUP(Tabla1[[#This Row],[IDU 1]],tb_idu!$B:$E,4,FALSE),"")</f>
        <v>148</v>
      </c>
      <c r="F148" s="6" t="s">
        <v>600</v>
      </c>
      <c r="G148" s="6" t="s">
        <v>109</v>
      </c>
      <c r="H148" s="6">
        <f>IF(Tabla1[[#This Row],[IDU 2]]&lt;&gt;"",VLOOKUP(Tabla1[[#This Row],[IDU 2]],tb_idu!$B:$E,4,FALSE),"")</f>
        <v>14</v>
      </c>
      <c r="I148" s="6" t="s">
        <v>564</v>
      </c>
      <c r="J148" s="6" t="s">
        <v>108</v>
      </c>
      <c r="K148" s="6">
        <f>IF(Tabla1[[#This Row],[IDU 3]]&lt;&gt;"",VLOOKUP(Tabla1[[#This Row],[IDU 3]],tb_idu!$B:$E,4,FALSE),"")</f>
        <v>12</v>
      </c>
      <c r="L148" s="6" t="s">
        <v>556</v>
      </c>
      <c r="M148" s="6" t="s">
        <v>220</v>
      </c>
      <c r="N148" s="6">
        <f>IF(Tabla1[[#This Row],[IDU 4]]&lt;&gt;"",VLOOKUP(Tabla1[[#This Row],[IDU 4]],tb_idu!$B:$E,4,FALSE),"")</f>
        <v>61</v>
      </c>
      <c r="O148" s="6" t="s">
        <v>670</v>
      </c>
      <c r="P148" s="6"/>
      <c r="Q148" s="6" t="str">
        <f>IF(Tabla1[[#This Row],[IDU 5]]&lt;&gt;"",VLOOKUP(Tabla1[[#This Row],[IDU 5]],tb_idu!$B:$E,4,FALSE),"")</f>
        <v/>
      </c>
      <c r="R148" s="6"/>
      <c r="S148" s="6"/>
      <c r="T148" s="6" t="str">
        <f>IF(Tabla1[[#This Row],[IDU 6]]&lt;&gt;"",VLOOKUP(Tabla1[[#This Row],[IDU 6]],tb_idu!$B:$E,4,FALSE),"")</f>
        <v/>
      </c>
      <c r="U148" s="6"/>
      <c r="V148" s="6"/>
      <c r="W148" s="6" t="str">
        <f>IF(Tabla1[[#This Row],[IDU 7]]&lt;&gt;"",VLOOKUP(Tabla1[[#This Row],[IDU 7]],tb_idu!$B:$E,4,FALSE),"")</f>
        <v/>
      </c>
      <c r="X148" s="6"/>
      <c r="Y148" s="6"/>
      <c r="Z148" s="6" t="str">
        <f>IF(Tabla1[[#This Row],[IDU 8]]&lt;&gt;"",VLOOKUP(Tabla1[[#This Row],[IDU 8]],tb_idu!$B:$E,4,FALSE),"")</f>
        <v/>
      </c>
      <c r="AA148" s="6"/>
      <c r="AB148" s="6"/>
      <c r="AC148" s="6"/>
      <c r="AD148" s="6" t="s">
        <v>553</v>
      </c>
      <c r="AE148" s="6" t="s">
        <v>671</v>
      </c>
      <c r="AF148" s="6" t="s">
        <v>57</v>
      </c>
      <c r="AG148" s="6">
        <f>VLOOKUP(Tabla1[[#This Row],[NOMBRE DEL SITE]],tb_sitio!B:D,3,FALSE)</f>
        <v>58</v>
      </c>
      <c r="AH148" s="6" t="s">
        <v>12</v>
      </c>
      <c r="AI148" s="10">
        <f>VLOOKUP(Tabla1[[#This Row],[NOMBRE DEL PE ( agregador )]],tb_sitio!B:D,3,FALSE)</f>
        <v>13</v>
      </c>
      <c r="AK148">
        <f>IF(Tabla1[[#This Row],[id idu8]]&lt;&gt;"",1,0)</f>
        <v>0</v>
      </c>
      <c r="AL148">
        <f>IF(Tabla1[[#This Row],[id idu7]]&lt;&gt;"",1,0)</f>
        <v>0</v>
      </c>
      <c r="AM148">
        <f>IF(Tabla1[[#This Row],[id idu6]]&lt;&gt;"",1,0)</f>
        <v>0</v>
      </c>
      <c r="AN148">
        <f>IF(Tabla1[[#This Row],[id idu5]]&lt;&gt;"",1,0)</f>
        <v>0</v>
      </c>
      <c r="AO148">
        <f>IF(Tabla1[[#This Row],[id idu4]]&lt;&gt;"",1,0)</f>
        <v>1</v>
      </c>
      <c r="AP148">
        <f>IF(Tabla1[[#This Row],[id idu3]]&lt;&gt;"",1,0)</f>
        <v>1</v>
      </c>
      <c r="AQ148">
        <f>IF(Tabla1[[#This Row],[id idu2]]&lt;&gt;"",1,0)</f>
        <v>1</v>
      </c>
      <c r="AR148">
        <f>IF(OR(Tabla1[[#This Row],[id idu]]&lt;&gt;"",Tabla1[[#This Row],[id servicio]]&lt;&gt;""),1,0)</f>
        <v>1</v>
      </c>
      <c r="AS148">
        <f t="shared" si="2"/>
        <v>4</v>
      </c>
      <c r="AT148" t="str">
        <f>IF(AR148=1,_xlfn.CONCAT("(",1+SUM($AS$1:AS147),",",Tabla1[[#This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(468,174,148,"17-EG6-1","IF3-5",NULL,"LIM_EAL_PAG_1","Gi0/0/6","","",13,58),</v>
      </c>
      <c r="AU148" t="str">
        <f>IF(AQ148=1,_xlfn.CONCAT("(",2+SUM($AS$1:AS147),",",Tabla1[[#This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2]])+1,20)),""),""",",2+SUM($AS$1:AS147)-1,",""","",""",""","",""",""","",""",""","",""",",Tabla1[[#This Row],[id_agregador]],",",Tabla1[[#This Row],[id sitio]],"),"),"")</f>
        <v>(469,174,14,"IF1-2","17-EG6-1",468,"","","","",13,58),</v>
      </c>
      <c r="AV148" s="9" t="str">
        <f>IF(AP148=1,_xlfn.CONCAT("(",3+SUM($AS$1:AS147),",",Tabla1[[#This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3]])+1,20)),""),""",",3+SUM($AS$1:AS147)-1,",""","",""",""","",""",""","",""",""","",""",",Tabla1[[#This Row],[id_agregador]],",",Tabla1[[#This Row],[id sitio]],"),"),"")</f>
        <v>(470,174,12,"17-EG6-3","IF4-6",469,"","","","",13,58),</v>
      </c>
      <c r="AW148" t="str">
        <f>IF(AO148=1,_xlfn.CONCAT("(",4+SUM($AS$1:AS147),",",Tabla1[[#This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4]])+1,20)),""),""",",4+SUM($AS$1:AS147)-1,",""","",""",""","",""",""","",""",""","",""",",Tabla1[[#This Row],[id_agregador]],",",Tabla1[[#This Row],[id sitio]],"),"),"")</f>
        <v>(471,174,61,"IF4-6","17-EG6-3",470,"","","","",13,58),</v>
      </c>
      <c r="AX148" t="str">
        <f>IF(AN148=1,_xlfn.CONCAT("(",5+SUM($AS$1:AS147),",",Tabla1[[#This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5]])+1,20)),""),""",",5+SUM($AS$1:AS147)-1,",""","",""",""","",""",""","",""",""","",""",",Tabla1[[#This Row],[id_agregador]],",",Tabla1[[#This Row],[id sitio]],"),"),"")</f>
        <v/>
      </c>
      <c r="AY148" t="str">
        <f>IF(AM148=1,_xlfn.CONCAT("(",6+SUM($AS$1:AS147),",",Tabla1[[#This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6]])+1,20)),""),""",",6+SUM($AS$1:AS147)-1,",""","",""",""","",""",""","",""",""","",""",",Tabla1[[#This Row],[id_agregador]],",",Tabla1[[#This Row],[id sitio]],"),"),"")</f>
        <v/>
      </c>
      <c r="AZ148" t="str">
        <f>IF(AL148=1,_xlfn.CONCAT("(",7+SUM($AS$1:AS147),",",Tabla1[[#This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7]])+1,20)),""),""",",7+SUM($AS$1:AS147)-1,",""","",""",""","",""",""","",""",""","",""",",Tabla1[[#This Row],[id_agregador]],",",Tabla1[[#This Row],[id sitio]],"),"),"")</f>
        <v/>
      </c>
      <c r="BA148" t="str">
        <f>IF(AK148=1,_xlfn.CONCAT("(",8+SUM($AS$1:AS147),",",Tabla1[[#This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8]])+1,20)),""),""",",8+SUM($AS$1:AS147)-1,",""","",""",""","",""",""","",""",""","",""",",Tabla1[[#This Row],[id_agregador]],",",Tabla1[[#This Row],[id sitio]],"),"),"")</f>
        <v/>
      </c>
    </row>
    <row r="149" spans="1:53" x14ac:dyDescent="0.25">
      <c r="A149" s="6" t="s">
        <v>273</v>
      </c>
      <c r="B149" s="6" t="s">
        <v>440</v>
      </c>
      <c r="C149" s="6">
        <f>VLOOKUP(Tabla1[[#This Row],[NOMBRE DE SERVICIO]],tb_servicio!D:E,2,FALSE)</f>
        <v>67</v>
      </c>
      <c r="D149" s="6" t="s">
        <v>179</v>
      </c>
      <c r="E149" s="6">
        <f>IF(Tabla1[[#This Row],[IDU 1]]&lt;&gt;"",VLOOKUP(Tabla1[[#This Row],[IDU 1]],tb_idu!$B:$E,4,FALSE),"")</f>
        <v>149</v>
      </c>
      <c r="F149" s="6" t="s">
        <v>599</v>
      </c>
      <c r="G149" s="6" t="s">
        <v>154</v>
      </c>
      <c r="H149" s="6">
        <f>IF(Tabla1[[#This Row],[IDU 2]]&lt;&gt;"",VLOOKUP(Tabla1[[#This Row],[IDU 2]],tb_idu!$B:$E,4,FALSE),"")</f>
        <v>120</v>
      </c>
      <c r="I149" s="6" t="s">
        <v>669</v>
      </c>
      <c r="J149" s="6" t="s">
        <v>108</v>
      </c>
      <c r="K149" s="6">
        <f>IF(Tabla1[[#This Row],[IDU 3]]&lt;&gt;"",VLOOKUP(Tabla1[[#This Row],[IDU 3]],tb_idu!$B:$E,4,FALSE),"")</f>
        <v>12</v>
      </c>
      <c r="L149" s="6" t="s">
        <v>563</v>
      </c>
      <c r="M149" s="6" t="s">
        <v>220</v>
      </c>
      <c r="N149" s="6">
        <f>IF(Tabla1[[#This Row],[IDU 4]]&lt;&gt;"",VLOOKUP(Tabla1[[#This Row],[IDU 4]],tb_idu!$B:$E,4,FALSE),"")</f>
        <v>61</v>
      </c>
      <c r="O149" s="6" t="s">
        <v>670</v>
      </c>
      <c r="P149" s="6"/>
      <c r="Q149" s="6" t="str">
        <f>IF(Tabla1[[#This Row],[IDU 5]]&lt;&gt;"",VLOOKUP(Tabla1[[#This Row],[IDU 5]],tb_idu!$B:$E,4,FALSE),"")</f>
        <v/>
      </c>
      <c r="R149" s="6"/>
      <c r="S149" s="6"/>
      <c r="T149" s="6" t="str">
        <f>IF(Tabla1[[#This Row],[IDU 6]]&lt;&gt;"",VLOOKUP(Tabla1[[#This Row],[IDU 6]],tb_idu!$B:$E,4,FALSE),"")</f>
        <v/>
      </c>
      <c r="U149" s="6"/>
      <c r="V149" s="6"/>
      <c r="W149" s="6" t="str">
        <f>IF(Tabla1[[#This Row],[IDU 7]]&lt;&gt;"",VLOOKUP(Tabla1[[#This Row],[IDU 7]],tb_idu!$B:$E,4,FALSE),"")</f>
        <v/>
      </c>
      <c r="X149" s="6"/>
      <c r="Y149" s="6"/>
      <c r="Z149" s="6" t="str">
        <f>IF(Tabla1[[#This Row],[IDU 8]]&lt;&gt;"",VLOOKUP(Tabla1[[#This Row],[IDU 8]],tb_idu!$B:$E,4,FALSE),"")</f>
        <v/>
      </c>
      <c r="AA149" s="6"/>
      <c r="AB149" s="6"/>
      <c r="AC149" s="6"/>
      <c r="AD149" s="6" t="s">
        <v>553</v>
      </c>
      <c r="AE149" s="6" t="s">
        <v>671</v>
      </c>
      <c r="AF149" s="6" t="s">
        <v>58</v>
      </c>
      <c r="AG149" s="6">
        <f>VLOOKUP(Tabla1[[#This Row],[NOMBRE DEL SITE]],tb_sitio!B:D,3,FALSE)</f>
        <v>59</v>
      </c>
      <c r="AH149" s="6" t="s">
        <v>12</v>
      </c>
      <c r="AI149" s="10">
        <f>VLOOKUP(Tabla1[[#This Row],[NOMBRE DEL PE ( agregador )]],tb_sitio!B:D,3,FALSE)</f>
        <v>13</v>
      </c>
      <c r="AK149">
        <f>IF(Tabla1[[#This Row],[id idu8]]&lt;&gt;"",1,0)</f>
        <v>0</v>
      </c>
      <c r="AL149">
        <f>IF(Tabla1[[#This Row],[id idu7]]&lt;&gt;"",1,0)</f>
        <v>0</v>
      </c>
      <c r="AM149">
        <f>IF(Tabla1[[#This Row],[id idu6]]&lt;&gt;"",1,0)</f>
        <v>0</v>
      </c>
      <c r="AN149">
        <f>IF(Tabla1[[#This Row],[id idu5]]&lt;&gt;"",1,0)</f>
        <v>0</v>
      </c>
      <c r="AO149">
        <f>IF(Tabla1[[#This Row],[id idu4]]&lt;&gt;"",1,0)</f>
        <v>1</v>
      </c>
      <c r="AP149">
        <f>IF(Tabla1[[#This Row],[id idu3]]&lt;&gt;"",1,0)</f>
        <v>1</v>
      </c>
      <c r="AQ149">
        <f>IF(Tabla1[[#This Row],[id idu2]]&lt;&gt;"",1,0)</f>
        <v>1</v>
      </c>
      <c r="AR149">
        <f>IF(OR(Tabla1[[#This Row],[id idu]]&lt;&gt;"",Tabla1[[#This Row],[id servicio]]&lt;&gt;""),1,0)</f>
        <v>1</v>
      </c>
      <c r="AS149">
        <f t="shared" si="2"/>
        <v>4</v>
      </c>
      <c r="AT149" t="str">
        <f>IF(AR149=1,_xlfn.CONCAT("(",1+SUM($AS$1:AS148),",",Tabla1[[#This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(472,67,149,"17-EG6-4","IF3-5",NULL,"LIM_EAL_PAG_1","Gi0/0/6","","",13,59),</v>
      </c>
      <c r="AU149" t="str">
        <f>IF(AQ149=1,_xlfn.CONCAT("(",2+SUM($AS$1:AS148),",",Tabla1[[#This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2]])+1,20)),""),""",",2+SUM($AS$1:AS148)-1,",""","",""",""","",""",""","",""",""","",""",",Tabla1[[#This Row],[id_agregador]],",",Tabla1[[#This Row],[id sitio]],"),"),"")</f>
        <v>(473,67,120,"IF3-5","IF1-2",472,"","","","",13,59),</v>
      </c>
      <c r="AV149" s="9" t="str">
        <f>IF(AP149=1,_xlfn.CONCAT("(",3+SUM($AS$1:AS148),",",Tabla1[[#This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3]])+1,20)),""),""",",3+SUM($AS$1:AS148)-1,",""","",""",""","",""",""","",""",""","",""",",Tabla1[[#This Row],[id_agregador]],",",Tabla1[[#This Row],[id sitio]],"),"),"")</f>
        <v>(474,67,12,"IF3-5","IF4-6",473,"","","","",13,59),</v>
      </c>
      <c r="AW149" t="str">
        <f>IF(AO149=1,_xlfn.CONCAT("(",4+SUM($AS$1:AS148),",",Tabla1[[#This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4]])+1,20)),""),""",",4+SUM($AS$1:AS148)-1,",""","",""",""","",""",""","",""",""","",""",",Tabla1[[#This Row],[id_agregador]],",",Tabla1[[#This Row],[id sitio]],"),"),"")</f>
        <v>(475,67,61,"IF4-6","17-EG6-3",474,"","","","",13,59),</v>
      </c>
      <c r="AX149" t="str">
        <f>IF(AN149=1,_xlfn.CONCAT("(",5+SUM($AS$1:AS148),",",Tabla1[[#This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5]])+1,20)),""),""",",5+SUM($AS$1:AS148)-1,",""","",""",""","",""",""","",""",""","",""",",Tabla1[[#This Row],[id_agregador]],",",Tabla1[[#This Row],[id sitio]],"),"),"")</f>
        <v/>
      </c>
      <c r="AY149" t="str">
        <f>IF(AM149=1,_xlfn.CONCAT("(",6+SUM($AS$1:AS148),",",Tabla1[[#This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6]])+1,20)),""),""",",6+SUM($AS$1:AS148)-1,",""","",""",""","",""",""","",""",""","",""",",Tabla1[[#This Row],[id_agregador]],",",Tabla1[[#This Row],[id sitio]],"),"),"")</f>
        <v/>
      </c>
      <c r="AZ149" t="str">
        <f>IF(AL149=1,_xlfn.CONCAT("(",7+SUM($AS$1:AS148),",",Tabla1[[#This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7]])+1,20)),""),""",",7+SUM($AS$1:AS148)-1,",""","",""",""","",""",""","",""",""","",""",",Tabla1[[#This Row],[id_agregador]],",",Tabla1[[#This Row],[id sitio]],"),"),"")</f>
        <v/>
      </c>
      <c r="BA149" t="str">
        <f>IF(AK149=1,_xlfn.CONCAT("(",8+SUM($AS$1:AS148),",",Tabla1[[#This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8]])+1,20)),""),""",",8+SUM($AS$1:AS148)-1,",""","",""",""","",""",""","",""",""","",""",",Tabla1[[#This Row],[id_agregador]],",",Tabla1[[#This Row],[id sitio]],"),"),"")</f>
        <v/>
      </c>
    </row>
    <row r="150" spans="1:53" x14ac:dyDescent="0.25">
      <c r="A150" s="6" t="s">
        <v>272</v>
      </c>
      <c r="B150" s="6" t="s">
        <v>441</v>
      </c>
      <c r="C150" s="6">
        <f>VLOOKUP(Tabla1[[#This Row],[NOMBRE DE SERVICIO]],tb_servicio!D:E,2,FALSE)</f>
        <v>175</v>
      </c>
      <c r="D150" s="6" t="s">
        <v>179</v>
      </c>
      <c r="E150" s="6">
        <f>IF(Tabla1[[#This Row],[IDU 1]]&lt;&gt;"",VLOOKUP(Tabla1[[#This Row],[IDU 1]],tb_idu!$B:$E,4,FALSE),"")</f>
        <v>149</v>
      </c>
      <c r="F150" s="6" t="s">
        <v>600</v>
      </c>
      <c r="G150" s="6" t="s">
        <v>154</v>
      </c>
      <c r="H150" s="6">
        <f>IF(Tabla1[[#This Row],[IDU 2]]&lt;&gt;"",VLOOKUP(Tabla1[[#This Row],[IDU 2]],tb_idu!$B:$E,4,FALSE),"")</f>
        <v>120</v>
      </c>
      <c r="I150" s="6" t="s">
        <v>669</v>
      </c>
      <c r="J150" s="6" t="s">
        <v>108</v>
      </c>
      <c r="K150" s="6">
        <f>IF(Tabla1[[#This Row],[IDU 3]]&lt;&gt;"",VLOOKUP(Tabla1[[#This Row],[IDU 3]],tb_idu!$B:$E,4,FALSE),"")</f>
        <v>12</v>
      </c>
      <c r="L150" s="6" t="s">
        <v>563</v>
      </c>
      <c r="M150" s="6" t="s">
        <v>220</v>
      </c>
      <c r="N150" s="6">
        <f>IF(Tabla1[[#This Row],[IDU 4]]&lt;&gt;"",VLOOKUP(Tabla1[[#This Row],[IDU 4]],tb_idu!$B:$E,4,FALSE),"")</f>
        <v>61</v>
      </c>
      <c r="O150" s="6" t="s">
        <v>670</v>
      </c>
      <c r="P150" s="6"/>
      <c r="Q150" s="6" t="str">
        <f>IF(Tabla1[[#This Row],[IDU 5]]&lt;&gt;"",VLOOKUP(Tabla1[[#This Row],[IDU 5]],tb_idu!$B:$E,4,FALSE),"")</f>
        <v/>
      </c>
      <c r="R150" s="6"/>
      <c r="S150" s="6"/>
      <c r="T150" s="6" t="str">
        <f>IF(Tabla1[[#This Row],[IDU 6]]&lt;&gt;"",VLOOKUP(Tabla1[[#This Row],[IDU 6]],tb_idu!$B:$E,4,FALSE),"")</f>
        <v/>
      </c>
      <c r="U150" s="6"/>
      <c r="V150" s="6"/>
      <c r="W150" s="6" t="str">
        <f>IF(Tabla1[[#This Row],[IDU 7]]&lt;&gt;"",VLOOKUP(Tabla1[[#This Row],[IDU 7]],tb_idu!$B:$E,4,FALSE),"")</f>
        <v/>
      </c>
      <c r="X150" s="6"/>
      <c r="Y150" s="6"/>
      <c r="Z150" s="6" t="str">
        <f>IF(Tabla1[[#This Row],[IDU 8]]&lt;&gt;"",VLOOKUP(Tabla1[[#This Row],[IDU 8]],tb_idu!$B:$E,4,FALSE),"")</f>
        <v/>
      </c>
      <c r="AA150" s="6"/>
      <c r="AB150" s="6"/>
      <c r="AC150" s="6"/>
      <c r="AD150" s="6" t="s">
        <v>553</v>
      </c>
      <c r="AE150" s="6" t="s">
        <v>671</v>
      </c>
      <c r="AF150" s="6" t="s">
        <v>58</v>
      </c>
      <c r="AG150" s="6">
        <f>VLOOKUP(Tabla1[[#This Row],[NOMBRE DEL SITE]],tb_sitio!B:D,3,FALSE)</f>
        <v>59</v>
      </c>
      <c r="AH150" s="6" t="s">
        <v>12</v>
      </c>
      <c r="AI150" s="10">
        <f>VLOOKUP(Tabla1[[#This Row],[NOMBRE DEL PE ( agregador )]],tb_sitio!B:D,3,FALSE)</f>
        <v>13</v>
      </c>
      <c r="AK150">
        <f>IF(Tabla1[[#This Row],[id idu8]]&lt;&gt;"",1,0)</f>
        <v>0</v>
      </c>
      <c r="AL150">
        <f>IF(Tabla1[[#This Row],[id idu7]]&lt;&gt;"",1,0)</f>
        <v>0</v>
      </c>
      <c r="AM150">
        <f>IF(Tabla1[[#This Row],[id idu6]]&lt;&gt;"",1,0)</f>
        <v>0</v>
      </c>
      <c r="AN150">
        <f>IF(Tabla1[[#This Row],[id idu5]]&lt;&gt;"",1,0)</f>
        <v>0</v>
      </c>
      <c r="AO150">
        <f>IF(Tabla1[[#This Row],[id idu4]]&lt;&gt;"",1,0)</f>
        <v>1</v>
      </c>
      <c r="AP150">
        <f>IF(Tabla1[[#This Row],[id idu3]]&lt;&gt;"",1,0)</f>
        <v>1</v>
      </c>
      <c r="AQ150">
        <f>IF(Tabla1[[#This Row],[id idu2]]&lt;&gt;"",1,0)</f>
        <v>1</v>
      </c>
      <c r="AR150">
        <f>IF(OR(Tabla1[[#This Row],[id idu]]&lt;&gt;"",Tabla1[[#This Row],[id servicio]]&lt;&gt;""),1,0)</f>
        <v>1</v>
      </c>
      <c r="AS150">
        <f t="shared" si="2"/>
        <v>4</v>
      </c>
      <c r="AT150" t="str">
        <f>IF(AR150=1,_xlfn.CONCAT("(",1+SUM($AS$1:AS149),",",Tabla1[[#This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(476,175,149,"17-EG6-1","IF3-5",NULL,"LIM_EAL_PAG_1","Gi0/0/6","","",13,59),</v>
      </c>
      <c r="AU150" t="str">
        <f>IF(AQ150=1,_xlfn.CONCAT("(",2+SUM($AS$1:AS149),",",Tabla1[[#This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2]])+1,20)),""),""",",2+SUM($AS$1:AS149)-1,",""","",""",""","",""",""","",""",""","",""",",Tabla1[[#This Row],[id_agregador]],",",Tabla1[[#This Row],[id sitio]],"),"),"")</f>
        <v>(477,175,120,"IF3-5","IF1-2",476,"","","","",13,59),</v>
      </c>
      <c r="AV150" s="9" t="str">
        <f>IF(AP150=1,_xlfn.CONCAT("(",3+SUM($AS$1:AS149),",",Tabla1[[#This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3]])+1,20)),""),""",",3+SUM($AS$1:AS149)-1,",""","",""",""","",""",""","",""",""","",""",",Tabla1[[#This Row],[id_agregador]],",",Tabla1[[#This Row],[id sitio]],"),"),"")</f>
        <v>(478,175,12,"IF3-5","IF4-6",477,"","","","",13,59),</v>
      </c>
      <c r="AW150" t="str">
        <f>IF(AO150=1,_xlfn.CONCAT("(",4+SUM($AS$1:AS149),",",Tabla1[[#This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4]])+1,20)),""),""",",4+SUM($AS$1:AS149)-1,",""","",""",""","",""",""","",""",""","",""",",Tabla1[[#This Row],[id_agregador]],",",Tabla1[[#This Row],[id sitio]],"),"),"")</f>
        <v>(479,175,61,"IF4-6","17-EG6-3",478,"","","","",13,59),</v>
      </c>
      <c r="AX150" t="str">
        <f>IF(AN150=1,_xlfn.CONCAT("(",5+SUM($AS$1:AS149),",",Tabla1[[#This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5]])+1,20)),""),""",",5+SUM($AS$1:AS149)-1,",""","",""",""","",""",""","",""",""","",""",",Tabla1[[#This Row],[id_agregador]],",",Tabla1[[#This Row],[id sitio]],"),"),"")</f>
        <v/>
      </c>
      <c r="AY150" t="str">
        <f>IF(AM150=1,_xlfn.CONCAT("(",6+SUM($AS$1:AS149),",",Tabla1[[#This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6]])+1,20)),""),""",",6+SUM($AS$1:AS149)-1,",""","",""",""","",""",""","",""",""","",""",",Tabla1[[#This Row],[id_agregador]],",",Tabla1[[#This Row],[id sitio]],"),"),"")</f>
        <v/>
      </c>
      <c r="AZ150" t="str">
        <f>IF(AL150=1,_xlfn.CONCAT("(",7+SUM($AS$1:AS149),",",Tabla1[[#This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7]])+1,20)),""),""",",7+SUM($AS$1:AS149)-1,",""","",""",""","",""",""","",""",""","",""",",Tabla1[[#This Row],[id_agregador]],",",Tabla1[[#This Row],[id sitio]],"),"),"")</f>
        <v/>
      </c>
      <c r="BA150" t="str">
        <f>IF(AK150=1,_xlfn.CONCAT("(",8+SUM($AS$1:AS149),",",Tabla1[[#This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8]])+1,20)),""),""",",8+SUM($AS$1:AS149)-1,",""","",""",""","",""",""","",""",""","",""",",Tabla1[[#This Row],[id_agregador]],",",Tabla1[[#This Row],[id sitio]],"),"),"")</f>
        <v/>
      </c>
    </row>
    <row r="151" spans="1:53" x14ac:dyDescent="0.25">
      <c r="A151" s="6" t="s">
        <v>276</v>
      </c>
      <c r="B151" s="6" t="s">
        <v>442</v>
      </c>
      <c r="C151" s="6">
        <f>VLOOKUP(Tabla1[[#This Row],[NOMBRE DE SERVICIO]],tb_servicio!D:E,2,FALSE)</f>
        <v>23</v>
      </c>
      <c r="D151" s="6" t="s">
        <v>180</v>
      </c>
      <c r="E151" s="6">
        <f>IF(Tabla1[[#This Row],[IDU 1]]&lt;&gt;"",VLOOKUP(Tabla1[[#This Row],[IDU 1]],tb_idu!$B:$E,4,FALSE),"")</f>
        <v>150</v>
      </c>
      <c r="F151" s="6" t="s">
        <v>597</v>
      </c>
      <c r="G151" s="6" t="s">
        <v>230</v>
      </c>
      <c r="H151" s="6">
        <f>IF(Tabla1[[#This Row],[IDU 2]]&lt;&gt;"",VLOOKUP(Tabla1[[#This Row],[IDU 2]],tb_idu!$B:$E,4,FALSE),"")</f>
        <v>26</v>
      </c>
      <c r="I151" s="6" t="s">
        <v>585</v>
      </c>
      <c r="J151" s="6" t="s">
        <v>230</v>
      </c>
      <c r="K151" s="6">
        <f>IF(Tabla1[[#This Row],[IDU 3]]&lt;&gt;"",VLOOKUP(Tabla1[[#This Row],[IDU 3]],tb_idu!$B:$E,4,FALSE),"")</f>
        <v>26</v>
      </c>
      <c r="L151" s="6" t="s">
        <v>585</v>
      </c>
      <c r="M151" s="6"/>
      <c r="N151" s="6" t="str">
        <f>IF(Tabla1[[#This Row],[IDU 4]]&lt;&gt;"",VLOOKUP(Tabla1[[#This Row],[IDU 4]],tb_idu!$B:$E,4,FALSE),"")</f>
        <v/>
      </c>
      <c r="O151" s="6"/>
      <c r="P151" s="6"/>
      <c r="Q151" s="6" t="str">
        <f>IF(Tabla1[[#This Row],[IDU 5]]&lt;&gt;"",VLOOKUP(Tabla1[[#This Row],[IDU 5]],tb_idu!$B:$E,4,FALSE),"")</f>
        <v/>
      </c>
      <c r="R151" s="6"/>
      <c r="S151" s="6"/>
      <c r="T151" s="6" t="str">
        <f>IF(Tabla1[[#This Row],[IDU 6]]&lt;&gt;"",VLOOKUP(Tabla1[[#This Row],[IDU 6]],tb_idu!$B:$E,4,FALSE),"")</f>
        <v/>
      </c>
      <c r="U151" s="6"/>
      <c r="V151" s="6"/>
      <c r="W151" s="6" t="str">
        <f>IF(Tabla1[[#This Row],[IDU 7]]&lt;&gt;"",VLOOKUP(Tabla1[[#This Row],[IDU 7]],tb_idu!$B:$E,4,FALSE),"")</f>
        <v/>
      </c>
      <c r="X151" s="6"/>
      <c r="Y151" s="6"/>
      <c r="Z151" s="6" t="str">
        <f>IF(Tabla1[[#This Row],[IDU 8]]&lt;&gt;"",VLOOKUP(Tabla1[[#This Row],[IDU 8]],tb_idu!$B:$E,4,FALSE),"")</f>
        <v/>
      </c>
      <c r="AA151" s="6"/>
      <c r="AB151" s="6"/>
      <c r="AC151" s="6"/>
      <c r="AD151" s="6" t="s">
        <v>576</v>
      </c>
      <c r="AE151" s="6" t="s">
        <v>705</v>
      </c>
      <c r="AF151" s="6" t="s">
        <v>59</v>
      </c>
      <c r="AG151" s="6">
        <f>VLOOKUP(Tabla1[[#This Row],[NOMBRE DEL SITE]],tb_sitio!B:D,3,FALSE)</f>
        <v>60</v>
      </c>
      <c r="AH151" s="6" t="s">
        <v>96</v>
      </c>
      <c r="AI151" s="10">
        <f>VLOOKUP(Tabla1[[#This Row],[NOMBRE DEL PE ( agregador )]],tb_sitio!B:D,3,FALSE)</f>
        <v>6</v>
      </c>
      <c r="AK151">
        <f>IF(Tabla1[[#This Row],[id idu8]]&lt;&gt;"",1,0)</f>
        <v>0</v>
      </c>
      <c r="AL151">
        <f>IF(Tabla1[[#This Row],[id idu7]]&lt;&gt;"",1,0)</f>
        <v>0</v>
      </c>
      <c r="AM151">
        <f>IF(Tabla1[[#This Row],[id idu6]]&lt;&gt;"",1,0)</f>
        <v>0</v>
      </c>
      <c r="AN151">
        <f>IF(Tabla1[[#This Row],[id idu5]]&lt;&gt;"",1,0)</f>
        <v>0</v>
      </c>
      <c r="AO151">
        <f>IF(Tabla1[[#This Row],[id idu4]]&lt;&gt;"",1,0)</f>
        <v>0</v>
      </c>
      <c r="AP151">
        <f>IF(Tabla1[[#This Row],[id idu3]]&lt;&gt;"",1,0)</f>
        <v>1</v>
      </c>
      <c r="AQ151">
        <f>IF(Tabla1[[#This Row],[id idu2]]&lt;&gt;"",1,0)</f>
        <v>1</v>
      </c>
      <c r="AR151">
        <f>IF(OR(Tabla1[[#This Row],[id idu]]&lt;&gt;"",Tabla1[[#This Row],[id servicio]]&lt;&gt;""),1,0)</f>
        <v>1</v>
      </c>
      <c r="AS151">
        <f t="shared" si="2"/>
        <v>3</v>
      </c>
      <c r="AT151" t="str">
        <f>IF(AR151=1,_xlfn.CONCAT("(",1+SUM($AS$1:AS150),",",Tabla1[[#This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(480,23,150,"17-EG6-5","IF3-5",NULL,"LIM_SJM_RAN_1","Gi0/3/0/14","","",6,60),</v>
      </c>
      <c r="AU151" t="str">
        <f>IF(AQ151=1,_xlfn.CONCAT("(",2+SUM($AS$1:AS150),",",Tabla1[[#This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2]])+1,20)),""),""",",2+SUM($AS$1:AS150)-1,",""","",""",""","",""",""","",""",""","",""",",Tabla1[[#This Row],[id_agregador]],",",Tabla1[[#This Row],[id sitio]],"),"),"")</f>
        <v>(481,23,26,"IF3-5","17-EG6-2",480,"","","","",6,60),</v>
      </c>
      <c r="AV151" s="9" t="str">
        <f>IF(AP151=1,_xlfn.CONCAT("(",3+SUM($AS$1:AS150),",",Tabla1[[#This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3]])+1,20)),""),""",",3+SUM($AS$1:AS150)-1,",""","",""",""","",""",""","",""",""","",""",",Tabla1[[#This Row],[id_agregador]],",",Tabla1[[#This Row],[id sitio]],"),"),"")</f>
        <v>(482,23,26,"IF3-5","17-EG6-2",481,"","","","",6,60),</v>
      </c>
      <c r="AW151" t="str">
        <f>IF(AO151=1,_xlfn.CONCAT("(",4+SUM($AS$1:AS150),",",Tabla1[[#This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4]])+1,20)),""),""",",4+SUM($AS$1:AS150)-1,",""","",""",""","",""",""","",""",""","",""",",Tabla1[[#This Row],[id_agregador]],",",Tabla1[[#This Row],[id sitio]],"),"),"")</f>
        <v/>
      </c>
      <c r="AX151" t="str">
        <f>IF(AN151=1,_xlfn.CONCAT("(",5+SUM($AS$1:AS150),",",Tabla1[[#This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5]])+1,20)),""),""",",5+SUM($AS$1:AS150)-1,",""","",""",""","",""",""","",""",""","",""",",Tabla1[[#This Row],[id_agregador]],",",Tabla1[[#This Row],[id sitio]],"),"),"")</f>
        <v/>
      </c>
      <c r="AY151" t="str">
        <f>IF(AM151=1,_xlfn.CONCAT("(",6+SUM($AS$1:AS150),",",Tabla1[[#This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6]])+1,20)),""),""",",6+SUM($AS$1:AS150)-1,",""","",""",""","",""",""","",""",""","",""",",Tabla1[[#This Row],[id_agregador]],",",Tabla1[[#This Row],[id sitio]],"),"),"")</f>
        <v/>
      </c>
      <c r="AZ151" t="str">
        <f>IF(AL151=1,_xlfn.CONCAT("(",7+SUM($AS$1:AS150),",",Tabla1[[#This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7]])+1,20)),""),""",",7+SUM($AS$1:AS150)-1,",""","",""",""","",""",""","",""",""","",""",",Tabla1[[#This Row],[id_agregador]],",",Tabla1[[#This Row],[id sitio]],"),"),"")</f>
        <v/>
      </c>
      <c r="BA151" t="str">
        <f>IF(AK151=1,_xlfn.CONCAT("(",8+SUM($AS$1:AS150),",",Tabla1[[#This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8]])+1,20)),""),""",",8+SUM($AS$1:AS150)-1,",""","",""",""","",""",""","",""",""","",""",",Tabla1[[#This Row],[id_agregador]],",",Tabla1[[#This Row],[id sitio]],"),"),"")</f>
        <v/>
      </c>
    </row>
    <row r="152" spans="1:53" x14ac:dyDescent="0.25">
      <c r="A152" s="6" t="s">
        <v>273</v>
      </c>
      <c r="B152" s="6" t="s">
        <v>443</v>
      </c>
      <c r="C152" s="6">
        <f>VLOOKUP(Tabla1[[#This Row],[NOMBRE DE SERVICIO]],tb_servicio!D:E,2,FALSE)</f>
        <v>68</v>
      </c>
      <c r="D152" s="6" t="s">
        <v>181</v>
      </c>
      <c r="E152" s="6">
        <f>IF(Tabla1[[#This Row],[IDU 1]]&lt;&gt;"",VLOOKUP(Tabla1[[#This Row],[IDU 1]],tb_idu!$B:$E,4,FALSE),"")</f>
        <v>151</v>
      </c>
      <c r="F152" s="6" t="s">
        <v>599</v>
      </c>
      <c r="G152" s="6" t="s">
        <v>247</v>
      </c>
      <c r="H152" s="6">
        <f>IF(Tabla1[[#This Row],[IDU 2]]&lt;&gt;"",VLOOKUP(Tabla1[[#This Row],[IDU 2]],tb_idu!$B:$E,4,FALSE),"")</f>
        <v>25</v>
      </c>
      <c r="I152" s="6" t="s">
        <v>564</v>
      </c>
      <c r="J152" s="6"/>
      <c r="K152" s="6" t="str">
        <f>IF(Tabla1[[#This Row],[IDU 3]]&lt;&gt;"",VLOOKUP(Tabla1[[#This Row],[IDU 3]],tb_idu!$B:$E,4,FALSE),"")</f>
        <v/>
      </c>
      <c r="L152" s="6"/>
      <c r="M152" s="6"/>
      <c r="N152" s="6" t="str">
        <f>IF(Tabla1[[#This Row],[IDU 4]]&lt;&gt;"",VLOOKUP(Tabla1[[#This Row],[IDU 4]],tb_idu!$B:$E,4,FALSE),"")</f>
        <v/>
      </c>
      <c r="O152" s="6"/>
      <c r="P152" s="6"/>
      <c r="Q152" s="6" t="str">
        <f>IF(Tabla1[[#This Row],[IDU 5]]&lt;&gt;"",VLOOKUP(Tabla1[[#This Row],[IDU 5]],tb_idu!$B:$E,4,FALSE),"")</f>
        <v/>
      </c>
      <c r="R152" s="6"/>
      <c r="S152" s="6"/>
      <c r="T152" s="6" t="str">
        <f>IF(Tabla1[[#This Row],[IDU 6]]&lt;&gt;"",VLOOKUP(Tabla1[[#This Row],[IDU 6]],tb_idu!$B:$E,4,FALSE),"")</f>
        <v/>
      </c>
      <c r="U152" s="6"/>
      <c r="V152" s="6"/>
      <c r="W152" s="6" t="str">
        <f>IF(Tabla1[[#This Row],[IDU 7]]&lt;&gt;"",VLOOKUP(Tabla1[[#This Row],[IDU 7]],tb_idu!$B:$E,4,FALSE),"")</f>
        <v/>
      </c>
      <c r="X152" s="6"/>
      <c r="Y152" s="6"/>
      <c r="Z152" s="6" t="str">
        <f>IF(Tabla1[[#This Row],[IDU 8]]&lt;&gt;"",VLOOKUP(Tabla1[[#This Row],[IDU 8]],tb_idu!$B:$E,4,FALSE),"")</f>
        <v/>
      </c>
      <c r="AA152" s="6"/>
      <c r="AB152" s="6"/>
      <c r="AC152" s="6"/>
      <c r="AD152" s="6" t="s">
        <v>607</v>
      </c>
      <c r="AE152" s="6" t="s">
        <v>706</v>
      </c>
      <c r="AF152" s="6" t="s">
        <v>60</v>
      </c>
      <c r="AG152" s="6">
        <f>VLOOKUP(Tabla1[[#This Row],[NOMBRE DEL SITE]],tb_sitio!B:D,3,FALSE)</f>
        <v>61</v>
      </c>
      <c r="AH152" s="6" t="s">
        <v>96</v>
      </c>
      <c r="AI152" s="10">
        <f>VLOOKUP(Tabla1[[#This Row],[NOMBRE DEL PE ( agregador )]],tb_sitio!B:D,3,FALSE)</f>
        <v>6</v>
      </c>
      <c r="AK152">
        <f>IF(Tabla1[[#This Row],[id idu8]]&lt;&gt;"",1,0)</f>
        <v>0</v>
      </c>
      <c r="AL152">
        <f>IF(Tabla1[[#This Row],[id idu7]]&lt;&gt;"",1,0)</f>
        <v>0</v>
      </c>
      <c r="AM152">
        <f>IF(Tabla1[[#This Row],[id idu6]]&lt;&gt;"",1,0)</f>
        <v>0</v>
      </c>
      <c r="AN152">
        <f>IF(Tabla1[[#This Row],[id idu5]]&lt;&gt;"",1,0)</f>
        <v>0</v>
      </c>
      <c r="AO152">
        <f>IF(Tabla1[[#This Row],[id idu4]]&lt;&gt;"",1,0)</f>
        <v>0</v>
      </c>
      <c r="AP152">
        <f>IF(Tabla1[[#This Row],[id idu3]]&lt;&gt;"",1,0)</f>
        <v>0</v>
      </c>
      <c r="AQ152">
        <f>IF(Tabla1[[#This Row],[id idu2]]&lt;&gt;"",1,0)</f>
        <v>1</v>
      </c>
      <c r="AR152">
        <f>IF(OR(Tabla1[[#This Row],[id idu]]&lt;&gt;"",Tabla1[[#This Row],[id servicio]]&lt;&gt;""),1,0)</f>
        <v>1</v>
      </c>
      <c r="AS152">
        <f t="shared" si="2"/>
        <v>2</v>
      </c>
      <c r="AT152" t="str">
        <f>IF(AR152=1,_xlfn.CONCAT("(",1+SUM($AS$1:AS151),",",Tabla1[[#This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(483,68,151,"17-EG6-4","IF3-5",NULL,"LIM_SJMI_AGG_1","Gi1/1/13","","",6,61),</v>
      </c>
      <c r="AU152" t="str">
        <f>IF(AQ152=1,_xlfn.CONCAT("(",2+SUM($AS$1:AS151),",",Tabla1[[#This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2]])+1,20)),""),""",",2+SUM($AS$1:AS151)-1,",""","",""",""","",""",""","",""",""","",""",",Tabla1[[#This Row],[id_agregador]],",",Tabla1[[#This Row],[id sitio]],"),"),"")</f>
        <v>(484,68,25,"IF1-2","17-EG6-1",483,"","","","",6,61),</v>
      </c>
      <c r="AV152" s="9" t="str">
        <f>IF(AP152=1,_xlfn.CONCAT("(",3+SUM($AS$1:AS151),",",Tabla1[[#This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3]])+1,20)),""),""",",3+SUM($AS$1:AS151)-1,",""","",""",""","",""",""","",""",""","",""",",Tabla1[[#This Row],[id_agregador]],",",Tabla1[[#This Row],[id sitio]],"),"),"")</f>
        <v/>
      </c>
      <c r="AW152" t="str">
        <f>IF(AO152=1,_xlfn.CONCAT("(",4+SUM($AS$1:AS151),",",Tabla1[[#This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4]])+1,20)),""),""",",4+SUM($AS$1:AS151)-1,",""","",""",""","",""",""","",""",""","",""",",Tabla1[[#This Row],[id_agregador]],",",Tabla1[[#This Row],[id sitio]],"),"),"")</f>
        <v/>
      </c>
      <c r="AX152" t="str">
        <f>IF(AN152=1,_xlfn.CONCAT("(",5+SUM($AS$1:AS151),",",Tabla1[[#This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5]])+1,20)),""),""",",5+SUM($AS$1:AS151)-1,",""","",""",""","",""",""","",""",""","",""",",Tabla1[[#This Row],[id_agregador]],",",Tabla1[[#This Row],[id sitio]],"),"),"")</f>
        <v/>
      </c>
      <c r="AY152" t="str">
        <f>IF(AM152=1,_xlfn.CONCAT("(",6+SUM($AS$1:AS151),",",Tabla1[[#This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6]])+1,20)),""),""",",6+SUM($AS$1:AS151)-1,",""","",""",""","",""",""","",""",""","",""",",Tabla1[[#This Row],[id_agregador]],",",Tabla1[[#This Row],[id sitio]],"),"),"")</f>
        <v/>
      </c>
      <c r="AZ152" t="str">
        <f>IF(AL152=1,_xlfn.CONCAT("(",7+SUM($AS$1:AS151),",",Tabla1[[#This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7]])+1,20)),""),""",",7+SUM($AS$1:AS151)-1,",""","",""",""","",""",""","",""",""","",""",",Tabla1[[#This Row],[id_agregador]],",",Tabla1[[#This Row],[id sitio]],"),"),"")</f>
        <v/>
      </c>
      <c r="BA152" t="str">
        <f>IF(AK152=1,_xlfn.CONCAT("(",8+SUM($AS$1:AS151),",",Tabla1[[#This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8]])+1,20)),""),""",",8+SUM($AS$1:AS151)-1,",""","",""",""","",""",""","",""",""","",""",",Tabla1[[#This Row],[id_agregador]],",",Tabla1[[#This Row],[id sitio]],"),"),"")</f>
        <v/>
      </c>
    </row>
    <row r="153" spans="1:53" x14ac:dyDescent="0.25">
      <c r="A153" s="6" t="s">
        <v>273</v>
      </c>
      <c r="B153" s="6" t="s">
        <v>444</v>
      </c>
      <c r="C153" s="6">
        <f>VLOOKUP(Tabla1[[#This Row],[NOMBRE DE SERVICIO]],tb_servicio!D:E,2,FALSE)</f>
        <v>52</v>
      </c>
      <c r="D153" s="6" t="s">
        <v>182</v>
      </c>
      <c r="E153" s="6">
        <f>IF(Tabla1[[#This Row],[IDU 1]]&lt;&gt;"",VLOOKUP(Tabla1[[#This Row],[IDU 1]],tb_idu!$B:$E,4,FALSE),"")</f>
        <v>152</v>
      </c>
      <c r="F153" s="6" t="s">
        <v>599</v>
      </c>
      <c r="G153" s="6" t="s">
        <v>236</v>
      </c>
      <c r="H153" s="6">
        <f>IF(Tabla1[[#This Row],[IDU 2]]&lt;&gt;"",VLOOKUP(Tabla1[[#This Row],[IDU 2]],tb_idu!$B:$E,4,FALSE),"")</f>
        <v>100</v>
      </c>
      <c r="I153" s="6" t="s">
        <v>629</v>
      </c>
      <c r="J153" s="6" t="s">
        <v>142</v>
      </c>
      <c r="K153" s="6">
        <f>IF(Tabla1[[#This Row],[IDU 3]]&lt;&gt;"",VLOOKUP(Tabla1[[#This Row],[IDU 3]],tb_idu!$B:$E,4,FALSE),"")</f>
        <v>97</v>
      </c>
      <c r="L153" s="6" t="s">
        <v>568</v>
      </c>
      <c r="M153" s="6" t="s">
        <v>231</v>
      </c>
      <c r="N153" s="6">
        <f>IF(Tabla1[[#This Row],[IDU 4]]&lt;&gt;"",VLOOKUP(Tabla1[[#This Row],[IDU 4]],tb_idu!$B:$E,4,FALSE),"")</f>
        <v>131</v>
      </c>
      <c r="O153" s="6" t="s">
        <v>650</v>
      </c>
      <c r="P153" s="6" t="s">
        <v>244</v>
      </c>
      <c r="Q153" s="6">
        <f>IF(Tabla1[[#This Row],[IDU 5]]&lt;&gt;"",VLOOKUP(Tabla1[[#This Row],[IDU 5]],tb_idu!$B:$E,4,FALSE),"")</f>
        <v>27</v>
      </c>
      <c r="R153" s="6" t="s">
        <v>595</v>
      </c>
      <c r="S153" s="6"/>
      <c r="T153" s="6" t="str">
        <f>IF(Tabla1[[#This Row],[IDU 6]]&lt;&gt;"",VLOOKUP(Tabla1[[#This Row],[IDU 6]],tb_idu!$B:$E,4,FALSE),"")</f>
        <v/>
      </c>
      <c r="U153" s="6"/>
      <c r="V153" s="6"/>
      <c r="W153" s="6" t="str">
        <f>IF(Tabla1[[#This Row],[IDU 7]]&lt;&gt;"",VLOOKUP(Tabla1[[#This Row],[IDU 7]],tb_idu!$B:$E,4,FALSE),"")</f>
        <v/>
      </c>
      <c r="X153" s="6"/>
      <c r="Y153" s="6"/>
      <c r="Z153" s="6" t="str">
        <f>IF(Tabla1[[#This Row],[IDU 8]]&lt;&gt;"",VLOOKUP(Tabla1[[#This Row],[IDU 8]],tb_idu!$B:$E,4,FALSE),"")</f>
        <v/>
      </c>
      <c r="AA153" s="6"/>
      <c r="AB153" s="6"/>
      <c r="AC153" s="6"/>
      <c r="AD153" s="6" t="s">
        <v>607</v>
      </c>
      <c r="AE153" s="6" t="s">
        <v>707</v>
      </c>
      <c r="AF153" s="6" t="s">
        <v>61</v>
      </c>
      <c r="AG153" s="6">
        <f>VLOOKUP(Tabla1[[#This Row],[NOMBRE DEL SITE]],tb_sitio!B:D,3,FALSE)</f>
        <v>62</v>
      </c>
      <c r="AH153" s="6" t="s">
        <v>96</v>
      </c>
      <c r="AI153" s="10">
        <f>VLOOKUP(Tabla1[[#This Row],[NOMBRE DEL PE ( agregador )]],tb_sitio!B:D,3,FALSE)</f>
        <v>6</v>
      </c>
      <c r="AK153">
        <f>IF(Tabla1[[#This Row],[id idu8]]&lt;&gt;"",1,0)</f>
        <v>0</v>
      </c>
      <c r="AL153">
        <f>IF(Tabla1[[#This Row],[id idu7]]&lt;&gt;"",1,0)</f>
        <v>0</v>
      </c>
      <c r="AM153">
        <f>IF(Tabla1[[#This Row],[id idu6]]&lt;&gt;"",1,0)</f>
        <v>0</v>
      </c>
      <c r="AN153">
        <f>IF(Tabla1[[#This Row],[id idu5]]&lt;&gt;"",1,0)</f>
        <v>1</v>
      </c>
      <c r="AO153">
        <f>IF(Tabla1[[#This Row],[id idu4]]&lt;&gt;"",1,0)</f>
        <v>1</v>
      </c>
      <c r="AP153">
        <f>IF(Tabla1[[#This Row],[id idu3]]&lt;&gt;"",1,0)</f>
        <v>1</v>
      </c>
      <c r="AQ153">
        <f>IF(Tabla1[[#This Row],[id idu2]]&lt;&gt;"",1,0)</f>
        <v>1</v>
      </c>
      <c r="AR153">
        <f>IF(OR(Tabla1[[#This Row],[id idu]]&lt;&gt;"",Tabla1[[#This Row],[id servicio]]&lt;&gt;""),1,0)</f>
        <v>1</v>
      </c>
      <c r="AS153">
        <f t="shared" si="2"/>
        <v>5</v>
      </c>
      <c r="AT153" t="str">
        <f>IF(AR153=1,_xlfn.CONCAT("(",1+SUM($AS$1:AS152),",",Tabla1[[#This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(485,52,152,"17-EG6-4","IF3-5",NULL,"LIM_SJMI_AGG_1","Gi1/1/14","","",6,62),</v>
      </c>
      <c r="AU153" t="str">
        <f>IF(AQ153=1,_xlfn.CONCAT("(",2+SUM($AS$1:AS152),",",Tabla1[[#This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2]])+1,20)),""),""",",2+SUM($AS$1:AS152)-1,",""","",""",""","",""",""","",""",""","",""",",Tabla1[[#This Row],[id_agregador]],",",Tabla1[[#This Row],[id sitio]],"),"),"")</f>
        <v>(486,52,100,"IF1-2","17-EG6-2",485,"","","","",6,62),</v>
      </c>
      <c r="AV153" s="9" t="str">
        <f>IF(AP153=1,_xlfn.CONCAT("(",3+SUM($AS$1:AS152),",",Tabla1[[#This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3]])+1,20)),""),""",",3+SUM($AS$1:AS152)-1,",""","",""",""","",""",""","",""",""","",""",",Tabla1[[#This Row],[id_agregador]],",",Tabla1[[#This Row],[id sitio]],"),"),"")</f>
        <v>(487,52,97,"17-EG6-1","IF1-2",486,"","","","",6,62),</v>
      </c>
      <c r="AW153" t="str">
        <f>IF(AO153=1,_xlfn.CONCAT("(",4+SUM($AS$1:AS152),",",Tabla1[[#This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4]])+1,20)),""),""",",4+SUM($AS$1:AS152)-1,",""","",""",""","",""",""","",""",""","",""",",Tabla1[[#This Row],[id_agregador]],",",Tabla1[[#This Row],[id sitio]],"),"),"")</f>
        <v>(488,52,131,"IF4-6","IF3-5",487,"","","","",6,62),</v>
      </c>
      <c r="AX153" t="str">
        <f>IF(AN153=1,_xlfn.CONCAT("(",5+SUM($AS$1:AS152),",",Tabla1[[#This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5]])+1,20)),""),""",",5+SUM($AS$1:AS152)-1,",""","",""",""","",""",""","",""",""","",""",",Tabla1[[#This Row],[id_agregador]],",",Tabla1[[#This Row],[id sitio]],"),"),"")</f>
        <v>(489,52,27,"IF3-5","17-EG6-4",488,"","","","",6,62),</v>
      </c>
      <c r="AY153" t="str">
        <f>IF(AM153=1,_xlfn.CONCAT("(",6+SUM($AS$1:AS152),",",Tabla1[[#This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6]])+1,20)),""),""",",6+SUM($AS$1:AS152)-1,",""","",""",""","",""",""","",""",""","",""",",Tabla1[[#This Row],[id_agregador]],",",Tabla1[[#This Row],[id sitio]],"),"),"")</f>
        <v/>
      </c>
      <c r="AZ153" t="str">
        <f>IF(AL153=1,_xlfn.CONCAT("(",7+SUM($AS$1:AS152),",",Tabla1[[#This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7]])+1,20)),""),""",",7+SUM($AS$1:AS152)-1,",""","",""",""","",""",""","",""",""","",""",",Tabla1[[#This Row],[id_agregador]],",",Tabla1[[#This Row],[id sitio]],"),"),"")</f>
        <v/>
      </c>
      <c r="BA153" t="str">
        <f>IF(AK153=1,_xlfn.CONCAT("(",8+SUM($AS$1:AS152),",",Tabla1[[#This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8]])+1,20)),""),""",",8+SUM($AS$1:AS152)-1,",""","",""",""","",""",""","",""",""","",""",",Tabla1[[#This Row],[id_agregador]],",",Tabla1[[#This Row],[id sitio]],"),"),"")</f>
        <v/>
      </c>
    </row>
    <row r="154" spans="1:53" x14ac:dyDescent="0.25">
      <c r="A154" s="6" t="s">
        <v>273</v>
      </c>
      <c r="B154" s="6" t="s">
        <v>445</v>
      </c>
      <c r="C154" s="6">
        <f>VLOOKUP(Tabla1[[#This Row],[NOMBRE DE SERVICIO]],tb_servicio!D:E,2,FALSE)</f>
        <v>69</v>
      </c>
      <c r="D154" s="6" t="s">
        <v>183</v>
      </c>
      <c r="E154" s="6">
        <f>IF(Tabla1[[#This Row],[IDU 1]]&lt;&gt;"",VLOOKUP(Tabla1[[#This Row],[IDU 1]],tb_idu!$B:$E,4,FALSE),"")</f>
        <v>153</v>
      </c>
      <c r="F154" s="6" t="s">
        <v>599</v>
      </c>
      <c r="G154" s="6" t="s">
        <v>224</v>
      </c>
      <c r="H154" s="6">
        <f>IF(Tabla1[[#This Row],[IDU 2]]&lt;&gt;"",VLOOKUP(Tabla1[[#This Row],[IDU 2]],tb_idu!$B:$E,4,FALSE),"")</f>
        <v>59</v>
      </c>
      <c r="I154" s="6" t="s">
        <v>604</v>
      </c>
      <c r="J154" s="6"/>
      <c r="K154" s="6" t="str">
        <f>IF(Tabla1[[#This Row],[IDU 3]]&lt;&gt;"",VLOOKUP(Tabla1[[#This Row],[IDU 3]],tb_idu!$B:$E,4,FALSE),"")</f>
        <v/>
      </c>
      <c r="L154" s="6"/>
      <c r="M154" s="6"/>
      <c r="N154" s="6" t="str">
        <f>IF(Tabla1[[#This Row],[IDU 4]]&lt;&gt;"",VLOOKUP(Tabla1[[#This Row],[IDU 4]],tb_idu!$B:$E,4,FALSE),"")</f>
        <v/>
      </c>
      <c r="O154" s="6"/>
      <c r="P154" s="6"/>
      <c r="Q154" s="6" t="str">
        <f>IF(Tabla1[[#This Row],[IDU 5]]&lt;&gt;"",VLOOKUP(Tabla1[[#This Row],[IDU 5]],tb_idu!$B:$E,4,FALSE),"")</f>
        <v/>
      </c>
      <c r="R154" s="6"/>
      <c r="S154" s="6"/>
      <c r="T154" s="6" t="str">
        <f>IF(Tabla1[[#This Row],[IDU 6]]&lt;&gt;"",VLOOKUP(Tabla1[[#This Row],[IDU 6]],tb_idu!$B:$E,4,FALSE),"")</f>
        <v/>
      </c>
      <c r="U154" s="6"/>
      <c r="V154" s="6"/>
      <c r="W154" s="6" t="str">
        <f>IF(Tabla1[[#This Row],[IDU 7]]&lt;&gt;"",VLOOKUP(Tabla1[[#This Row],[IDU 7]],tb_idu!$B:$E,4,FALSE),"")</f>
        <v/>
      </c>
      <c r="X154" s="6"/>
      <c r="Y154" s="6"/>
      <c r="Z154" s="6" t="str">
        <f>IF(Tabla1[[#This Row],[IDU 8]]&lt;&gt;"",VLOOKUP(Tabla1[[#This Row],[IDU 8]],tb_idu!$B:$E,4,FALSE),"")</f>
        <v/>
      </c>
      <c r="AA154" s="6"/>
      <c r="AB154" s="6"/>
      <c r="AC154" s="6"/>
      <c r="AD154" s="6" t="s">
        <v>553</v>
      </c>
      <c r="AE154" s="6" t="s">
        <v>598</v>
      </c>
      <c r="AF154" s="6" t="s">
        <v>62</v>
      </c>
      <c r="AG154" s="6">
        <f>VLOOKUP(Tabla1[[#This Row],[NOMBRE DEL SITE]],tb_sitio!B:D,3,FALSE)</f>
        <v>63</v>
      </c>
      <c r="AH154" s="6" t="s">
        <v>12</v>
      </c>
      <c r="AI154" s="10">
        <f>VLOOKUP(Tabla1[[#This Row],[NOMBRE DEL PE ( agregador )]],tb_sitio!B:D,3,FALSE)</f>
        <v>13</v>
      </c>
      <c r="AK154">
        <f>IF(Tabla1[[#This Row],[id idu8]]&lt;&gt;"",1,0)</f>
        <v>0</v>
      </c>
      <c r="AL154">
        <f>IF(Tabla1[[#This Row],[id idu7]]&lt;&gt;"",1,0)</f>
        <v>0</v>
      </c>
      <c r="AM154">
        <f>IF(Tabla1[[#This Row],[id idu6]]&lt;&gt;"",1,0)</f>
        <v>0</v>
      </c>
      <c r="AN154">
        <f>IF(Tabla1[[#This Row],[id idu5]]&lt;&gt;"",1,0)</f>
        <v>0</v>
      </c>
      <c r="AO154">
        <f>IF(Tabla1[[#This Row],[id idu4]]&lt;&gt;"",1,0)</f>
        <v>0</v>
      </c>
      <c r="AP154">
        <f>IF(Tabla1[[#This Row],[id idu3]]&lt;&gt;"",1,0)</f>
        <v>0</v>
      </c>
      <c r="AQ154">
        <f>IF(Tabla1[[#This Row],[id idu2]]&lt;&gt;"",1,0)</f>
        <v>1</v>
      </c>
      <c r="AR154">
        <f>IF(OR(Tabla1[[#This Row],[id idu]]&lt;&gt;"",Tabla1[[#This Row],[id servicio]]&lt;&gt;""),1,0)</f>
        <v>1</v>
      </c>
      <c r="AS154">
        <f t="shared" si="2"/>
        <v>2</v>
      </c>
      <c r="AT154" t="str">
        <f>IF(AR154=1,_xlfn.CONCAT("(",1+SUM($AS$1:AS153),",",Tabla1[[#This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(490,69,153,"17-EG6-4","IF3-5",NULL,"LIM_EAL_PAG_1","Gi0/1/5","","",13,63),</v>
      </c>
      <c r="AU154" t="str">
        <f>IF(AQ154=1,_xlfn.CONCAT("(",2+SUM($AS$1:AS153),",",Tabla1[[#This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2]])+1,20)),""),""",",2+SUM($AS$1:AS153)-1,",""","",""",""","",""",""","",""",""","",""",",Tabla1[[#This Row],[id_agregador]],",",Tabla1[[#This Row],[id sitio]],"),"),"")</f>
        <v>(491,69,59,"IF4-6","17-EG6-1",490,"","","","",13,63),</v>
      </c>
      <c r="AV154" s="9" t="str">
        <f>IF(AP154=1,_xlfn.CONCAT("(",3+SUM($AS$1:AS153),",",Tabla1[[#This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3]])+1,20)),""),""",",3+SUM($AS$1:AS153)-1,",""","",""",""","",""",""","",""",""","",""",",Tabla1[[#This Row],[id_agregador]],",",Tabla1[[#This Row],[id sitio]],"),"),"")</f>
        <v/>
      </c>
      <c r="AW154" t="str">
        <f>IF(AO154=1,_xlfn.CONCAT("(",4+SUM($AS$1:AS153),",",Tabla1[[#This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4]])+1,20)),""),""",",4+SUM($AS$1:AS153)-1,",""","",""",""","",""",""","",""",""","",""",",Tabla1[[#This Row],[id_agregador]],",",Tabla1[[#This Row],[id sitio]],"),"),"")</f>
        <v/>
      </c>
      <c r="AX154" t="str">
        <f>IF(AN154=1,_xlfn.CONCAT("(",5+SUM($AS$1:AS153),",",Tabla1[[#This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5]])+1,20)),""),""",",5+SUM($AS$1:AS153)-1,",""","",""",""","",""",""","",""",""","",""",",Tabla1[[#This Row],[id_agregador]],",",Tabla1[[#This Row],[id sitio]],"),"),"")</f>
        <v/>
      </c>
      <c r="AY154" t="str">
        <f>IF(AM154=1,_xlfn.CONCAT("(",6+SUM($AS$1:AS153),",",Tabla1[[#This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6]])+1,20)),""),""",",6+SUM($AS$1:AS153)-1,",""","",""",""","",""",""","",""",""","",""",",Tabla1[[#This Row],[id_agregador]],",",Tabla1[[#This Row],[id sitio]],"),"),"")</f>
        <v/>
      </c>
      <c r="AZ154" t="str">
        <f>IF(AL154=1,_xlfn.CONCAT("(",7+SUM($AS$1:AS153),",",Tabla1[[#This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7]])+1,20)),""),""",",7+SUM($AS$1:AS153)-1,",""","",""",""","",""",""","",""",""","",""",",Tabla1[[#This Row],[id_agregador]],",",Tabla1[[#This Row],[id sitio]],"),"),"")</f>
        <v/>
      </c>
      <c r="BA154" t="str">
        <f>IF(AK154=1,_xlfn.CONCAT("(",8+SUM($AS$1:AS153),",",Tabla1[[#This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8]])+1,20)),""),""",",8+SUM($AS$1:AS153)-1,",""","",""",""","",""",""","",""",""","",""",",Tabla1[[#This Row],[id_agregador]],",",Tabla1[[#This Row],[id sitio]],"),"),"")</f>
        <v/>
      </c>
    </row>
    <row r="155" spans="1:53" x14ac:dyDescent="0.25">
      <c r="A155" s="6" t="s">
        <v>272</v>
      </c>
      <c r="B155" s="6" t="s">
        <v>446</v>
      </c>
      <c r="C155" s="6">
        <f>VLOOKUP(Tabla1[[#This Row],[NOMBRE DE SERVICIO]],tb_servicio!D:E,2,FALSE)</f>
        <v>176</v>
      </c>
      <c r="D155" s="6" t="s">
        <v>184</v>
      </c>
      <c r="E155" s="6">
        <f>IF(Tabla1[[#This Row],[IDU 1]]&lt;&gt;"",VLOOKUP(Tabla1[[#This Row],[IDU 1]],tb_idu!$B:$E,4,FALSE),"")</f>
        <v>154</v>
      </c>
      <c r="F155" s="6" t="s">
        <v>600</v>
      </c>
      <c r="G155" s="6" t="s">
        <v>109</v>
      </c>
      <c r="H155" s="6">
        <f>IF(Tabla1[[#This Row],[IDU 2]]&lt;&gt;"",VLOOKUP(Tabla1[[#This Row],[IDU 2]],tb_idu!$B:$E,4,FALSE),"")</f>
        <v>14</v>
      </c>
      <c r="I155" s="6" t="s">
        <v>619</v>
      </c>
      <c r="J155" s="6" t="s">
        <v>108</v>
      </c>
      <c r="K155" s="6">
        <f>IF(Tabla1[[#This Row],[IDU 3]]&lt;&gt;"",VLOOKUP(Tabla1[[#This Row],[IDU 3]],tb_idu!$B:$E,4,FALSE),"")</f>
        <v>12</v>
      </c>
      <c r="L155" s="6" t="s">
        <v>556</v>
      </c>
      <c r="M155" s="6" t="s">
        <v>220</v>
      </c>
      <c r="N155" s="6">
        <f>IF(Tabla1[[#This Row],[IDU 4]]&lt;&gt;"",VLOOKUP(Tabla1[[#This Row],[IDU 4]],tb_idu!$B:$E,4,FALSE),"")</f>
        <v>61</v>
      </c>
      <c r="O155" s="6" t="s">
        <v>552</v>
      </c>
      <c r="P155" s="6"/>
      <c r="Q155" s="6" t="str">
        <f>IF(Tabla1[[#This Row],[IDU 5]]&lt;&gt;"",VLOOKUP(Tabla1[[#This Row],[IDU 5]],tb_idu!$B:$E,4,FALSE),"")</f>
        <v/>
      </c>
      <c r="R155" s="6"/>
      <c r="S155" s="6"/>
      <c r="T155" s="6" t="str">
        <f>IF(Tabla1[[#This Row],[IDU 6]]&lt;&gt;"",VLOOKUP(Tabla1[[#This Row],[IDU 6]],tb_idu!$B:$E,4,FALSE),"")</f>
        <v/>
      </c>
      <c r="U155" s="6"/>
      <c r="V155" s="6"/>
      <c r="W155" s="6" t="str">
        <f>IF(Tabla1[[#This Row],[IDU 7]]&lt;&gt;"",VLOOKUP(Tabla1[[#This Row],[IDU 7]],tb_idu!$B:$E,4,FALSE),"")</f>
        <v/>
      </c>
      <c r="X155" s="6"/>
      <c r="Y155" s="6"/>
      <c r="Z155" s="6" t="str">
        <f>IF(Tabla1[[#This Row],[IDU 8]]&lt;&gt;"",VLOOKUP(Tabla1[[#This Row],[IDU 8]],tb_idu!$B:$E,4,FALSE),"")</f>
        <v/>
      </c>
      <c r="AA155" s="6"/>
      <c r="AB155" s="6"/>
      <c r="AC155" s="6"/>
      <c r="AD155" s="6" t="s">
        <v>553</v>
      </c>
      <c r="AE155" s="6" t="s">
        <v>554</v>
      </c>
      <c r="AF155" s="6" t="s">
        <v>63</v>
      </c>
      <c r="AG155" s="6">
        <f>VLOOKUP(Tabla1[[#This Row],[NOMBRE DEL SITE]],tb_sitio!B:D,3,FALSE)</f>
        <v>64</v>
      </c>
      <c r="AH155" s="6" t="s">
        <v>12</v>
      </c>
      <c r="AI155" s="10">
        <f>VLOOKUP(Tabla1[[#This Row],[NOMBRE DEL PE ( agregador )]],tb_sitio!B:D,3,FALSE)</f>
        <v>13</v>
      </c>
      <c r="AK155">
        <f>IF(Tabla1[[#This Row],[id idu8]]&lt;&gt;"",1,0)</f>
        <v>0</v>
      </c>
      <c r="AL155">
        <f>IF(Tabla1[[#This Row],[id idu7]]&lt;&gt;"",1,0)</f>
        <v>0</v>
      </c>
      <c r="AM155">
        <f>IF(Tabla1[[#This Row],[id idu6]]&lt;&gt;"",1,0)</f>
        <v>0</v>
      </c>
      <c r="AN155">
        <f>IF(Tabla1[[#This Row],[id idu5]]&lt;&gt;"",1,0)</f>
        <v>0</v>
      </c>
      <c r="AO155">
        <f>IF(Tabla1[[#This Row],[id idu4]]&lt;&gt;"",1,0)</f>
        <v>1</v>
      </c>
      <c r="AP155">
        <f>IF(Tabla1[[#This Row],[id idu3]]&lt;&gt;"",1,0)</f>
        <v>1</v>
      </c>
      <c r="AQ155">
        <f>IF(Tabla1[[#This Row],[id idu2]]&lt;&gt;"",1,0)</f>
        <v>1</v>
      </c>
      <c r="AR155">
        <f>IF(OR(Tabla1[[#This Row],[id idu]]&lt;&gt;"",Tabla1[[#This Row],[id servicio]]&lt;&gt;""),1,0)</f>
        <v>1</v>
      </c>
      <c r="AS155">
        <f t="shared" si="2"/>
        <v>4</v>
      </c>
      <c r="AT155" t="str">
        <f>IF(AR155=1,_xlfn.CONCAT("(",1+SUM($AS$1:AS154),",",Tabla1[[#This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(492,176,154,"17-EG6-1","IF3-5",NULL,"LIM_EAL_PAG_1","Gi0/0/5","","",13,64),</v>
      </c>
      <c r="AU155" t="str">
        <f>IF(AQ155=1,_xlfn.CONCAT("(",2+SUM($AS$1:AS154),",",Tabla1[[#This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2]])+1,20)),""),""",",2+SUM($AS$1:AS154)-1,",""","",""",""","",""",""","",""",""","",""",",Tabla1[[#This Row],[id_agregador]],",",Tabla1[[#This Row],[id sitio]],"),"),"")</f>
        <v>(493,176,14,"IF3-5","17-EG6-1",492,"","","","",13,64),</v>
      </c>
      <c r="AV155" s="9" t="str">
        <f>IF(AP155=1,_xlfn.CONCAT("(",3+SUM($AS$1:AS154),",",Tabla1[[#This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3]])+1,20)),""),""",",3+SUM($AS$1:AS154)-1,",""","",""",""","",""",""","",""",""","",""",",Tabla1[[#This Row],[id_agregador]],",",Tabla1[[#This Row],[id sitio]],"),"),"")</f>
        <v>(494,176,12,"17-EG6-3","IF4-6",493,"","","","",13,64),</v>
      </c>
      <c r="AW155" t="str">
        <f>IF(AO155=1,_xlfn.CONCAT("(",4+SUM($AS$1:AS154),",",Tabla1[[#This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4]])+1,20)),""),""",",4+SUM($AS$1:AS154)-1,",""","",""",""","",""",""","",""",""","",""",",Tabla1[[#This Row],[id_agregador]],",",Tabla1[[#This Row],[id sitio]],"),"),"")</f>
        <v>(495,176,61,"IF4-6","17-EG6-2",494,"","","","",13,64),</v>
      </c>
      <c r="AX155" t="str">
        <f>IF(AN155=1,_xlfn.CONCAT("(",5+SUM($AS$1:AS154),",",Tabla1[[#This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5]])+1,20)),""),""",",5+SUM($AS$1:AS154)-1,",""","",""",""","",""",""","",""",""","",""",",Tabla1[[#This Row],[id_agregador]],",",Tabla1[[#This Row],[id sitio]],"),"),"")</f>
        <v/>
      </c>
      <c r="AY155" t="str">
        <f>IF(AM155=1,_xlfn.CONCAT("(",6+SUM($AS$1:AS154),",",Tabla1[[#This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6]])+1,20)),""),""",",6+SUM($AS$1:AS154)-1,",""","",""",""","",""",""","",""",""","",""",",Tabla1[[#This Row],[id_agregador]],",",Tabla1[[#This Row],[id sitio]],"),"),"")</f>
        <v/>
      </c>
      <c r="AZ155" t="str">
        <f>IF(AL155=1,_xlfn.CONCAT("(",7+SUM($AS$1:AS154),",",Tabla1[[#This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7]])+1,20)),""),""",",7+SUM($AS$1:AS154)-1,",""","",""",""","",""",""","",""",""","",""",",Tabla1[[#This Row],[id_agregador]],",",Tabla1[[#This Row],[id sitio]],"),"),"")</f>
        <v/>
      </c>
      <c r="BA155" t="str">
        <f>IF(AK155=1,_xlfn.CONCAT("(",8+SUM($AS$1:AS154),",",Tabla1[[#This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8]])+1,20)),""),""",",8+SUM($AS$1:AS154)-1,",""","",""",""","",""",""","",""",""","",""",",Tabla1[[#This Row],[id_agregador]],",",Tabla1[[#This Row],[id sitio]],"),"),"")</f>
        <v/>
      </c>
    </row>
    <row r="156" spans="1:53" x14ac:dyDescent="0.25">
      <c r="A156" s="6" t="s">
        <v>273</v>
      </c>
      <c r="B156" s="6" t="s">
        <v>447</v>
      </c>
      <c r="C156" s="6">
        <f>VLOOKUP(Tabla1[[#This Row],[NOMBRE DE SERVICIO]],tb_servicio!D:E,2,FALSE)</f>
        <v>70</v>
      </c>
      <c r="D156" s="6" t="s">
        <v>185</v>
      </c>
      <c r="E156" s="6">
        <f>IF(Tabla1[[#This Row],[IDU 1]]&lt;&gt;"",VLOOKUP(Tabla1[[#This Row],[IDU 1]],tb_idu!$B:$E,4,FALSE),"")</f>
        <v>155</v>
      </c>
      <c r="F156" s="6" t="s">
        <v>599</v>
      </c>
      <c r="G156" s="6" t="s">
        <v>109</v>
      </c>
      <c r="H156" s="6">
        <f>IF(Tabla1[[#This Row],[IDU 2]]&lt;&gt;"",VLOOKUP(Tabla1[[#This Row],[IDU 2]],tb_idu!$B:$E,4,FALSE),"")</f>
        <v>14</v>
      </c>
      <c r="I156" s="6" t="s">
        <v>604</v>
      </c>
      <c r="J156" s="6" t="s">
        <v>108</v>
      </c>
      <c r="K156" s="6">
        <f>IF(Tabla1[[#This Row],[IDU 3]]&lt;&gt;"",VLOOKUP(Tabla1[[#This Row],[IDU 3]],tb_idu!$B:$E,4,FALSE),"")</f>
        <v>12</v>
      </c>
      <c r="L156" s="6" t="s">
        <v>556</v>
      </c>
      <c r="M156" s="6" t="s">
        <v>220</v>
      </c>
      <c r="N156" s="6">
        <f>IF(Tabla1[[#This Row],[IDU 4]]&lt;&gt;"",VLOOKUP(Tabla1[[#This Row],[IDU 4]],tb_idu!$B:$E,4,FALSE),"")</f>
        <v>61</v>
      </c>
      <c r="O156" s="6" t="s">
        <v>670</v>
      </c>
      <c r="P156" s="6"/>
      <c r="Q156" s="6" t="str">
        <f>IF(Tabla1[[#This Row],[IDU 5]]&lt;&gt;"",VLOOKUP(Tabla1[[#This Row],[IDU 5]],tb_idu!$B:$E,4,FALSE),"")</f>
        <v/>
      </c>
      <c r="R156" s="6"/>
      <c r="S156" s="6"/>
      <c r="T156" s="6" t="str">
        <f>IF(Tabla1[[#This Row],[IDU 6]]&lt;&gt;"",VLOOKUP(Tabla1[[#This Row],[IDU 6]],tb_idu!$B:$E,4,FALSE),"")</f>
        <v/>
      </c>
      <c r="U156" s="6"/>
      <c r="V156" s="6"/>
      <c r="W156" s="6" t="str">
        <f>IF(Tabla1[[#This Row],[IDU 7]]&lt;&gt;"",VLOOKUP(Tabla1[[#This Row],[IDU 7]],tb_idu!$B:$E,4,FALSE),"")</f>
        <v/>
      </c>
      <c r="X156" s="6"/>
      <c r="Y156" s="6"/>
      <c r="Z156" s="6" t="str">
        <f>IF(Tabla1[[#This Row],[IDU 8]]&lt;&gt;"",VLOOKUP(Tabla1[[#This Row],[IDU 8]],tb_idu!$B:$E,4,FALSE),"")</f>
        <v/>
      </c>
      <c r="AA156" s="6"/>
      <c r="AB156" s="6"/>
      <c r="AC156" s="6"/>
      <c r="AD156" s="6" t="s">
        <v>553</v>
      </c>
      <c r="AE156" s="6" t="s">
        <v>671</v>
      </c>
      <c r="AF156" s="6" t="s">
        <v>64</v>
      </c>
      <c r="AG156" s="6">
        <f>VLOOKUP(Tabla1[[#This Row],[NOMBRE DEL SITE]],tb_sitio!B:D,3,FALSE)</f>
        <v>65</v>
      </c>
      <c r="AH156" s="6" t="s">
        <v>12</v>
      </c>
      <c r="AI156" s="10">
        <f>VLOOKUP(Tabla1[[#This Row],[NOMBRE DEL PE ( agregador )]],tb_sitio!B:D,3,FALSE)</f>
        <v>13</v>
      </c>
      <c r="AK156">
        <f>IF(Tabla1[[#This Row],[id idu8]]&lt;&gt;"",1,0)</f>
        <v>0</v>
      </c>
      <c r="AL156">
        <f>IF(Tabla1[[#This Row],[id idu7]]&lt;&gt;"",1,0)</f>
        <v>0</v>
      </c>
      <c r="AM156">
        <f>IF(Tabla1[[#This Row],[id idu6]]&lt;&gt;"",1,0)</f>
        <v>0</v>
      </c>
      <c r="AN156">
        <f>IF(Tabla1[[#This Row],[id idu5]]&lt;&gt;"",1,0)</f>
        <v>0</v>
      </c>
      <c r="AO156">
        <f>IF(Tabla1[[#This Row],[id idu4]]&lt;&gt;"",1,0)</f>
        <v>1</v>
      </c>
      <c r="AP156">
        <f>IF(Tabla1[[#This Row],[id idu3]]&lt;&gt;"",1,0)</f>
        <v>1</v>
      </c>
      <c r="AQ156">
        <f>IF(Tabla1[[#This Row],[id idu2]]&lt;&gt;"",1,0)</f>
        <v>1</v>
      </c>
      <c r="AR156">
        <f>IF(OR(Tabla1[[#This Row],[id idu]]&lt;&gt;"",Tabla1[[#This Row],[id servicio]]&lt;&gt;""),1,0)</f>
        <v>1</v>
      </c>
      <c r="AS156">
        <f t="shared" si="2"/>
        <v>4</v>
      </c>
      <c r="AT156" t="str">
        <f>IF(AR156=1,_xlfn.CONCAT("(",1+SUM($AS$1:AS155),",",Tabla1[[#This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(496,70,155,"17-EG6-4","IF3-5",NULL,"LIM_EAL_PAG_1","Gi0/0/6","","",13,65),</v>
      </c>
      <c r="AU156" t="str">
        <f>IF(AQ156=1,_xlfn.CONCAT("(",2+SUM($AS$1:AS155),",",Tabla1[[#This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2]])+1,20)),""),""",",2+SUM($AS$1:AS155)-1,",""","",""",""","",""",""","",""",""","",""",",Tabla1[[#This Row],[id_agregador]],",",Tabla1[[#This Row],[id sitio]],"),"),"")</f>
        <v>(497,70,14,"IF4-6","17-EG6-1",496,"","","","",13,65),</v>
      </c>
      <c r="AV156" s="9" t="str">
        <f>IF(AP156=1,_xlfn.CONCAT("(",3+SUM($AS$1:AS155),",",Tabla1[[#This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3]])+1,20)),""),""",",3+SUM($AS$1:AS155)-1,",""","",""",""","",""",""","",""",""","",""",",Tabla1[[#This Row],[id_agregador]],",",Tabla1[[#This Row],[id sitio]],"),"),"")</f>
        <v>(498,70,12,"17-EG6-3","IF4-6",497,"","","","",13,65),</v>
      </c>
      <c r="AW156" t="str">
        <f>IF(AO156=1,_xlfn.CONCAT("(",4+SUM($AS$1:AS155),",",Tabla1[[#This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4]])+1,20)),""),""",",4+SUM($AS$1:AS155)-1,",""","",""",""","",""",""","",""",""","",""",",Tabla1[[#This Row],[id_agregador]],",",Tabla1[[#This Row],[id sitio]],"),"),"")</f>
        <v>(499,70,61,"IF4-6","17-EG6-3",498,"","","","",13,65),</v>
      </c>
      <c r="AX156" t="str">
        <f>IF(AN156=1,_xlfn.CONCAT("(",5+SUM($AS$1:AS155),",",Tabla1[[#This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5]])+1,20)),""),""",",5+SUM($AS$1:AS155)-1,",""","",""",""","",""",""","",""",""","",""",",Tabla1[[#This Row],[id_agregador]],",",Tabla1[[#This Row],[id sitio]],"),"),"")</f>
        <v/>
      </c>
      <c r="AY156" t="str">
        <f>IF(AM156=1,_xlfn.CONCAT("(",6+SUM($AS$1:AS155),",",Tabla1[[#This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6]])+1,20)),""),""",",6+SUM($AS$1:AS155)-1,",""","",""",""","",""",""","",""",""","",""",",Tabla1[[#This Row],[id_agregador]],",",Tabla1[[#This Row],[id sitio]],"),"),"")</f>
        <v/>
      </c>
      <c r="AZ156" t="str">
        <f>IF(AL156=1,_xlfn.CONCAT("(",7+SUM($AS$1:AS155),",",Tabla1[[#This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7]])+1,20)),""),""",",7+SUM($AS$1:AS155)-1,",""","",""",""","",""",""","",""",""","",""",",Tabla1[[#This Row],[id_agregador]],",",Tabla1[[#This Row],[id sitio]],"),"),"")</f>
        <v/>
      </c>
      <c r="BA156" t="str">
        <f>IF(AK156=1,_xlfn.CONCAT("(",8+SUM($AS$1:AS155),",",Tabla1[[#This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8]])+1,20)),""),""",",8+SUM($AS$1:AS155)-1,",""","",""",""","",""",""","",""",""","",""",",Tabla1[[#This Row],[id_agregador]],",",Tabla1[[#This Row],[id sitio]],"),"),"")</f>
        <v/>
      </c>
    </row>
    <row r="157" spans="1:53" x14ac:dyDescent="0.25">
      <c r="A157" s="6" t="s">
        <v>272</v>
      </c>
      <c r="B157" s="6" t="s">
        <v>448</v>
      </c>
      <c r="C157" s="6">
        <f>VLOOKUP(Tabla1[[#This Row],[NOMBRE DE SERVICIO]],tb_servicio!D:E,2,FALSE)</f>
        <v>177</v>
      </c>
      <c r="D157" s="6" t="s">
        <v>185</v>
      </c>
      <c r="E157" s="6">
        <f>IF(Tabla1[[#This Row],[IDU 1]]&lt;&gt;"",VLOOKUP(Tabla1[[#This Row],[IDU 1]],tb_idu!$B:$E,4,FALSE),"")</f>
        <v>155</v>
      </c>
      <c r="F157" s="6" t="s">
        <v>600</v>
      </c>
      <c r="G157" s="6" t="s">
        <v>109</v>
      </c>
      <c r="H157" s="6">
        <f>IF(Tabla1[[#This Row],[IDU 2]]&lt;&gt;"",VLOOKUP(Tabla1[[#This Row],[IDU 2]],tb_idu!$B:$E,4,FALSE),"")</f>
        <v>14</v>
      </c>
      <c r="I157" s="6" t="s">
        <v>604</v>
      </c>
      <c r="J157" s="6" t="s">
        <v>108</v>
      </c>
      <c r="K157" s="6">
        <f>IF(Tabla1[[#This Row],[IDU 3]]&lt;&gt;"",VLOOKUP(Tabla1[[#This Row],[IDU 3]],tb_idu!$B:$E,4,FALSE),"")</f>
        <v>12</v>
      </c>
      <c r="L157" s="6" t="s">
        <v>556</v>
      </c>
      <c r="M157" s="6" t="s">
        <v>220</v>
      </c>
      <c r="N157" s="6">
        <f>IF(Tabla1[[#This Row],[IDU 4]]&lt;&gt;"",VLOOKUP(Tabla1[[#This Row],[IDU 4]],tb_idu!$B:$E,4,FALSE),"")</f>
        <v>61</v>
      </c>
      <c r="O157" s="6" t="s">
        <v>670</v>
      </c>
      <c r="P157" s="6"/>
      <c r="Q157" s="6" t="str">
        <f>IF(Tabla1[[#This Row],[IDU 5]]&lt;&gt;"",VLOOKUP(Tabla1[[#This Row],[IDU 5]],tb_idu!$B:$E,4,FALSE),"")</f>
        <v/>
      </c>
      <c r="R157" s="6"/>
      <c r="S157" s="6"/>
      <c r="T157" s="6" t="str">
        <f>IF(Tabla1[[#This Row],[IDU 6]]&lt;&gt;"",VLOOKUP(Tabla1[[#This Row],[IDU 6]],tb_idu!$B:$E,4,FALSE),"")</f>
        <v/>
      </c>
      <c r="U157" s="6"/>
      <c r="V157" s="6"/>
      <c r="W157" s="6" t="str">
        <f>IF(Tabla1[[#This Row],[IDU 7]]&lt;&gt;"",VLOOKUP(Tabla1[[#This Row],[IDU 7]],tb_idu!$B:$E,4,FALSE),"")</f>
        <v/>
      </c>
      <c r="X157" s="6"/>
      <c r="Y157" s="6"/>
      <c r="Z157" s="6" t="str">
        <f>IF(Tabla1[[#This Row],[IDU 8]]&lt;&gt;"",VLOOKUP(Tabla1[[#This Row],[IDU 8]],tb_idu!$B:$E,4,FALSE),"")</f>
        <v/>
      </c>
      <c r="AA157" s="6"/>
      <c r="AB157" s="6"/>
      <c r="AC157" s="6"/>
      <c r="AD157" s="6" t="s">
        <v>553</v>
      </c>
      <c r="AE157" s="6" t="s">
        <v>671</v>
      </c>
      <c r="AF157" s="6" t="s">
        <v>64</v>
      </c>
      <c r="AG157" s="6">
        <f>VLOOKUP(Tabla1[[#This Row],[NOMBRE DEL SITE]],tb_sitio!B:D,3,FALSE)</f>
        <v>65</v>
      </c>
      <c r="AH157" s="6" t="s">
        <v>12</v>
      </c>
      <c r="AI157" s="10">
        <f>VLOOKUP(Tabla1[[#This Row],[NOMBRE DEL PE ( agregador )]],tb_sitio!B:D,3,FALSE)</f>
        <v>13</v>
      </c>
      <c r="AK157">
        <f>IF(Tabla1[[#This Row],[id idu8]]&lt;&gt;"",1,0)</f>
        <v>0</v>
      </c>
      <c r="AL157">
        <f>IF(Tabla1[[#This Row],[id idu7]]&lt;&gt;"",1,0)</f>
        <v>0</v>
      </c>
      <c r="AM157">
        <f>IF(Tabla1[[#This Row],[id idu6]]&lt;&gt;"",1,0)</f>
        <v>0</v>
      </c>
      <c r="AN157">
        <f>IF(Tabla1[[#This Row],[id idu5]]&lt;&gt;"",1,0)</f>
        <v>0</v>
      </c>
      <c r="AO157">
        <f>IF(Tabla1[[#This Row],[id idu4]]&lt;&gt;"",1,0)</f>
        <v>1</v>
      </c>
      <c r="AP157">
        <f>IF(Tabla1[[#This Row],[id idu3]]&lt;&gt;"",1,0)</f>
        <v>1</v>
      </c>
      <c r="AQ157">
        <f>IF(Tabla1[[#This Row],[id idu2]]&lt;&gt;"",1,0)</f>
        <v>1</v>
      </c>
      <c r="AR157">
        <f>IF(OR(Tabla1[[#This Row],[id idu]]&lt;&gt;"",Tabla1[[#This Row],[id servicio]]&lt;&gt;""),1,0)</f>
        <v>1</v>
      </c>
      <c r="AS157">
        <f t="shared" si="2"/>
        <v>4</v>
      </c>
      <c r="AT157" t="str">
        <f>IF(AR157=1,_xlfn.CONCAT("(",1+SUM($AS$1:AS156),",",Tabla1[[#This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(500,177,155,"17-EG6-1","IF3-5",NULL,"LIM_EAL_PAG_1","Gi0/0/6","","",13,65),</v>
      </c>
      <c r="AU157" t="str">
        <f>IF(AQ157=1,_xlfn.CONCAT("(",2+SUM($AS$1:AS156),",",Tabla1[[#This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2]])+1,20)),""),""",",2+SUM($AS$1:AS156)-1,",""","",""",""","",""",""","",""",""","",""",",Tabla1[[#This Row],[id_agregador]],",",Tabla1[[#This Row],[id sitio]],"),"),"")</f>
        <v>(501,177,14,"IF4-6","17-EG6-1",500,"","","","",13,65),</v>
      </c>
      <c r="AV157" s="9" t="str">
        <f>IF(AP157=1,_xlfn.CONCAT("(",3+SUM($AS$1:AS156),",",Tabla1[[#This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3]])+1,20)),""),""",",3+SUM($AS$1:AS156)-1,",""","",""",""","",""",""","",""",""","",""",",Tabla1[[#This Row],[id_agregador]],",",Tabla1[[#This Row],[id sitio]],"),"),"")</f>
        <v>(502,177,12,"17-EG6-3","IF4-6",501,"","","","",13,65),</v>
      </c>
      <c r="AW157" t="str">
        <f>IF(AO157=1,_xlfn.CONCAT("(",4+SUM($AS$1:AS156),",",Tabla1[[#This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4]])+1,20)),""),""",",4+SUM($AS$1:AS156)-1,",""","",""",""","",""",""","",""",""","",""",",Tabla1[[#This Row],[id_agregador]],",",Tabla1[[#This Row],[id sitio]],"),"),"")</f>
        <v>(503,177,61,"IF4-6","17-EG6-3",502,"","","","",13,65),</v>
      </c>
      <c r="AX157" t="str">
        <f>IF(AN157=1,_xlfn.CONCAT("(",5+SUM($AS$1:AS156),",",Tabla1[[#This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5]])+1,20)),""),""",",5+SUM($AS$1:AS156)-1,",""","",""",""","",""",""","",""",""","",""",",Tabla1[[#This Row],[id_agregador]],",",Tabla1[[#This Row],[id sitio]],"),"),"")</f>
        <v/>
      </c>
      <c r="AY157" t="str">
        <f>IF(AM157=1,_xlfn.CONCAT("(",6+SUM($AS$1:AS156),",",Tabla1[[#This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6]])+1,20)),""),""",",6+SUM($AS$1:AS156)-1,",""","",""",""","",""",""","",""",""","",""",",Tabla1[[#This Row],[id_agregador]],",",Tabla1[[#This Row],[id sitio]],"),"),"")</f>
        <v/>
      </c>
      <c r="AZ157" t="str">
        <f>IF(AL157=1,_xlfn.CONCAT("(",7+SUM($AS$1:AS156),",",Tabla1[[#This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7]])+1,20)),""),""",",7+SUM($AS$1:AS156)-1,",""","",""",""","",""",""","",""",""","",""",",Tabla1[[#This Row],[id_agregador]],",",Tabla1[[#This Row],[id sitio]],"),"),"")</f>
        <v/>
      </c>
      <c r="BA157" t="str">
        <f>IF(AK157=1,_xlfn.CONCAT("(",8+SUM($AS$1:AS156),",",Tabla1[[#This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8]])+1,20)),""),""",",8+SUM($AS$1:AS156)-1,",""","",""",""","",""",""","",""",""","",""",",Tabla1[[#This Row],[id_agregador]],",",Tabla1[[#This Row],[id sitio]],"),"),"")</f>
        <v/>
      </c>
    </row>
    <row r="158" spans="1:53" x14ac:dyDescent="0.25">
      <c r="A158" s="6" t="s">
        <v>273</v>
      </c>
      <c r="B158" s="6" t="s">
        <v>449</v>
      </c>
      <c r="C158" s="6">
        <f>VLOOKUP(Tabla1[[#This Row],[NOMBRE DE SERVICIO]],tb_servicio!D:E,2,FALSE)</f>
        <v>71</v>
      </c>
      <c r="D158" s="6" t="s">
        <v>186</v>
      </c>
      <c r="E158" s="6">
        <f>IF(Tabla1[[#This Row],[IDU 1]]&lt;&gt;"",VLOOKUP(Tabla1[[#This Row],[IDU 1]],tb_idu!$B:$E,4,FALSE),"")</f>
        <v>156</v>
      </c>
      <c r="F158" s="6" t="s">
        <v>599</v>
      </c>
      <c r="G158" s="6" t="s">
        <v>248</v>
      </c>
      <c r="H158" s="6">
        <f>IF(Tabla1[[#This Row],[IDU 2]]&lt;&gt;"",VLOOKUP(Tabla1[[#This Row],[IDU 2]],tb_idu!$B:$E,4,FALSE),"")</f>
        <v>60</v>
      </c>
      <c r="I158" s="6" t="s">
        <v>624</v>
      </c>
      <c r="J158" s="6"/>
      <c r="K158" s="6" t="str">
        <f>IF(Tabla1[[#This Row],[IDU 3]]&lt;&gt;"",VLOOKUP(Tabla1[[#This Row],[IDU 3]],tb_idu!$B:$E,4,FALSE),"")</f>
        <v/>
      </c>
      <c r="L158" s="6"/>
      <c r="M158" s="6"/>
      <c r="N158" s="6" t="str">
        <f>IF(Tabla1[[#This Row],[IDU 4]]&lt;&gt;"",VLOOKUP(Tabla1[[#This Row],[IDU 4]],tb_idu!$B:$E,4,FALSE),"")</f>
        <v/>
      </c>
      <c r="O158" s="6"/>
      <c r="P158" s="6"/>
      <c r="Q158" s="6" t="str">
        <f>IF(Tabla1[[#This Row],[IDU 5]]&lt;&gt;"",VLOOKUP(Tabla1[[#This Row],[IDU 5]],tb_idu!$B:$E,4,FALSE),"")</f>
        <v/>
      </c>
      <c r="R158" s="6"/>
      <c r="S158" s="6"/>
      <c r="T158" s="6" t="str">
        <f>IF(Tabla1[[#This Row],[IDU 6]]&lt;&gt;"",VLOOKUP(Tabla1[[#This Row],[IDU 6]],tb_idu!$B:$E,4,FALSE),"")</f>
        <v/>
      </c>
      <c r="U158" s="6"/>
      <c r="V158" s="6"/>
      <c r="W158" s="6" t="str">
        <f>IF(Tabla1[[#This Row],[IDU 7]]&lt;&gt;"",VLOOKUP(Tabla1[[#This Row],[IDU 7]],tb_idu!$B:$E,4,FALSE),"")</f>
        <v/>
      </c>
      <c r="X158" s="6"/>
      <c r="Y158" s="6"/>
      <c r="Z158" s="6" t="str">
        <f>IF(Tabla1[[#This Row],[IDU 8]]&lt;&gt;"",VLOOKUP(Tabla1[[#This Row],[IDU 8]],tb_idu!$B:$E,4,FALSE),"")</f>
        <v/>
      </c>
      <c r="AA158" s="6"/>
      <c r="AB158" s="6"/>
      <c r="AC158" s="6"/>
      <c r="AD158" s="6" t="s">
        <v>553</v>
      </c>
      <c r="AE158" s="6" t="s">
        <v>708</v>
      </c>
      <c r="AF158" s="6" t="s">
        <v>65</v>
      </c>
      <c r="AG158" s="6">
        <f>VLOOKUP(Tabla1[[#This Row],[NOMBRE DEL SITE]],tb_sitio!B:D,3,FALSE)</f>
        <v>66</v>
      </c>
      <c r="AH158" s="6" t="s">
        <v>12</v>
      </c>
      <c r="AI158" s="10">
        <f>VLOOKUP(Tabla1[[#This Row],[NOMBRE DEL PE ( agregador )]],tb_sitio!B:D,3,FALSE)</f>
        <v>13</v>
      </c>
      <c r="AK158">
        <f>IF(Tabla1[[#This Row],[id idu8]]&lt;&gt;"",1,0)</f>
        <v>0</v>
      </c>
      <c r="AL158">
        <f>IF(Tabla1[[#This Row],[id idu7]]&lt;&gt;"",1,0)</f>
        <v>0</v>
      </c>
      <c r="AM158">
        <f>IF(Tabla1[[#This Row],[id idu6]]&lt;&gt;"",1,0)</f>
        <v>0</v>
      </c>
      <c r="AN158">
        <f>IF(Tabla1[[#This Row],[id idu5]]&lt;&gt;"",1,0)</f>
        <v>0</v>
      </c>
      <c r="AO158">
        <f>IF(Tabla1[[#This Row],[id idu4]]&lt;&gt;"",1,0)</f>
        <v>0</v>
      </c>
      <c r="AP158">
        <f>IF(Tabla1[[#This Row],[id idu3]]&lt;&gt;"",1,0)</f>
        <v>0</v>
      </c>
      <c r="AQ158">
        <f>IF(Tabla1[[#This Row],[id idu2]]&lt;&gt;"",1,0)</f>
        <v>1</v>
      </c>
      <c r="AR158">
        <f>IF(OR(Tabla1[[#This Row],[id idu]]&lt;&gt;"",Tabla1[[#This Row],[id servicio]]&lt;&gt;""),1,0)</f>
        <v>1</v>
      </c>
      <c r="AS158">
        <f t="shared" si="2"/>
        <v>2</v>
      </c>
      <c r="AT158" t="str">
        <f>IF(AR158=1,_xlfn.CONCAT("(",1+SUM($AS$1:AS157),",",Tabla1[[#This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(504,71,156,"17-EG6-4","IF3-5",NULL,"LIM_EAL_PAG_1","Gi0/0/3","","",13,66),</v>
      </c>
      <c r="AU158" t="str">
        <f>IF(AQ158=1,_xlfn.CONCAT("(",2+SUM($AS$1:AS157),",",Tabla1[[#This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2]])+1,20)),""),""",",2+SUM($AS$1:AS157)-1,",""","",""",""","",""",""","",""",""","",""",",Tabla1[[#This Row],[id_agregador]],",",Tabla1[[#This Row],[id sitio]],"),"),"")</f>
        <v>(505,71,60,"IF3-5","17-EG6-3",504,"","","","",13,66),</v>
      </c>
      <c r="AV158" s="9" t="str">
        <f>IF(AP158=1,_xlfn.CONCAT("(",3+SUM($AS$1:AS157),",",Tabla1[[#This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3]])+1,20)),""),""",",3+SUM($AS$1:AS157)-1,",""","",""",""","",""",""","",""",""","",""",",Tabla1[[#This Row],[id_agregador]],",",Tabla1[[#This Row],[id sitio]],"),"),"")</f>
        <v/>
      </c>
      <c r="AW158" t="str">
        <f>IF(AO158=1,_xlfn.CONCAT("(",4+SUM($AS$1:AS157),",",Tabla1[[#This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4]])+1,20)),""),""",",4+SUM($AS$1:AS157)-1,",""","",""",""","",""",""","",""",""","",""",",Tabla1[[#This Row],[id_agregador]],",",Tabla1[[#This Row],[id sitio]],"),"),"")</f>
        <v/>
      </c>
      <c r="AX158" t="str">
        <f>IF(AN158=1,_xlfn.CONCAT("(",5+SUM($AS$1:AS157),",",Tabla1[[#This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5]])+1,20)),""),""",",5+SUM($AS$1:AS157)-1,",""","",""",""","",""",""","",""",""","",""",",Tabla1[[#This Row],[id_agregador]],",",Tabla1[[#This Row],[id sitio]],"),"),"")</f>
        <v/>
      </c>
      <c r="AY158" t="str">
        <f>IF(AM158=1,_xlfn.CONCAT("(",6+SUM($AS$1:AS157),",",Tabla1[[#This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6]])+1,20)),""),""",",6+SUM($AS$1:AS157)-1,",""","",""",""","",""",""","",""",""","",""",",Tabla1[[#This Row],[id_agregador]],",",Tabla1[[#This Row],[id sitio]],"),"),"")</f>
        <v/>
      </c>
      <c r="AZ158" t="str">
        <f>IF(AL158=1,_xlfn.CONCAT("(",7+SUM($AS$1:AS157),",",Tabla1[[#This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7]])+1,20)),""),""",",7+SUM($AS$1:AS157)-1,",""","",""",""","",""",""","",""",""","",""",",Tabla1[[#This Row],[id_agregador]],",",Tabla1[[#This Row],[id sitio]],"),"),"")</f>
        <v/>
      </c>
      <c r="BA158" t="str">
        <f>IF(AK158=1,_xlfn.CONCAT("(",8+SUM($AS$1:AS157),",",Tabla1[[#This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8]])+1,20)),""),""",",8+SUM($AS$1:AS157)-1,",""","",""",""","",""",""","",""",""","",""",",Tabla1[[#This Row],[id_agregador]],",",Tabla1[[#This Row],[id sitio]],"),"),"")</f>
        <v/>
      </c>
    </row>
    <row r="159" spans="1:53" x14ac:dyDescent="0.25">
      <c r="A159" s="6" t="s">
        <v>272</v>
      </c>
      <c r="B159" s="6" t="s">
        <v>450</v>
      </c>
      <c r="C159" s="6">
        <f>VLOOKUP(Tabla1[[#This Row],[NOMBRE DE SERVICIO]],tb_servicio!D:E,2,FALSE)</f>
        <v>178</v>
      </c>
      <c r="D159" s="6" t="s">
        <v>186</v>
      </c>
      <c r="E159" s="6">
        <f>IF(Tabla1[[#This Row],[IDU 1]]&lt;&gt;"",VLOOKUP(Tabla1[[#This Row],[IDU 1]],tb_idu!$B:$E,4,FALSE),"")</f>
        <v>156</v>
      </c>
      <c r="F159" s="6" t="s">
        <v>600</v>
      </c>
      <c r="G159" s="6" t="s">
        <v>248</v>
      </c>
      <c r="H159" s="6">
        <f>IF(Tabla1[[#This Row],[IDU 2]]&lt;&gt;"",VLOOKUP(Tabla1[[#This Row],[IDU 2]],tb_idu!$B:$E,4,FALSE),"")</f>
        <v>60</v>
      </c>
      <c r="I159" s="6" t="s">
        <v>624</v>
      </c>
      <c r="J159" s="6"/>
      <c r="K159" s="6" t="str">
        <f>IF(Tabla1[[#This Row],[IDU 3]]&lt;&gt;"",VLOOKUP(Tabla1[[#This Row],[IDU 3]],tb_idu!$B:$E,4,FALSE),"")</f>
        <v/>
      </c>
      <c r="L159" s="6"/>
      <c r="M159" s="6"/>
      <c r="N159" s="6" t="str">
        <f>IF(Tabla1[[#This Row],[IDU 4]]&lt;&gt;"",VLOOKUP(Tabla1[[#This Row],[IDU 4]],tb_idu!$B:$E,4,FALSE),"")</f>
        <v/>
      </c>
      <c r="O159" s="6"/>
      <c r="P159" s="6"/>
      <c r="Q159" s="6" t="str">
        <f>IF(Tabla1[[#This Row],[IDU 5]]&lt;&gt;"",VLOOKUP(Tabla1[[#This Row],[IDU 5]],tb_idu!$B:$E,4,FALSE),"")</f>
        <v/>
      </c>
      <c r="R159" s="6"/>
      <c r="S159" s="6"/>
      <c r="T159" s="6" t="str">
        <f>IF(Tabla1[[#This Row],[IDU 6]]&lt;&gt;"",VLOOKUP(Tabla1[[#This Row],[IDU 6]],tb_idu!$B:$E,4,FALSE),"")</f>
        <v/>
      </c>
      <c r="U159" s="6"/>
      <c r="V159" s="6"/>
      <c r="W159" s="6" t="str">
        <f>IF(Tabla1[[#This Row],[IDU 7]]&lt;&gt;"",VLOOKUP(Tabla1[[#This Row],[IDU 7]],tb_idu!$B:$E,4,FALSE),"")</f>
        <v/>
      </c>
      <c r="X159" s="6"/>
      <c r="Y159" s="6"/>
      <c r="Z159" s="6" t="str">
        <f>IF(Tabla1[[#This Row],[IDU 8]]&lt;&gt;"",VLOOKUP(Tabla1[[#This Row],[IDU 8]],tb_idu!$B:$E,4,FALSE),"")</f>
        <v/>
      </c>
      <c r="AA159" s="6"/>
      <c r="AB159" s="6" t="s">
        <v>709</v>
      </c>
      <c r="AC159" s="6"/>
      <c r="AD159" s="6" t="s">
        <v>553</v>
      </c>
      <c r="AE159" s="6" t="s">
        <v>708</v>
      </c>
      <c r="AF159" s="6" t="s">
        <v>65</v>
      </c>
      <c r="AG159" s="6">
        <f>VLOOKUP(Tabla1[[#This Row],[NOMBRE DEL SITE]],tb_sitio!B:D,3,FALSE)</f>
        <v>66</v>
      </c>
      <c r="AH159" s="6" t="s">
        <v>12</v>
      </c>
      <c r="AI159" s="10">
        <f>VLOOKUP(Tabla1[[#This Row],[NOMBRE DEL PE ( agregador )]],tb_sitio!B:D,3,FALSE)</f>
        <v>13</v>
      </c>
      <c r="AK159">
        <f>IF(Tabla1[[#This Row],[id idu8]]&lt;&gt;"",1,0)</f>
        <v>0</v>
      </c>
      <c r="AL159">
        <f>IF(Tabla1[[#This Row],[id idu7]]&lt;&gt;"",1,0)</f>
        <v>0</v>
      </c>
      <c r="AM159">
        <f>IF(Tabla1[[#This Row],[id idu6]]&lt;&gt;"",1,0)</f>
        <v>0</v>
      </c>
      <c r="AN159">
        <f>IF(Tabla1[[#This Row],[id idu5]]&lt;&gt;"",1,0)</f>
        <v>0</v>
      </c>
      <c r="AO159">
        <f>IF(Tabla1[[#This Row],[id idu4]]&lt;&gt;"",1,0)</f>
        <v>0</v>
      </c>
      <c r="AP159">
        <f>IF(Tabla1[[#This Row],[id idu3]]&lt;&gt;"",1,0)</f>
        <v>0</v>
      </c>
      <c r="AQ159">
        <f>IF(Tabla1[[#This Row],[id idu2]]&lt;&gt;"",1,0)</f>
        <v>1</v>
      </c>
      <c r="AR159">
        <f>IF(OR(Tabla1[[#This Row],[id idu]]&lt;&gt;"",Tabla1[[#This Row],[id servicio]]&lt;&gt;""),1,0)</f>
        <v>1</v>
      </c>
      <c r="AS159">
        <f t="shared" si="2"/>
        <v>2</v>
      </c>
      <c r="AT159" t="str">
        <f>IF(AR159=1,_xlfn.CONCAT("(",1+SUM($AS$1:AS158),",",Tabla1[[#This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(506,178,156,"17-EG6-1","IF3-5",NULL,"LIM_EAL_PAG_1","Gi0/0/3","10.80.3.242 / NMS COM","",13,66),</v>
      </c>
      <c r="AU159" t="str">
        <f>IF(AQ159=1,_xlfn.CONCAT("(",2+SUM($AS$1:AS158),",",Tabla1[[#This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2]])+1,20)),""),""",",2+SUM($AS$1:AS158)-1,",""","",""",""","",""",""","",""",""","",""",",Tabla1[[#This Row],[id_agregador]],",",Tabla1[[#This Row],[id sitio]],"),"),"")</f>
        <v>(507,178,60,"IF3-5","17-EG6-3",506,"","","","",13,66),</v>
      </c>
      <c r="AV159" s="9" t="str">
        <f>IF(AP159=1,_xlfn.CONCAT("(",3+SUM($AS$1:AS158),",",Tabla1[[#This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3]])+1,20)),""),""",",3+SUM($AS$1:AS158)-1,",""","",""",""","",""",""","",""",""","",""",",Tabla1[[#This Row],[id_agregador]],",",Tabla1[[#This Row],[id sitio]],"),"),"")</f>
        <v/>
      </c>
      <c r="AW159" t="str">
        <f>IF(AO159=1,_xlfn.CONCAT("(",4+SUM($AS$1:AS158),",",Tabla1[[#This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4]])+1,20)),""),""",",4+SUM($AS$1:AS158)-1,",""","",""",""","",""",""","",""",""","",""",",Tabla1[[#This Row],[id_agregador]],",",Tabla1[[#This Row],[id sitio]],"),"),"")</f>
        <v/>
      </c>
      <c r="AX159" t="str">
        <f>IF(AN159=1,_xlfn.CONCAT("(",5+SUM($AS$1:AS158),",",Tabla1[[#This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5]])+1,20)),""),""",",5+SUM($AS$1:AS158)-1,",""","",""",""","",""",""","",""",""","",""",",Tabla1[[#This Row],[id_agregador]],",",Tabla1[[#This Row],[id sitio]],"),"),"")</f>
        <v/>
      </c>
      <c r="AY159" t="str">
        <f>IF(AM159=1,_xlfn.CONCAT("(",6+SUM($AS$1:AS158),",",Tabla1[[#This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6]])+1,20)),""),""",",6+SUM($AS$1:AS158)-1,",""","",""",""","",""",""","",""",""","",""",",Tabla1[[#This Row],[id_agregador]],",",Tabla1[[#This Row],[id sitio]],"),"),"")</f>
        <v/>
      </c>
      <c r="AZ159" t="str">
        <f>IF(AL159=1,_xlfn.CONCAT("(",7+SUM($AS$1:AS158),",",Tabla1[[#This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7]])+1,20)),""),""",",7+SUM($AS$1:AS158)-1,",""","",""",""","",""",""","",""",""","",""",",Tabla1[[#This Row],[id_agregador]],",",Tabla1[[#This Row],[id sitio]],"),"),"")</f>
        <v/>
      </c>
      <c r="BA159" t="str">
        <f>IF(AK159=1,_xlfn.CONCAT("(",8+SUM($AS$1:AS158),",",Tabla1[[#This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8]])+1,20)),""),""",",8+SUM($AS$1:AS158)-1,",""","",""",""","",""",""","",""",""","",""",",Tabla1[[#This Row],[id_agregador]],",",Tabla1[[#This Row],[id sitio]],"),"),"")</f>
        <v/>
      </c>
    </row>
    <row r="160" spans="1:53" x14ac:dyDescent="0.25">
      <c r="A160" s="6" t="s">
        <v>273</v>
      </c>
      <c r="B160" s="6" t="s">
        <v>451</v>
      </c>
      <c r="C160" s="6">
        <f>VLOOKUP(Tabla1[[#This Row],[NOMBRE DE SERVICIO]],tb_servicio!D:E,2,FALSE)</f>
        <v>72</v>
      </c>
      <c r="D160" s="6" t="s">
        <v>187</v>
      </c>
      <c r="E160" s="6">
        <f>IF(Tabla1[[#This Row],[IDU 1]]&lt;&gt;"",VLOOKUP(Tabla1[[#This Row],[IDU 1]],tb_idu!$B:$E,4,FALSE),"")</f>
        <v>157</v>
      </c>
      <c r="F160" s="6" t="s">
        <v>636</v>
      </c>
      <c r="G160" s="6" t="s">
        <v>220</v>
      </c>
      <c r="H160" s="6">
        <f>IF(Tabla1[[#This Row],[IDU 2]]&lt;&gt;"",VLOOKUP(Tabla1[[#This Row],[IDU 2]],tb_idu!$B:$E,4,FALSE),"")</f>
        <v>61</v>
      </c>
      <c r="I160" s="6" t="s">
        <v>569</v>
      </c>
      <c r="J160" s="6"/>
      <c r="K160" s="6" t="str">
        <f>IF(Tabla1[[#This Row],[IDU 3]]&lt;&gt;"",VLOOKUP(Tabla1[[#This Row],[IDU 3]],tb_idu!$B:$E,4,FALSE),"")</f>
        <v/>
      </c>
      <c r="L160" s="6"/>
      <c r="M160" s="6"/>
      <c r="N160" s="6" t="str">
        <f>IF(Tabla1[[#This Row],[IDU 4]]&lt;&gt;"",VLOOKUP(Tabla1[[#This Row],[IDU 4]],tb_idu!$B:$E,4,FALSE),"")</f>
        <v/>
      </c>
      <c r="O160" s="6"/>
      <c r="P160" s="6"/>
      <c r="Q160" s="6" t="str">
        <f>IF(Tabla1[[#This Row],[IDU 5]]&lt;&gt;"",VLOOKUP(Tabla1[[#This Row],[IDU 5]],tb_idu!$B:$E,4,FALSE),"")</f>
        <v/>
      </c>
      <c r="R160" s="6"/>
      <c r="S160" s="6"/>
      <c r="T160" s="6" t="str">
        <f>IF(Tabla1[[#This Row],[IDU 6]]&lt;&gt;"",VLOOKUP(Tabla1[[#This Row],[IDU 6]],tb_idu!$B:$E,4,FALSE),"")</f>
        <v/>
      </c>
      <c r="U160" s="6"/>
      <c r="V160" s="6"/>
      <c r="W160" s="6" t="str">
        <f>IF(Tabla1[[#This Row],[IDU 7]]&lt;&gt;"",VLOOKUP(Tabla1[[#This Row],[IDU 7]],tb_idu!$B:$E,4,FALSE),"")</f>
        <v/>
      </c>
      <c r="X160" s="6"/>
      <c r="Y160" s="6"/>
      <c r="Z160" s="6" t="str">
        <f>IF(Tabla1[[#This Row],[IDU 8]]&lt;&gt;"",VLOOKUP(Tabla1[[#This Row],[IDU 8]],tb_idu!$B:$E,4,FALSE),"")</f>
        <v/>
      </c>
      <c r="AA160" s="6"/>
      <c r="AB160" s="6"/>
      <c r="AC160" s="6"/>
      <c r="AD160" s="6" t="s">
        <v>553</v>
      </c>
      <c r="AE160" s="6" t="s">
        <v>671</v>
      </c>
      <c r="AF160" s="6" t="s">
        <v>66</v>
      </c>
      <c r="AG160" s="6">
        <f>VLOOKUP(Tabla1[[#This Row],[NOMBRE DEL SITE]],tb_sitio!B:D,3,FALSE)</f>
        <v>67</v>
      </c>
      <c r="AH160" s="6" t="s">
        <v>12</v>
      </c>
      <c r="AI160" s="10">
        <f>VLOOKUP(Tabla1[[#This Row],[NOMBRE DEL PE ( agregador )]],tb_sitio!B:D,3,FALSE)</f>
        <v>13</v>
      </c>
      <c r="AK160">
        <f>IF(Tabla1[[#This Row],[id idu8]]&lt;&gt;"",1,0)</f>
        <v>0</v>
      </c>
      <c r="AL160">
        <f>IF(Tabla1[[#This Row],[id idu7]]&lt;&gt;"",1,0)</f>
        <v>0</v>
      </c>
      <c r="AM160">
        <f>IF(Tabla1[[#This Row],[id idu6]]&lt;&gt;"",1,0)</f>
        <v>0</v>
      </c>
      <c r="AN160">
        <f>IF(Tabla1[[#This Row],[id idu5]]&lt;&gt;"",1,0)</f>
        <v>0</v>
      </c>
      <c r="AO160">
        <f>IF(Tabla1[[#This Row],[id idu4]]&lt;&gt;"",1,0)</f>
        <v>0</v>
      </c>
      <c r="AP160">
        <f>IF(Tabla1[[#This Row],[id idu3]]&lt;&gt;"",1,0)</f>
        <v>0</v>
      </c>
      <c r="AQ160">
        <f>IF(Tabla1[[#This Row],[id idu2]]&lt;&gt;"",1,0)</f>
        <v>1</v>
      </c>
      <c r="AR160">
        <f>IF(OR(Tabla1[[#This Row],[id idu]]&lt;&gt;"",Tabla1[[#This Row],[id servicio]]&lt;&gt;""),1,0)</f>
        <v>1</v>
      </c>
      <c r="AS160">
        <f t="shared" si="2"/>
        <v>2</v>
      </c>
      <c r="AT160" t="str">
        <f>IF(AR160=1,_xlfn.CONCAT("(",1+SUM($AS$1:AS159),",",Tabla1[[#This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(508,72,157,"17-EG6-4","IF1-2",NULL,"LIM_EAL_PAG_1","Gi0/0/6","","",13,67),</v>
      </c>
      <c r="AU160" t="str">
        <f>IF(AQ160=1,_xlfn.CONCAT("(",2+SUM($AS$1:AS159),",",Tabla1[[#This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2]])+1,20)),""),""",",2+SUM($AS$1:AS159)-1,",""","",""",""","",""",""","",""",""","",""",",Tabla1[[#This Row],[id_agregador]],",",Tabla1[[#This Row],[id sitio]],"),"),"")</f>
        <v>(509,72,61,"IF1-2","17-EG6-3",508,"","","","",13,67),</v>
      </c>
      <c r="AV160" s="9" t="str">
        <f>IF(AP160=1,_xlfn.CONCAT("(",3+SUM($AS$1:AS159),",",Tabla1[[#This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3]])+1,20)),""),""",",3+SUM($AS$1:AS159)-1,",""","",""",""","",""",""","",""",""","",""",",Tabla1[[#This Row],[id_agregador]],",",Tabla1[[#This Row],[id sitio]],"),"),"")</f>
        <v/>
      </c>
      <c r="AW160" t="str">
        <f>IF(AO160=1,_xlfn.CONCAT("(",4+SUM($AS$1:AS159),",",Tabla1[[#This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4]])+1,20)),""),""",",4+SUM($AS$1:AS159)-1,",""","",""",""","",""",""","",""",""","",""",",Tabla1[[#This Row],[id_agregador]],",",Tabla1[[#This Row],[id sitio]],"),"),"")</f>
        <v/>
      </c>
      <c r="AX160" t="str">
        <f>IF(AN160=1,_xlfn.CONCAT("(",5+SUM($AS$1:AS159),",",Tabla1[[#This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5]])+1,20)),""),""",",5+SUM($AS$1:AS159)-1,",""","",""",""","",""",""","",""",""","",""",",Tabla1[[#This Row],[id_agregador]],",",Tabla1[[#This Row],[id sitio]],"),"),"")</f>
        <v/>
      </c>
      <c r="AY160" t="str">
        <f>IF(AM160=1,_xlfn.CONCAT("(",6+SUM($AS$1:AS159),",",Tabla1[[#This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6]])+1,20)),""),""",",6+SUM($AS$1:AS159)-1,",""","",""",""","",""",""","",""",""","",""",",Tabla1[[#This Row],[id_agregador]],",",Tabla1[[#This Row],[id sitio]],"),"),"")</f>
        <v/>
      </c>
      <c r="AZ160" t="str">
        <f>IF(AL160=1,_xlfn.CONCAT("(",7+SUM($AS$1:AS159),",",Tabla1[[#This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7]])+1,20)),""),""",",7+SUM($AS$1:AS159)-1,",""","",""",""","",""",""","",""",""","",""",",Tabla1[[#This Row],[id_agregador]],",",Tabla1[[#This Row],[id sitio]],"),"),"")</f>
        <v/>
      </c>
      <c r="BA160" t="str">
        <f>IF(AK160=1,_xlfn.CONCAT("(",8+SUM($AS$1:AS159),",",Tabla1[[#This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8]])+1,20)),""),""",",8+SUM($AS$1:AS159)-1,",""","",""",""","",""",""","",""",""","",""",",Tabla1[[#This Row],[id_agregador]],",",Tabla1[[#This Row],[id sitio]],"),"),"")</f>
        <v/>
      </c>
    </row>
    <row r="161" spans="1:53" x14ac:dyDescent="0.25">
      <c r="A161" s="6" t="s">
        <v>272</v>
      </c>
      <c r="B161" s="6" t="s">
        <v>452</v>
      </c>
      <c r="C161" s="6">
        <f>VLOOKUP(Tabla1[[#This Row],[NOMBRE DE SERVICIO]],tb_servicio!D:E,2,FALSE)</f>
        <v>179</v>
      </c>
      <c r="D161" s="6" t="s">
        <v>187</v>
      </c>
      <c r="E161" s="6">
        <f>IF(Tabla1[[#This Row],[IDU 1]]&lt;&gt;"",VLOOKUP(Tabla1[[#This Row],[IDU 1]],tb_idu!$B:$E,4,FALSE),"")</f>
        <v>157</v>
      </c>
      <c r="F161" s="6" t="s">
        <v>568</v>
      </c>
      <c r="G161" s="6" t="s">
        <v>220</v>
      </c>
      <c r="H161" s="6">
        <f>IF(Tabla1[[#This Row],[IDU 2]]&lt;&gt;"",VLOOKUP(Tabla1[[#This Row],[IDU 2]],tb_idu!$B:$E,4,FALSE),"")</f>
        <v>61</v>
      </c>
      <c r="I161" s="6" t="s">
        <v>569</v>
      </c>
      <c r="J161" s="6"/>
      <c r="K161" s="6" t="str">
        <f>IF(Tabla1[[#This Row],[IDU 3]]&lt;&gt;"",VLOOKUP(Tabla1[[#This Row],[IDU 3]],tb_idu!$B:$E,4,FALSE),"")</f>
        <v/>
      </c>
      <c r="L161" s="6"/>
      <c r="M161" s="6"/>
      <c r="N161" s="6" t="str">
        <f>IF(Tabla1[[#This Row],[IDU 4]]&lt;&gt;"",VLOOKUP(Tabla1[[#This Row],[IDU 4]],tb_idu!$B:$E,4,FALSE),"")</f>
        <v/>
      </c>
      <c r="O161" s="6"/>
      <c r="P161" s="6"/>
      <c r="Q161" s="6" t="str">
        <f>IF(Tabla1[[#This Row],[IDU 5]]&lt;&gt;"",VLOOKUP(Tabla1[[#This Row],[IDU 5]],tb_idu!$B:$E,4,FALSE),"")</f>
        <v/>
      </c>
      <c r="R161" s="6"/>
      <c r="S161" s="6"/>
      <c r="T161" s="6" t="str">
        <f>IF(Tabla1[[#This Row],[IDU 6]]&lt;&gt;"",VLOOKUP(Tabla1[[#This Row],[IDU 6]],tb_idu!$B:$E,4,FALSE),"")</f>
        <v/>
      </c>
      <c r="U161" s="6"/>
      <c r="V161" s="6"/>
      <c r="W161" s="6" t="str">
        <f>IF(Tabla1[[#This Row],[IDU 7]]&lt;&gt;"",VLOOKUP(Tabla1[[#This Row],[IDU 7]],tb_idu!$B:$E,4,FALSE),"")</f>
        <v/>
      </c>
      <c r="X161" s="6"/>
      <c r="Y161" s="6"/>
      <c r="Z161" s="6" t="str">
        <f>IF(Tabla1[[#This Row],[IDU 8]]&lt;&gt;"",VLOOKUP(Tabla1[[#This Row],[IDU 8]],tb_idu!$B:$E,4,FALSE),"")</f>
        <v/>
      </c>
      <c r="AA161" s="6"/>
      <c r="AB161" s="6"/>
      <c r="AC161" s="6"/>
      <c r="AD161" s="6" t="s">
        <v>553</v>
      </c>
      <c r="AE161" s="6" t="s">
        <v>671</v>
      </c>
      <c r="AF161" s="6" t="s">
        <v>66</v>
      </c>
      <c r="AG161" s="6">
        <f>VLOOKUP(Tabla1[[#This Row],[NOMBRE DEL SITE]],tb_sitio!B:D,3,FALSE)</f>
        <v>67</v>
      </c>
      <c r="AH161" s="6" t="s">
        <v>12</v>
      </c>
      <c r="AI161" s="10">
        <f>VLOOKUP(Tabla1[[#This Row],[NOMBRE DEL PE ( agregador )]],tb_sitio!B:D,3,FALSE)</f>
        <v>13</v>
      </c>
      <c r="AK161">
        <f>IF(Tabla1[[#This Row],[id idu8]]&lt;&gt;"",1,0)</f>
        <v>0</v>
      </c>
      <c r="AL161">
        <f>IF(Tabla1[[#This Row],[id idu7]]&lt;&gt;"",1,0)</f>
        <v>0</v>
      </c>
      <c r="AM161">
        <f>IF(Tabla1[[#This Row],[id idu6]]&lt;&gt;"",1,0)</f>
        <v>0</v>
      </c>
      <c r="AN161">
        <f>IF(Tabla1[[#This Row],[id idu5]]&lt;&gt;"",1,0)</f>
        <v>0</v>
      </c>
      <c r="AO161">
        <f>IF(Tabla1[[#This Row],[id idu4]]&lt;&gt;"",1,0)</f>
        <v>0</v>
      </c>
      <c r="AP161">
        <f>IF(Tabla1[[#This Row],[id idu3]]&lt;&gt;"",1,0)</f>
        <v>0</v>
      </c>
      <c r="AQ161">
        <f>IF(Tabla1[[#This Row],[id idu2]]&lt;&gt;"",1,0)</f>
        <v>1</v>
      </c>
      <c r="AR161">
        <f>IF(OR(Tabla1[[#This Row],[id idu]]&lt;&gt;"",Tabla1[[#This Row],[id servicio]]&lt;&gt;""),1,0)</f>
        <v>1</v>
      </c>
      <c r="AS161">
        <f t="shared" si="2"/>
        <v>2</v>
      </c>
      <c r="AT161" t="str">
        <f>IF(AR161=1,_xlfn.CONCAT("(",1+SUM($AS$1:AS160),",",Tabla1[[#This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(510,179,157,"17-EG6-1","IF1-2",NULL,"LIM_EAL_PAG_1","Gi0/0/6","","",13,67),</v>
      </c>
      <c r="AU161" t="str">
        <f>IF(AQ161=1,_xlfn.CONCAT("(",2+SUM($AS$1:AS160),",",Tabla1[[#This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2]])+1,20)),""),""",",2+SUM($AS$1:AS160)-1,",""","",""",""","",""",""","",""",""","",""",",Tabla1[[#This Row],[id_agregador]],",",Tabla1[[#This Row],[id sitio]],"),"),"")</f>
        <v>(511,179,61,"IF1-2","17-EG6-3",510,"","","","",13,67),</v>
      </c>
      <c r="AV161" s="9" t="str">
        <f>IF(AP161=1,_xlfn.CONCAT("(",3+SUM($AS$1:AS160),",",Tabla1[[#This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3]])+1,20)),""),""",",3+SUM($AS$1:AS160)-1,",""","",""",""","",""",""","",""",""","",""",",Tabla1[[#This Row],[id_agregador]],",",Tabla1[[#This Row],[id sitio]],"),"),"")</f>
        <v/>
      </c>
      <c r="AW161" t="str">
        <f>IF(AO161=1,_xlfn.CONCAT("(",4+SUM($AS$1:AS160),",",Tabla1[[#This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4]])+1,20)),""),""",",4+SUM($AS$1:AS160)-1,",""","",""",""","",""",""","",""",""","",""",",Tabla1[[#This Row],[id_agregador]],",",Tabla1[[#This Row],[id sitio]],"),"),"")</f>
        <v/>
      </c>
      <c r="AX161" t="str">
        <f>IF(AN161=1,_xlfn.CONCAT("(",5+SUM($AS$1:AS160),",",Tabla1[[#This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5]])+1,20)),""),""",",5+SUM($AS$1:AS160)-1,",""","",""",""","",""",""","",""",""","",""",",Tabla1[[#This Row],[id_agregador]],",",Tabla1[[#This Row],[id sitio]],"),"),"")</f>
        <v/>
      </c>
      <c r="AY161" t="str">
        <f>IF(AM161=1,_xlfn.CONCAT("(",6+SUM($AS$1:AS160),",",Tabla1[[#This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6]])+1,20)),""),""",",6+SUM($AS$1:AS160)-1,",""","",""",""","",""",""","",""",""","",""",",Tabla1[[#This Row],[id_agregador]],",",Tabla1[[#This Row],[id sitio]],"),"),"")</f>
        <v/>
      </c>
      <c r="AZ161" t="str">
        <f>IF(AL161=1,_xlfn.CONCAT("(",7+SUM($AS$1:AS160),",",Tabla1[[#This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7]])+1,20)),""),""",",7+SUM($AS$1:AS160)-1,",""","",""",""","",""",""","",""",""","",""",",Tabla1[[#This Row],[id_agregador]],",",Tabla1[[#This Row],[id sitio]],"),"),"")</f>
        <v/>
      </c>
      <c r="BA161" t="str">
        <f>IF(AK161=1,_xlfn.CONCAT("(",8+SUM($AS$1:AS160),",",Tabla1[[#This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8]])+1,20)),""),""",",8+SUM($AS$1:AS160)-1,",""","",""",""","",""",""","",""",""","",""",",Tabla1[[#This Row],[id_agregador]],",",Tabla1[[#This Row],[id sitio]],"),"),"")</f>
        <v/>
      </c>
    </row>
    <row r="162" spans="1:53" x14ac:dyDescent="0.25">
      <c r="A162" s="6" t="s">
        <v>276</v>
      </c>
      <c r="B162" s="6" t="s">
        <v>453</v>
      </c>
      <c r="C162" s="6">
        <f>VLOOKUP(Tabla1[[#This Row],[NOMBRE DE SERVICIO]],tb_servicio!D:E,2,FALSE)</f>
        <v>8</v>
      </c>
      <c r="D162" s="6" t="s">
        <v>188</v>
      </c>
      <c r="E162" s="6">
        <f>IF(Tabla1[[#This Row],[IDU 1]]&lt;&gt;"",VLOOKUP(Tabla1[[#This Row],[IDU 1]],tb_idu!$B:$E,4,FALSE),"")</f>
        <v>159</v>
      </c>
      <c r="F162" s="6" t="s">
        <v>597</v>
      </c>
      <c r="G162" s="6" t="s">
        <v>149</v>
      </c>
      <c r="H162" s="6">
        <f>IF(Tabla1[[#This Row],[IDU 2]]&lt;&gt;"",VLOOKUP(Tabla1[[#This Row],[IDU 2]],tb_idu!$B:$E,4,FALSE),"")</f>
        <v>111</v>
      </c>
      <c r="I162" s="6" t="s">
        <v>563</v>
      </c>
      <c r="J162" s="6" t="s">
        <v>126</v>
      </c>
      <c r="K162" s="6">
        <f>IF(Tabla1[[#This Row],[IDU 3]]&lt;&gt;"",VLOOKUP(Tabla1[[#This Row],[IDU 3]],tb_idu!$B:$E,4,FALSE),"")</f>
        <v>66</v>
      </c>
      <c r="L162" s="6" t="s">
        <v>585</v>
      </c>
      <c r="M162" s="6" t="s">
        <v>125</v>
      </c>
      <c r="N162" s="6">
        <f>IF(Tabla1[[#This Row],[IDU 4]]&lt;&gt;"",VLOOKUP(Tabla1[[#This Row],[IDU 4]],tb_idu!$B:$E,4,FALSE),"")</f>
        <v>68</v>
      </c>
      <c r="O162" s="6" t="s">
        <v>599</v>
      </c>
      <c r="P162" s="6" t="s">
        <v>224</v>
      </c>
      <c r="Q162" s="6">
        <f>IF(Tabla1[[#This Row],[IDU 5]]&lt;&gt;"",VLOOKUP(Tabla1[[#This Row],[IDU 5]],tb_idu!$B:$E,4,FALSE),"")</f>
        <v>59</v>
      </c>
      <c r="R162" s="6" t="s">
        <v>595</v>
      </c>
      <c r="S162" s="6"/>
      <c r="T162" s="6" t="str">
        <f>IF(Tabla1[[#This Row],[IDU 6]]&lt;&gt;"",VLOOKUP(Tabla1[[#This Row],[IDU 6]],tb_idu!$B:$E,4,FALSE),"")</f>
        <v/>
      </c>
      <c r="U162" s="6"/>
      <c r="V162" s="6"/>
      <c r="W162" s="6" t="str">
        <f>IF(Tabla1[[#This Row],[IDU 7]]&lt;&gt;"",VLOOKUP(Tabla1[[#This Row],[IDU 7]],tb_idu!$B:$E,4,FALSE),"")</f>
        <v/>
      </c>
      <c r="X162" s="6"/>
      <c r="Y162" s="6"/>
      <c r="Z162" s="6" t="str">
        <f>IF(Tabla1[[#This Row],[IDU 8]]&lt;&gt;"",VLOOKUP(Tabla1[[#This Row],[IDU 8]],tb_idu!$B:$E,4,FALSE),"")</f>
        <v/>
      </c>
      <c r="AA162" s="6"/>
      <c r="AB162" s="6"/>
      <c r="AC162" s="6"/>
      <c r="AD162" s="6" t="s">
        <v>553</v>
      </c>
      <c r="AE162" s="6" t="s">
        <v>661</v>
      </c>
      <c r="AF162" s="6" t="s">
        <v>67</v>
      </c>
      <c r="AG162" s="6">
        <f>VLOOKUP(Tabla1[[#This Row],[NOMBRE DEL SITE]],tb_sitio!B:D,3,FALSE)</f>
        <v>68</v>
      </c>
      <c r="AH162" s="6" t="s">
        <v>12</v>
      </c>
      <c r="AI162" s="10">
        <f>VLOOKUP(Tabla1[[#This Row],[NOMBRE DEL PE ( agregador )]],tb_sitio!B:D,3,FALSE)</f>
        <v>13</v>
      </c>
      <c r="AK162">
        <f>IF(Tabla1[[#This Row],[id idu8]]&lt;&gt;"",1,0)</f>
        <v>0</v>
      </c>
      <c r="AL162">
        <f>IF(Tabla1[[#This Row],[id idu7]]&lt;&gt;"",1,0)</f>
        <v>0</v>
      </c>
      <c r="AM162">
        <f>IF(Tabla1[[#This Row],[id idu6]]&lt;&gt;"",1,0)</f>
        <v>0</v>
      </c>
      <c r="AN162">
        <f>IF(Tabla1[[#This Row],[id idu5]]&lt;&gt;"",1,0)</f>
        <v>1</v>
      </c>
      <c r="AO162">
        <f>IF(Tabla1[[#This Row],[id idu4]]&lt;&gt;"",1,0)</f>
        <v>1</v>
      </c>
      <c r="AP162">
        <f>IF(Tabla1[[#This Row],[id idu3]]&lt;&gt;"",1,0)</f>
        <v>1</v>
      </c>
      <c r="AQ162">
        <f>IF(Tabla1[[#This Row],[id idu2]]&lt;&gt;"",1,0)</f>
        <v>1</v>
      </c>
      <c r="AR162">
        <f>IF(OR(Tabla1[[#This Row],[id idu]]&lt;&gt;"",Tabla1[[#This Row],[id servicio]]&lt;&gt;""),1,0)</f>
        <v>1</v>
      </c>
      <c r="AS162">
        <f t="shared" si="2"/>
        <v>5</v>
      </c>
      <c r="AT162" t="str">
        <f>IF(AR162=1,_xlfn.CONCAT("(",1+SUM($AS$1:AS161),",",Tabla1[[#This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(512,8,159,"17-EG6-5","IF3-5",NULL,"LIM_EAL_PAG_1","Gi0/2/0","","",13,68),</v>
      </c>
      <c r="AU162" t="str">
        <f>IF(AQ162=1,_xlfn.CONCAT("(",2+SUM($AS$1:AS161),",",Tabla1[[#This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2]])+1,20)),""),""",",2+SUM($AS$1:AS161)-1,",""","",""",""","",""",""","",""",""","",""",",Tabla1[[#This Row],[id_agregador]],",",Tabla1[[#This Row],[id sitio]],"),"),"")</f>
        <v>(513,8,111,"IF3-5","IF4-6",512,"","","","",13,68),</v>
      </c>
      <c r="AV162" s="9" t="str">
        <f>IF(AP162=1,_xlfn.CONCAT("(",3+SUM($AS$1:AS161),",",Tabla1[[#This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3]])+1,20)),""),""",",3+SUM($AS$1:AS161)-1,",""","",""",""","",""",""","",""",""","",""",",Tabla1[[#This Row],[id_agregador]],",",Tabla1[[#This Row],[id sitio]],"),"),"")</f>
        <v>(514,8,66,"IF3-5","17-EG6-2",513,"","","","",13,68),</v>
      </c>
      <c r="AW162" t="str">
        <f>IF(AO162=1,_xlfn.CONCAT("(",4+SUM($AS$1:AS161),",",Tabla1[[#This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4]])+1,20)),""),""",",4+SUM($AS$1:AS161)-1,",""","",""",""","",""",""","",""",""","",""",",Tabla1[[#This Row],[id_agregador]],",",Tabla1[[#This Row],[id sitio]],"),"),"")</f>
        <v>(515,8,68,"17-EG6-4","IF3-5",514,"","","","",13,68),</v>
      </c>
      <c r="AX162" t="str">
        <f>IF(AN162=1,_xlfn.CONCAT("(",5+SUM($AS$1:AS161),",",Tabla1[[#This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5]])+1,20)),""),""",",5+SUM($AS$1:AS161)-1,",""","",""",""","",""",""","",""",""","",""",",Tabla1[[#This Row],[id_agregador]],",",Tabla1[[#This Row],[id sitio]],"),"),"")</f>
        <v>(516,8,59,"IF3-5","17-EG6-4",515,"","","","",13,68),</v>
      </c>
      <c r="AY162" t="str">
        <f>IF(AM162=1,_xlfn.CONCAT("(",6+SUM($AS$1:AS161),",",Tabla1[[#This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6]])+1,20)),""),""",",6+SUM($AS$1:AS161)-1,",""","",""",""","",""",""","",""",""","",""",",Tabla1[[#This Row],[id_agregador]],",",Tabla1[[#This Row],[id sitio]],"),"),"")</f>
        <v/>
      </c>
      <c r="AZ162" t="str">
        <f>IF(AL162=1,_xlfn.CONCAT("(",7+SUM($AS$1:AS161),",",Tabla1[[#This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7]])+1,20)),""),""",",7+SUM($AS$1:AS161)-1,",""","",""",""","",""",""","",""",""","",""",",Tabla1[[#This Row],[id_agregador]],",",Tabla1[[#This Row],[id sitio]],"),"),"")</f>
        <v/>
      </c>
      <c r="BA162" t="str">
        <f>IF(AK162=1,_xlfn.CONCAT("(",8+SUM($AS$1:AS161),",",Tabla1[[#This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8]])+1,20)),""),""",",8+SUM($AS$1:AS161)-1,",""","",""",""","",""",""","",""",""","",""",",Tabla1[[#This Row],[id_agregador]],",",Tabla1[[#This Row],[id sitio]],"),"),"")</f>
        <v/>
      </c>
    </row>
    <row r="163" spans="1:53" x14ac:dyDescent="0.25">
      <c r="A163" s="6" t="s">
        <v>273</v>
      </c>
      <c r="B163" s="6" t="s">
        <v>454</v>
      </c>
      <c r="C163" s="6">
        <f>VLOOKUP(Tabla1[[#This Row],[NOMBRE DE SERVICIO]],tb_servicio!D:E,2,FALSE)</f>
        <v>73</v>
      </c>
      <c r="D163" s="6" t="s">
        <v>188</v>
      </c>
      <c r="E163" s="6">
        <f>IF(Tabla1[[#This Row],[IDU 1]]&lt;&gt;"",VLOOKUP(Tabla1[[#This Row],[IDU 1]],tb_idu!$B:$E,4,FALSE),"")</f>
        <v>159</v>
      </c>
      <c r="F163" s="6" t="s">
        <v>599</v>
      </c>
      <c r="G163" s="6" t="s">
        <v>149</v>
      </c>
      <c r="H163" s="6">
        <f>IF(Tabla1[[#This Row],[IDU 2]]&lt;&gt;"",VLOOKUP(Tabla1[[#This Row],[IDU 2]],tb_idu!$B:$E,4,FALSE),"")</f>
        <v>111</v>
      </c>
      <c r="I163" s="6" t="s">
        <v>563</v>
      </c>
      <c r="J163" s="6" t="s">
        <v>126</v>
      </c>
      <c r="K163" s="6">
        <f>IF(Tabla1[[#This Row],[IDU 3]]&lt;&gt;"",VLOOKUP(Tabla1[[#This Row],[IDU 3]],tb_idu!$B:$E,4,FALSE),"")</f>
        <v>66</v>
      </c>
      <c r="L163" s="6" t="s">
        <v>585</v>
      </c>
      <c r="M163" s="6" t="s">
        <v>125</v>
      </c>
      <c r="N163" s="6">
        <f>IF(Tabla1[[#This Row],[IDU 4]]&lt;&gt;"",VLOOKUP(Tabla1[[#This Row],[IDU 4]],tb_idu!$B:$E,4,FALSE),"")</f>
        <v>68</v>
      </c>
      <c r="O163" s="6" t="s">
        <v>599</v>
      </c>
      <c r="P163" s="6" t="s">
        <v>224</v>
      </c>
      <c r="Q163" s="6">
        <f>IF(Tabla1[[#This Row],[IDU 5]]&lt;&gt;"",VLOOKUP(Tabla1[[#This Row],[IDU 5]],tb_idu!$B:$E,4,FALSE),"")</f>
        <v>59</v>
      </c>
      <c r="R163" s="6" t="s">
        <v>595</v>
      </c>
      <c r="S163" s="6"/>
      <c r="T163" s="6" t="str">
        <f>IF(Tabla1[[#This Row],[IDU 6]]&lt;&gt;"",VLOOKUP(Tabla1[[#This Row],[IDU 6]],tb_idu!$B:$E,4,FALSE),"")</f>
        <v/>
      </c>
      <c r="U163" s="6"/>
      <c r="V163" s="6"/>
      <c r="W163" s="6" t="str">
        <f>IF(Tabla1[[#This Row],[IDU 7]]&lt;&gt;"",VLOOKUP(Tabla1[[#This Row],[IDU 7]],tb_idu!$B:$E,4,FALSE),"")</f>
        <v/>
      </c>
      <c r="X163" s="6"/>
      <c r="Y163" s="6"/>
      <c r="Z163" s="6" t="str">
        <f>IF(Tabla1[[#This Row],[IDU 8]]&lt;&gt;"",VLOOKUP(Tabla1[[#This Row],[IDU 8]],tb_idu!$B:$E,4,FALSE),"")</f>
        <v/>
      </c>
      <c r="AA163" s="6"/>
      <c r="AB163" s="6"/>
      <c r="AC163" s="6"/>
      <c r="AD163" s="6" t="s">
        <v>553</v>
      </c>
      <c r="AE163" s="6" t="s">
        <v>661</v>
      </c>
      <c r="AF163" s="6" t="s">
        <v>67</v>
      </c>
      <c r="AG163" s="6">
        <f>VLOOKUP(Tabla1[[#This Row],[NOMBRE DEL SITE]],tb_sitio!B:D,3,FALSE)</f>
        <v>68</v>
      </c>
      <c r="AH163" s="6" t="s">
        <v>12</v>
      </c>
      <c r="AI163" s="10">
        <f>VLOOKUP(Tabla1[[#This Row],[NOMBRE DEL PE ( agregador )]],tb_sitio!B:D,3,FALSE)</f>
        <v>13</v>
      </c>
      <c r="AK163">
        <f>IF(Tabla1[[#This Row],[id idu8]]&lt;&gt;"",1,0)</f>
        <v>0</v>
      </c>
      <c r="AL163">
        <f>IF(Tabla1[[#This Row],[id idu7]]&lt;&gt;"",1,0)</f>
        <v>0</v>
      </c>
      <c r="AM163">
        <f>IF(Tabla1[[#This Row],[id idu6]]&lt;&gt;"",1,0)</f>
        <v>0</v>
      </c>
      <c r="AN163">
        <f>IF(Tabla1[[#This Row],[id idu5]]&lt;&gt;"",1,0)</f>
        <v>1</v>
      </c>
      <c r="AO163">
        <f>IF(Tabla1[[#This Row],[id idu4]]&lt;&gt;"",1,0)</f>
        <v>1</v>
      </c>
      <c r="AP163">
        <f>IF(Tabla1[[#This Row],[id idu3]]&lt;&gt;"",1,0)</f>
        <v>1</v>
      </c>
      <c r="AQ163">
        <f>IF(Tabla1[[#This Row],[id idu2]]&lt;&gt;"",1,0)</f>
        <v>1</v>
      </c>
      <c r="AR163">
        <f>IF(OR(Tabla1[[#This Row],[id idu]]&lt;&gt;"",Tabla1[[#This Row],[id servicio]]&lt;&gt;""),1,0)</f>
        <v>1</v>
      </c>
      <c r="AS163">
        <f t="shared" si="2"/>
        <v>5</v>
      </c>
      <c r="AT163" t="str">
        <f>IF(AR163=1,_xlfn.CONCAT("(",1+SUM($AS$1:AS162),",",Tabla1[[#This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(517,73,159,"17-EG6-4","IF3-5",NULL,"LIM_EAL_PAG_1","Gi0/2/0","","",13,68),</v>
      </c>
      <c r="AU163" t="str">
        <f>IF(AQ163=1,_xlfn.CONCAT("(",2+SUM($AS$1:AS162),",",Tabla1[[#This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2]])+1,20)),""),""",",2+SUM($AS$1:AS162)-1,",""","",""",""","",""",""","",""",""","",""",",Tabla1[[#This Row],[id_agregador]],",",Tabla1[[#This Row],[id sitio]],"),"),"")</f>
        <v>(518,73,111,"IF3-5","IF4-6",517,"","","","",13,68),</v>
      </c>
      <c r="AV163" s="9" t="str">
        <f>IF(AP163=1,_xlfn.CONCAT("(",3+SUM($AS$1:AS162),",",Tabla1[[#This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3]])+1,20)),""),""",",3+SUM($AS$1:AS162)-1,",""","",""",""","",""",""","",""",""","",""",",Tabla1[[#This Row],[id_agregador]],",",Tabla1[[#This Row],[id sitio]],"),"),"")</f>
        <v>(519,73,66,"IF3-5","17-EG6-2",518,"","","","",13,68),</v>
      </c>
      <c r="AW163" t="str">
        <f>IF(AO163=1,_xlfn.CONCAT("(",4+SUM($AS$1:AS162),",",Tabla1[[#This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4]])+1,20)),""),""",",4+SUM($AS$1:AS162)-1,",""","",""",""","",""",""","",""",""","",""",",Tabla1[[#This Row],[id_agregador]],",",Tabla1[[#This Row],[id sitio]],"),"),"")</f>
        <v>(520,73,68,"17-EG6-4","IF3-5",519,"","","","",13,68),</v>
      </c>
      <c r="AX163" t="str">
        <f>IF(AN163=1,_xlfn.CONCAT("(",5+SUM($AS$1:AS162),",",Tabla1[[#This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5]])+1,20)),""),""",",5+SUM($AS$1:AS162)-1,",""","",""",""","",""",""","",""",""","",""",",Tabla1[[#This Row],[id_agregador]],",",Tabla1[[#This Row],[id sitio]],"),"),"")</f>
        <v>(521,73,59,"IF3-5","17-EG6-4",520,"","","","",13,68),</v>
      </c>
      <c r="AY163" t="str">
        <f>IF(AM163=1,_xlfn.CONCAT("(",6+SUM($AS$1:AS162),",",Tabla1[[#This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6]])+1,20)),""),""",",6+SUM($AS$1:AS162)-1,",""","",""",""","",""",""","",""",""","",""",",Tabla1[[#This Row],[id_agregador]],",",Tabla1[[#This Row],[id sitio]],"),"),"")</f>
        <v/>
      </c>
      <c r="AZ163" t="str">
        <f>IF(AL163=1,_xlfn.CONCAT("(",7+SUM($AS$1:AS162),",",Tabla1[[#This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7]])+1,20)),""),""",",7+SUM($AS$1:AS162)-1,",""","",""",""","",""",""","",""",""","",""",",Tabla1[[#This Row],[id_agregador]],",",Tabla1[[#This Row],[id sitio]],"),"),"")</f>
        <v/>
      </c>
      <c r="BA163" t="str">
        <f>IF(AK163=1,_xlfn.CONCAT("(",8+SUM($AS$1:AS162),",",Tabla1[[#This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8]])+1,20)),""),""",",8+SUM($AS$1:AS162)-1,",""","",""",""","",""",""","",""",""","",""",",Tabla1[[#This Row],[id_agregador]],",",Tabla1[[#This Row],[id sitio]],"),"),"")</f>
        <v/>
      </c>
    </row>
    <row r="164" spans="1:53" x14ac:dyDescent="0.25">
      <c r="A164" s="6" t="s">
        <v>272</v>
      </c>
      <c r="B164" s="6" t="s">
        <v>455</v>
      </c>
      <c r="C164" s="6">
        <f>VLOOKUP(Tabla1[[#This Row],[NOMBRE DE SERVICIO]],tb_servicio!D:E,2,FALSE)</f>
        <v>180</v>
      </c>
      <c r="D164" s="6" t="s">
        <v>188</v>
      </c>
      <c r="E164" s="6">
        <f>IF(Tabla1[[#This Row],[IDU 1]]&lt;&gt;"",VLOOKUP(Tabla1[[#This Row],[IDU 1]],tb_idu!$B:$E,4,FALSE),"")</f>
        <v>159</v>
      </c>
      <c r="F164" s="6" t="s">
        <v>600</v>
      </c>
      <c r="G164" s="6" t="s">
        <v>149</v>
      </c>
      <c r="H164" s="6">
        <f>IF(Tabla1[[#This Row],[IDU 2]]&lt;&gt;"",VLOOKUP(Tabla1[[#This Row],[IDU 2]],tb_idu!$B:$E,4,FALSE),"")</f>
        <v>111</v>
      </c>
      <c r="I164" s="6" t="s">
        <v>563</v>
      </c>
      <c r="J164" s="6" t="s">
        <v>126</v>
      </c>
      <c r="K164" s="6">
        <f>IF(Tabla1[[#This Row],[IDU 3]]&lt;&gt;"",VLOOKUP(Tabla1[[#This Row],[IDU 3]],tb_idu!$B:$E,4,FALSE),"")</f>
        <v>66</v>
      </c>
      <c r="L164" s="6" t="s">
        <v>585</v>
      </c>
      <c r="M164" s="6" t="s">
        <v>125</v>
      </c>
      <c r="N164" s="6">
        <f>IF(Tabla1[[#This Row],[IDU 4]]&lt;&gt;"",VLOOKUP(Tabla1[[#This Row],[IDU 4]],tb_idu!$B:$E,4,FALSE),"")</f>
        <v>68</v>
      </c>
      <c r="O164" s="6" t="s">
        <v>599</v>
      </c>
      <c r="P164" s="6" t="s">
        <v>224</v>
      </c>
      <c r="Q164" s="6">
        <f>IF(Tabla1[[#This Row],[IDU 5]]&lt;&gt;"",VLOOKUP(Tabla1[[#This Row],[IDU 5]],tb_idu!$B:$E,4,FALSE),"")</f>
        <v>59</v>
      </c>
      <c r="R164" s="6" t="s">
        <v>595</v>
      </c>
      <c r="S164" s="6"/>
      <c r="T164" s="6" t="str">
        <f>IF(Tabla1[[#This Row],[IDU 6]]&lt;&gt;"",VLOOKUP(Tabla1[[#This Row],[IDU 6]],tb_idu!$B:$E,4,FALSE),"")</f>
        <v/>
      </c>
      <c r="U164" s="6"/>
      <c r="V164" s="6"/>
      <c r="W164" s="6" t="str">
        <f>IF(Tabla1[[#This Row],[IDU 7]]&lt;&gt;"",VLOOKUP(Tabla1[[#This Row],[IDU 7]],tb_idu!$B:$E,4,FALSE),"")</f>
        <v/>
      </c>
      <c r="X164" s="6"/>
      <c r="Y164" s="6"/>
      <c r="Z164" s="6" t="str">
        <f>IF(Tabla1[[#This Row],[IDU 8]]&lt;&gt;"",VLOOKUP(Tabla1[[#This Row],[IDU 8]],tb_idu!$B:$E,4,FALSE),"")</f>
        <v/>
      </c>
      <c r="AA164" s="6"/>
      <c r="AB164" s="6"/>
      <c r="AC164" s="6"/>
      <c r="AD164" s="6" t="s">
        <v>553</v>
      </c>
      <c r="AE164" s="6" t="s">
        <v>661</v>
      </c>
      <c r="AF164" s="6" t="s">
        <v>67</v>
      </c>
      <c r="AG164" s="6">
        <f>VLOOKUP(Tabla1[[#This Row],[NOMBRE DEL SITE]],tb_sitio!B:D,3,FALSE)</f>
        <v>68</v>
      </c>
      <c r="AH164" s="6" t="s">
        <v>12</v>
      </c>
      <c r="AI164" s="10">
        <f>VLOOKUP(Tabla1[[#This Row],[NOMBRE DEL PE ( agregador )]],tb_sitio!B:D,3,FALSE)</f>
        <v>13</v>
      </c>
      <c r="AK164">
        <f>IF(Tabla1[[#This Row],[id idu8]]&lt;&gt;"",1,0)</f>
        <v>0</v>
      </c>
      <c r="AL164">
        <f>IF(Tabla1[[#This Row],[id idu7]]&lt;&gt;"",1,0)</f>
        <v>0</v>
      </c>
      <c r="AM164">
        <f>IF(Tabla1[[#This Row],[id idu6]]&lt;&gt;"",1,0)</f>
        <v>0</v>
      </c>
      <c r="AN164">
        <f>IF(Tabla1[[#This Row],[id idu5]]&lt;&gt;"",1,0)</f>
        <v>1</v>
      </c>
      <c r="AO164">
        <f>IF(Tabla1[[#This Row],[id idu4]]&lt;&gt;"",1,0)</f>
        <v>1</v>
      </c>
      <c r="AP164">
        <f>IF(Tabla1[[#This Row],[id idu3]]&lt;&gt;"",1,0)</f>
        <v>1</v>
      </c>
      <c r="AQ164">
        <f>IF(Tabla1[[#This Row],[id idu2]]&lt;&gt;"",1,0)</f>
        <v>1</v>
      </c>
      <c r="AR164">
        <f>IF(OR(Tabla1[[#This Row],[id idu]]&lt;&gt;"",Tabla1[[#This Row],[id servicio]]&lt;&gt;""),1,0)</f>
        <v>1</v>
      </c>
      <c r="AS164">
        <f t="shared" si="2"/>
        <v>5</v>
      </c>
      <c r="AT164" t="str">
        <f>IF(AR164=1,_xlfn.CONCAT("(",1+SUM($AS$1:AS163),",",Tabla1[[#This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(522,180,159,"17-EG6-1","IF3-5",NULL,"LIM_EAL_PAG_1","Gi0/2/0","","",13,68),</v>
      </c>
      <c r="AU164" t="str">
        <f>IF(AQ164=1,_xlfn.CONCAT("(",2+SUM($AS$1:AS163),",",Tabla1[[#This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2]])+1,20)),""),""",",2+SUM($AS$1:AS163)-1,",""","",""",""","",""",""","",""",""","",""",",Tabla1[[#This Row],[id_agregador]],",",Tabla1[[#This Row],[id sitio]],"),"),"")</f>
        <v>(523,180,111,"IF3-5","IF4-6",522,"","","","",13,68),</v>
      </c>
      <c r="AV164" s="9" t="str">
        <f>IF(AP164=1,_xlfn.CONCAT("(",3+SUM($AS$1:AS163),",",Tabla1[[#This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3]])+1,20)),""),""",",3+SUM($AS$1:AS163)-1,",""","",""",""","",""",""","",""",""","",""",",Tabla1[[#This Row],[id_agregador]],",",Tabla1[[#This Row],[id sitio]],"),"),"")</f>
        <v>(524,180,66,"IF3-5","17-EG6-2",523,"","","","",13,68),</v>
      </c>
      <c r="AW164" t="str">
        <f>IF(AO164=1,_xlfn.CONCAT("(",4+SUM($AS$1:AS163),",",Tabla1[[#This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4]])+1,20)),""),""",",4+SUM($AS$1:AS163)-1,",""","",""",""","",""",""","",""",""","",""",",Tabla1[[#This Row],[id_agregador]],",",Tabla1[[#This Row],[id sitio]],"),"),"")</f>
        <v>(525,180,68,"17-EG6-4","IF3-5",524,"","","","",13,68),</v>
      </c>
      <c r="AX164" t="str">
        <f>IF(AN164=1,_xlfn.CONCAT("(",5+SUM($AS$1:AS163),",",Tabla1[[#This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5]])+1,20)),""),""",",5+SUM($AS$1:AS163)-1,",""","",""",""","",""",""","",""",""","",""",",Tabla1[[#This Row],[id_agregador]],",",Tabla1[[#This Row],[id sitio]],"),"),"")</f>
        <v>(526,180,59,"IF3-5","17-EG6-4",525,"","","","",13,68),</v>
      </c>
      <c r="AY164" t="str">
        <f>IF(AM164=1,_xlfn.CONCAT("(",6+SUM($AS$1:AS163),",",Tabla1[[#This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6]])+1,20)),""),""",",6+SUM($AS$1:AS163)-1,",""","",""",""","",""",""","",""",""","",""",",Tabla1[[#This Row],[id_agregador]],",",Tabla1[[#This Row],[id sitio]],"),"),"")</f>
        <v/>
      </c>
      <c r="AZ164" t="str">
        <f>IF(AL164=1,_xlfn.CONCAT("(",7+SUM($AS$1:AS163),",",Tabla1[[#This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7]])+1,20)),""),""",",7+SUM($AS$1:AS163)-1,",""","",""",""","",""",""","",""",""","",""",",Tabla1[[#This Row],[id_agregador]],",",Tabla1[[#This Row],[id sitio]],"),"),"")</f>
        <v/>
      </c>
      <c r="BA164" t="str">
        <f>IF(AK164=1,_xlfn.CONCAT("(",8+SUM($AS$1:AS163),",",Tabla1[[#This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8]])+1,20)),""),""",",8+SUM($AS$1:AS163)-1,",""","",""",""","",""",""","",""",""","",""",",Tabla1[[#This Row],[id_agregador]],",",Tabla1[[#This Row],[id sitio]],"),"),"")</f>
        <v/>
      </c>
    </row>
    <row r="165" spans="1:53" x14ac:dyDescent="0.25">
      <c r="A165" s="6" t="s">
        <v>273</v>
      </c>
      <c r="B165" s="6" t="s">
        <v>456</v>
      </c>
      <c r="C165" s="6">
        <f>VLOOKUP(Tabla1[[#This Row],[NOMBRE DE SERVICIO]],tb_servicio!D:E,2,FALSE)</f>
        <v>74</v>
      </c>
      <c r="D165" s="6" t="s">
        <v>189</v>
      </c>
      <c r="E165" s="6">
        <f>IF(Tabla1[[#This Row],[IDU 1]]&lt;&gt;"",VLOOKUP(Tabla1[[#This Row],[IDU 1]],tb_idu!$B:$E,4,FALSE),"")</f>
        <v>160</v>
      </c>
      <c r="F165" s="6" t="s">
        <v>599</v>
      </c>
      <c r="G165" s="6" t="s">
        <v>223</v>
      </c>
      <c r="H165" s="6">
        <f>IF(Tabla1[[#This Row],[IDU 2]]&lt;&gt;"",VLOOKUP(Tabla1[[#This Row],[IDU 2]],tb_idu!$B:$E,4,FALSE),"")</f>
        <v>62</v>
      </c>
      <c r="I165" s="6" t="s">
        <v>585</v>
      </c>
      <c r="J165" s="6"/>
      <c r="K165" s="6" t="str">
        <f>IF(Tabla1[[#This Row],[IDU 3]]&lt;&gt;"",VLOOKUP(Tabla1[[#This Row],[IDU 3]],tb_idu!$B:$E,4,FALSE),"")</f>
        <v/>
      </c>
      <c r="L165" s="6"/>
      <c r="M165" s="6"/>
      <c r="N165" s="6" t="str">
        <f>IF(Tabla1[[#This Row],[IDU 4]]&lt;&gt;"",VLOOKUP(Tabla1[[#This Row],[IDU 4]],tb_idu!$B:$E,4,FALSE),"")</f>
        <v/>
      </c>
      <c r="O165" s="6"/>
      <c r="P165" s="6"/>
      <c r="Q165" s="6" t="str">
        <f>IF(Tabla1[[#This Row],[IDU 5]]&lt;&gt;"",VLOOKUP(Tabla1[[#This Row],[IDU 5]],tb_idu!$B:$E,4,FALSE),"")</f>
        <v/>
      </c>
      <c r="R165" s="6"/>
      <c r="S165" s="6"/>
      <c r="T165" s="6" t="str">
        <f>IF(Tabla1[[#This Row],[IDU 6]]&lt;&gt;"",VLOOKUP(Tabla1[[#This Row],[IDU 6]],tb_idu!$B:$E,4,FALSE),"")</f>
        <v/>
      </c>
      <c r="U165" s="6"/>
      <c r="V165" s="6"/>
      <c r="W165" s="6" t="str">
        <f>IF(Tabla1[[#This Row],[IDU 7]]&lt;&gt;"",VLOOKUP(Tabla1[[#This Row],[IDU 7]],tb_idu!$B:$E,4,FALSE),"")</f>
        <v/>
      </c>
      <c r="X165" s="6"/>
      <c r="Y165" s="6"/>
      <c r="Z165" s="6" t="str">
        <f>IF(Tabla1[[#This Row],[IDU 8]]&lt;&gt;"",VLOOKUP(Tabla1[[#This Row],[IDU 8]],tb_idu!$B:$E,4,FALSE),"")</f>
        <v/>
      </c>
      <c r="AA165" s="6"/>
      <c r="AB165" s="6"/>
      <c r="AC165" s="6"/>
      <c r="AD165" s="6" t="s">
        <v>553</v>
      </c>
      <c r="AE165" s="6" t="s">
        <v>630</v>
      </c>
      <c r="AF165" s="6" t="s">
        <v>68</v>
      </c>
      <c r="AG165" s="6">
        <f>VLOOKUP(Tabla1[[#This Row],[NOMBRE DEL SITE]],tb_sitio!B:D,3,FALSE)</f>
        <v>69</v>
      </c>
      <c r="AH165" s="6" t="s">
        <v>12</v>
      </c>
      <c r="AI165" s="10">
        <f>VLOOKUP(Tabla1[[#This Row],[NOMBRE DEL PE ( agregador )]],tb_sitio!B:D,3,FALSE)</f>
        <v>13</v>
      </c>
      <c r="AK165">
        <f>IF(Tabla1[[#This Row],[id idu8]]&lt;&gt;"",1,0)</f>
        <v>0</v>
      </c>
      <c r="AL165">
        <f>IF(Tabla1[[#This Row],[id idu7]]&lt;&gt;"",1,0)</f>
        <v>0</v>
      </c>
      <c r="AM165">
        <f>IF(Tabla1[[#This Row],[id idu6]]&lt;&gt;"",1,0)</f>
        <v>0</v>
      </c>
      <c r="AN165">
        <f>IF(Tabla1[[#This Row],[id idu5]]&lt;&gt;"",1,0)</f>
        <v>0</v>
      </c>
      <c r="AO165">
        <f>IF(Tabla1[[#This Row],[id idu4]]&lt;&gt;"",1,0)</f>
        <v>0</v>
      </c>
      <c r="AP165">
        <f>IF(Tabla1[[#This Row],[id idu3]]&lt;&gt;"",1,0)</f>
        <v>0</v>
      </c>
      <c r="AQ165">
        <f>IF(Tabla1[[#This Row],[id idu2]]&lt;&gt;"",1,0)</f>
        <v>1</v>
      </c>
      <c r="AR165">
        <f>IF(OR(Tabla1[[#This Row],[id idu]]&lt;&gt;"",Tabla1[[#This Row],[id servicio]]&lt;&gt;""),1,0)</f>
        <v>1</v>
      </c>
      <c r="AS165">
        <f t="shared" si="2"/>
        <v>2</v>
      </c>
      <c r="AT165" t="str">
        <f>IF(AR165=1,_xlfn.CONCAT("(",1+SUM($AS$1:AS164),",",Tabla1[[#This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(527,74,160,"17-EG6-4","IF3-5",NULL,"LIM_EAL_PAG_1","Gi0/0/4","","",13,69),</v>
      </c>
      <c r="AU165" t="str">
        <f>IF(AQ165=1,_xlfn.CONCAT("(",2+SUM($AS$1:AS164),",",Tabla1[[#This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2]])+1,20)),""),""",",2+SUM($AS$1:AS164)-1,",""","",""",""","",""",""","",""",""","",""",",Tabla1[[#This Row],[id_agregador]],",",Tabla1[[#This Row],[id sitio]],"),"),"")</f>
        <v>(528,74,62,"IF3-5","17-EG6-2",527,"","","","",13,69),</v>
      </c>
      <c r="AV165" s="9" t="str">
        <f>IF(AP165=1,_xlfn.CONCAT("(",3+SUM($AS$1:AS164),",",Tabla1[[#This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3]])+1,20)),""),""",",3+SUM($AS$1:AS164)-1,",""","",""",""","",""",""","",""",""","",""",",Tabla1[[#This Row],[id_agregador]],",",Tabla1[[#This Row],[id sitio]],"),"),"")</f>
        <v/>
      </c>
      <c r="AW165" t="str">
        <f>IF(AO165=1,_xlfn.CONCAT("(",4+SUM($AS$1:AS164),",",Tabla1[[#This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4]])+1,20)),""),""",",4+SUM($AS$1:AS164)-1,",""","",""",""","",""",""","",""",""","",""",",Tabla1[[#This Row],[id_agregador]],",",Tabla1[[#This Row],[id sitio]],"),"),"")</f>
        <v/>
      </c>
      <c r="AX165" t="str">
        <f>IF(AN165=1,_xlfn.CONCAT("(",5+SUM($AS$1:AS164),",",Tabla1[[#This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5]])+1,20)),""),""",",5+SUM($AS$1:AS164)-1,",""","",""",""","",""",""","",""",""","",""",",Tabla1[[#This Row],[id_agregador]],",",Tabla1[[#This Row],[id sitio]],"),"),"")</f>
        <v/>
      </c>
      <c r="AY165" t="str">
        <f>IF(AM165=1,_xlfn.CONCAT("(",6+SUM($AS$1:AS164),",",Tabla1[[#This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6]])+1,20)),""),""",",6+SUM($AS$1:AS164)-1,",""","",""",""","",""",""","",""",""","",""",",Tabla1[[#This Row],[id_agregador]],",",Tabla1[[#This Row],[id sitio]],"),"),"")</f>
        <v/>
      </c>
      <c r="AZ165" t="str">
        <f>IF(AL165=1,_xlfn.CONCAT("(",7+SUM($AS$1:AS164),",",Tabla1[[#This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7]])+1,20)),""),""",",7+SUM($AS$1:AS164)-1,",""","",""",""","",""",""","",""",""","",""",",Tabla1[[#This Row],[id_agregador]],",",Tabla1[[#This Row],[id sitio]],"),"),"")</f>
        <v/>
      </c>
      <c r="BA165" t="str">
        <f>IF(AK165=1,_xlfn.CONCAT("(",8+SUM($AS$1:AS164),",",Tabla1[[#This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8]])+1,20)),""),""",",8+SUM($AS$1:AS164)-1,",""","",""",""","",""",""","",""",""","",""",",Tabla1[[#This Row],[id_agregador]],",",Tabla1[[#This Row],[id sitio]],"),"),"")</f>
        <v/>
      </c>
    </row>
    <row r="166" spans="1:53" x14ac:dyDescent="0.25">
      <c r="A166" s="6" t="s">
        <v>272</v>
      </c>
      <c r="B166" s="6" t="s">
        <v>457</v>
      </c>
      <c r="C166" s="6">
        <f>VLOOKUP(Tabla1[[#This Row],[NOMBRE DE SERVICIO]],tb_servicio!D:E,2,FALSE)</f>
        <v>181</v>
      </c>
      <c r="D166" s="6" t="s">
        <v>189</v>
      </c>
      <c r="E166" s="6">
        <f>IF(Tabla1[[#This Row],[IDU 1]]&lt;&gt;"",VLOOKUP(Tabla1[[#This Row],[IDU 1]],tb_idu!$B:$E,4,FALSE),"")</f>
        <v>160</v>
      </c>
      <c r="F166" s="6" t="s">
        <v>600</v>
      </c>
      <c r="G166" s="6" t="s">
        <v>223</v>
      </c>
      <c r="H166" s="6">
        <f>IF(Tabla1[[#This Row],[IDU 2]]&lt;&gt;"",VLOOKUP(Tabla1[[#This Row],[IDU 2]],tb_idu!$B:$E,4,FALSE),"")</f>
        <v>62</v>
      </c>
      <c r="I166" s="6" t="s">
        <v>585</v>
      </c>
      <c r="J166" s="6"/>
      <c r="K166" s="6" t="str">
        <f>IF(Tabla1[[#This Row],[IDU 3]]&lt;&gt;"",VLOOKUP(Tabla1[[#This Row],[IDU 3]],tb_idu!$B:$E,4,FALSE),"")</f>
        <v/>
      </c>
      <c r="L166" s="6"/>
      <c r="M166" s="6"/>
      <c r="N166" s="6" t="str">
        <f>IF(Tabla1[[#This Row],[IDU 4]]&lt;&gt;"",VLOOKUP(Tabla1[[#This Row],[IDU 4]],tb_idu!$B:$E,4,FALSE),"")</f>
        <v/>
      </c>
      <c r="O166" s="6"/>
      <c r="P166" s="6"/>
      <c r="Q166" s="6" t="str">
        <f>IF(Tabla1[[#This Row],[IDU 5]]&lt;&gt;"",VLOOKUP(Tabla1[[#This Row],[IDU 5]],tb_idu!$B:$E,4,FALSE),"")</f>
        <v/>
      </c>
      <c r="R166" s="6"/>
      <c r="S166" s="6"/>
      <c r="T166" s="6" t="str">
        <f>IF(Tabla1[[#This Row],[IDU 6]]&lt;&gt;"",VLOOKUP(Tabla1[[#This Row],[IDU 6]],tb_idu!$B:$E,4,FALSE),"")</f>
        <v/>
      </c>
      <c r="U166" s="6"/>
      <c r="V166" s="6"/>
      <c r="W166" s="6" t="str">
        <f>IF(Tabla1[[#This Row],[IDU 7]]&lt;&gt;"",VLOOKUP(Tabla1[[#This Row],[IDU 7]],tb_idu!$B:$E,4,FALSE),"")</f>
        <v/>
      </c>
      <c r="X166" s="6"/>
      <c r="Y166" s="6"/>
      <c r="Z166" s="6" t="str">
        <f>IF(Tabla1[[#This Row],[IDU 8]]&lt;&gt;"",VLOOKUP(Tabla1[[#This Row],[IDU 8]],tb_idu!$B:$E,4,FALSE),"")</f>
        <v/>
      </c>
      <c r="AA166" s="6"/>
      <c r="AB166" s="6" t="s">
        <v>710</v>
      </c>
      <c r="AC166" s="6"/>
      <c r="AD166" s="6" t="s">
        <v>553</v>
      </c>
      <c r="AE166" s="6" t="s">
        <v>630</v>
      </c>
      <c r="AF166" s="6" t="s">
        <v>68</v>
      </c>
      <c r="AG166" s="6">
        <f>VLOOKUP(Tabla1[[#This Row],[NOMBRE DEL SITE]],tb_sitio!B:D,3,FALSE)</f>
        <v>69</v>
      </c>
      <c r="AH166" s="6" t="s">
        <v>12</v>
      </c>
      <c r="AI166" s="10">
        <f>VLOOKUP(Tabla1[[#This Row],[NOMBRE DEL PE ( agregador )]],tb_sitio!B:D,3,FALSE)</f>
        <v>13</v>
      </c>
      <c r="AK166">
        <f>IF(Tabla1[[#This Row],[id idu8]]&lt;&gt;"",1,0)</f>
        <v>0</v>
      </c>
      <c r="AL166">
        <f>IF(Tabla1[[#This Row],[id idu7]]&lt;&gt;"",1,0)</f>
        <v>0</v>
      </c>
      <c r="AM166">
        <f>IF(Tabla1[[#This Row],[id idu6]]&lt;&gt;"",1,0)</f>
        <v>0</v>
      </c>
      <c r="AN166">
        <f>IF(Tabla1[[#This Row],[id idu5]]&lt;&gt;"",1,0)</f>
        <v>0</v>
      </c>
      <c r="AO166">
        <f>IF(Tabla1[[#This Row],[id idu4]]&lt;&gt;"",1,0)</f>
        <v>0</v>
      </c>
      <c r="AP166">
        <f>IF(Tabla1[[#This Row],[id idu3]]&lt;&gt;"",1,0)</f>
        <v>0</v>
      </c>
      <c r="AQ166">
        <f>IF(Tabla1[[#This Row],[id idu2]]&lt;&gt;"",1,0)</f>
        <v>1</v>
      </c>
      <c r="AR166">
        <f>IF(OR(Tabla1[[#This Row],[id idu]]&lt;&gt;"",Tabla1[[#This Row],[id servicio]]&lt;&gt;""),1,0)</f>
        <v>1</v>
      </c>
      <c r="AS166">
        <f t="shared" si="2"/>
        <v>2</v>
      </c>
      <c r="AT166" t="str">
        <f>IF(AR166=1,_xlfn.CONCAT("(",1+SUM($AS$1:AS165),",",Tabla1[[#This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(529,181,160,"17-EG6-1","IF3-5",NULL,"LIM_EAL_PAG_1","Gi0/0/4","10.80.3.243 / NMS COM","",13,69),</v>
      </c>
      <c r="AU166" t="str">
        <f>IF(AQ166=1,_xlfn.CONCAT("(",2+SUM($AS$1:AS165),",",Tabla1[[#This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2]])+1,20)),""),""",",2+SUM($AS$1:AS165)-1,",""","",""",""","",""",""","",""",""","",""",",Tabla1[[#This Row],[id_agregador]],",",Tabla1[[#This Row],[id sitio]],"),"),"")</f>
        <v>(530,181,62,"IF3-5","17-EG6-2",529,"","","","",13,69),</v>
      </c>
      <c r="AV166" s="9" t="str">
        <f>IF(AP166=1,_xlfn.CONCAT("(",3+SUM($AS$1:AS165),",",Tabla1[[#This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3]])+1,20)),""),""",",3+SUM($AS$1:AS165)-1,",""","",""",""","",""",""","",""",""","",""",",Tabla1[[#This Row],[id_agregador]],",",Tabla1[[#This Row],[id sitio]],"),"),"")</f>
        <v/>
      </c>
      <c r="AW166" t="str">
        <f>IF(AO166=1,_xlfn.CONCAT("(",4+SUM($AS$1:AS165),",",Tabla1[[#This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4]])+1,20)),""),""",",4+SUM($AS$1:AS165)-1,",""","",""",""","",""",""","",""",""","",""",",Tabla1[[#This Row],[id_agregador]],",",Tabla1[[#This Row],[id sitio]],"),"),"")</f>
        <v/>
      </c>
      <c r="AX166" t="str">
        <f>IF(AN166=1,_xlfn.CONCAT("(",5+SUM($AS$1:AS165),",",Tabla1[[#This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5]])+1,20)),""),""",",5+SUM($AS$1:AS165)-1,",""","",""",""","",""",""","",""",""","",""",",Tabla1[[#This Row],[id_agregador]],",",Tabla1[[#This Row],[id sitio]],"),"),"")</f>
        <v/>
      </c>
      <c r="AY166" t="str">
        <f>IF(AM166=1,_xlfn.CONCAT("(",6+SUM($AS$1:AS165),",",Tabla1[[#This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6]])+1,20)),""),""",",6+SUM($AS$1:AS165)-1,",""","",""",""","",""",""","",""",""","",""",",Tabla1[[#This Row],[id_agregador]],",",Tabla1[[#This Row],[id sitio]],"),"),"")</f>
        <v/>
      </c>
      <c r="AZ166" t="str">
        <f>IF(AL166=1,_xlfn.CONCAT("(",7+SUM($AS$1:AS165),",",Tabla1[[#This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7]])+1,20)),""),""",",7+SUM($AS$1:AS165)-1,",""","",""",""","",""",""","",""",""","",""",",Tabla1[[#This Row],[id_agregador]],",",Tabla1[[#This Row],[id sitio]],"),"),"")</f>
        <v/>
      </c>
      <c r="BA166" t="str">
        <f>IF(AK166=1,_xlfn.CONCAT("(",8+SUM($AS$1:AS165),",",Tabla1[[#This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8]])+1,20)),""),""",",8+SUM($AS$1:AS165)-1,",""","",""",""","",""",""","",""",""","",""",",Tabla1[[#This Row],[id_agregador]],",",Tabla1[[#This Row],[id sitio]],"),"),"")</f>
        <v/>
      </c>
    </row>
    <row r="167" spans="1:53" x14ac:dyDescent="0.25">
      <c r="A167" s="6" t="s">
        <v>279</v>
      </c>
      <c r="B167" s="6" t="s">
        <v>458</v>
      </c>
      <c r="C167" s="6">
        <f>VLOOKUP(Tabla1[[#This Row],[NOMBRE DE SERVICIO]],tb_servicio!D:E,2,FALSE)</f>
        <v>75</v>
      </c>
      <c r="D167" s="6" t="s">
        <v>190</v>
      </c>
      <c r="E167" s="6">
        <f>IF(Tabla1[[#This Row],[IDU 1]]&lt;&gt;"",VLOOKUP(Tabla1[[#This Row],[IDU 1]],tb_idu!$B:$E,4,FALSE),"")</f>
        <v>161</v>
      </c>
      <c r="F167" s="6" t="s">
        <v>599</v>
      </c>
      <c r="G167" s="6" t="s">
        <v>125</v>
      </c>
      <c r="H167" s="6">
        <f>IF(Tabla1[[#This Row],[IDU 2]]&lt;&gt;"",VLOOKUP(Tabla1[[#This Row],[IDU 2]],tb_idu!$B:$E,4,FALSE),"")</f>
        <v>68</v>
      </c>
      <c r="I167" s="6" t="s">
        <v>650</v>
      </c>
      <c r="J167" s="6" t="s">
        <v>224</v>
      </c>
      <c r="K167" s="6">
        <f>IF(Tabla1[[#This Row],[IDU 3]]&lt;&gt;"",VLOOKUP(Tabla1[[#This Row],[IDU 3]],tb_idu!$B:$E,4,FALSE),"")</f>
        <v>59</v>
      </c>
      <c r="L167" s="6" t="s">
        <v>595</v>
      </c>
      <c r="M167" s="6"/>
      <c r="N167" s="6" t="str">
        <f>IF(Tabla1[[#This Row],[IDU 4]]&lt;&gt;"",VLOOKUP(Tabla1[[#This Row],[IDU 4]],tb_idu!$B:$E,4,FALSE),"")</f>
        <v/>
      </c>
      <c r="O167" s="6"/>
      <c r="P167" s="6"/>
      <c r="Q167" s="6" t="str">
        <f>IF(Tabla1[[#This Row],[IDU 5]]&lt;&gt;"",VLOOKUP(Tabla1[[#This Row],[IDU 5]],tb_idu!$B:$E,4,FALSE),"")</f>
        <v/>
      </c>
      <c r="R167" s="6"/>
      <c r="S167" s="6"/>
      <c r="T167" s="6" t="str">
        <f>IF(Tabla1[[#This Row],[IDU 6]]&lt;&gt;"",VLOOKUP(Tabla1[[#This Row],[IDU 6]],tb_idu!$B:$E,4,FALSE),"")</f>
        <v/>
      </c>
      <c r="U167" s="6"/>
      <c r="V167" s="6"/>
      <c r="W167" s="6" t="str">
        <f>IF(Tabla1[[#This Row],[IDU 7]]&lt;&gt;"",VLOOKUP(Tabla1[[#This Row],[IDU 7]],tb_idu!$B:$E,4,FALSE),"")</f>
        <v/>
      </c>
      <c r="X167" s="6"/>
      <c r="Y167" s="6"/>
      <c r="Z167" s="6" t="str">
        <f>IF(Tabla1[[#This Row],[IDU 8]]&lt;&gt;"",VLOOKUP(Tabla1[[#This Row],[IDU 8]],tb_idu!$B:$E,4,FALSE),"")</f>
        <v/>
      </c>
      <c r="AA167" s="6"/>
      <c r="AB167" s="6"/>
      <c r="AC167" s="6"/>
      <c r="AD167" s="6" t="s">
        <v>553</v>
      </c>
      <c r="AE167" s="6" t="s">
        <v>661</v>
      </c>
      <c r="AF167" s="6" t="s">
        <v>69</v>
      </c>
      <c r="AG167" s="6">
        <f>VLOOKUP(Tabla1[[#This Row],[NOMBRE DEL SITE]],tb_sitio!B:D,3,FALSE)</f>
        <v>70</v>
      </c>
      <c r="AH167" s="6" t="s">
        <v>12</v>
      </c>
      <c r="AI167" s="10">
        <f>VLOOKUP(Tabla1[[#This Row],[NOMBRE DEL PE ( agregador )]],tb_sitio!B:D,3,FALSE)</f>
        <v>13</v>
      </c>
      <c r="AK167">
        <f>IF(Tabla1[[#This Row],[id idu8]]&lt;&gt;"",1,0)</f>
        <v>0</v>
      </c>
      <c r="AL167">
        <f>IF(Tabla1[[#This Row],[id idu7]]&lt;&gt;"",1,0)</f>
        <v>0</v>
      </c>
      <c r="AM167">
        <f>IF(Tabla1[[#This Row],[id idu6]]&lt;&gt;"",1,0)</f>
        <v>0</v>
      </c>
      <c r="AN167">
        <f>IF(Tabla1[[#This Row],[id idu5]]&lt;&gt;"",1,0)</f>
        <v>0</v>
      </c>
      <c r="AO167">
        <f>IF(Tabla1[[#This Row],[id idu4]]&lt;&gt;"",1,0)</f>
        <v>0</v>
      </c>
      <c r="AP167">
        <f>IF(Tabla1[[#This Row],[id idu3]]&lt;&gt;"",1,0)</f>
        <v>1</v>
      </c>
      <c r="AQ167">
        <f>IF(Tabla1[[#This Row],[id idu2]]&lt;&gt;"",1,0)</f>
        <v>1</v>
      </c>
      <c r="AR167">
        <f>IF(OR(Tabla1[[#This Row],[id idu]]&lt;&gt;"",Tabla1[[#This Row],[id servicio]]&lt;&gt;""),1,0)</f>
        <v>1</v>
      </c>
      <c r="AS167">
        <f t="shared" si="2"/>
        <v>3</v>
      </c>
      <c r="AT167" t="str">
        <f>IF(AR167=1,_xlfn.CONCAT("(",1+SUM($AS$1:AS166),",",Tabla1[[#This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(531,75,161,"17-EG6-4","IF3-5",NULL,"LIM_EAL_PAG_1","Gi0/2/0","","",13,70),</v>
      </c>
      <c r="AU167" t="str">
        <f>IF(AQ167=1,_xlfn.CONCAT("(",2+SUM($AS$1:AS166),",",Tabla1[[#This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2]])+1,20)),""),""",",2+SUM($AS$1:AS166)-1,",""","",""",""","",""",""","",""",""","",""",",Tabla1[[#This Row],[id_agregador]],",",Tabla1[[#This Row],[id sitio]],"),"),"")</f>
        <v>(532,75,68,"IF4-6","IF3-5",531,"","","","",13,70),</v>
      </c>
      <c r="AV167" s="9" t="str">
        <f>IF(AP167=1,_xlfn.CONCAT("(",3+SUM($AS$1:AS166),",",Tabla1[[#This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3]])+1,20)),""),""",",3+SUM($AS$1:AS166)-1,",""","",""",""","",""",""","",""",""","",""",",Tabla1[[#This Row],[id_agregador]],",",Tabla1[[#This Row],[id sitio]],"),"),"")</f>
        <v>(533,75,59,"IF3-5","17-EG6-4",532,"","","","",13,70),</v>
      </c>
      <c r="AW167" t="str">
        <f>IF(AO167=1,_xlfn.CONCAT("(",4+SUM($AS$1:AS166),",",Tabla1[[#This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4]])+1,20)),""),""",",4+SUM($AS$1:AS166)-1,",""","",""",""","",""",""","",""",""","",""",",Tabla1[[#This Row],[id_agregador]],",",Tabla1[[#This Row],[id sitio]],"),"),"")</f>
        <v/>
      </c>
      <c r="AX167" t="str">
        <f>IF(AN167=1,_xlfn.CONCAT("(",5+SUM($AS$1:AS166),",",Tabla1[[#This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5]])+1,20)),""),""",",5+SUM($AS$1:AS166)-1,",""","",""",""","",""",""","",""",""","",""",",Tabla1[[#This Row],[id_agregador]],",",Tabla1[[#This Row],[id sitio]],"),"),"")</f>
        <v/>
      </c>
      <c r="AY167" t="str">
        <f>IF(AM167=1,_xlfn.CONCAT("(",6+SUM($AS$1:AS166),",",Tabla1[[#This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6]])+1,20)),""),""",",6+SUM($AS$1:AS166)-1,",""","",""",""","",""",""","",""",""","",""",",Tabla1[[#This Row],[id_agregador]],",",Tabla1[[#This Row],[id sitio]],"),"),"")</f>
        <v/>
      </c>
      <c r="AZ167" t="str">
        <f>IF(AL167=1,_xlfn.CONCAT("(",7+SUM($AS$1:AS166),",",Tabla1[[#This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7]])+1,20)),""),""",",7+SUM($AS$1:AS166)-1,",""","",""",""","",""",""","",""",""","",""",",Tabla1[[#This Row],[id_agregador]],",",Tabla1[[#This Row],[id sitio]],"),"),"")</f>
        <v/>
      </c>
      <c r="BA167" t="str">
        <f>IF(AK167=1,_xlfn.CONCAT("(",8+SUM($AS$1:AS166),",",Tabla1[[#This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8]])+1,20)),""),""",",8+SUM($AS$1:AS166)-1,",""","",""",""","",""",""","",""",""","",""",",Tabla1[[#This Row],[id_agregador]],",",Tabla1[[#This Row],[id sitio]],"),"),"")</f>
        <v/>
      </c>
    </row>
    <row r="168" spans="1:53" x14ac:dyDescent="0.25">
      <c r="A168" s="6" t="s">
        <v>276</v>
      </c>
      <c r="B168" s="6" t="s">
        <v>459</v>
      </c>
      <c r="C168" s="6">
        <f>VLOOKUP(Tabla1[[#This Row],[NOMBRE DE SERVICIO]],tb_servicio!D:E,2,FALSE)</f>
        <v>11</v>
      </c>
      <c r="D168" s="6" t="s">
        <v>190</v>
      </c>
      <c r="E168" s="6">
        <f>IF(Tabla1[[#This Row],[IDU 1]]&lt;&gt;"",VLOOKUP(Tabla1[[#This Row],[IDU 1]],tb_idu!$B:$E,4,FALSE),"")</f>
        <v>161</v>
      </c>
      <c r="F168" s="6" t="s">
        <v>597</v>
      </c>
      <c r="G168" s="6" t="s">
        <v>249</v>
      </c>
      <c r="H168" s="6">
        <f>IF(Tabla1[[#This Row],[IDU 2]]&lt;&gt;"",VLOOKUP(Tabla1[[#This Row],[IDU 2]],tb_idu!$B:$E,4,FALSE),"")</f>
        <v>64</v>
      </c>
      <c r="I168" s="6" t="s">
        <v>604</v>
      </c>
      <c r="J168" s="6" t="s">
        <v>262</v>
      </c>
      <c r="K168" s="6">
        <f>IF(Tabla1[[#This Row],[IDU 3]]&lt;&gt;"",VLOOKUP(Tabla1[[#This Row],[IDU 3]],tb_idu!$B:$E,4,FALSE),"")</f>
        <v>63</v>
      </c>
      <c r="L168" s="6" t="s">
        <v>632</v>
      </c>
      <c r="M168" s="6" t="s">
        <v>224</v>
      </c>
      <c r="N168" s="6">
        <f>IF(Tabla1[[#This Row],[IDU 4]]&lt;&gt;"",VLOOKUP(Tabla1[[#This Row],[IDU 4]],tb_idu!$B:$E,4,FALSE),"")</f>
        <v>59</v>
      </c>
      <c r="O168" s="6" t="s">
        <v>595</v>
      </c>
      <c r="P168" s="6"/>
      <c r="Q168" s="6" t="str">
        <f>IF(Tabla1[[#This Row],[IDU 5]]&lt;&gt;"",VLOOKUP(Tabla1[[#This Row],[IDU 5]],tb_idu!$B:$E,4,FALSE),"")</f>
        <v/>
      </c>
      <c r="R168" s="6"/>
      <c r="S168" s="6"/>
      <c r="T168" s="6" t="str">
        <f>IF(Tabla1[[#This Row],[IDU 6]]&lt;&gt;"",VLOOKUP(Tabla1[[#This Row],[IDU 6]],tb_idu!$B:$E,4,FALSE),"")</f>
        <v/>
      </c>
      <c r="U168" s="6"/>
      <c r="V168" s="6"/>
      <c r="W168" s="6" t="str">
        <f>IF(Tabla1[[#This Row],[IDU 7]]&lt;&gt;"",VLOOKUP(Tabla1[[#This Row],[IDU 7]],tb_idu!$B:$E,4,FALSE),"")</f>
        <v/>
      </c>
      <c r="X168" s="6"/>
      <c r="Y168" s="6"/>
      <c r="Z168" s="6" t="str">
        <f>IF(Tabla1[[#This Row],[IDU 8]]&lt;&gt;"",VLOOKUP(Tabla1[[#This Row],[IDU 8]],tb_idu!$B:$E,4,FALSE),"")</f>
        <v/>
      </c>
      <c r="AA168" s="6"/>
      <c r="AB168" s="6"/>
      <c r="AC168" s="6"/>
      <c r="AD168" s="6" t="s">
        <v>573</v>
      </c>
      <c r="AE168" s="6" t="s">
        <v>659</v>
      </c>
      <c r="AF168" s="6" t="s">
        <v>69</v>
      </c>
      <c r="AG168" s="6">
        <f>VLOOKUP(Tabla1[[#This Row],[NOMBRE DEL SITE]],tb_sitio!B:D,3,FALSE)</f>
        <v>70</v>
      </c>
      <c r="AH168" s="6" t="s">
        <v>12</v>
      </c>
      <c r="AI168" s="10">
        <f>VLOOKUP(Tabla1[[#This Row],[NOMBRE DEL PE ( agregador )]],tb_sitio!B:D,3,FALSE)</f>
        <v>13</v>
      </c>
      <c r="AK168">
        <f>IF(Tabla1[[#This Row],[id idu8]]&lt;&gt;"",1,0)</f>
        <v>0</v>
      </c>
      <c r="AL168">
        <f>IF(Tabla1[[#This Row],[id idu7]]&lt;&gt;"",1,0)</f>
        <v>0</v>
      </c>
      <c r="AM168">
        <f>IF(Tabla1[[#This Row],[id idu6]]&lt;&gt;"",1,0)</f>
        <v>0</v>
      </c>
      <c r="AN168">
        <f>IF(Tabla1[[#This Row],[id idu5]]&lt;&gt;"",1,0)</f>
        <v>0</v>
      </c>
      <c r="AO168">
        <f>IF(Tabla1[[#This Row],[id idu4]]&lt;&gt;"",1,0)</f>
        <v>1</v>
      </c>
      <c r="AP168">
        <f>IF(Tabla1[[#This Row],[id idu3]]&lt;&gt;"",1,0)</f>
        <v>1</v>
      </c>
      <c r="AQ168">
        <f>IF(Tabla1[[#This Row],[id idu2]]&lt;&gt;"",1,0)</f>
        <v>1</v>
      </c>
      <c r="AR168">
        <f>IF(OR(Tabla1[[#This Row],[id idu]]&lt;&gt;"",Tabla1[[#This Row],[id servicio]]&lt;&gt;""),1,0)</f>
        <v>1</v>
      </c>
      <c r="AS168">
        <f t="shared" si="2"/>
        <v>4</v>
      </c>
      <c r="AT168" t="str">
        <f>IF(AR168=1,_xlfn.CONCAT("(",1+SUM($AS$1:AS167),",",Tabla1[[#This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(534,11,161,"17-EG6-5","IF3-5",NULL,"LIM_EALZ_AGG_1","Gi5/1/5","","",13,70),</v>
      </c>
      <c r="AU168" t="str">
        <f>IF(AQ168=1,_xlfn.CONCAT("(",2+SUM($AS$1:AS167),",",Tabla1[[#This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2]])+1,20)),""),""",",2+SUM($AS$1:AS167)-1,",""","",""",""","",""",""","",""",""","",""",",Tabla1[[#This Row],[id_agregador]],",",Tabla1[[#This Row],[id sitio]],"),"),"")</f>
        <v>(535,11,64,"IF4-6","17-EG6-1",534,"","","","",13,70),</v>
      </c>
      <c r="AV168" s="9" t="str">
        <f>IF(AP168=1,_xlfn.CONCAT("(",3+SUM($AS$1:AS167),",",Tabla1[[#This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3]])+1,20)),""),""",",3+SUM($AS$1:AS167)-1,",""","",""",""","",""",""","",""",""","",""",",Tabla1[[#This Row],[id_agregador]],",",Tabla1[[#This Row],[id sitio]],"),"),"")</f>
        <v>(536,11,63,"17-EG6-2","IF3-5",535,"","","","",13,70),</v>
      </c>
      <c r="AW168" t="str">
        <f>IF(AO168=1,_xlfn.CONCAT("(",4+SUM($AS$1:AS167),",",Tabla1[[#This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4]])+1,20)),""),""",",4+SUM($AS$1:AS167)-1,",""","",""",""","",""",""","",""",""","",""",",Tabla1[[#This Row],[id_agregador]],",",Tabla1[[#This Row],[id sitio]],"),"),"")</f>
        <v>(537,11,59,"IF3-5","17-EG6-4",536,"","","","",13,70),</v>
      </c>
      <c r="AX168" t="str">
        <f>IF(AN168=1,_xlfn.CONCAT("(",5+SUM($AS$1:AS167),",",Tabla1[[#This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5]])+1,20)),""),""",",5+SUM($AS$1:AS167)-1,",""","",""",""","",""",""","",""",""","",""",",Tabla1[[#This Row],[id_agregador]],",",Tabla1[[#This Row],[id sitio]],"),"),"")</f>
        <v/>
      </c>
      <c r="AY168" t="str">
        <f>IF(AM168=1,_xlfn.CONCAT("(",6+SUM($AS$1:AS167),",",Tabla1[[#This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6]])+1,20)),""),""",",6+SUM($AS$1:AS167)-1,",""","",""",""","",""",""","",""",""","",""",",Tabla1[[#This Row],[id_agregador]],",",Tabla1[[#This Row],[id sitio]],"),"),"")</f>
        <v/>
      </c>
      <c r="AZ168" t="str">
        <f>IF(AL168=1,_xlfn.CONCAT("(",7+SUM($AS$1:AS167),",",Tabla1[[#This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7]])+1,20)),""),""",",7+SUM($AS$1:AS167)-1,",""","",""",""","",""",""","",""",""","",""",",Tabla1[[#This Row],[id_agregador]],",",Tabla1[[#This Row],[id sitio]],"),"),"")</f>
        <v/>
      </c>
      <c r="BA168" t="str">
        <f>IF(AK168=1,_xlfn.CONCAT("(",8+SUM($AS$1:AS167),",",Tabla1[[#This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8]])+1,20)),""),""",",8+SUM($AS$1:AS167)-1,",""","",""",""","",""",""","",""",""","",""",",Tabla1[[#This Row],[id_agregador]],",",Tabla1[[#This Row],[id sitio]],"),"),"")</f>
        <v/>
      </c>
    </row>
    <row r="169" spans="1:53" x14ac:dyDescent="0.25">
      <c r="A169" s="6" t="s">
        <v>273</v>
      </c>
      <c r="B169" s="6" t="s">
        <v>460</v>
      </c>
      <c r="C169" s="6">
        <f>VLOOKUP(Tabla1[[#This Row],[NOMBRE DE SERVICIO]],tb_servicio!D:E,2,FALSE)</f>
        <v>94</v>
      </c>
      <c r="D169" s="6" t="s">
        <v>190</v>
      </c>
      <c r="E169" s="6">
        <f>IF(Tabla1[[#This Row],[IDU 1]]&lt;&gt;"",VLOOKUP(Tabla1[[#This Row],[IDU 1]],tb_idu!$B:$E,4,FALSE),"")</f>
        <v>161</v>
      </c>
      <c r="F169" s="6" t="s">
        <v>599</v>
      </c>
      <c r="G169" s="6" t="s">
        <v>249</v>
      </c>
      <c r="H169" s="6">
        <f>IF(Tabla1[[#This Row],[IDU 2]]&lt;&gt;"",VLOOKUP(Tabla1[[#This Row],[IDU 2]],tb_idu!$B:$E,4,FALSE),"")</f>
        <v>64</v>
      </c>
      <c r="I169" s="6" t="s">
        <v>604</v>
      </c>
      <c r="J169" s="6" t="s">
        <v>262</v>
      </c>
      <c r="K169" s="6">
        <f>IF(Tabla1[[#This Row],[IDU 3]]&lt;&gt;"",VLOOKUP(Tabla1[[#This Row],[IDU 3]],tb_idu!$B:$E,4,FALSE),"")</f>
        <v>63</v>
      </c>
      <c r="L169" s="6" t="s">
        <v>632</v>
      </c>
      <c r="M169" s="6" t="s">
        <v>224</v>
      </c>
      <c r="N169" s="6">
        <f>IF(Tabla1[[#This Row],[IDU 4]]&lt;&gt;"",VLOOKUP(Tabla1[[#This Row],[IDU 4]],tb_idu!$B:$E,4,FALSE),"")</f>
        <v>59</v>
      </c>
      <c r="O169" s="6" t="s">
        <v>595</v>
      </c>
      <c r="P169" s="6"/>
      <c r="Q169" s="6" t="str">
        <f>IF(Tabla1[[#This Row],[IDU 5]]&lt;&gt;"",VLOOKUP(Tabla1[[#This Row],[IDU 5]],tb_idu!$B:$E,4,FALSE),"")</f>
        <v/>
      </c>
      <c r="R169" s="6"/>
      <c r="S169" s="6"/>
      <c r="T169" s="6" t="str">
        <f>IF(Tabla1[[#This Row],[IDU 6]]&lt;&gt;"",VLOOKUP(Tabla1[[#This Row],[IDU 6]],tb_idu!$B:$E,4,FALSE),"")</f>
        <v/>
      </c>
      <c r="U169" s="6"/>
      <c r="V169" s="6"/>
      <c r="W169" s="6" t="str">
        <f>IF(Tabla1[[#This Row],[IDU 7]]&lt;&gt;"",VLOOKUP(Tabla1[[#This Row],[IDU 7]],tb_idu!$B:$E,4,FALSE),"")</f>
        <v/>
      </c>
      <c r="X169" s="6"/>
      <c r="Y169" s="6"/>
      <c r="Z169" s="6" t="str">
        <f>IF(Tabla1[[#This Row],[IDU 8]]&lt;&gt;"",VLOOKUP(Tabla1[[#This Row],[IDU 8]],tb_idu!$B:$E,4,FALSE),"")</f>
        <v/>
      </c>
      <c r="AA169" s="6"/>
      <c r="AB169" s="6"/>
      <c r="AC169" s="6"/>
      <c r="AD169" s="6" t="s">
        <v>573</v>
      </c>
      <c r="AE169" s="6" t="s">
        <v>659</v>
      </c>
      <c r="AF169" s="6" t="s">
        <v>69</v>
      </c>
      <c r="AG169" s="6">
        <f>VLOOKUP(Tabla1[[#This Row],[NOMBRE DEL SITE]],tb_sitio!B:D,3,FALSE)</f>
        <v>70</v>
      </c>
      <c r="AH169" s="6" t="s">
        <v>12</v>
      </c>
      <c r="AI169" s="10">
        <f>VLOOKUP(Tabla1[[#This Row],[NOMBRE DEL PE ( agregador )]],tb_sitio!B:D,3,FALSE)</f>
        <v>13</v>
      </c>
      <c r="AK169">
        <f>IF(Tabla1[[#This Row],[id idu8]]&lt;&gt;"",1,0)</f>
        <v>0</v>
      </c>
      <c r="AL169">
        <f>IF(Tabla1[[#This Row],[id idu7]]&lt;&gt;"",1,0)</f>
        <v>0</v>
      </c>
      <c r="AM169">
        <f>IF(Tabla1[[#This Row],[id idu6]]&lt;&gt;"",1,0)</f>
        <v>0</v>
      </c>
      <c r="AN169">
        <f>IF(Tabla1[[#This Row],[id idu5]]&lt;&gt;"",1,0)</f>
        <v>0</v>
      </c>
      <c r="AO169">
        <f>IF(Tabla1[[#This Row],[id idu4]]&lt;&gt;"",1,0)</f>
        <v>1</v>
      </c>
      <c r="AP169">
        <f>IF(Tabla1[[#This Row],[id idu3]]&lt;&gt;"",1,0)</f>
        <v>1</v>
      </c>
      <c r="AQ169">
        <f>IF(Tabla1[[#This Row],[id idu2]]&lt;&gt;"",1,0)</f>
        <v>1</v>
      </c>
      <c r="AR169">
        <f>IF(OR(Tabla1[[#This Row],[id idu]]&lt;&gt;"",Tabla1[[#This Row],[id servicio]]&lt;&gt;""),1,0)</f>
        <v>1</v>
      </c>
      <c r="AS169">
        <f t="shared" si="2"/>
        <v>4</v>
      </c>
      <c r="AT169" t="str">
        <f>IF(AR169=1,_xlfn.CONCAT("(",1+SUM($AS$1:AS168),",",Tabla1[[#This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(538,94,161,"17-EG6-4","IF3-5",NULL,"LIM_EALZ_AGG_1","Gi5/1/5","","",13,70),</v>
      </c>
      <c r="AU169" t="str">
        <f>IF(AQ169=1,_xlfn.CONCAT("(",2+SUM($AS$1:AS168),",",Tabla1[[#This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2]])+1,20)),""),""",",2+SUM($AS$1:AS168)-1,",""","",""",""","",""",""","",""",""","",""",",Tabla1[[#This Row],[id_agregador]],",",Tabla1[[#This Row],[id sitio]],"),"),"")</f>
        <v>(539,94,64,"IF4-6","17-EG6-1",538,"","","","",13,70),</v>
      </c>
      <c r="AV169" s="9" t="str">
        <f>IF(AP169=1,_xlfn.CONCAT("(",3+SUM($AS$1:AS168),",",Tabla1[[#This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3]])+1,20)),""),""",",3+SUM($AS$1:AS168)-1,",""","",""",""","",""",""","",""",""","",""",",Tabla1[[#This Row],[id_agregador]],",",Tabla1[[#This Row],[id sitio]],"),"),"")</f>
        <v>(540,94,63,"17-EG6-2","IF3-5",539,"","","","",13,70),</v>
      </c>
      <c r="AW169" t="str">
        <f>IF(AO169=1,_xlfn.CONCAT("(",4+SUM($AS$1:AS168),",",Tabla1[[#This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4]])+1,20)),""),""",",4+SUM($AS$1:AS168)-1,",""","",""",""","",""",""","",""",""","",""",",Tabla1[[#This Row],[id_agregador]],",",Tabla1[[#This Row],[id sitio]],"),"),"")</f>
        <v>(541,94,59,"IF3-5","17-EG6-4",540,"","","","",13,70),</v>
      </c>
      <c r="AX169" t="str">
        <f>IF(AN169=1,_xlfn.CONCAT("(",5+SUM($AS$1:AS168),",",Tabla1[[#This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5]])+1,20)),""),""",",5+SUM($AS$1:AS168)-1,",""","",""",""","",""",""","",""",""","",""",",Tabla1[[#This Row],[id_agregador]],",",Tabla1[[#This Row],[id sitio]],"),"),"")</f>
        <v/>
      </c>
      <c r="AY169" t="str">
        <f>IF(AM169=1,_xlfn.CONCAT("(",6+SUM($AS$1:AS168),",",Tabla1[[#This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6]])+1,20)),""),""",",6+SUM($AS$1:AS168)-1,",""","",""",""","",""",""","",""",""","",""",",Tabla1[[#This Row],[id_agregador]],",",Tabla1[[#This Row],[id sitio]],"),"),"")</f>
        <v/>
      </c>
      <c r="AZ169" t="str">
        <f>IF(AL169=1,_xlfn.CONCAT("(",7+SUM($AS$1:AS168),",",Tabla1[[#This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7]])+1,20)),""),""",",7+SUM($AS$1:AS168)-1,",""","",""",""","",""",""","",""",""","",""",",Tabla1[[#This Row],[id_agregador]],",",Tabla1[[#This Row],[id sitio]],"),"),"")</f>
        <v/>
      </c>
      <c r="BA169" t="str">
        <f>IF(AK169=1,_xlfn.CONCAT("(",8+SUM($AS$1:AS168),",",Tabla1[[#This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8]])+1,20)),""),""",",8+SUM($AS$1:AS168)-1,",""","",""",""","",""",""","",""",""","",""",",Tabla1[[#This Row],[id_agregador]],",",Tabla1[[#This Row],[id sitio]],"),"),"")</f>
        <v/>
      </c>
    </row>
    <row r="170" spans="1:53" x14ac:dyDescent="0.25">
      <c r="A170" s="6" t="s">
        <v>272</v>
      </c>
      <c r="B170" s="6" t="s">
        <v>461</v>
      </c>
      <c r="C170" s="6">
        <f>VLOOKUP(Tabla1[[#This Row],[NOMBRE DE SERVICIO]],tb_servicio!D:E,2,FALSE)</f>
        <v>182</v>
      </c>
      <c r="D170" s="6" t="s">
        <v>190</v>
      </c>
      <c r="E170" s="6">
        <f>IF(Tabla1[[#This Row],[IDU 1]]&lt;&gt;"",VLOOKUP(Tabla1[[#This Row],[IDU 1]],tb_idu!$B:$E,4,FALSE),"")</f>
        <v>161</v>
      </c>
      <c r="F170" s="6" t="s">
        <v>600</v>
      </c>
      <c r="G170" s="6" t="s">
        <v>249</v>
      </c>
      <c r="H170" s="6">
        <f>IF(Tabla1[[#This Row],[IDU 2]]&lt;&gt;"",VLOOKUP(Tabla1[[#This Row],[IDU 2]],tb_idu!$B:$E,4,FALSE),"")</f>
        <v>64</v>
      </c>
      <c r="I170" s="6" t="s">
        <v>604</v>
      </c>
      <c r="J170" s="6" t="s">
        <v>262</v>
      </c>
      <c r="K170" s="6">
        <f>IF(Tabla1[[#This Row],[IDU 3]]&lt;&gt;"",VLOOKUP(Tabla1[[#This Row],[IDU 3]],tb_idu!$B:$E,4,FALSE),"")</f>
        <v>63</v>
      </c>
      <c r="L170" s="6" t="s">
        <v>632</v>
      </c>
      <c r="M170" s="6" t="s">
        <v>224</v>
      </c>
      <c r="N170" s="6">
        <f>IF(Tabla1[[#This Row],[IDU 4]]&lt;&gt;"",VLOOKUP(Tabla1[[#This Row],[IDU 4]],tb_idu!$B:$E,4,FALSE),"")</f>
        <v>59</v>
      </c>
      <c r="O170" s="6" t="s">
        <v>595</v>
      </c>
      <c r="P170" s="6"/>
      <c r="Q170" s="6" t="str">
        <f>IF(Tabla1[[#This Row],[IDU 5]]&lt;&gt;"",VLOOKUP(Tabla1[[#This Row],[IDU 5]],tb_idu!$B:$E,4,FALSE),"")</f>
        <v/>
      </c>
      <c r="R170" s="6"/>
      <c r="S170" s="6"/>
      <c r="T170" s="6" t="str">
        <f>IF(Tabla1[[#This Row],[IDU 6]]&lt;&gt;"",VLOOKUP(Tabla1[[#This Row],[IDU 6]],tb_idu!$B:$E,4,FALSE),"")</f>
        <v/>
      </c>
      <c r="U170" s="6"/>
      <c r="V170" s="6"/>
      <c r="W170" s="6" t="str">
        <f>IF(Tabla1[[#This Row],[IDU 7]]&lt;&gt;"",VLOOKUP(Tabla1[[#This Row],[IDU 7]],tb_idu!$B:$E,4,FALSE),"")</f>
        <v/>
      </c>
      <c r="X170" s="6"/>
      <c r="Y170" s="6"/>
      <c r="Z170" s="6" t="str">
        <f>IF(Tabla1[[#This Row],[IDU 8]]&lt;&gt;"",VLOOKUP(Tabla1[[#This Row],[IDU 8]],tb_idu!$B:$E,4,FALSE),"")</f>
        <v/>
      </c>
      <c r="AA170" s="6"/>
      <c r="AB170" s="6"/>
      <c r="AC170" s="6"/>
      <c r="AD170" s="6" t="s">
        <v>573</v>
      </c>
      <c r="AE170" s="6" t="s">
        <v>659</v>
      </c>
      <c r="AF170" s="6" t="s">
        <v>69</v>
      </c>
      <c r="AG170" s="6">
        <f>VLOOKUP(Tabla1[[#This Row],[NOMBRE DEL SITE]],tb_sitio!B:D,3,FALSE)</f>
        <v>70</v>
      </c>
      <c r="AH170" s="6" t="s">
        <v>12</v>
      </c>
      <c r="AI170" s="10">
        <f>VLOOKUP(Tabla1[[#This Row],[NOMBRE DEL PE ( agregador )]],tb_sitio!B:D,3,FALSE)</f>
        <v>13</v>
      </c>
      <c r="AK170">
        <f>IF(Tabla1[[#This Row],[id idu8]]&lt;&gt;"",1,0)</f>
        <v>0</v>
      </c>
      <c r="AL170">
        <f>IF(Tabla1[[#This Row],[id idu7]]&lt;&gt;"",1,0)</f>
        <v>0</v>
      </c>
      <c r="AM170">
        <f>IF(Tabla1[[#This Row],[id idu6]]&lt;&gt;"",1,0)</f>
        <v>0</v>
      </c>
      <c r="AN170">
        <f>IF(Tabla1[[#This Row],[id idu5]]&lt;&gt;"",1,0)</f>
        <v>0</v>
      </c>
      <c r="AO170">
        <f>IF(Tabla1[[#This Row],[id idu4]]&lt;&gt;"",1,0)</f>
        <v>1</v>
      </c>
      <c r="AP170">
        <f>IF(Tabla1[[#This Row],[id idu3]]&lt;&gt;"",1,0)</f>
        <v>1</v>
      </c>
      <c r="AQ170">
        <f>IF(Tabla1[[#This Row],[id idu2]]&lt;&gt;"",1,0)</f>
        <v>1</v>
      </c>
      <c r="AR170">
        <f>IF(OR(Tabla1[[#This Row],[id idu]]&lt;&gt;"",Tabla1[[#This Row],[id servicio]]&lt;&gt;""),1,0)</f>
        <v>1</v>
      </c>
      <c r="AS170">
        <f t="shared" si="2"/>
        <v>4</v>
      </c>
      <c r="AT170" t="str">
        <f>IF(AR170=1,_xlfn.CONCAT("(",1+SUM($AS$1:AS169),",",Tabla1[[#This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(542,182,161,"17-EG6-1","IF3-5",NULL,"LIM_EALZ_AGG_1","Gi5/1/5","","",13,70),</v>
      </c>
      <c r="AU170" t="str">
        <f>IF(AQ170=1,_xlfn.CONCAT("(",2+SUM($AS$1:AS169),",",Tabla1[[#This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2]])+1,20)),""),""",",2+SUM($AS$1:AS169)-1,",""","",""",""","",""",""","",""",""","",""",",Tabla1[[#This Row],[id_agregador]],",",Tabla1[[#This Row],[id sitio]],"),"),"")</f>
        <v>(543,182,64,"IF4-6","17-EG6-1",542,"","","","",13,70),</v>
      </c>
      <c r="AV170" s="9" t="str">
        <f>IF(AP170=1,_xlfn.CONCAT("(",3+SUM($AS$1:AS169),",",Tabla1[[#This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3]])+1,20)),""),""",",3+SUM($AS$1:AS169)-1,",""","",""",""","",""",""","",""",""","",""",",Tabla1[[#This Row],[id_agregador]],",",Tabla1[[#This Row],[id sitio]],"),"),"")</f>
        <v>(544,182,63,"17-EG6-2","IF3-5",543,"","","","",13,70),</v>
      </c>
      <c r="AW170" t="str">
        <f>IF(AO170=1,_xlfn.CONCAT("(",4+SUM($AS$1:AS169),",",Tabla1[[#This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4]])+1,20)),""),""",",4+SUM($AS$1:AS169)-1,",""","",""",""","",""",""","",""",""","",""",",Tabla1[[#This Row],[id_agregador]],",",Tabla1[[#This Row],[id sitio]],"),"),"")</f>
        <v>(545,182,59,"IF3-5","17-EG6-4",544,"","","","",13,70),</v>
      </c>
      <c r="AX170" t="str">
        <f>IF(AN170=1,_xlfn.CONCAT("(",5+SUM($AS$1:AS169),",",Tabla1[[#This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5]])+1,20)),""),""",",5+SUM($AS$1:AS169)-1,",""","",""",""","",""",""","",""",""","",""",",Tabla1[[#This Row],[id_agregador]],",",Tabla1[[#This Row],[id sitio]],"),"),"")</f>
        <v/>
      </c>
      <c r="AY170" t="str">
        <f>IF(AM170=1,_xlfn.CONCAT("(",6+SUM($AS$1:AS169),",",Tabla1[[#This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6]])+1,20)),""),""",",6+SUM($AS$1:AS169)-1,",""","",""",""","",""",""","",""",""","",""",",Tabla1[[#This Row],[id_agregador]],",",Tabla1[[#This Row],[id sitio]],"),"),"")</f>
        <v/>
      </c>
      <c r="AZ170" t="str">
        <f>IF(AL170=1,_xlfn.CONCAT("(",7+SUM($AS$1:AS169),",",Tabla1[[#This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7]])+1,20)),""),""",",7+SUM($AS$1:AS169)-1,",""","",""",""","",""",""","",""",""","",""",",Tabla1[[#This Row],[id_agregador]],",",Tabla1[[#This Row],[id sitio]],"),"),"")</f>
        <v/>
      </c>
      <c r="BA170" t="str">
        <f>IF(AK170=1,_xlfn.CONCAT("(",8+SUM($AS$1:AS169),",",Tabla1[[#This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8]])+1,20)),""),""",",8+SUM($AS$1:AS169)-1,",""","",""",""","",""",""","",""",""","",""",",Tabla1[[#This Row],[id_agregador]],",",Tabla1[[#This Row],[id sitio]],"),"),"")</f>
        <v/>
      </c>
    </row>
    <row r="171" spans="1:53" x14ac:dyDescent="0.25">
      <c r="A171" s="6" t="s">
        <v>272</v>
      </c>
      <c r="B171" s="6" t="s">
        <v>462</v>
      </c>
      <c r="C171" s="6">
        <f>VLOOKUP(Tabla1[[#This Row],[NOMBRE DE SERVICIO]],tb_servicio!D:E,2,FALSE)</f>
        <v>183</v>
      </c>
      <c r="D171" s="6" t="s">
        <v>191</v>
      </c>
      <c r="E171" s="6">
        <f>IF(Tabla1[[#This Row],[IDU 1]]&lt;&gt;"",VLOOKUP(Tabla1[[#This Row],[IDU 1]],tb_idu!$B:$E,4,FALSE),"")</f>
        <v>162</v>
      </c>
      <c r="F171" s="6" t="s">
        <v>600</v>
      </c>
      <c r="G171" s="6" t="s">
        <v>248</v>
      </c>
      <c r="H171" s="6">
        <f>IF(Tabla1[[#This Row],[IDU 2]]&lt;&gt;"",VLOOKUP(Tabla1[[#This Row],[IDU 2]],tb_idu!$B:$E,4,FALSE),"")</f>
        <v>60</v>
      </c>
      <c r="I171" s="6" t="s">
        <v>569</v>
      </c>
      <c r="J171" s="6"/>
      <c r="K171" s="6" t="str">
        <f>IF(Tabla1[[#This Row],[IDU 3]]&lt;&gt;"",VLOOKUP(Tabla1[[#This Row],[IDU 3]],tb_idu!$B:$E,4,FALSE),"")</f>
        <v/>
      </c>
      <c r="L171" s="6"/>
      <c r="M171" s="6"/>
      <c r="N171" s="6" t="str">
        <f>IF(Tabla1[[#This Row],[IDU 4]]&lt;&gt;"",VLOOKUP(Tabla1[[#This Row],[IDU 4]],tb_idu!$B:$E,4,FALSE),"")</f>
        <v/>
      </c>
      <c r="O171" s="6"/>
      <c r="P171" s="6"/>
      <c r="Q171" s="6" t="str">
        <f>IF(Tabla1[[#This Row],[IDU 5]]&lt;&gt;"",VLOOKUP(Tabla1[[#This Row],[IDU 5]],tb_idu!$B:$E,4,FALSE),"")</f>
        <v/>
      </c>
      <c r="R171" s="6"/>
      <c r="S171" s="6"/>
      <c r="T171" s="6" t="str">
        <f>IF(Tabla1[[#This Row],[IDU 6]]&lt;&gt;"",VLOOKUP(Tabla1[[#This Row],[IDU 6]],tb_idu!$B:$E,4,FALSE),"")</f>
        <v/>
      </c>
      <c r="U171" s="6"/>
      <c r="V171" s="6"/>
      <c r="W171" s="6" t="str">
        <f>IF(Tabla1[[#This Row],[IDU 7]]&lt;&gt;"",VLOOKUP(Tabla1[[#This Row],[IDU 7]],tb_idu!$B:$E,4,FALSE),"")</f>
        <v/>
      </c>
      <c r="X171" s="6"/>
      <c r="Y171" s="6"/>
      <c r="Z171" s="6" t="str">
        <f>IF(Tabla1[[#This Row],[IDU 8]]&lt;&gt;"",VLOOKUP(Tabla1[[#This Row],[IDU 8]],tb_idu!$B:$E,4,FALSE),"")</f>
        <v/>
      </c>
      <c r="AA171" s="6"/>
      <c r="AB171" s="6"/>
      <c r="AC171" s="6"/>
      <c r="AD171" s="6" t="s">
        <v>553</v>
      </c>
      <c r="AE171" s="6" t="s">
        <v>708</v>
      </c>
      <c r="AF171" s="6" t="s">
        <v>70</v>
      </c>
      <c r="AG171" s="6">
        <f>VLOOKUP(Tabla1[[#This Row],[NOMBRE DEL SITE]],tb_sitio!B:D,3,FALSE)</f>
        <v>71</v>
      </c>
      <c r="AH171" s="6" t="s">
        <v>12</v>
      </c>
      <c r="AI171" s="10">
        <f>VLOOKUP(Tabla1[[#This Row],[NOMBRE DEL PE ( agregador )]],tb_sitio!B:D,3,FALSE)</f>
        <v>13</v>
      </c>
      <c r="AK171">
        <f>IF(Tabla1[[#This Row],[id idu8]]&lt;&gt;"",1,0)</f>
        <v>0</v>
      </c>
      <c r="AL171">
        <f>IF(Tabla1[[#This Row],[id idu7]]&lt;&gt;"",1,0)</f>
        <v>0</v>
      </c>
      <c r="AM171">
        <f>IF(Tabla1[[#This Row],[id idu6]]&lt;&gt;"",1,0)</f>
        <v>0</v>
      </c>
      <c r="AN171">
        <f>IF(Tabla1[[#This Row],[id idu5]]&lt;&gt;"",1,0)</f>
        <v>0</v>
      </c>
      <c r="AO171">
        <f>IF(Tabla1[[#This Row],[id idu4]]&lt;&gt;"",1,0)</f>
        <v>0</v>
      </c>
      <c r="AP171">
        <f>IF(Tabla1[[#This Row],[id idu3]]&lt;&gt;"",1,0)</f>
        <v>0</v>
      </c>
      <c r="AQ171">
        <f>IF(Tabla1[[#This Row],[id idu2]]&lt;&gt;"",1,0)</f>
        <v>1</v>
      </c>
      <c r="AR171">
        <f>IF(OR(Tabla1[[#This Row],[id idu]]&lt;&gt;"",Tabla1[[#This Row],[id servicio]]&lt;&gt;""),1,0)</f>
        <v>1</v>
      </c>
      <c r="AS171">
        <f t="shared" si="2"/>
        <v>2</v>
      </c>
      <c r="AT171" t="str">
        <f>IF(AR171=1,_xlfn.CONCAT("(",1+SUM($AS$1:AS170),",",Tabla1[[#This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(546,183,162,"17-EG6-1","IF3-5",NULL,"LIM_EAL_PAG_1","Gi0/0/3","","",13,71),</v>
      </c>
      <c r="AU171" t="str">
        <f>IF(AQ171=1,_xlfn.CONCAT("(",2+SUM($AS$1:AS170),",",Tabla1[[#This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2]])+1,20)),""),""",",2+SUM($AS$1:AS170)-1,",""","",""",""","",""",""","",""",""","",""",",Tabla1[[#This Row],[id_agregador]],",",Tabla1[[#This Row],[id sitio]],"),"),"")</f>
        <v>(547,183,60,"IF1-2","17-EG6-3",546,"","","","",13,71),</v>
      </c>
      <c r="AV171" s="9" t="str">
        <f>IF(AP171=1,_xlfn.CONCAT("(",3+SUM($AS$1:AS170),",",Tabla1[[#This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3]])+1,20)),""),""",",3+SUM($AS$1:AS170)-1,",""","",""",""","",""",""","",""",""","",""",",Tabla1[[#This Row],[id_agregador]],",",Tabla1[[#This Row],[id sitio]],"),"),"")</f>
        <v/>
      </c>
      <c r="AW171" t="str">
        <f>IF(AO171=1,_xlfn.CONCAT("(",4+SUM($AS$1:AS170),",",Tabla1[[#This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4]])+1,20)),""),""",",4+SUM($AS$1:AS170)-1,",""","",""",""","",""",""","",""",""","",""",",Tabla1[[#This Row],[id_agregador]],",",Tabla1[[#This Row],[id sitio]],"),"),"")</f>
        <v/>
      </c>
      <c r="AX171" t="str">
        <f>IF(AN171=1,_xlfn.CONCAT("(",5+SUM($AS$1:AS170),",",Tabla1[[#This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5]])+1,20)),""),""",",5+SUM($AS$1:AS170)-1,",""","",""",""","",""",""","",""",""","",""",",Tabla1[[#This Row],[id_agregador]],",",Tabla1[[#This Row],[id sitio]],"),"),"")</f>
        <v/>
      </c>
      <c r="AY171" t="str">
        <f>IF(AM171=1,_xlfn.CONCAT("(",6+SUM($AS$1:AS170),",",Tabla1[[#This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6]])+1,20)),""),""",",6+SUM($AS$1:AS170)-1,",""","",""",""","",""",""","",""",""","",""",",Tabla1[[#This Row],[id_agregador]],",",Tabla1[[#This Row],[id sitio]],"),"),"")</f>
        <v/>
      </c>
      <c r="AZ171" t="str">
        <f>IF(AL171=1,_xlfn.CONCAT("(",7+SUM($AS$1:AS170),",",Tabla1[[#This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7]])+1,20)),""),""",",7+SUM($AS$1:AS170)-1,",""","",""",""","",""",""","",""",""","",""",",Tabla1[[#This Row],[id_agregador]],",",Tabla1[[#This Row],[id sitio]],"),"),"")</f>
        <v/>
      </c>
      <c r="BA171" t="str">
        <f>IF(AK171=1,_xlfn.CONCAT("(",8+SUM($AS$1:AS170),",",Tabla1[[#This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8]])+1,20)),""),""",",8+SUM($AS$1:AS170)-1,",""","",""",""","",""",""","",""",""","",""",",Tabla1[[#This Row],[id_agregador]],",",Tabla1[[#This Row],[id sitio]],"),"),"")</f>
        <v/>
      </c>
    </row>
    <row r="172" spans="1:53" x14ac:dyDescent="0.25">
      <c r="A172" s="6" t="s">
        <v>273</v>
      </c>
      <c r="B172" s="6" t="s">
        <v>463</v>
      </c>
      <c r="C172" s="6">
        <f>VLOOKUP(Tabla1[[#This Row],[NOMBRE DE SERVICIO]],tb_servicio!D:E,2,FALSE)</f>
        <v>76</v>
      </c>
      <c r="D172" s="6" t="s">
        <v>192</v>
      </c>
      <c r="E172" s="6">
        <f>IF(Tabla1[[#This Row],[IDU 1]]&lt;&gt;"",VLOOKUP(Tabla1[[#This Row],[IDU 1]],tb_idu!$B:$E,4,FALSE),"")</f>
        <v>163</v>
      </c>
      <c r="F172" s="6" t="s">
        <v>599</v>
      </c>
      <c r="G172" s="6" t="s">
        <v>221</v>
      </c>
      <c r="H172" s="6">
        <f>IF(Tabla1[[#This Row],[IDU 2]]&lt;&gt;"",VLOOKUP(Tabla1[[#This Row],[IDU 2]],tb_idu!$B:$E,4,FALSE),"")</f>
        <v>56</v>
      </c>
      <c r="I172" s="6" t="s">
        <v>552</v>
      </c>
      <c r="J172" s="6"/>
      <c r="K172" s="6" t="str">
        <f>IF(Tabla1[[#This Row],[IDU 3]]&lt;&gt;"",VLOOKUP(Tabla1[[#This Row],[IDU 3]],tb_idu!$B:$E,4,FALSE),"")</f>
        <v/>
      </c>
      <c r="L172" s="6"/>
      <c r="M172" s="6"/>
      <c r="N172" s="6" t="str">
        <f>IF(Tabla1[[#This Row],[IDU 4]]&lt;&gt;"",VLOOKUP(Tabla1[[#This Row],[IDU 4]],tb_idu!$B:$E,4,FALSE),"")</f>
        <v/>
      </c>
      <c r="O172" s="6"/>
      <c r="P172" s="6"/>
      <c r="Q172" s="6" t="str">
        <f>IF(Tabla1[[#This Row],[IDU 5]]&lt;&gt;"",VLOOKUP(Tabla1[[#This Row],[IDU 5]],tb_idu!$B:$E,4,FALSE),"")</f>
        <v/>
      </c>
      <c r="R172" s="6"/>
      <c r="S172" s="6"/>
      <c r="T172" s="6" t="str">
        <f>IF(Tabla1[[#This Row],[IDU 6]]&lt;&gt;"",VLOOKUP(Tabla1[[#This Row],[IDU 6]],tb_idu!$B:$E,4,FALSE),"")</f>
        <v/>
      </c>
      <c r="U172" s="6"/>
      <c r="V172" s="6"/>
      <c r="W172" s="6" t="str">
        <f>IF(Tabla1[[#This Row],[IDU 7]]&lt;&gt;"",VLOOKUP(Tabla1[[#This Row],[IDU 7]],tb_idu!$B:$E,4,FALSE),"")</f>
        <v/>
      </c>
      <c r="X172" s="6"/>
      <c r="Y172" s="6"/>
      <c r="Z172" s="6" t="str">
        <f>IF(Tabla1[[#This Row],[IDU 8]]&lt;&gt;"",VLOOKUP(Tabla1[[#This Row],[IDU 8]],tb_idu!$B:$E,4,FALSE),"")</f>
        <v/>
      </c>
      <c r="AA172" s="6"/>
      <c r="AB172" s="6"/>
      <c r="AC172" s="6"/>
      <c r="AD172" s="6" t="s">
        <v>553</v>
      </c>
      <c r="AE172" s="6" t="s">
        <v>635</v>
      </c>
      <c r="AF172" s="6" t="s">
        <v>71</v>
      </c>
      <c r="AG172" s="6">
        <f>VLOOKUP(Tabla1[[#This Row],[NOMBRE DEL SITE]],tb_sitio!B:D,3,FALSE)</f>
        <v>72</v>
      </c>
      <c r="AH172" s="6" t="s">
        <v>12</v>
      </c>
      <c r="AI172" s="10">
        <f>VLOOKUP(Tabla1[[#This Row],[NOMBRE DEL PE ( agregador )]],tb_sitio!B:D,3,FALSE)</f>
        <v>13</v>
      </c>
      <c r="AK172">
        <f>IF(Tabla1[[#This Row],[id idu8]]&lt;&gt;"",1,0)</f>
        <v>0</v>
      </c>
      <c r="AL172">
        <f>IF(Tabla1[[#This Row],[id idu7]]&lt;&gt;"",1,0)</f>
        <v>0</v>
      </c>
      <c r="AM172">
        <f>IF(Tabla1[[#This Row],[id idu6]]&lt;&gt;"",1,0)</f>
        <v>0</v>
      </c>
      <c r="AN172">
        <f>IF(Tabla1[[#This Row],[id idu5]]&lt;&gt;"",1,0)</f>
        <v>0</v>
      </c>
      <c r="AO172">
        <f>IF(Tabla1[[#This Row],[id idu4]]&lt;&gt;"",1,0)</f>
        <v>0</v>
      </c>
      <c r="AP172">
        <f>IF(Tabla1[[#This Row],[id idu3]]&lt;&gt;"",1,0)</f>
        <v>0</v>
      </c>
      <c r="AQ172">
        <f>IF(Tabla1[[#This Row],[id idu2]]&lt;&gt;"",1,0)</f>
        <v>1</v>
      </c>
      <c r="AR172">
        <f>IF(OR(Tabla1[[#This Row],[id idu]]&lt;&gt;"",Tabla1[[#This Row],[id servicio]]&lt;&gt;""),1,0)</f>
        <v>1</v>
      </c>
      <c r="AS172">
        <f t="shared" si="2"/>
        <v>2</v>
      </c>
      <c r="AT172" t="str">
        <f>IF(AR172=1,_xlfn.CONCAT("(",1+SUM($AS$1:AS171),",",Tabla1[[#This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(548,76,163,"17-EG6-4","IF3-5",NULL,"LIM_EAL_PAG_1","Gi0/1/3","","",13,72),</v>
      </c>
      <c r="AU172" t="str">
        <f>IF(AQ172=1,_xlfn.CONCAT("(",2+SUM($AS$1:AS171),",",Tabla1[[#This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2]])+1,20)),""),""",",2+SUM($AS$1:AS171)-1,",""","",""",""","",""",""","",""",""","",""",",Tabla1[[#This Row],[id_agregador]],",",Tabla1[[#This Row],[id sitio]],"),"),"")</f>
        <v>(549,76,56,"IF4-6","17-EG6-2",548,"","","","",13,72),</v>
      </c>
      <c r="AV172" s="9" t="str">
        <f>IF(AP172=1,_xlfn.CONCAT("(",3+SUM($AS$1:AS171),",",Tabla1[[#This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3]])+1,20)),""),""",",3+SUM($AS$1:AS171)-1,",""","",""",""","",""",""","",""",""","",""",",Tabla1[[#This Row],[id_agregador]],",",Tabla1[[#This Row],[id sitio]],"),"),"")</f>
        <v/>
      </c>
      <c r="AW172" t="str">
        <f>IF(AO172=1,_xlfn.CONCAT("(",4+SUM($AS$1:AS171),",",Tabla1[[#This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4]])+1,20)),""),""",",4+SUM($AS$1:AS171)-1,",""","",""",""","",""",""","",""",""","",""",",Tabla1[[#This Row],[id_agregador]],",",Tabla1[[#This Row],[id sitio]],"),"),"")</f>
        <v/>
      </c>
      <c r="AX172" t="str">
        <f>IF(AN172=1,_xlfn.CONCAT("(",5+SUM($AS$1:AS171),",",Tabla1[[#This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5]])+1,20)),""),""",",5+SUM($AS$1:AS171)-1,",""","",""",""","",""",""","",""",""","",""",",Tabla1[[#This Row],[id_agregador]],",",Tabla1[[#This Row],[id sitio]],"),"),"")</f>
        <v/>
      </c>
      <c r="AY172" t="str">
        <f>IF(AM172=1,_xlfn.CONCAT("(",6+SUM($AS$1:AS171),",",Tabla1[[#This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6]])+1,20)),""),""",",6+SUM($AS$1:AS171)-1,",""","",""",""","",""",""","",""",""","",""",",Tabla1[[#This Row],[id_agregador]],",",Tabla1[[#This Row],[id sitio]],"),"),"")</f>
        <v/>
      </c>
      <c r="AZ172" t="str">
        <f>IF(AL172=1,_xlfn.CONCAT("(",7+SUM($AS$1:AS171),",",Tabla1[[#This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7]])+1,20)),""),""",",7+SUM($AS$1:AS171)-1,",""","",""",""","",""",""","",""",""","",""",",Tabla1[[#This Row],[id_agregador]],",",Tabla1[[#This Row],[id sitio]],"),"),"")</f>
        <v/>
      </c>
      <c r="BA172" t="str">
        <f>IF(AK172=1,_xlfn.CONCAT("(",8+SUM($AS$1:AS171),",",Tabla1[[#This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8]])+1,20)),""),""",",8+SUM($AS$1:AS171)-1,",""","",""",""","",""",""","",""",""","",""",",Tabla1[[#This Row],[id_agregador]],",",Tabla1[[#This Row],[id sitio]],"),"),"")</f>
        <v/>
      </c>
    </row>
    <row r="173" spans="1:53" x14ac:dyDescent="0.25">
      <c r="A173" s="6" t="s">
        <v>272</v>
      </c>
      <c r="B173" s="6" t="s">
        <v>464</v>
      </c>
      <c r="C173" s="6">
        <f>VLOOKUP(Tabla1[[#This Row],[NOMBRE DE SERVICIO]],tb_servicio!D:E,2,FALSE)</f>
        <v>184</v>
      </c>
      <c r="D173" s="6" t="s">
        <v>192</v>
      </c>
      <c r="E173" s="6">
        <f>IF(Tabla1[[#This Row],[IDU 1]]&lt;&gt;"",VLOOKUP(Tabla1[[#This Row],[IDU 1]],tb_idu!$B:$E,4,FALSE),"")</f>
        <v>163</v>
      </c>
      <c r="F173" s="6" t="s">
        <v>600</v>
      </c>
      <c r="G173" s="6" t="s">
        <v>221</v>
      </c>
      <c r="H173" s="6">
        <f>IF(Tabla1[[#This Row],[IDU 2]]&lt;&gt;"",VLOOKUP(Tabla1[[#This Row],[IDU 2]],tb_idu!$B:$E,4,FALSE),"")</f>
        <v>56</v>
      </c>
      <c r="I173" s="6" t="s">
        <v>552</v>
      </c>
      <c r="J173" s="6"/>
      <c r="K173" s="6" t="str">
        <f>IF(Tabla1[[#This Row],[IDU 3]]&lt;&gt;"",VLOOKUP(Tabla1[[#This Row],[IDU 3]],tb_idu!$B:$E,4,FALSE),"")</f>
        <v/>
      </c>
      <c r="L173" s="6"/>
      <c r="M173" s="6"/>
      <c r="N173" s="6" t="str">
        <f>IF(Tabla1[[#This Row],[IDU 4]]&lt;&gt;"",VLOOKUP(Tabla1[[#This Row],[IDU 4]],tb_idu!$B:$E,4,FALSE),"")</f>
        <v/>
      </c>
      <c r="O173" s="6"/>
      <c r="P173" s="6"/>
      <c r="Q173" s="6" t="str">
        <f>IF(Tabla1[[#This Row],[IDU 5]]&lt;&gt;"",VLOOKUP(Tabla1[[#This Row],[IDU 5]],tb_idu!$B:$E,4,FALSE),"")</f>
        <v/>
      </c>
      <c r="R173" s="6"/>
      <c r="S173" s="6"/>
      <c r="T173" s="6" t="str">
        <f>IF(Tabla1[[#This Row],[IDU 6]]&lt;&gt;"",VLOOKUP(Tabla1[[#This Row],[IDU 6]],tb_idu!$B:$E,4,FALSE),"")</f>
        <v/>
      </c>
      <c r="U173" s="6"/>
      <c r="V173" s="6"/>
      <c r="W173" s="6" t="str">
        <f>IF(Tabla1[[#This Row],[IDU 7]]&lt;&gt;"",VLOOKUP(Tabla1[[#This Row],[IDU 7]],tb_idu!$B:$E,4,FALSE),"")</f>
        <v/>
      </c>
      <c r="X173" s="6"/>
      <c r="Y173" s="6"/>
      <c r="Z173" s="6" t="str">
        <f>IF(Tabla1[[#This Row],[IDU 8]]&lt;&gt;"",VLOOKUP(Tabla1[[#This Row],[IDU 8]],tb_idu!$B:$E,4,FALSE),"")</f>
        <v/>
      </c>
      <c r="AA173" s="6"/>
      <c r="AB173" s="6"/>
      <c r="AC173" s="6"/>
      <c r="AD173" s="6" t="s">
        <v>553</v>
      </c>
      <c r="AE173" s="6" t="s">
        <v>635</v>
      </c>
      <c r="AF173" s="6" t="s">
        <v>71</v>
      </c>
      <c r="AG173" s="6">
        <f>VLOOKUP(Tabla1[[#This Row],[NOMBRE DEL SITE]],tb_sitio!B:D,3,FALSE)</f>
        <v>72</v>
      </c>
      <c r="AH173" s="6" t="s">
        <v>12</v>
      </c>
      <c r="AI173" s="10">
        <f>VLOOKUP(Tabla1[[#This Row],[NOMBRE DEL PE ( agregador )]],tb_sitio!B:D,3,FALSE)</f>
        <v>13</v>
      </c>
      <c r="AK173">
        <f>IF(Tabla1[[#This Row],[id idu8]]&lt;&gt;"",1,0)</f>
        <v>0</v>
      </c>
      <c r="AL173">
        <f>IF(Tabla1[[#This Row],[id idu7]]&lt;&gt;"",1,0)</f>
        <v>0</v>
      </c>
      <c r="AM173">
        <f>IF(Tabla1[[#This Row],[id idu6]]&lt;&gt;"",1,0)</f>
        <v>0</v>
      </c>
      <c r="AN173">
        <f>IF(Tabla1[[#This Row],[id idu5]]&lt;&gt;"",1,0)</f>
        <v>0</v>
      </c>
      <c r="AO173">
        <f>IF(Tabla1[[#This Row],[id idu4]]&lt;&gt;"",1,0)</f>
        <v>0</v>
      </c>
      <c r="AP173">
        <f>IF(Tabla1[[#This Row],[id idu3]]&lt;&gt;"",1,0)</f>
        <v>0</v>
      </c>
      <c r="AQ173">
        <f>IF(Tabla1[[#This Row],[id idu2]]&lt;&gt;"",1,0)</f>
        <v>1</v>
      </c>
      <c r="AR173">
        <f>IF(OR(Tabla1[[#This Row],[id idu]]&lt;&gt;"",Tabla1[[#This Row],[id servicio]]&lt;&gt;""),1,0)</f>
        <v>1</v>
      </c>
      <c r="AS173">
        <f t="shared" si="2"/>
        <v>2</v>
      </c>
      <c r="AT173" t="str">
        <f>IF(AR173=1,_xlfn.CONCAT("(",1+SUM($AS$1:AS172),",",Tabla1[[#This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(550,184,163,"17-EG6-1","IF3-5",NULL,"LIM_EAL_PAG_1","Gi0/1/3","","",13,72),</v>
      </c>
      <c r="AU173" t="str">
        <f>IF(AQ173=1,_xlfn.CONCAT("(",2+SUM($AS$1:AS172),",",Tabla1[[#This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2]])+1,20)),""),""",",2+SUM($AS$1:AS172)-1,",""","",""",""","",""",""","",""",""","",""",",Tabla1[[#This Row],[id_agregador]],",",Tabla1[[#This Row],[id sitio]],"),"),"")</f>
        <v>(551,184,56,"IF4-6","17-EG6-2",550,"","","","",13,72),</v>
      </c>
      <c r="AV173" s="9" t="str">
        <f>IF(AP173=1,_xlfn.CONCAT("(",3+SUM($AS$1:AS172),",",Tabla1[[#This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3]])+1,20)),""),""",",3+SUM($AS$1:AS172)-1,",""","",""",""","",""",""","",""",""","",""",",Tabla1[[#This Row],[id_agregador]],",",Tabla1[[#This Row],[id sitio]],"),"),"")</f>
        <v/>
      </c>
      <c r="AW173" t="str">
        <f>IF(AO173=1,_xlfn.CONCAT("(",4+SUM($AS$1:AS172),",",Tabla1[[#This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4]])+1,20)),""),""",",4+SUM($AS$1:AS172)-1,",""","",""",""","",""",""","",""",""","",""",",Tabla1[[#This Row],[id_agregador]],",",Tabla1[[#This Row],[id sitio]],"),"),"")</f>
        <v/>
      </c>
      <c r="AX173" t="str">
        <f>IF(AN173=1,_xlfn.CONCAT("(",5+SUM($AS$1:AS172),",",Tabla1[[#This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5]])+1,20)),""),""",",5+SUM($AS$1:AS172)-1,",""","",""",""","",""",""","",""",""","",""",",Tabla1[[#This Row],[id_agregador]],",",Tabla1[[#This Row],[id sitio]],"),"),"")</f>
        <v/>
      </c>
      <c r="AY173" t="str">
        <f>IF(AM173=1,_xlfn.CONCAT("(",6+SUM($AS$1:AS172),",",Tabla1[[#This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6]])+1,20)),""),""",",6+SUM($AS$1:AS172)-1,",""","",""",""","",""",""","",""",""","",""",",Tabla1[[#This Row],[id_agregador]],",",Tabla1[[#This Row],[id sitio]],"),"),"")</f>
        <v/>
      </c>
      <c r="AZ173" t="str">
        <f>IF(AL173=1,_xlfn.CONCAT("(",7+SUM($AS$1:AS172),",",Tabla1[[#This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7]])+1,20)),""),""",",7+SUM($AS$1:AS172)-1,",""","",""",""","",""",""","",""",""","",""",",Tabla1[[#This Row],[id_agregador]],",",Tabla1[[#This Row],[id sitio]],"),"),"")</f>
        <v/>
      </c>
      <c r="BA173" t="str">
        <f>IF(AK173=1,_xlfn.CONCAT("(",8+SUM($AS$1:AS172),",",Tabla1[[#This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8]])+1,20)),""),""",",8+SUM($AS$1:AS172)-1,",""","",""",""","",""",""","",""",""","",""",",Tabla1[[#This Row],[id_agregador]],",",Tabla1[[#This Row],[id sitio]],"),"),"")</f>
        <v/>
      </c>
    </row>
    <row r="174" spans="1:53" x14ac:dyDescent="0.25">
      <c r="A174" s="6" t="s">
        <v>273</v>
      </c>
      <c r="B174" s="6" t="s">
        <v>465</v>
      </c>
      <c r="C174" s="6">
        <f>VLOOKUP(Tabla1[[#This Row],[NOMBRE DE SERVICIO]],tb_servicio!D:E,2,FALSE)</f>
        <v>77</v>
      </c>
      <c r="D174" s="6" t="s">
        <v>193</v>
      </c>
      <c r="E174" s="6">
        <f>IF(Tabla1[[#This Row],[IDU 1]]&lt;&gt;"",VLOOKUP(Tabla1[[#This Row],[IDU 1]],tb_idu!$B:$E,4,FALSE),"")</f>
        <v>164</v>
      </c>
      <c r="F174" s="6" t="s">
        <v>599</v>
      </c>
      <c r="G174" s="6" t="s">
        <v>248</v>
      </c>
      <c r="H174" s="6">
        <f>IF(Tabla1[[#This Row],[IDU 2]]&lt;&gt;"",VLOOKUP(Tabla1[[#This Row],[IDU 2]],tb_idu!$B:$E,4,FALSE),"")</f>
        <v>60</v>
      </c>
      <c r="I174" s="6" t="s">
        <v>670</v>
      </c>
      <c r="J174" s="6"/>
      <c r="K174" s="6" t="str">
        <f>IF(Tabla1[[#This Row],[IDU 3]]&lt;&gt;"",VLOOKUP(Tabla1[[#This Row],[IDU 3]],tb_idu!$B:$E,4,FALSE),"")</f>
        <v/>
      </c>
      <c r="L174" s="6"/>
      <c r="M174" s="6"/>
      <c r="N174" s="6" t="str">
        <f>IF(Tabla1[[#This Row],[IDU 4]]&lt;&gt;"",VLOOKUP(Tabla1[[#This Row],[IDU 4]],tb_idu!$B:$E,4,FALSE),"")</f>
        <v/>
      </c>
      <c r="O174" s="6"/>
      <c r="P174" s="6"/>
      <c r="Q174" s="6" t="str">
        <f>IF(Tabla1[[#This Row],[IDU 5]]&lt;&gt;"",VLOOKUP(Tabla1[[#This Row],[IDU 5]],tb_idu!$B:$E,4,FALSE),"")</f>
        <v/>
      </c>
      <c r="R174" s="6"/>
      <c r="S174" s="6"/>
      <c r="T174" s="6" t="str">
        <f>IF(Tabla1[[#This Row],[IDU 6]]&lt;&gt;"",VLOOKUP(Tabla1[[#This Row],[IDU 6]],tb_idu!$B:$E,4,FALSE),"")</f>
        <v/>
      </c>
      <c r="U174" s="6"/>
      <c r="V174" s="6"/>
      <c r="W174" s="6" t="str">
        <f>IF(Tabla1[[#This Row],[IDU 7]]&lt;&gt;"",VLOOKUP(Tabla1[[#This Row],[IDU 7]],tb_idu!$B:$E,4,FALSE),"")</f>
        <v/>
      </c>
      <c r="X174" s="6"/>
      <c r="Y174" s="6"/>
      <c r="Z174" s="6" t="str">
        <f>IF(Tabla1[[#This Row],[IDU 8]]&lt;&gt;"",VLOOKUP(Tabla1[[#This Row],[IDU 8]],tb_idu!$B:$E,4,FALSE),"")</f>
        <v/>
      </c>
      <c r="AA174" s="6"/>
      <c r="AB174" s="6"/>
      <c r="AC174" s="6"/>
      <c r="AD174" s="6" t="s">
        <v>553</v>
      </c>
      <c r="AE174" s="6" t="s">
        <v>708</v>
      </c>
      <c r="AF174" s="6" t="s">
        <v>72</v>
      </c>
      <c r="AG174" s="6">
        <f>VLOOKUP(Tabla1[[#This Row],[NOMBRE DEL SITE]],tb_sitio!B:D,3,FALSE)</f>
        <v>73</v>
      </c>
      <c r="AH174" s="6" t="s">
        <v>12</v>
      </c>
      <c r="AI174" s="10">
        <f>VLOOKUP(Tabla1[[#This Row],[NOMBRE DEL PE ( agregador )]],tb_sitio!B:D,3,FALSE)</f>
        <v>13</v>
      </c>
      <c r="AK174">
        <f>IF(Tabla1[[#This Row],[id idu8]]&lt;&gt;"",1,0)</f>
        <v>0</v>
      </c>
      <c r="AL174">
        <f>IF(Tabla1[[#This Row],[id idu7]]&lt;&gt;"",1,0)</f>
        <v>0</v>
      </c>
      <c r="AM174">
        <f>IF(Tabla1[[#This Row],[id idu6]]&lt;&gt;"",1,0)</f>
        <v>0</v>
      </c>
      <c r="AN174">
        <f>IF(Tabla1[[#This Row],[id idu5]]&lt;&gt;"",1,0)</f>
        <v>0</v>
      </c>
      <c r="AO174">
        <f>IF(Tabla1[[#This Row],[id idu4]]&lt;&gt;"",1,0)</f>
        <v>0</v>
      </c>
      <c r="AP174">
        <f>IF(Tabla1[[#This Row],[id idu3]]&lt;&gt;"",1,0)</f>
        <v>0</v>
      </c>
      <c r="AQ174">
        <f>IF(Tabla1[[#This Row],[id idu2]]&lt;&gt;"",1,0)</f>
        <v>1</v>
      </c>
      <c r="AR174">
        <f>IF(OR(Tabla1[[#This Row],[id idu]]&lt;&gt;"",Tabla1[[#This Row],[id servicio]]&lt;&gt;""),1,0)</f>
        <v>1</v>
      </c>
      <c r="AS174">
        <f t="shared" si="2"/>
        <v>2</v>
      </c>
      <c r="AT174" t="str">
        <f>IF(AR174=1,_xlfn.CONCAT("(",1+SUM($AS$1:AS173),",",Tabla1[[#This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(552,77,164,"17-EG6-4","IF3-5",NULL,"LIM_EAL_PAG_1","Gi0/0/3","","",13,73),</v>
      </c>
      <c r="AU174" t="str">
        <f>IF(AQ174=1,_xlfn.CONCAT("(",2+SUM($AS$1:AS173),",",Tabla1[[#This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2]])+1,20)),""),""",",2+SUM($AS$1:AS173)-1,",""","",""",""","",""",""","",""",""","",""",",Tabla1[[#This Row],[id_agregador]],",",Tabla1[[#This Row],[id sitio]],"),"),"")</f>
        <v>(553,77,60,"IF4-6","17-EG6-3",552,"","","","",13,73),</v>
      </c>
      <c r="AV174" s="9" t="str">
        <f>IF(AP174=1,_xlfn.CONCAT("(",3+SUM($AS$1:AS173),",",Tabla1[[#This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3]])+1,20)),""),""",",3+SUM($AS$1:AS173)-1,",""","",""",""","",""",""","",""",""","",""",",Tabla1[[#This Row],[id_agregador]],",",Tabla1[[#This Row],[id sitio]],"),"),"")</f>
        <v/>
      </c>
      <c r="AW174" t="str">
        <f>IF(AO174=1,_xlfn.CONCAT("(",4+SUM($AS$1:AS173),",",Tabla1[[#This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4]])+1,20)),""),""",",4+SUM($AS$1:AS173)-1,",""","",""",""","",""",""","",""",""","",""",",Tabla1[[#This Row],[id_agregador]],",",Tabla1[[#This Row],[id sitio]],"),"),"")</f>
        <v/>
      </c>
      <c r="AX174" t="str">
        <f>IF(AN174=1,_xlfn.CONCAT("(",5+SUM($AS$1:AS173),",",Tabla1[[#This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5]])+1,20)),""),""",",5+SUM($AS$1:AS173)-1,",""","",""",""","",""",""","",""",""","",""",",Tabla1[[#This Row],[id_agregador]],",",Tabla1[[#This Row],[id sitio]],"),"),"")</f>
        <v/>
      </c>
      <c r="AY174" t="str">
        <f>IF(AM174=1,_xlfn.CONCAT("(",6+SUM($AS$1:AS173),",",Tabla1[[#This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6]])+1,20)),""),""",",6+SUM($AS$1:AS173)-1,",""","",""",""","",""",""","",""",""","",""",",Tabla1[[#This Row],[id_agregador]],",",Tabla1[[#This Row],[id sitio]],"),"),"")</f>
        <v/>
      </c>
      <c r="AZ174" t="str">
        <f>IF(AL174=1,_xlfn.CONCAT("(",7+SUM($AS$1:AS173),",",Tabla1[[#This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7]])+1,20)),""),""",",7+SUM($AS$1:AS173)-1,",""","",""",""","",""",""","",""",""","",""",",Tabla1[[#This Row],[id_agregador]],",",Tabla1[[#This Row],[id sitio]],"),"),"")</f>
        <v/>
      </c>
      <c r="BA174" t="str">
        <f>IF(AK174=1,_xlfn.CONCAT("(",8+SUM($AS$1:AS173),",",Tabla1[[#This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8]])+1,20)),""),""",",8+SUM($AS$1:AS173)-1,",""","",""",""","",""",""","",""",""","",""",",Tabla1[[#This Row],[id_agregador]],",",Tabla1[[#This Row],[id sitio]],"),"),"")</f>
        <v/>
      </c>
    </row>
    <row r="175" spans="1:53" x14ac:dyDescent="0.25">
      <c r="A175" s="6" t="s">
        <v>272</v>
      </c>
      <c r="B175" s="6" t="s">
        <v>466</v>
      </c>
      <c r="C175" s="6">
        <f>VLOOKUP(Tabla1[[#This Row],[NOMBRE DE SERVICIO]],tb_servicio!D:E,2,FALSE)</f>
        <v>185</v>
      </c>
      <c r="D175" s="6" t="s">
        <v>193</v>
      </c>
      <c r="E175" s="6">
        <f>IF(Tabla1[[#This Row],[IDU 1]]&lt;&gt;"",VLOOKUP(Tabla1[[#This Row],[IDU 1]],tb_idu!$B:$E,4,FALSE),"")</f>
        <v>164</v>
      </c>
      <c r="F175" s="6" t="s">
        <v>600</v>
      </c>
      <c r="G175" s="6" t="s">
        <v>248</v>
      </c>
      <c r="H175" s="6">
        <f>IF(Tabla1[[#This Row],[IDU 2]]&lt;&gt;"",VLOOKUP(Tabla1[[#This Row],[IDU 2]],tb_idu!$B:$E,4,FALSE),"")</f>
        <v>60</v>
      </c>
      <c r="I175" s="6" t="s">
        <v>670</v>
      </c>
      <c r="J175" s="6"/>
      <c r="K175" s="6" t="str">
        <f>IF(Tabla1[[#This Row],[IDU 3]]&lt;&gt;"",VLOOKUP(Tabla1[[#This Row],[IDU 3]],tb_idu!$B:$E,4,FALSE),"")</f>
        <v/>
      </c>
      <c r="L175" s="6"/>
      <c r="M175" s="6"/>
      <c r="N175" s="6" t="str">
        <f>IF(Tabla1[[#This Row],[IDU 4]]&lt;&gt;"",VLOOKUP(Tabla1[[#This Row],[IDU 4]],tb_idu!$B:$E,4,FALSE),"")</f>
        <v/>
      </c>
      <c r="O175" s="6"/>
      <c r="P175" s="6"/>
      <c r="Q175" s="6" t="str">
        <f>IF(Tabla1[[#This Row],[IDU 5]]&lt;&gt;"",VLOOKUP(Tabla1[[#This Row],[IDU 5]],tb_idu!$B:$E,4,FALSE),"")</f>
        <v/>
      </c>
      <c r="R175" s="6"/>
      <c r="S175" s="6"/>
      <c r="T175" s="6" t="str">
        <f>IF(Tabla1[[#This Row],[IDU 6]]&lt;&gt;"",VLOOKUP(Tabla1[[#This Row],[IDU 6]],tb_idu!$B:$E,4,FALSE),"")</f>
        <v/>
      </c>
      <c r="U175" s="6"/>
      <c r="V175" s="6"/>
      <c r="W175" s="6" t="str">
        <f>IF(Tabla1[[#This Row],[IDU 7]]&lt;&gt;"",VLOOKUP(Tabla1[[#This Row],[IDU 7]],tb_idu!$B:$E,4,FALSE),"")</f>
        <v/>
      </c>
      <c r="X175" s="6"/>
      <c r="Y175" s="6"/>
      <c r="Z175" s="6" t="str">
        <f>IF(Tabla1[[#This Row],[IDU 8]]&lt;&gt;"",VLOOKUP(Tabla1[[#This Row],[IDU 8]],tb_idu!$B:$E,4,FALSE),"")</f>
        <v/>
      </c>
      <c r="AA175" s="6"/>
      <c r="AB175" s="6"/>
      <c r="AC175" s="6"/>
      <c r="AD175" s="6" t="s">
        <v>553</v>
      </c>
      <c r="AE175" s="6" t="s">
        <v>708</v>
      </c>
      <c r="AF175" s="6" t="s">
        <v>72</v>
      </c>
      <c r="AG175" s="6">
        <f>VLOOKUP(Tabla1[[#This Row],[NOMBRE DEL SITE]],tb_sitio!B:D,3,FALSE)</f>
        <v>73</v>
      </c>
      <c r="AH175" s="6" t="s">
        <v>12</v>
      </c>
      <c r="AI175" s="10">
        <f>VLOOKUP(Tabla1[[#This Row],[NOMBRE DEL PE ( agregador )]],tb_sitio!B:D,3,FALSE)</f>
        <v>13</v>
      </c>
      <c r="AK175">
        <f>IF(Tabla1[[#This Row],[id idu8]]&lt;&gt;"",1,0)</f>
        <v>0</v>
      </c>
      <c r="AL175">
        <f>IF(Tabla1[[#This Row],[id idu7]]&lt;&gt;"",1,0)</f>
        <v>0</v>
      </c>
      <c r="AM175">
        <f>IF(Tabla1[[#This Row],[id idu6]]&lt;&gt;"",1,0)</f>
        <v>0</v>
      </c>
      <c r="AN175">
        <f>IF(Tabla1[[#This Row],[id idu5]]&lt;&gt;"",1,0)</f>
        <v>0</v>
      </c>
      <c r="AO175">
        <f>IF(Tabla1[[#This Row],[id idu4]]&lt;&gt;"",1,0)</f>
        <v>0</v>
      </c>
      <c r="AP175">
        <f>IF(Tabla1[[#This Row],[id idu3]]&lt;&gt;"",1,0)</f>
        <v>0</v>
      </c>
      <c r="AQ175">
        <f>IF(Tabla1[[#This Row],[id idu2]]&lt;&gt;"",1,0)</f>
        <v>1</v>
      </c>
      <c r="AR175">
        <f>IF(OR(Tabla1[[#This Row],[id idu]]&lt;&gt;"",Tabla1[[#This Row],[id servicio]]&lt;&gt;""),1,0)</f>
        <v>1</v>
      </c>
      <c r="AS175">
        <f t="shared" si="2"/>
        <v>2</v>
      </c>
      <c r="AT175" t="str">
        <f>IF(AR175=1,_xlfn.CONCAT("(",1+SUM($AS$1:AS174),",",Tabla1[[#This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(554,185,164,"17-EG6-1","IF3-5",NULL,"LIM_EAL_PAG_1","Gi0/0/3","","",13,73),</v>
      </c>
      <c r="AU175" t="str">
        <f>IF(AQ175=1,_xlfn.CONCAT("(",2+SUM($AS$1:AS174),",",Tabla1[[#This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2]])+1,20)),""),""",",2+SUM($AS$1:AS174)-1,",""","",""",""","",""",""","",""",""","",""",",Tabla1[[#This Row],[id_agregador]],",",Tabla1[[#This Row],[id sitio]],"),"),"")</f>
        <v>(555,185,60,"IF4-6","17-EG6-3",554,"","","","",13,73),</v>
      </c>
      <c r="AV175" s="9" t="str">
        <f>IF(AP175=1,_xlfn.CONCAT("(",3+SUM($AS$1:AS174),",",Tabla1[[#This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3]])+1,20)),""),""",",3+SUM($AS$1:AS174)-1,",""","",""",""","",""",""","",""",""","",""",",Tabla1[[#This Row],[id_agregador]],",",Tabla1[[#This Row],[id sitio]],"),"),"")</f>
        <v/>
      </c>
      <c r="AW175" t="str">
        <f>IF(AO175=1,_xlfn.CONCAT("(",4+SUM($AS$1:AS174),",",Tabla1[[#This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4]])+1,20)),""),""",",4+SUM($AS$1:AS174)-1,",""","",""",""","",""",""","",""",""","",""",",Tabla1[[#This Row],[id_agregador]],",",Tabla1[[#This Row],[id sitio]],"),"),"")</f>
        <v/>
      </c>
      <c r="AX175" t="str">
        <f>IF(AN175=1,_xlfn.CONCAT("(",5+SUM($AS$1:AS174),",",Tabla1[[#This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5]])+1,20)),""),""",",5+SUM($AS$1:AS174)-1,",""","",""",""","",""",""","",""",""","",""",",Tabla1[[#This Row],[id_agregador]],",",Tabla1[[#This Row],[id sitio]],"),"),"")</f>
        <v/>
      </c>
      <c r="AY175" t="str">
        <f>IF(AM175=1,_xlfn.CONCAT("(",6+SUM($AS$1:AS174),",",Tabla1[[#This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6]])+1,20)),""),""",",6+SUM($AS$1:AS174)-1,",""","",""",""","",""",""","",""",""","",""",",Tabla1[[#This Row],[id_agregador]],",",Tabla1[[#This Row],[id sitio]],"),"),"")</f>
        <v/>
      </c>
      <c r="AZ175" t="str">
        <f>IF(AL175=1,_xlfn.CONCAT("(",7+SUM($AS$1:AS174),",",Tabla1[[#This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7]])+1,20)),""),""",",7+SUM($AS$1:AS174)-1,",""","",""",""","",""",""","",""",""","",""",",Tabla1[[#This Row],[id_agregador]],",",Tabla1[[#This Row],[id sitio]],"),"),"")</f>
        <v/>
      </c>
      <c r="BA175" t="str">
        <f>IF(AK175=1,_xlfn.CONCAT("(",8+SUM($AS$1:AS174),",",Tabla1[[#This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8]])+1,20)),""),""",",8+SUM($AS$1:AS174)-1,",""","",""",""","",""",""","",""",""","",""",",Tabla1[[#This Row],[id_agregador]],",",Tabla1[[#This Row],[id sitio]],"),"),"")</f>
        <v/>
      </c>
    </row>
    <row r="176" spans="1:53" x14ac:dyDescent="0.25">
      <c r="A176" s="6" t="s">
        <v>273</v>
      </c>
      <c r="B176" s="6" t="s">
        <v>467</v>
      </c>
      <c r="C176" s="6">
        <f>VLOOKUP(Tabla1[[#This Row],[NOMBRE DE SERVICIO]],tb_servicio!D:E,2,FALSE)</f>
        <v>78</v>
      </c>
      <c r="D176" s="6" t="s">
        <v>194</v>
      </c>
      <c r="E176" s="6">
        <f>IF(Tabla1[[#This Row],[IDU 1]]&lt;&gt;"",VLOOKUP(Tabla1[[#This Row],[IDU 1]],tb_idu!$B:$E,4,FALSE),"")</f>
        <v>165</v>
      </c>
      <c r="F176" s="6" t="s">
        <v>599</v>
      </c>
      <c r="G176" s="6" t="s">
        <v>232</v>
      </c>
      <c r="H176" s="6">
        <f>IF(Tabla1[[#This Row],[IDU 2]]&lt;&gt;"",VLOOKUP(Tabla1[[#This Row],[IDU 2]],tb_idu!$B:$E,4,FALSE),"")</f>
        <v>47</v>
      </c>
      <c r="I176" s="6" t="s">
        <v>595</v>
      </c>
      <c r="J176" s="6" t="s">
        <v>120</v>
      </c>
      <c r="K176" s="6">
        <f>IF(Tabla1[[#This Row],[IDU 3]]&lt;&gt;"",VLOOKUP(Tabla1[[#This Row],[IDU 3]],tb_idu!$B:$E,4,FALSE),"")</f>
        <v>45</v>
      </c>
      <c r="L176" s="6" t="s">
        <v>632</v>
      </c>
      <c r="M176" s="6" t="s">
        <v>224</v>
      </c>
      <c r="N176" s="6">
        <f>IF(Tabla1[[#This Row],[IDU 4]]&lt;&gt;"",VLOOKUP(Tabla1[[#This Row],[IDU 4]],tb_idu!$B:$E,4,FALSE),"")</f>
        <v>59</v>
      </c>
      <c r="O176" s="6" t="s">
        <v>629</v>
      </c>
      <c r="P176" s="6"/>
      <c r="Q176" s="6" t="str">
        <f>IF(Tabla1[[#This Row],[IDU 5]]&lt;&gt;"",VLOOKUP(Tabla1[[#This Row],[IDU 5]],tb_idu!$B:$E,4,FALSE),"")</f>
        <v/>
      </c>
      <c r="R176" s="6"/>
      <c r="S176" s="6"/>
      <c r="T176" s="6" t="str">
        <f>IF(Tabla1[[#This Row],[IDU 6]]&lt;&gt;"",VLOOKUP(Tabla1[[#This Row],[IDU 6]],tb_idu!$B:$E,4,FALSE),"")</f>
        <v/>
      </c>
      <c r="U176" s="6"/>
      <c r="V176" s="6"/>
      <c r="W176" s="6" t="str">
        <f>IF(Tabla1[[#This Row],[IDU 7]]&lt;&gt;"",VLOOKUP(Tabla1[[#This Row],[IDU 7]],tb_idu!$B:$E,4,FALSE),"")</f>
        <v/>
      </c>
      <c r="X176" s="6"/>
      <c r="Y176" s="6"/>
      <c r="Z176" s="6" t="str">
        <f>IF(Tabla1[[#This Row],[IDU 8]]&lt;&gt;"",VLOOKUP(Tabla1[[#This Row],[IDU 8]],tb_idu!$B:$E,4,FALSE),"")</f>
        <v/>
      </c>
      <c r="AA176" s="6"/>
      <c r="AB176" s="6"/>
      <c r="AC176" s="6"/>
      <c r="AD176" s="6" t="s">
        <v>553</v>
      </c>
      <c r="AE176" s="6" t="s">
        <v>662</v>
      </c>
      <c r="AF176" s="6" t="s">
        <v>73</v>
      </c>
      <c r="AG176" s="6">
        <f>VLOOKUP(Tabla1[[#This Row],[NOMBRE DEL SITE]],tb_sitio!B:D,3,FALSE)</f>
        <v>74</v>
      </c>
      <c r="AH176" s="6" t="s">
        <v>12</v>
      </c>
      <c r="AI176" s="10">
        <f>VLOOKUP(Tabla1[[#This Row],[NOMBRE DEL PE ( agregador )]],tb_sitio!B:D,3,FALSE)</f>
        <v>13</v>
      </c>
      <c r="AK176">
        <f>IF(Tabla1[[#This Row],[id idu8]]&lt;&gt;"",1,0)</f>
        <v>0</v>
      </c>
      <c r="AL176">
        <f>IF(Tabla1[[#This Row],[id idu7]]&lt;&gt;"",1,0)</f>
        <v>0</v>
      </c>
      <c r="AM176">
        <f>IF(Tabla1[[#This Row],[id idu6]]&lt;&gt;"",1,0)</f>
        <v>0</v>
      </c>
      <c r="AN176">
        <f>IF(Tabla1[[#This Row],[id idu5]]&lt;&gt;"",1,0)</f>
        <v>0</v>
      </c>
      <c r="AO176">
        <f>IF(Tabla1[[#This Row],[id idu4]]&lt;&gt;"",1,0)</f>
        <v>1</v>
      </c>
      <c r="AP176">
        <f>IF(Tabla1[[#This Row],[id idu3]]&lt;&gt;"",1,0)</f>
        <v>1</v>
      </c>
      <c r="AQ176">
        <f>IF(Tabla1[[#This Row],[id idu2]]&lt;&gt;"",1,0)</f>
        <v>1</v>
      </c>
      <c r="AR176">
        <f>IF(OR(Tabla1[[#This Row],[id idu]]&lt;&gt;"",Tabla1[[#This Row],[id servicio]]&lt;&gt;""),1,0)</f>
        <v>1</v>
      </c>
      <c r="AS176">
        <f t="shared" si="2"/>
        <v>4</v>
      </c>
      <c r="AT176" t="str">
        <f>IF(AR176=1,_xlfn.CONCAT("(",1+SUM($AS$1:AS175),",",Tabla1[[#This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(556,78,165,"17-EG6-4","IF3-5",NULL,"LIM_EAL_PAG_1","Gi0/1/6","","",13,74),</v>
      </c>
      <c r="AU176" t="str">
        <f>IF(AQ176=1,_xlfn.CONCAT("(",2+SUM($AS$1:AS175),",",Tabla1[[#This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2]])+1,20)),""),""",",2+SUM($AS$1:AS175)-1,",""","",""",""","",""",""","",""",""","",""",",Tabla1[[#This Row],[id_agregador]],",",Tabla1[[#This Row],[id sitio]],"),"),"")</f>
        <v>(557,78,47,"IF3-5","17-EG6-4",556,"","","","",13,74),</v>
      </c>
      <c r="AV176" s="9" t="str">
        <f>IF(AP176=1,_xlfn.CONCAT("(",3+SUM($AS$1:AS175),",",Tabla1[[#This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3]])+1,20)),""),""",",3+SUM($AS$1:AS175)-1,",""","",""",""","",""",""","",""",""","",""",",Tabla1[[#This Row],[id_agregador]],",",Tabla1[[#This Row],[id sitio]],"),"),"")</f>
        <v>(558,78,45,"17-EG6-2","IF3-5",557,"","","","",13,74),</v>
      </c>
      <c r="AW176" t="str">
        <f>IF(AO176=1,_xlfn.CONCAT("(",4+SUM($AS$1:AS175),",",Tabla1[[#This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4]])+1,20)),""),""",",4+SUM($AS$1:AS175)-1,",""","",""",""","",""",""","",""",""","",""",",Tabla1[[#This Row],[id_agregador]],",",Tabla1[[#This Row],[id sitio]],"),"),"")</f>
        <v>(559,78,59,"IF1-2","17-EG6-2",558,"","","","",13,74),</v>
      </c>
      <c r="AX176" t="str">
        <f>IF(AN176=1,_xlfn.CONCAT("(",5+SUM($AS$1:AS175),",",Tabla1[[#This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5]])+1,20)),""),""",",5+SUM($AS$1:AS175)-1,",""","",""",""","",""",""","",""",""","",""",",Tabla1[[#This Row],[id_agregador]],",",Tabla1[[#This Row],[id sitio]],"),"),"")</f>
        <v/>
      </c>
      <c r="AY176" t="str">
        <f>IF(AM176=1,_xlfn.CONCAT("(",6+SUM($AS$1:AS175),",",Tabla1[[#This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6]])+1,20)),""),""",",6+SUM($AS$1:AS175)-1,",""","",""",""","",""",""","",""",""","",""",",Tabla1[[#This Row],[id_agregador]],",",Tabla1[[#This Row],[id sitio]],"),"),"")</f>
        <v/>
      </c>
      <c r="AZ176" t="str">
        <f>IF(AL176=1,_xlfn.CONCAT("(",7+SUM($AS$1:AS175),",",Tabla1[[#This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7]])+1,20)),""),""",",7+SUM($AS$1:AS175)-1,",""","",""",""","",""",""","",""",""","",""",",Tabla1[[#This Row],[id_agregador]],",",Tabla1[[#This Row],[id sitio]],"),"),"")</f>
        <v/>
      </c>
      <c r="BA176" t="str">
        <f>IF(AK176=1,_xlfn.CONCAT("(",8+SUM($AS$1:AS175),",",Tabla1[[#This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8]])+1,20)),""),""",",8+SUM($AS$1:AS175)-1,",""","",""",""","",""",""","",""",""","",""",",Tabla1[[#This Row],[id_agregador]],",",Tabla1[[#This Row],[id sitio]],"),"),"")</f>
        <v/>
      </c>
    </row>
    <row r="177" spans="1:53" x14ac:dyDescent="0.25">
      <c r="A177" s="6" t="s">
        <v>272</v>
      </c>
      <c r="B177" s="6" t="s">
        <v>468</v>
      </c>
      <c r="C177" s="6">
        <f>VLOOKUP(Tabla1[[#This Row],[NOMBRE DE SERVICIO]],tb_servicio!D:E,2,FALSE)</f>
        <v>186</v>
      </c>
      <c r="D177" s="6" t="s">
        <v>194</v>
      </c>
      <c r="E177" s="6">
        <f>IF(Tabla1[[#This Row],[IDU 1]]&lt;&gt;"",VLOOKUP(Tabla1[[#This Row],[IDU 1]],tb_idu!$B:$E,4,FALSE),"")</f>
        <v>165</v>
      </c>
      <c r="F177" s="6" t="s">
        <v>600</v>
      </c>
      <c r="G177" s="6" t="s">
        <v>232</v>
      </c>
      <c r="H177" s="6">
        <f>IF(Tabla1[[#This Row],[IDU 2]]&lt;&gt;"",VLOOKUP(Tabla1[[#This Row],[IDU 2]],tb_idu!$B:$E,4,FALSE),"")</f>
        <v>47</v>
      </c>
      <c r="I177" s="6" t="s">
        <v>595</v>
      </c>
      <c r="J177" s="6" t="s">
        <v>120</v>
      </c>
      <c r="K177" s="6">
        <f>IF(Tabla1[[#This Row],[IDU 3]]&lt;&gt;"",VLOOKUP(Tabla1[[#This Row],[IDU 3]],tb_idu!$B:$E,4,FALSE),"")</f>
        <v>45</v>
      </c>
      <c r="L177" s="6" t="s">
        <v>632</v>
      </c>
      <c r="M177" s="6" t="s">
        <v>224</v>
      </c>
      <c r="N177" s="6">
        <f>IF(Tabla1[[#This Row],[IDU 4]]&lt;&gt;"",VLOOKUP(Tabla1[[#This Row],[IDU 4]],tb_idu!$B:$E,4,FALSE),"")</f>
        <v>59</v>
      </c>
      <c r="O177" s="6" t="s">
        <v>629</v>
      </c>
      <c r="P177" s="6"/>
      <c r="Q177" s="6" t="str">
        <f>IF(Tabla1[[#This Row],[IDU 5]]&lt;&gt;"",VLOOKUP(Tabla1[[#This Row],[IDU 5]],tb_idu!$B:$E,4,FALSE),"")</f>
        <v/>
      </c>
      <c r="R177" s="6"/>
      <c r="S177" s="6"/>
      <c r="T177" s="6" t="str">
        <f>IF(Tabla1[[#This Row],[IDU 6]]&lt;&gt;"",VLOOKUP(Tabla1[[#This Row],[IDU 6]],tb_idu!$B:$E,4,FALSE),"")</f>
        <v/>
      </c>
      <c r="U177" s="6"/>
      <c r="V177" s="6"/>
      <c r="W177" s="6" t="str">
        <f>IF(Tabla1[[#This Row],[IDU 7]]&lt;&gt;"",VLOOKUP(Tabla1[[#This Row],[IDU 7]],tb_idu!$B:$E,4,FALSE),"")</f>
        <v/>
      </c>
      <c r="X177" s="6"/>
      <c r="Y177" s="6"/>
      <c r="Z177" s="6" t="str">
        <f>IF(Tabla1[[#This Row],[IDU 8]]&lt;&gt;"",VLOOKUP(Tabla1[[#This Row],[IDU 8]],tb_idu!$B:$E,4,FALSE),"")</f>
        <v/>
      </c>
      <c r="AA177" s="6"/>
      <c r="AB177" s="6"/>
      <c r="AC177" s="6"/>
      <c r="AD177" s="6" t="s">
        <v>553</v>
      </c>
      <c r="AE177" s="6" t="s">
        <v>662</v>
      </c>
      <c r="AF177" s="6" t="s">
        <v>73</v>
      </c>
      <c r="AG177" s="6">
        <f>VLOOKUP(Tabla1[[#This Row],[NOMBRE DEL SITE]],tb_sitio!B:D,3,FALSE)</f>
        <v>74</v>
      </c>
      <c r="AH177" s="6" t="s">
        <v>12</v>
      </c>
      <c r="AI177" s="10">
        <f>VLOOKUP(Tabla1[[#This Row],[NOMBRE DEL PE ( agregador )]],tb_sitio!B:D,3,FALSE)</f>
        <v>13</v>
      </c>
      <c r="AK177">
        <f>IF(Tabla1[[#This Row],[id idu8]]&lt;&gt;"",1,0)</f>
        <v>0</v>
      </c>
      <c r="AL177">
        <f>IF(Tabla1[[#This Row],[id idu7]]&lt;&gt;"",1,0)</f>
        <v>0</v>
      </c>
      <c r="AM177">
        <f>IF(Tabla1[[#This Row],[id idu6]]&lt;&gt;"",1,0)</f>
        <v>0</v>
      </c>
      <c r="AN177">
        <f>IF(Tabla1[[#This Row],[id idu5]]&lt;&gt;"",1,0)</f>
        <v>0</v>
      </c>
      <c r="AO177">
        <f>IF(Tabla1[[#This Row],[id idu4]]&lt;&gt;"",1,0)</f>
        <v>1</v>
      </c>
      <c r="AP177">
        <f>IF(Tabla1[[#This Row],[id idu3]]&lt;&gt;"",1,0)</f>
        <v>1</v>
      </c>
      <c r="AQ177">
        <f>IF(Tabla1[[#This Row],[id idu2]]&lt;&gt;"",1,0)</f>
        <v>1</v>
      </c>
      <c r="AR177">
        <f>IF(OR(Tabla1[[#This Row],[id idu]]&lt;&gt;"",Tabla1[[#This Row],[id servicio]]&lt;&gt;""),1,0)</f>
        <v>1</v>
      </c>
      <c r="AS177">
        <f t="shared" si="2"/>
        <v>4</v>
      </c>
      <c r="AT177" t="str">
        <f>IF(AR177=1,_xlfn.CONCAT("(",1+SUM($AS$1:AS176),",",Tabla1[[#This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(560,186,165,"17-EG6-1","IF3-5",NULL,"LIM_EAL_PAG_1","Gi0/1/6","","",13,74),</v>
      </c>
      <c r="AU177" t="str">
        <f>IF(AQ177=1,_xlfn.CONCAT("(",2+SUM($AS$1:AS176),",",Tabla1[[#This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2]])+1,20)),""),""",",2+SUM($AS$1:AS176)-1,",""","",""",""","",""",""","",""",""","",""",",Tabla1[[#This Row],[id_agregador]],",",Tabla1[[#This Row],[id sitio]],"),"),"")</f>
        <v>(561,186,47,"IF3-5","17-EG6-4",560,"","","","",13,74),</v>
      </c>
      <c r="AV177" s="9" t="str">
        <f>IF(AP177=1,_xlfn.CONCAT("(",3+SUM($AS$1:AS176),",",Tabla1[[#This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3]])+1,20)),""),""",",3+SUM($AS$1:AS176)-1,",""","",""",""","",""",""","",""",""","",""",",Tabla1[[#This Row],[id_agregador]],",",Tabla1[[#This Row],[id sitio]],"),"),"")</f>
        <v>(562,186,45,"17-EG6-2","IF3-5",561,"","","","",13,74),</v>
      </c>
      <c r="AW177" t="str">
        <f>IF(AO177=1,_xlfn.CONCAT("(",4+SUM($AS$1:AS176),",",Tabla1[[#This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4]])+1,20)),""),""",",4+SUM($AS$1:AS176)-1,",""","",""",""","",""",""","",""",""","",""",",Tabla1[[#This Row],[id_agregador]],",",Tabla1[[#This Row],[id sitio]],"),"),"")</f>
        <v>(563,186,59,"IF1-2","17-EG6-2",562,"","","","",13,74),</v>
      </c>
      <c r="AX177" t="str">
        <f>IF(AN177=1,_xlfn.CONCAT("(",5+SUM($AS$1:AS176),",",Tabla1[[#This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5]])+1,20)),""),""",",5+SUM($AS$1:AS176)-1,",""","",""",""","",""",""","",""",""","",""",",Tabla1[[#This Row],[id_agregador]],",",Tabla1[[#This Row],[id sitio]],"),"),"")</f>
        <v/>
      </c>
      <c r="AY177" t="str">
        <f>IF(AM177=1,_xlfn.CONCAT("(",6+SUM($AS$1:AS176),",",Tabla1[[#This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6]])+1,20)),""),""",",6+SUM($AS$1:AS176)-1,",""","",""",""","",""",""","",""",""","",""",",Tabla1[[#This Row],[id_agregador]],",",Tabla1[[#This Row],[id sitio]],"),"),"")</f>
        <v/>
      </c>
      <c r="AZ177" t="str">
        <f>IF(AL177=1,_xlfn.CONCAT("(",7+SUM($AS$1:AS176),",",Tabla1[[#This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7]])+1,20)),""),""",",7+SUM($AS$1:AS176)-1,",""","",""",""","",""",""","",""",""","",""",",Tabla1[[#This Row],[id_agregador]],",",Tabla1[[#This Row],[id sitio]],"),"),"")</f>
        <v/>
      </c>
      <c r="BA177" t="str">
        <f>IF(AK177=1,_xlfn.CONCAT("(",8+SUM($AS$1:AS176),",",Tabla1[[#This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8]])+1,20)),""),""",",8+SUM($AS$1:AS176)-1,",""","",""",""","",""",""","",""",""","",""",",Tabla1[[#This Row],[id_agregador]],",",Tabla1[[#This Row],[id sitio]],"),"),"")</f>
        <v/>
      </c>
    </row>
    <row r="178" spans="1:53" x14ac:dyDescent="0.25">
      <c r="A178" s="6" t="s">
        <v>273</v>
      </c>
      <c r="B178" s="6" t="s">
        <v>469</v>
      </c>
      <c r="C178" s="6">
        <f>VLOOKUP(Tabla1[[#This Row],[NOMBRE DE SERVICIO]],tb_servicio!D:E,2,FALSE)</f>
        <v>79</v>
      </c>
      <c r="D178" s="6" t="s">
        <v>195</v>
      </c>
      <c r="E178" s="6">
        <f>IF(Tabla1[[#This Row],[IDU 1]]&lt;&gt;"",VLOOKUP(Tabla1[[#This Row],[IDU 1]],tb_idu!$B:$E,4,FALSE),"")</f>
        <v>166</v>
      </c>
      <c r="F178" s="6" t="s">
        <v>599</v>
      </c>
      <c r="G178" s="6" t="s">
        <v>150</v>
      </c>
      <c r="H178" s="6">
        <f>IF(Tabla1[[#This Row],[IDU 2]]&lt;&gt;"",VLOOKUP(Tabla1[[#This Row],[IDU 2]],tb_idu!$B:$E,4,FALSE),"")</f>
        <v>113</v>
      </c>
      <c r="I178" s="6" t="s">
        <v>563</v>
      </c>
      <c r="J178" s="6" t="s">
        <v>220</v>
      </c>
      <c r="K178" s="6">
        <f>IF(Tabla1[[#This Row],[IDU 3]]&lt;&gt;"",VLOOKUP(Tabla1[[#This Row],[IDU 3]],tb_idu!$B:$E,4,FALSE),"")</f>
        <v>61</v>
      </c>
      <c r="L178" s="6" t="s">
        <v>585</v>
      </c>
      <c r="M178" s="6"/>
      <c r="N178" s="6" t="str">
        <f>IF(Tabla1[[#This Row],[IDU 4]]&lt;&gt;"",VLOOKUP(Tabla1[[#This Row],[IDU 4]],tb_idu!$B:$E,4,FALSE),"")</f>
        <v/>
      </c>
      <c r="O178" s="6"/>
      <c r="P178" s="6"/>
      <c r="Q178" s="6" t="str">
        <f>IF(Tabla1[[#This Row],[IDU 5]]&lt;&gt;"",VLOOKUP(Tabla1[[#This Row],[IDU 5]],tb_idu!$B:$E,4,FALSE),"")</f>
        <v/>
      </c>
      <c r="R178" s="6"/>
      <c r="S178" s="6"/>
      <c r="T178" s="6" t="str">
        <f>IF(Tabla1[[#This Row],[IDU 6]]&lt;&gt;"",VLOOKUP(Tabla1[[#This Row],[IDU 6]],tb_idu!$B:$E,4,FALSE),"")</f>
        <v/>
      </c>
      <c r="U178" s="6"/>
      <c r="V178" s="6"/>
      <c r="W178" s="6" t="str">
        <f>IF(Tabla1[[#This Row],[IDU 7]]&lt;&gt;"",VLOOKUP(Tabla1[[#This Row],[IDU 7]],tb_idu!$B:$E,4,FALSE),"")</f>
        <v/>
      </c>
      <c r="X178" s="6"/>
      <c r="Y178" s="6"/>
      <c r="Z178" s="6" t="str">
        <f>IF(Tabla1[[#This Row],[IDU 8]]&lt;&gt;"",VLOOKUP(Tabla1[[#This Row],[IDU 8]],tb_idu!$B:$E,4,FALSE),"")</f>
        <v/>
      </c>
      <c r="AA178" s="6"/>
      <c r="AB178" s="6"/>
      <c r="AC178" s="6"/>
      <c r="AD178" s="6" t="s">
        <v>553</v>
      </c>
      <c r="AE178" s="6" t="s">
        <v>554</v>
      </c>
      <c r="AF178" s="6" t="s">
        <v>74</v>
      </c>
      <c r="AG178" s="6">
        <f>VLOOKUP(Tabla1[[#This Row],[NOMBRE DEL SITE]],tb_sitio!B:D,3,FALSE)</f>
        <v>75</v>
      </c>
      <c r="AH178" s="6" t="s">
        <v>12</v>
      </c>
      <c r="AI178" s="10">
        <f>VLOOKUP(Tabla1[[#This Row],[NOMBRE DEL PE ( agregador )]],tb_sitio!B:D,3,FALSE)</f>
        <v>13</v>
      </c>
      <c r="AK178">
        <f>IF(Tabla1[[#This Row],[id idu8]]&lt;&gt;"",1,0)</f>
        <v>0</v>
      </c>
      <c r="AL178">
        <f>IF(Tabla1[[#This Row],[id idu7]]&lt;&gt;"",1,0)</f>
        <v>0</v>
      </c>
      <c r="AM178">
        <f>IF(Tabla1[[#This Row],[id idu6]]&lt;&gt;"",1,0)</f>
        <v>0</v>
      </c>
      <c r="AN178">
        <f>IF(Tabla1[[#This Row],[id idu5]]&lt;&gt;"",1,0)</f>
        <v>0</v>
      </c>
      <c r="AO178">
        <f>IF(Tabla1[[#This Row],[id idu4]]&lt;&gt;"",1,0)</f>
        <v>0</v>
      </c>
      <c r="AP178">
        <f>IF(Tabla1[[#This Row],[id idu3]]&lt;&gt;"",1,0)</f>
        <v>1</v>
      </c>
      <c r="AQ178">
        <f>IF(Tabla1[[#This Row],[id idu2]]&lt;&gt;"",1,0)</f>
        <v>1</v>
      </c>
      <c r="AR178">
        <f>IF(OR(Tabla1[[#This Row],[id idu]]&lt;&gt;"",Tabla1[[#This Row],[id servicio]]&lt;&gt;""),1,0)</f>
        <v>1</v>
      </c>
      <c r="AS178">
        <f t="shared" si="2"/>
        <v>3</v>
      </c>
      <c r="AT178" t="str">
        <f>IF(AR178=1,_xlfn.CONCAT("(",1+SUM($AS$1:AS177),",",Tabla1[[#This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(564,79,166,"17-EG6-4","IF3-5",NULL,"LIM_EAL_PAG_1","Gi0/0/5","","",13,75),</v>
      </c>
      <c r="AU178" t="str">
        <f>IF(AQ178=1,_xlfn.CONCAT("(",2+SUM($AS$1:AS177),",",Tabla1[[#This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2]])+1,20)),""),""",",2+SUM($AS$1:AS177)-1,",""","",""",""","",""",""","",""",""","",""",",Tabla1[[#This Row],[id_agregador]],",",Tabla1[[#This Row],[id sitio]],"),"),"")</f>
        <v>(565,79,113,"IF3-5","IF4-6",564,"","","","",13,75),</v>
      </c>
      <c r="AV178" s="9" t="str">
        <f>IF(AP178=1,_xlfn.CONCAT("(",3+SUM($AS$1:AS177),",",Tabla1[[#This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3]])+1,20)),""),""",",3+SUM($AS$1:AS177)-1,",""","",""",""","",""",""","",""",""","",""",",Tabla1[[#This Row],[id_agregador]],",",Tabla1[[#This Row],[id sitio]],"),"),"")</f>
        <v>(566,79,61,"IF3-5","17-EG6-2",565,"","","","",13,75),</v>
      </c>
      <c r="AW178" t="str">
        <f>IF(AO178=1,_xlfn.CONCAT("(",4+SUM($AS$1:AS177),",",Tabla1[[#This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4]])+1,20)),""),""",",4+SUM($AS$1:AS177)-1,",""","",""",""","",""",""","",""",""","",""",",Tabla1[[#This Row],[id_agregador]],",",Tabla1[[#This Row],[id sitio]],"),"),"")</f>
        <v/>
      </c>
      <c r="AX178" t="str">
        <f>IF(AN178=1,_xlfn.CONCAT("(",5+SUM($AS$1:AS177),",",Tabla1[[#This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5]])+1,20)),""),""",",5+SUM($AS$1:AS177)-1,",""","",""",""","",""",""","",""",""","",""",",Tabla1[[#This Row],[id_agregador]],",",Tabla1[[#This Row],[id sitio]],"),"),"")</f>
        <v/>
      </c>
      <c r="AY178" t="str">
        <f>IF(AM178=1,_xlfn.CONCAT("(",6+SUM($AS$1:AS177),",",Tabla1[[#This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6]])+1,20)),""),""",",6+SUM($AS$1:AS177)-1,",""","",""",""","",""",""","",""",""","",""",",Tabla1[[#This Row],[id_agregador]],",",Tabla1[[#This Row],[id sitio]],"),"),"")</f>
        <v/>
      </c>
      <c r="AZ178" t="str">
        <f>IF(AL178=1,_xlfn.CONCAT("(",7+SUM($AS$1:AS177),",",Tabla1[[#This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7]])+1,20)),""),""",",7+SUM($AS$1:AS177)-1,",""","",""",""","",""",""","",""",""","",""",",Tabla1[[#This Row],[id_agregador]],",",Tabla1[[#This Row],[id sitio]],"),"),"")</f>
        <v/>
      </c>
      <c r="BA178" t="str">
        <f>IF(AK178=1,_xlfn.CONCAT("(",8+SUM($AS$1:AS177),",",Tabla1[[#This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8]])+1,20)),""),""",",8+SUM($AS$1:AS177)-1,",""","",""",""","",""",""","",""",""","",""",",Tabla1[[#This Row],[id_agregador]],",",Tabla1[[#This Row],[id sitio]],"),"),"")</f>
        <v/>
      </c>
    </row>
    <row r="179" spans="1:53" x14ac:dyDescent="0.25">
      <c r="A179" s="6" t="s">
        <v>272</v>
      </c>
      <c r="B179" s="6" t="s">
        <v>470</v>
      </c>
      <c r="C179" s="6">
        <f>VLOOKUP(Tabla1[[#This Row],[NOMBRE DE SERVICIO]],tb_servicio!D:E,2,FALSE)</f>
        <v>154</v>
      </c>
      <c r="D179" s="6" t="s">
        <v>195</v>
      </c>
      <c r="E179" s="6">
        <f>IF(Tabla1[[#This Row],[IDU 1]]&lt;&gt;"",VLOOKUP(Tabla1[[#This Row],[IDU 1]],tb_idu!$B:$E,4,FALSE),"")</f>
        <v>166</v>
      </c>
      <c r="F179" s="6" t="s">
        <v>606</v>
      </c>
      <c r="G179" s="6" t="s">
        <v>150</v>
      </c>
      <c r="H179" s="6">
        <f>IF(Tabla1[[#This Row],[IDU 2]]&lt;&gt;"",VLOOKUP(Tabla1[[#This Row],[IDU 2]],tb_idu!$B:$E,4,FALSE),"")</f>
        <v>113</v>
      </c>
      <c r="I179" s="6" t="s">
        <v>563</v>
      </c>
      <c r="J179" s="6" t="s">
        <v>220</v>
      </c>
      <c r="K179" s="6">
        <f>IF(Tabla1[[#This Row],[IDU 3]]&lt;&gt;"",VLOOKUP(Tabla1[[#This Row],[IDU 3]],tb_idu!$B:$E,4,FALSE),"")</f>
        <v>61</v>
      </c>
      <c r="L179" s="6" t="s">
        <v>585</v>
      </c>
      <c r="M179" s="6"/>
      <c r="N179" s="6" t="str">
        <f>IF(Tabla1[[#This Row],[IDU 4]]&lt;&gt;"",VLOOKUP(Tabla1[[#This Row],[IDU 4]],tb_idu!$B:$E,4,FALSE),"")</f>
        <v/>
      </c>
      <c r="O179" s="6"/>
      <c r="P179" s="6"/>
      <c r="Q179" s="6" t="str">
        <f>IF(Tabla1[[#This Row],[IDU 5]]&lt;&gt;"",VLOOKUP(Tabla1[[#This Row],[IDU 5]],tb_idu!$B:$E,4,FALSE),"")</f>
        <v/>
      </c>
      <c r="R179" s="6"/>
      <c r="S179" s="6"/>
      <c r="T179" s="6" t="str">
        <f>IF(Tabla1[[#This Row],[IDU 6]]&lt;&gt;"",VLOOKUP(Tabla1[[#This Row],[IDU 6]],tb_idu!$B:$E,4,FALSE),"")</f>
        <v/>
      </c>
      <c r="U179" s="6"/>
      <c r="V179" s="6"/>
      <c r="W179" s="6" t="str">
        <f>IF(Tabla1[[#This Row],[IDU 7]]&lt;&gt;"",VLOOKUP(Tabla1[[#This Row],[IDU 7]],tb_idu!$B:$E,4,FALSE),"")</f>
        <v/>
      </c>
      <c r="X179" s="6"/>
      <c r="Y179" s="6"/>
      <c r="Z179" s="6" t="str">
        <f>IF(Tabla1[[#This Row],[IDU 8]]&lt;&gt;"",VLOOKUP(Tabla1[[#This Row],[IDU 8]],tb_idu!$B:$E,4,FALSE),"")</f>
        <v/>
      </c>
      <c r="AA179" s="6"/>
      <c r="AB179" s="6"/>
      <c r="AC179" s="6"/>
      <c r="AD179" s="6" t="s">
        <v>553</v>
      </c>
      <c r="AE179" s="6" t="s">
        <v>554</v>
      </c>
      <c r="AF179" s="6" t="s">
        <v>74</v>
      </c>
      <c r="AG179" s="6">
        <f>VLOOKUP(Tabla1[[#This Row],[NOMBRE DEL SITE]],tb_sitio!B:D,3,FALSE)</f>
        <v>75</v>
      </c>
      <c r="AH179" s="6" t="s">
        <v>12</v>
      </c>
      <c r="AI179" s="10">
        <f>VLOOKUP(Tabla1[[#This Row],[NOMBRE DEL PE ( agregador )]],tb_sitio!B:D,3,FALSE)</f>
        <v>13</v>
      </c>
      <c r="AK179">
        <f>IF(Tabla1[[#This Row],[id idu8]]&lt;&gt;"",1,0)</f>
        <v>0</v>
      </c>
      <c r="AL179">
        <f>IF(Tabla1[[#This Row],[id idu7]]&lt;&gt;"",1,0)</f>
        <v>0</v>
      </c>
      <c r="AM179">
        <f>IF(Tabla1[[#This Row],[id idu6]]&lt;&gt;"",1,0)</f>
        <v>0</v>
      </c>
      <c r="AN179">
        <f>IF(Tabla1[[#This Row],[id idu5]]&lt;&gt;"",1,0)</f>
        <v>0</v>
      </c>
      <c r="AO179">
        <f>IF(Tabla1[[#This Row],[id idu4]]&lt;&gt;"",1,0)</f>
        <v>0</v>
      </c>
      <c r="AP179">
        <f>IF(Tabla1[[#This Row],[id idu3]]&lt;&gt;"",1,0)</f>
        <v>1</v>
      </c>
      <c r="AQ179">
        <f>IF(Tabla1[[#This Row],[id idu2]]&lt;&gt;"",1,0)</f>
        <v>1</v>
      </c>
      <c r="AR179">
        <f>IF(OR(Tabla1[[#This Row],[id idu]]&lt;&gt;"",Tabla1[[#This Row],[id servicio]]&lt;&gt;""),1,0)</f>
        <v>1</v>
      </c>
      <c r="AS179">
        <f t="shared" si="2"/>
        <v>3</v>
      </c>
      <c r="AT179" t="str">
        <f>IF(AR179=1,_xlfn.CONCAT("(",1+SUM($AS$1:AS178),",",Tabla1[[#This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(567,154,166,"17-EG6-6","IF3-5",NULL,"LIM_EAL_PAG_1","Gi0/0/5","","",13,75),</v>
      </c>
      <c r="AU179" t="str">
        <f>IF(AQ179=1,_xlfn.CONCAT("(",2+SUM($AS$1:AS178),",",Tabla1[[#This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2]])+1,20)),""),""",",2+SUM($AS$1:AS178)-1,",""","",""",""","",""",""","",""",""","",""",",Tabla1[[#This Row],[id_agregador]],",",Tabla1[[#This Row],[id sitio]],"),"),"")</f>
        <v>(568,154,113,"IF3-5","IF4-6",567,"","","","",13,75),</v>
      </c>
      <c r="AV179" s="9" t="str">
        <f>IF(AP179=1,_xlfn.CONCAT("(",3+SUM($AS$1:AS178),",",Tabla1[[#This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3]])+1,20)),""),""",",3+SUM($AS$1:AS178)-1,",""","",""",""","",""",""","",""",""","",""",",Tabla1[[#This Row],[id_agregador]],",",Tabla1[[#This Row],[id sitio]],"),"),"")</f>
        <v>(569,154,61,"IF3-5","17-EG6-2",568,"","","","",13,75),</v>
      </c>
      <c r="AW179" t="str">
        <f>IF(AO179=1,_xlfn.CONCAT("(",4+SUM($AS$1:AS178),",",Tabla1[[#This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4]])+1,20)),""),""",",4+SUM($AS$1:AS178)-1,",""","",""",""","",""",""","",""",""","",""",",Tabla1[[#This Row],[id_agregador]],",",Tabla1[[#This Row],[id sitio]],"),"),"")</f>
        <v/>
      </c>
      <c r="AX179" t="str">
        <f>IF(AN179=1,_xlfn.CONCAT("(",5+SUM($AS$1:AS178),",",Tabla1[[#This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5]])+1,20)),""),""",",5+SUM($AS$1:AS178)-1,",""","",""",""","",""",""","",""",""","",""",",Tabla1[[#This Row],[id_agregador]],",",Tabla1[[#This Row],[id sitio]],"),"),"")</f>
        <v/>
      </c>
      <c r="AY179" t="str">
        <f>IF(AM179=1,_xlfn.CONCAT("(",6+SUM($AS$1:AS178),",",Tabla1[[#This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6]])+1,20)),""),""",",6+SUM($AS$1:AS178)-1,",""","",""",""","",""",""","",""",""","",""",",Tabla1[[#This Row],[id_agregador]],",",Tabla1[[#This Row],[id sitio]],"),"),"")</f>
        <v/>
      </c>
      <c r="AZ179" t="str">
        <f>IF(AL179=1,_xlfn.CONCAT("(",7+SUM($AS$1:AS178),",",Tabla1[[#This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7]])+1,20)),""),""",",7+SUM($AS$1:AS178)-1,",""","",""",""","",""",""","",""",""","",""",",Tabla1[[#This Row],[id_agregador]],",",Tabla1[[#This Row],[id sitio]],"),"),"")</f>
        <v/>
      </c>
      <c r="BA179" t="str">
        <f>IF(AK179=1,_xlfn.CONCAT("(",8+SUM($AS$1:AS178),",",Tabla1[[#This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8]])+1,20)),""),""",",8+SUM($AS$1:AS178)-1,",""","",""",""","",""",""","",""",""","",""",",Tabla1[[#This Row],[id_agregador]],",",Tabla1[[#This Row],[id sitio]],"),"),"")</f>
        <v/>
      </c>
    </row>
    <row r="180" spans="1:53" x14ac:dyDescent="0.25">
      <c r="A180" s="6" t="s">
        <v>272</v>
      </c>
      <c r="B180" s="6" t="s">
        <v>471</v>
      </c>
      <c r="C180" s="6">
        <f>VLOOKUP(Tabla1[[#This Row],[NOMBRE DE SERVICIO]],tb_servicio!D:E,2,FALSE)</f>
        <v>153</v>
      </c>
      <c r="D180" s="6" t="s">
        <v>195</v>
      </c>
      <c r="E180" s="6">
        <f>IF(Tabla1[[#This Row],[IDU 1]]&lt;&gt;"",VLOOKUP(Tabla1[[#This Row],[IDU 1]],tb_idu!$B:$E,4,FALSE),"")</f>
        <v>166</v>
      </c>
      <c r="F180" s="6" t="s">
        <v>597</v>
      </c>
      <c r="G180" s="6" t="s">
        <v>150</v>
      </c>
      <c r="H180" s="6">
        <f>IF(Tabla1[[#This Row],[IDU 2]]&lt;&gt;"",VLOOKUP(Tabla1[[#This Row],[IDU 2]],tb_idu!$B:$E,4,FALSE),"")</f>
        <v>113</v>
      </c>
      <c r="I180" s="6" t="s">
        <v>563</v>
      </c>
      <c r="J180" s="6" t="s">
        <v>220</v>
      </c>
      <c r="K180" s="6">
        <f>IF(Tabla1[[#This Row],[IDU 3]]&lt;&gt;"",VLOOKUP(Tabla1[[#This Row],[IDU 3]],tb_idu!$B:$E,4,FALSE),"")</f>
        <v>61</v>
      </c>
      <c r="L180" s="6" t="s">
        <v>585</v>
      </c>
      <c r="M180" s="6"/>
      <c r="N180" s="6" t="str">
        <f>IF(Tabla1[[#This Row],[IDU 4]]&lt;&gt;"",VLOOKUP(Tabla1[[#This Row],[IDU 4]],tb_idu!$B:$E,4,FALSE),"")</f>
        <v/>
      </c>
      <c r="O180" s="6"/>
      <c r="P180" s="6"/>
      <c r="Q180" s="6" t="str">
        <f>IF(Tabla1[[#This Row],[IDU 5]]&lt;&gt;"",VLOOKUP(Tabla1[[#This Row],[IDU 5]],tb_idu!$B:$E,4,FALSE),"")</f>
        <v/>
      </c>
      <c r="R180" s="6"/>
      <c r="S180" s="6"/>
      <c r="T180" s="6" t="str">
        <f>IF(Tabla1[[#This Row],[IDU 6]]&lt;&gt;"",VLOOKUP(Tabla1[[#This Row],[IDU 6]],tb_idu!$B:$E,4,FALSE),"")</f>
        <v/>
      </c>
      <c r="U180" s="6"/>
      <c r="V180" s="6"/>
      <c r="W180" s="6" t="str">
        <f>IF(Tabla1[[#This Row],[IDU 7]]&lt;&gt;"",VLOOKUP(Tabla1[[#This Row],[IDU 7]],tb_idu!$B:$E,4,FALSE),"")</f>
        <v/>
      </c>
      <c r="X180" s="6"/>
      <c r="Y180" s="6"/>
      <c r="Z180" s="6" t="str">
        <f>IF(Tabla1[[#This Row],[IDU 8]]&lt;&gt;"",VLOOKUP(Tabla1[[#This Row],[IDU 8]],tb_idu!$B:$E,4,FALSE),"")</f>
        <v/>
      </c>
      <c r="AA180" s="6"/>
      <c r="AB180" s="6"/>
      <c r="AC180" s="6"/>
      <c r="AD180" s="6" t="s">
        <v>553</v>
      </c>
      <c r="AE180" s="6" t="s">
        <v>554</v>
      </c>
      <c r="AF180" s="6" t="s">
        <v>74</v>
      </c>
      <c r="AG180" s="6">
        <f>VLOOKUP(Tabla1[[#This Row],[NOMBRE DEL SITE]],tb_sitio!B:D,3,FALSE)</f>
        <v>75</v>
      </c>
      <c r="AH180" s="6" t="s">
        <v>12</v>
      </c>
      <c r="AI180" s="10">
        <f>VLOOKUP(Tabla1[[#This Row],[NOMBRE DEL PE ( agregador )]],tb_sitio!B:D,3,FALSE)</f>
        <v>13</v>
      </c>
      <c r="AK180">
        <f>IF(Tabla1[[#This Row],[id idu8]]&lt;&gt;"",1,0)</f>
        <v>0</v>
      </c>
      <c r="AL180">
        <f>IF(Tabla1[[#This Row],[id idu7]]&lt;&gt;"",1,0)</f>
        <v>0</v>
      </c>
      <c r="AM180">
        <f>IF(Tabla1[[#This Row],[id idu6]]&lt;&gt;"",1,0)</f>
        <v>0</v>
      </c>
      <c r="AN180">
        <f>IF(Tabla1[[#This Row],[id idu5]]&lt;&gt;"",1,0)</f>
        <v>0</v>
      </c>
      <c r="AO180">
        <f>IF(Tabla1[[#This Row],[id idu4]]&lt;&gt;"",1,0)</f>
        <v>0</v>
      </c>
      <c r="AP180">
        <f>IF(Tabla1[[#This Row],[id idu3]]&lt;&gt;"",1,0)</f>
        <v>1</v>
      </c>
      <c r="AQ180">
        <f>IF(Tabla1[[#This Row],[id idu2]]&lt;&gt;"",1,0)</f>
        <v>1</v>
      </c>
      <c r="AR180">
        <f>IF(OR(Tabla1[[#This Row],[id idu]]&lt;&gt;"",Tabla1[[#This Row],[id servicio]]&lt;&gt;""),1,0)</f>
        <v>1</v>
      </c>
      <c r="AS180">
        <f t="shared" si="2"/>
        <v>3</v>
      </c>
      <c r="AT180" t="str">
        <f>IF(AR180=1,_xlfn.CONCAT("(",1+SUM($AS$1:AS179),",",Tabla1[[#This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(570,153,166,"17-EG6-5","IF3-5",NULL,"LIM_EAL_PAG_1","Gi0/0/5","","",13,75),</v>
      </c>
      <c r="AU180" t="str">
        <f>IF(AQ180=1,_xlfn.CONCAT("(",2+SUM($AS$1:AS179),",",Tabla1[[#This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2]])+1,20)),""),""",",2+SUM($AS$1:AS179)-1,",""","",""",""","",""",""","",""",""","",""",",Tabla1[[#This Row],[id_agregador]],",",Tabla1[[#This Row],[id sitio]],"),"),"")</f>
        <v>(571,153,113,"IF3-5","IF4-6",570,"","","","",13,75),</v>
      </c>
      <c r="AV180" s="9" t="str">
        <f>IF(AP180=1,_xlfn.CONCAT("(",3+SUM($AS$1:AS179),",",Tabla1[[#This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3]])+1,20)),""),""",",3+SUM($AS$1:AS179)-1,",""","",""",""","",""",""","",""",""","",""",",Tabla1[[#This Row],[id_agregador]],",",Tabla1[[#This Row],[id sitio]],"),"),"")</f>
        <v>(572,153,61,"IF3-5","17-EG6-2",571,"","","","",13,75),</v>
      </c>
      <c r="AW180" t="str">
        <f>IF(AO180=1,_xlfn.CONCAT("(",4+SUM($AS$1:AS179),",",Tabla1[[#This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4]])+1,20)),""),""",",4+SUM($AS$1:AS179)-1,",""","",""",""","",""",""","",""",""","",""",",Tabla1[[#This Row],[id_agregador]],",",Tabla1[[#This Row],[id sitio]],"),"),"")</f>
        <v/>
      </c>
      <c r="AX180" t="str">
        <f>IF(AN180=1,_xlfn.CONCAT("(",5+SUM($AS$1:AS179),",",Tabla1[[#This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5]])+1,20)),""),""",",5+SUM($AS$1:AS179)-1,",""","",""",""","",""",""","",""",""","",""",",Tabla1[[#This Row],[id_agregador]],",",Tabla1[[#This Row],[id sitio]],"),"),"")</f>
        <v/>
      </c>
      <c r="AY180" t="str">
        <f>IF(AM180=1,_xlfn.CONCAT("(",6+SUM($AS$1:AS179),",",Tabla1[[#This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6]])+1,20)),""),""",",6+SUM($AS$1:AS179)-1,",""","",""",""","",""",""","",""",""","",""",",Tabla1[[#This Row],[id_agregador]],",",Tabla1[[#This Row],[id sitio]],"),"),"")</f>
        <v/>
      </c>
      <c r="AZ180" t="str">
        <f>IF(AL180=1,_xlfn.CONCAT("(",7+SUM($AS$1:AS179),",",Tabla1[[#This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7]])+1,20)),""),""",",7+SUM($AS$1:AS179)-1,",""","",""",""","",""",""","",""",""","",""",",Tabla1[[#This Row],[id_agregador]],",",Tabla1[[#This Row],[id sitio]],"),"),"")</f>
        <v/>
      </c>
      <c r="BA180" t="str">
        <f>IF(AK180=1,_xlfn.CONCAT("(",8+SUM($AS$1:AS179),",",Tabla1[[#This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8]])+1,20)),""),""",",8+SUM($AS$1:AS179)-1,",""","",""",""","",""",""","",""",""","",""",",Tabla1[[#This Row],[id_agregador]],",",Tabla1[[#This Row],[id sitio]],"),"),"")</f>
        <v/>
      </c>
    </row>
    <row r="181" spans="1:53" x14ac:dyDescent="0.25">
      <c r="A181" s="6" t="s">
        <v>272</v>
      </c>
      <c r="B181" s="6" t="s">
        <v>472</v>
      </c>
      <c r="C181" s="6">
        <f>VLOOKUP(Tabla1[[#This Row],[NOMBRE DE SERVICIO]],tb_servicio!D:E,2,FALSE)</f>
        <v>145</v>
      </c>
      <c r="D181" s="6" t="s">
        <v>195</v>
      </c>
      <c r="E181" s="6">
        <f>IF(Tabla1[[#This Row],[IDU 1]]&lt;&gt;"",VLOOKUP(Tabla1[[#This Row],[IDU 1]],tb_idu!$B:$E,4,FALSE),"")</f>
        <v>166</v>
      </c>
      <c r="F181" s="6" t="s">
        <v>587</v>
      </c>
      <c r="G181" s="6" t="s">
        <v>150</v>
      </c>
      <c r="H181" s="6">
        <f>IF(Tabla1[[#This Row],[IDU 2]]&lt;&gt;"",VLOOKUP(Tabla1[[#This Row],[IDU 2]],tb_idu!$B:$E,4,FALSE),"")</f>
        <v>113</v>
      </c>
      <c r="I181" s="6" t="s">
        <v>563</v>
      </c>
      <c r="J181" s="6" t="s">
        <v>220</v>
      </c>
      <c r="K181" s="6">
        <f>IF(Tabla1[[#This Row],[IDU 3]]&lt;&gt;"",VLOOKUP(Tabla1[[#This Row],[IDU 3]],tb_idu!$B:$E,4,FALSE),"")</f>
        <v>61</v>
      </c>
      <c r="L181" s="6" t="s">
        <v>624</v>
      </c>
      <c r="M181" s="6"/>
      <c r="N181" s="6" t="str">
        <f>IF(Tabla1[[#This Row],[IDU 4]]&lt;&gt;"",VLOOKUP(Tabla1[[#This Row],[IDU 4]],tb_idu!$B:$E,4,FALSE),"")</f>
        <v/>
      </c>
      <c r="O181" s="6"/>
      <c r="P181" s="6"/>
      <c r="Q181" s="6" t="str">
        <f>IF(Tabla1[[#This Row],[IDU 5]]&lt;&gt;"",VLOOKUP(Tabla1[[#This Row],[IDU 5]],tb_idu!$B:$E,4,FALSE),"")</f>
        <v/>
      </c>
      <c r="R181" s="6"/>
      <c r="S181" s="6"/>
      <c r="T181" s="6" t="str">
        <f>IF(Tabla1[[#This Row],[IDU 6]]&lt;&gt;"",VLOOKUP(Tabla1[[#This Row],[IDU 6]],tb_idu!$B:$E,4,FALSE),"")</f>
        <v/>
      </c>
      <c r="U181" s="6"/>
      <c r="V181" s="6"/>
      <c r="W181" s="6" t="str">
        <f>IF(Tabla1[[#This Row],[IDU 7]]&lt;&gt;"",VLOOKUP(Tabla1[[#This Row],[IDU 7]],tb_idu!$B:$E,4,FALSE),"")</f>
        <v/>
      </c>
      <c r="X181" s="6"/>
      <c r="Y181" s="6"/>
      <c r="Z181" s="6" t="str">
        <f>IF(Tabla1[[#This Row],[IDU 8]]&lt;&gt;"",VLOOKUP(Tabla1[[#This Row],[IDU 8]],tb_idu!$B:$E,4,FALSE),"")</f>
        <v/>
      </c>
      <c r="AA181" s="6"/>
      <c r="AB181" s="6"/>
      <c r="AC181" s="6"/>
      <c r="AD181" s="6" t="s">
        <v>553</v>
      </c>
      <c r="AE181" s="6" t="s">
        <v>671</v>
      </c>
      <c r="AF181" s="6" t="s">
        <v>74</v>
      </c>
      <c r="AG181" s="6">
        <f>VLOOKUP(Tabla1[[#This Row],[NOMBRE DEL SITE]],tb_sitio!B:D,3,FALSE)</f>
        <v>75</v>
      </c>
      <c r="AH181" s="6" t="s">
        <v>12</v>
      </c>
      <c r="AI181" s="10">
        <f>VLOOKUP(Tabla1[[#This Row],[NOMBRE DEL PE ( agregador )]],tb_sitio!B:D,3,FALSE)</f>
        <v>13</v>
      </c>
      <c r="AK181">
        <f>IF(Tabla1[[#This Row],[id idu8]]&lt;&gt;"",1,0)</f>
        <v>0</v>
      </c>
      <c r="AL181">
        <f>IF(Tabla1[[#This Row],[id idu7]]&lt;&gt;"",1,0)</f>
        <v>0</v>
      </c>
      <c r="AM181">
        <f>IF(Tabla1[[#This Row],[id idu6]]&lt;&gt;"",1,0)</f>
        <v>0</v>
      </c>
      <c r="AN181">
        <f>IF(Tabla1[[#This Row],[id idu5]]&lt;&gt;"",1,0)</f>
        <v>0</v>
      </c>
      <c r="AO181">
        <f>IF(Tabla1[[#This Row],[id idu4]]&lt;&gt;"",1,0)</f>
        <v>0</v>
      </c>
      <c r="AP181">
        <f>IF(Tabla1[[#This Row],[id idu3]]&lt;&gt;"",1,0)</f>
        <v>1</v>
      </c>
      <c r="AQ181">
        <f>IF(Tabla1[[#This Row],[id idu2]]&lt;&gt;"",1,0)</f>
        <v>1</v>
      </c>
      <c r="AR181">
        <f>IF(OR(Tabla1[[#This Row],[id idu]]&lt;&gt;"",Tabla1[[#This Row],[id servicio]]&lt;&gt;""),1,0)</f>
        <v>1</v>
      </c>
      <c r="AS181">
        <f t="shared" si="2"/>
        <v>3</v>
      </c>
      <c r="AT181" t="str">
        <f>IF(AR181=1,_xlfn.CONCAT("(",1+SUM($AS$1:AS180),",",Tabla1[[#This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(573,145,166,"2-EG4-1","IF3-5",NULL,"LIM_EAL_PAG_1","Gi0/0/6","","",13,75),</v>
      </c>
      <c r="AU181" t="str">
        <f>IF(AQ181=1,_xlfn.CONCAT("(",2+SUM($AS$1:AS180),",",Tabla1[[#This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2]])+1,20)),""),""",",2+SUM($AS$1:AS180)-1,",""","",""",""","",""",""","",""",""","",""",",Tabla1[[#This Row],[id_agregador]],",",Tabla1[[#This Row],[id sitio]],"),"),"")</f>
        <v>(574,145,113,"IF3-5","IF4-6",573,"","","","",13,75),</v>
      </c>
      <c r="AV181" s="9" t="str">
        <f>IF(AP181=1,_xlfn.CONCAT("(",3+SUM($AS$1:AS180),",",Tabla1[[#This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3]])+1,20)),""),""",",3+SUM($AS$1:AS180)-1,",""","",""",""","",""",""","",""",""","",""",",Tabla1[[#This Row],[id_agregador]],",",Tabla1[[#This Row],[id sitio]],"),"),"")</f>
        <v>(575,145,61,"IF3-5","17-EG6-3",574,"","","","",13,75),</v>
      </c>
      <c r="AW181" t="str">
        <f>IF(AO181=1,_xlfn.CONCAT("(",4+SUM($AS$1:AS180),",",Tabla1[[#This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4]])+1,20)),""),""",",4+SUM($AS$1:AS180)-1,",""","",""",""","",""",""","",""",""","",""",",Tabla1[[#This Row],[id_agregador]],",",Tabla1[[#This Row],[id sitio]],"),"),"")</f>
        <v/>
      </c>
      <c r="AX181" t="str">
        <f>IF(AN181=1,_xlfn.CONCAT("(",5+SUM($AS$1:AS180),",",Tabla1[[#This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5]])+1,20)),""),""",",5+SUM($AS$1:AS180)-1,",""","",""",""","",""",""","",""",""","",""",",Tabla1[[#This Row],[id_agregador]],",",Tabla1[[#This Row],[id sitio]],"),"),"")</f>
        <v/>
      </c>
      <c r="AY181" t="str">
        <f>IF(AM181=1,_xlfn.CONCAT("(",6+SUM($AS$1:AS180),",",Tabla1[[#This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6]])+1,20)),""),""",",6+SUM($AS$1:AS180)-1,",""","",""",""","",""",""","",""",""","",""",",Tabla1[[#This Row],[id_agregador]],",",Tabla1[[#This Row],[id sitio]],"),"),"")</f>
        <v/>
      </c>
      <c r="AZ181" t="str">
        <f>IF(AL181=1,_xlfn.CONCAT("(",7+SUM($AS$1:AS180),",",Tabla1[[#This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7]])+1,20)),""),""",",7+SUM($AS$1:AS180)-1,",""","",""",""","",""",""","",""",""","",""",",Tabla1[[#This Row],[id_agregador]],",",Tabla1[[#This Row],[id sitio]],"),"),"")</f>
        <v/>
      </c>
      <c r="BA181" t="str">
        <f>IF(AK181=1,_xlfn.CONCAT("(",8+SUM($AS$1:AS180),",",Tabla1[[#This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8]])+1,20)),""),""",",8+SUM($AS$1:AS180)-1,",""","",""",""","",""",""","",""",""","",""",",Tabla1[[#This Row],[id_agregador]],",",Tabla1[[#This Row],[id sitio]],"),"),"")</f>
        <v/>
      </c>
    </row>
    <row r="182" spans="1:53" x14ac:dyDescent="0.25">
      <c r="A182" s="6" t="s">
        <v>272</v>
      </c>
      <c r="B182" s="6" t="s">
        <v>473</v>
      </c>
      <c r="C182" s="6">
        <f>VLOOKUP(Tabla1[[#This Row],[NOMBRE DE SERVICIO]],tb_servicio!D:E,2,FALSE)</f>
        <v>158</v>
      </c>
      <c r="D182" s="6" t="s">
        <v>195</v>
      </c>
      <c r="E182" s="6">
        <f>IF(Tabla1[[#This Row],[IDU 1]]&lt;&gt;"",VLOOKUP(Tabla1[[#This Row],[IDU 1]],tb_idu!$B:$E,4,FALSE),"")</f>
        <v>166</v>
      </c>
      <c r="F182" s="6" t="s">
        <v>688</v>
      </c>
      <c r="G182" s="6" t="s">
        <v>150</v>
      </c>
      <c r="H182" s="6">
        <f>IF(Tabla1[[#This Row],[IDU 2]]&lt;&gt;"",VLOOKUP(Tabla1[[#This Row],[IDU 2]],tb_idu!$B:$E,4,FALSE),"")</f>
        <v>113</v>
      </c>
      <c r="I182" s="6" t="s">
        <v>563</v>
      </c>
      <c r="J182" s="6" t="s">
        <v>220</v>
      </c>
      <c r="K182" s="6">
        <f>IF(Tabla1[[#This Row],[IDU 3]]&lt;&gt;"",VLOOKUP(Tabla1[[#This Row],[IDU 3]],tb_idu!$B:$E,4,FALSE),"")</f>
        <v>61</v>
      </c>
      <c r="L182" s="6" t="s">
        <v>624</v>
      </c>
      <c r="M182" s="6"/>
      <c r="N182" s="6" t="str">
        <f>IF(Tabla1[[#This Row],[IDU 4]]&lt;&gt;"",VLOOKUP(Tabla1[[#This Row],[IDU 4]],tb_idu!$B:$E,4,FALSE),"")</f>
        <v/>
      </c>
      <c r="O182" s="6"/>
      <c r="P182" s="6"/>
      <c r="Q182" s="6" t="str">
        <f>IF(Tabla1[[#This Row],[IDU 5]]&lt;&gt;"",VLOOKUP(Tabla1[[#This Row],[IDU 5]],tb_idu!$B:$E,4,FALSE),"")</f>
        <v/>
      </c>
      <c r="R182" s="6"/>
      <c r="S182" s="6"/>
      <c r="T182" s="6" t="str">
        <f>IF(Tabla1[[#This Row],[IDU 6]]&lt;&gt;"",VLOOKUP(Tabla1[[#This Row],[IDU 6]],tb_idu!$B:$E,4,FALSE),"")</f>
        <v/>
      </c>
      <c r="U182" s="6"/>
      <c r="V182" s="6"/>
      <c r="W182" s="6" t="str">
        <f>IF(Tabla1[[#This Row],[IDU 7]]&lt;&gt;"",VLOOKUP(Tabla1[[#This Row],[IDU 7]],tb_idu!$B:$E,4,FALSE),"")</f>
        <v/>
      </c>
      <c r="X182" s="6"/>
      <c r="Y182" s="6"/>
      <c r="Z182" s="6" t="str">
        <f>IF(Tabla1[[#This Row],[IDU 8]]&lt;&gt;"",VLOOKUP(Tabla1[[#This Row],[IDU 8]],tb_idu!$B:$E,4,FALSE),"")</f>
        <v/>
      </c>
      <c r="AA182" s="6"/>
      <c r="AB182" s="6"/>
      <c r="AC182" s="6"/>
      <c r="AD182" s="6" t="s">
        <v>553</v>
      </c>
      <c r="AE182" s="6" t="s">
        <v>671</v>
      </c>
      <c r="AF182" s="6" t="s">
        <v>74</v>
      </c>
      <c r="AG182" s="6">
        <f>VLOOKUP(Tabla1[[#This Row],[NOMBRE DEL SITE]],tb_sitio!B:D,3,FALSE)</f>
        <v>75</v>
      </c>
      <c r="AH182" s="6" t="s">
        <v>12</v>
      </c>
      <c r="AI182" s="10">
        <f>VLOOKUP(Tabla1[[#This Row],[NOMBRE DEL PE ( agregador )]],tb_sitio!B:D,3,FALSE)</f>
        <v>13</v>
      </c>
      <c r="AK182">
        <f>IF(Tabla1[[#This Row],[id idu8]]&lt;&gt;"",1,0)</f>
        <v>0</v>
      </c>
      <c r="AL182">
        <f>IF(Tabla1[[#This Row],[id idu7]]&lt;&gt;"",1,0)</f>
        <v>0</v>
      </c>
      <c r="AM182">
        <f>IF(Tabla1[[#This Row],[id idu6]]&lt;&gt;"",1,0)</f>
        <v>0</v>
      </c>
      <c r="AN182">
        <f>IF(Tabla1[[#This Row],[id idu5]]&lt;&gt;"",1,0)</f>
        <v>0</v>
      </c>
      <c r="AO182">
        <f>IF(Tabla1[[#This Row],[id idu4]]&lt;&gt;"",1,0)</f>
        <v>0</v>
      </c>
      <c r="AP182">
        <f>IF(Tabla1[[#This Row],[id idu3]]&lt;&gt;"",1,0)</f>
        <v>1</v>
      </c>
      <c r="AQ182">
        <f>IF(Tabla1[[#This Row],[id idu2]]&lt;&gt;"",1,0)</f>
        <v>1</v>
      </c>
      <c r="AR182">
        <f>IF(OR(Tabla1[[#This Row],[id idu]]&lt;&gt;"",Tabla1[[#This Row],[id servicio]]&lt;&gt;""),1,0)</f>
        <v>1</v>
      </c>
      <c r="AS182">
        <f t="shared" si="2"/>
        <v>3</v>
      </c>
      <c r="AT182" t="str">
        <f>IF(AR182=1,_xlfn.CONCAT("(",1+SUM($AS$1:AS181),",",Tabla1[[#This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(576,158,166,"2-EG4-2","IF3-5",NULL,"LIM_EAL_PAG_1","Gi0/0/6","","",13,75),</v>
      </c>
      <c r="AU182" t="str">
        <f>IF(AQ182=1,_xlfn.CONCAT("(",2+SUM($AS$1:AS181),",",Tabla1[[#This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2]])+1,20)),""),""",",2+SUM($AS$1:AS181)-1,",""","",""",""","",""",""","",""",""","",""",",Tabla1[[#This Row],[id_agregador]],",",Tabla1[[#This Row],[id sitio]],"),"),"")</f>
        <v>(577,158,113,"IF3-5","IF4-6",576,"","","","",13,75),</v>
      </c>
      <c r="AV182" s="9" t="str">
        <f>IF(AP182=1,_xlfn.CONCAT("(",3+SUM($AS$1:AS181),",",Tabla1[[#This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3]])+1,20)),""),""",",3+SUM($AS$1:AS181)-1,",""","",""",""","",""",""","",""",""","",""",",Tabla1[[#This Row],[id_agregador]],",",Tabla1[[#This Row],[id sitio]],"),"),"")</f>
        <v>(578,158,61,"IF3-5","17-EG6-3",577,"","","","",13,75),</v>
      </c>
      <c r="AW182" t="str">
        <f>IF(AO182=1,_xlfn.CONCAT("(",4+SUM($AS$1:AS181),",",Tabla1[[#This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4]])+1,20)),""),""",",4+SUM($AS$1:AS181)-1,",""","",""",""","",""",""","",""",""","",""",",Tabla1[[#This Row],[id_agregador]],",",Tabla1[[#This Row],[id sitio]],"),"),"")</f>
        <v/>
      </c>
      <c r="AX182" t="str">
        <f>IF(AN182=1,_xlfn.CONCAT("(",5+SUM($AS$1:AS181),",",Tabla1[[#This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5]])+1,20)),""),""",",5+SUM($AS$1:AS181)-1,",""","",""",""","",""",""","",""",""","",""",",Tabla1[[#This Row],[id_agregador]],",",Tabla1[[#This Row],[id sitio]],"),"),"")</f>
        <v/>
      </c>
      <c r="AY182" t="str">
        <f>IF(AM182=1,_xlfn.CONCAT("(",6+SUM($AS$1:AS181),",",Tabla1[[#This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6]])+1,20)),""),""",",6+SUM($AS$1:AS181)-1,",""","",""",""","",""",""","",""",""","",""",",Tabla1[[#This Row],[id_agregador]],",",Tabla1[[#This Row],[id sitio]],"),"),"")</f>
        <v/>
      </c>
      <c r="AZ182" t="str">
        <f>IF(AL182=1,_xlfn.CONCAT("(",7+SUM($AS$1:AS181),",",Tabla1[[#This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7]])+1,20)),""),""",",7+SUM($AS$1:AS181)-1,",""","",""",""","",""",""","",""",""","",""",",Tabla1[[#This Row],[id_agregador]],",",Tabla1[[#This Row],[id sitio]],"),"),"")</f>
        <v/>
      </c>
      <c r="BA182" t="str">
        <f>IF(AK182=1,_xlfn.CONCAT("(",8+SUM($AS$1:AS181),",",Tabla1[[#This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8]])+1,20)),""),""",",8+SUM($AS$1:AS181)-1,",""","",""",""","",""",""","",""",""","",""",",Tabla1[[#This Row],[id_agregador]],",",Tabla1[[#This Row],[id sitio]],"),"),"")</f>
        <v/>
      </c>
    </row>
    <row r="183" spans="1:53" x14ac:dyDescent="0.25">
      <c r="A183" s="6" t="s">
        <v>272</v>
      </c>
      <c r="B183" s="6" t="s">
        <v>474</v>
      </c>
      <c r="C183" s="6">
        <f>VLOOKUP(Tabla1[[#This Row],[NOMBRE DE SERVICIO]],tb_servicio!D:E,2,FALSE)</f>
        <v>187</v>
      </c>
      <c r="D183" s="6" t="s">
        <v>195</v>
      </c>
      <c r="E183" s="6">
        <f>IF(Tabla1[[#This Row],[IDU 1]]&lt;&gt;"",VLOOKUP(Tabla1[[#This Row],[IDU 1]],tb_idu!$B:$E,4,FALSE),"")</f>
        <v>166</v>
      </c>
      <c r="F183" s="6" t="s">
        <v>600</v>
      </c>
      <c r="G183" s="6" t="s">
        <v>150</v>
      </c>
      <c r="H183" s="6">
        <f>IF(Tabla1[[#This Row],[IDU 2]]&lt;&gt;"",VLOOKUP(Tabla1[[#This Row],[IDU 2]],tb_idu!$B:$E,4,FALSE),"")</f>
        <v>113</v>
      </c>
      <c r="I183" s="6" t="s">
        <v>563</v>
      </c>
      <c r="J183" s="6" t="s">
        <v>220</v>
      </c>
      <c r="K183" s="6">
        <f>IF(Tabla1[[#This Row],[IDU 3]]&lt;&gt;"",VLOOKUP(Tabla1[[#This Row],[IDU 3]],tb_idu!$B:$E,4,FALSE),"")</f>
        <v>61</v>
      </c>
      <c r="L183" s="6" t="s">
        <v>585</v>
      </c>
      <c r="M183" s="6"/>
      <c r="N183" s="6" t="str">
        <f>IF(Tabla1[[#This Row],[IDU 4]]&lt;&gt;"",VLOOKUP(Tabla1[[#This Row],[IDU 4]],tb_idu!$B:$E,4,FALSE),"")</f>
        <v/>
      </c>
      <c r="O183" s="6"/>
      <c r="P183" s="6"/>
      <c r="Q183" s="6" t="str">
        <f>IF(Tabla1[[#This Row],[IDU 5]]&lt;&gt;"",VLOOKUP(Tabla1[[#This Row],[IDU 5]],tb_idu!$B:$E,4,FALSE),"")</f>
        <v/>
      </c>
      <c r="R183" s="6"/>
      <c r="S183" s="6"/>
      <c r="T183" s="6" t="str">
        <f>IF(Tabla1[[#This Row],[IDU 6]]&lt;&gt;"",VLOOKUP(Tabla1[[#This Row],[IDU 6]],tb_idu!$B:$E,4,FALSE),"")</f>
        <v/>
      </c>
      <c r="U183" s="6"/>
      <c r="V183" s="6"/>
      <c r="W183" s="6" t="str">
        <f>IF(Tabla1[[#This Row],[IDU 7]]&lt;&gt;"",VLOOKUP(Tabla1[[#This Row],[IDU 7]],tb_idu!$B:$E,4,FALSE),"")</f>
        <v/>
      </c>
      <c r="X183" s="6"/>
      <c r="Y183" s="6"/>
      <c r="Z183" s="6" t="str">
        <f>IF(Tabla1[[#This Row],[IDU 8]]&lt;&gt;"",VLOOKUP(Tabla1[[#This Row],[IDU 8]],tb_idu!$B:$E,4,FALSE),"")</f>
        <v/>
      </c>
      <c r="AA183" s="6"/>
      <c r="AB183" s="6"/>
      <c r="AC183" s="6"/>
      <c r="AD183" s="6" t="s">
        <v>553</v>
      </c>
      <c r="AE183" s="6" t="s">
        <v>554</v>
      </c>
      <c r="AF183" s="6" t="s">
        <v>74</v>
      </c>
      <c r="AG183" s="6">
        <f>VLOOKUP(Tabla1[[#This Row],[NOMBRE DEL SITE]],tb_sitio!B:D,3,FALSE)</f>
        <v>75</v>
      </c>
      <c r="AH183" s="6" t="s">
        <v>12</v>
      </c>
      <c r="AI183" s="10">
        <f>VLOOKUP(Tabla1[[#This Row],[NOMBRE DEL PE ( agregador )]],tb_sitio!B:D,3,FALSE)</f>
        <v>13</v>
      </c>
      <c r="AK183">
        <f>IF(Tabla1[[#This Row],[id idu8]]&lt;&gt;"",1,0)</f>
        <v>0</v>
      </c>
      <c r="AL183">
        <f>IF(Tabla1[[#This Row],[id idu7]]&lt;&gt;"",1,0)</f>
        <v>0</v>
      </c>
      <c r="AM183">
        <f>IF(Tabla1[[#This Row],[id idu6]]&lt;&gt;"",1,0)</f>
        <v>0</v>
      </c>
      <c r="AN183">
        <f>IF(Tabla1[[#This Row],[id idu5]]&lt;&gt;"",1,0)</f>
        <v>0</v>
      </c>
      <c r="AO183">
        <f>IF(Tabla1[[#This Row],[id idu4]]&lt;&gt;"",1,0)</f>
        <v>0</v>
      </c>
      <c r="AP183">
        <f>IF(Tabla1[[#This Row],[id idu3]]&lt;&gt;"",1,0)</f>
        <v>1</v>
      </c>
      <c r="AQ183">
        <f>IF(Tabla1[[#This Row],[id idu2]]&lt;&gt;"",1,0)</f>
        <v>1</v>
      </c>
      <c r="AR183">
        <f>IF(OR(Tabla1[[#This Row],[id idu]]&lt;&gt;"",Tabla1[[#This Row],[id servicio]]&lt;&gt;""),1,0)</f>
        <v>1</v>
      </c>
      <c r="AS183">
        <f t="shared" si="2"/>
        <v>3</v>
      </c>
      <c r="AT183" t="str">
        <f>IF(AR183=1,_xlfn.CONCAT("(",1+SUM($AS$1:AS182),",",Tabla1[[#This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(579,187,166,"17-EG6-1","IF3-5",NULL,"LIM_EAL_PAG_1","Gi0/0/5","","",13,75),</v>
      </c>
      <c r="AU183" t="str">
        <f>IF(AQ183=1,_xlfn.CONCAT("(",2+SUM($AS$1:AS182),",",Tabla1[[#This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2]])+1,20)),""),""",",2+SUM($AS$1:AS182)-1,",""","",""",""","",""",""","",""",""","",""",",Tabla1[[#This Row],[id_agregador]],",",Tabla1[[#This Row],[id sitio]],"),"),"")</f>
        <v>(580,187,113,"IF3-5","IF4-6",579,"","","","",13,75),</v>
      </c>
      <c r="AV183" s="9" t="str">
        <f>IF(AP183=1,_xlfn.CONCAT("(",3+SUM($AS$1:AS182),",",Tabla1[[#This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3]])+1,20)),""),""",",3+SUM($AS$1:AS182)-1,",""","",""",""","",""",""","",""",""","",""",",Tabla1[[#This Row],[id_agregador]],",",Tabla1[[#This Row],[id sitio]],"),"),"")</f>
        <v>(581,187,61,"IF3-5","17-EG6-2",580,"","","","",13,75),</v>
      </c>
      <c r="AW183" t="str">
        <f>IF(AO183=1,_xlfn.CONCAT("(",4+SUM($AS$1:AS182),",",Tabla1[[#This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4]])+1,20)),""),""",",4+SUM($AS$1:AS182)-1,",""","",""",""","",""",""","",""",""","",""",",Tabla1[[#This Row],[id_agregador]],",",Tabla1[[#This Row],[id sitio]],"),"),"")</f>
        <v/>
      </c>
      <c r="AX183" t="str">
        <f>IF(AN183=1,_xlfn.CONCAT("(",5+SUM($AS$1:AS182),",",Tabla1[[#This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5]])+1,20)),""),""",",5+SUM($AS$1:AS182)-1,",""","",""",""","",""",""","",""",""","",""",",Tabla1[[#This Row],[id_agregador]],",",Tabla1[[#This Row],[id sitio]],"),"),"")</f>
        <v/>
      </c>
      <c r="AY183" t="str">
        <f>IF(AM183=1,_xlfn.CONCAT("(",6+SUM($AS$1:AS182),",",Tabla1[[#This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6]])+1,20)),""),""",",6+SUM($AS$1:AS182)-1,",""","",""",""","",""",""","",""",""","",""",",Tabla1[[#This Row],[id_agregador]],",",Tabla1[[#This Row],[id sitio]],"),"),"")</f>
        <v/>
      </c>
      <c r="AZ183" t="str">
        <f>IF(AL183=1,_xlfn.CONCAT("(",7+SUM($AS$1:AS182),",",Tabla1[[#This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7]])+1,20)),""),""",",7+SUM($AS$1:AS182)-1,",""","",""",""","",""",""","",""",""","",""",",Tabla1[[#This Row],[id_agregador]],",",Tabla1[[#This Row],[id sitio]],"),"),"")</f>
        <v/>
      </c>
      <c r="BA183" t="str">
        <f>IF(AK183=1,_xlfn.CONCAT("(",8+SUM($AS$1:AS182),",",Tabla1[[#This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8]])+1,20)),""),""",",8+SUM($AS$1:AS182)-1,",""","",""",""","",""",""","",""",""","",""",",Tabla1[[#This Row],[id_agregador]],",",Tabla1[[#This Row],[id sitio]],"),"),"")</f>
        <v/>
      </c>
    </row>
    <row r="184" spans="1:53" x14ac:dyDescent="0.25">
      <c r="A184" s="6" t="s">
        <v>276</v>
      </c>
      <c r="B184" s="6" t="s">
        <v>475</v>
      </c>
      <c r="C184" s="6">
        <f>VLOOKUP(Tabla1[[#This Row],[NOMBRE DE SERVICIO]],tb_servicio!D:E,2,FALSE)</f>
        <v>10</v>
      </c>
      <c r="D184" s="6" t="s">
        <v>196</v>
      </c>
      <c r="E184" s="6">
        <f>IF(Tabla1[[#This Row],[IDU 1]]&lt;&gt;"",VLOOKUP(Tabla1[[#This Row],[IDU 1]],tb_idu!$B:$E,4,FALSE),"")</f>
        <v>168</v>
      </c>
      <c r="F184" s="6" t="s">
        <v>597</v>
      </c>
      <c r="G184" s="6" t="s">
        <v>187</v>
      </c>
      <c r="H184" s="6">
        <f>IF(Tabla1[[#This Row],[IDU 2]]&lt;&gt;"",VLOOKUP(Tabla1[[#This Row],[IDU 2]],tb_idu!$B:$E,4,FALSE),"")</f>
        <v>157</v>
      </c>
      <c r="I184" s="6" t="s">
        <v>704</v>
      </c>
      <c r="J184" s="6" t="s">
        <v>220</v>
      </c>
      <c r="K184" s="6">
        <f>IF(Tabla1[[#This Row],[IDU 3]]&lt;&gt;"",VLOOKUP(Tabla1[[#This Row],[IDU 3]],tb_idu!$B:$E,4,FALSE),"")</f>
        <v>61</v>
      </c>
      <c r="L184" s="6" t="s">
        <v>629</v>
      </c>
      <c r="M184" s="6"/>
      <c r="N184" s="6" t="str">
        <f>IF(Tabla1[[#This Row],[IDU 4]]&lt;&gt;"",VLOOKUP(Tabla1[[#This Row],[IDU 4]],tb_idu!$B:$E,4,FALSE),"")</f>
        <v/>
      </c>
      <c r="O184" s="6"/>
      <c r="P184" s="6"/>
      <c r="Q184" s="6" t="str">
        <f>IF(Tabla1[[#This Row],[IDU 5]]&lt;&gt;"",VLOOKUP(Tabla1[[#This Row],[IDU 5]],tb_idu!$B:$E,4,FALSE),"")</f>
        <v/>
      </c>
      <c r="R184" s="6"/>
      <c r="S184" s="6"/>
      <c r="T184" s="6" t="str">
        <f>IF(Tabla1[[#This Row],[IDU 6]]&lt;&gt;"",VLOOKUP(Tabla1[[#This Row],[IDU 6]],tb_idu!$B:$E,4,FALSE),"")</f>
        <v/>
      </c>
      <c r="U184" s="6"/>
      <c r="V184" s="6"/>
      <c r="W184" s="6" t="str">
        <f>IF(Tabla1[[#This Row],[IDU 7]]&lt;&gt;"",VLOOKUP(Tabla1[[#This Row],[IDU 7]],tb_idu!$B:$E,4,FALSE),"")</f>
        <v/>
      </c>
      <c r="X184" s="6"/>
      <c r="Y184" s="6"/>
      <c r="Z184" s="6" t="str">
        <f>IF(Tabla1[[#This Row],[IDU 8]]&lt;&gt;"",VLOOKUP(Tabla1[[#This Row],[IDU 8]],tb_idu!$B:$E,4,FALSE),"")</f>
        <v/>
      </c>
      <c r="AA184" s="6"/>
      <c r="AB184" s="6"/>
      <c r="AC184" s="6"/>
      <c r="AD184" s="6" t="s">
        <v>553</v>
      </c>
      <c r="AE184" s="6" t="s">
        <v>554</v>
      </c>
      <c r="AF184" s="6" t="s">
        <v>75</v>
      </c>
      <c r="AG184" s="6">
        <f>VLOOKUP(Tabla1[[#This Row],[NOMBRE DEL SITE]],tb_sitio!B:D,3,FALSE)</f>
        <v>76</v>
      </c>
      <c r="AH184" s="6" t="s">
        <v>12</v>
      </c>
      <c r="AI184" s="10">
        <f>VLOOKUP(Tabla1[[#This Row],[NOMBRE DEL PE ( agregador )]],tb_sitio!B:D,3,FALSE)</f>
        <v>13</v>
      </c>
      <c r="AK184">
        <f>IF(Tabla1[[#This Row],[id idu8]]&lt;&gt;"",1,0)</f>
        <v>0</v>
      </c>
      <c r="AL184">
        <f>IF(Tabla1[[#This Row],[id idu7]]&lt;&gt;"",1,0)</f>
        <v>0</v>
      </c>
      <c r="AM184">
        <f>IF(Tabla1[[#This Row],[id idu6]]&lt;&gt;"",1,0)</f>
        <v>0</v>
      </c>
      <c r="AN184">
        <f>IF(Tabla1[[#This Row],[id idu5]]&lt;&gt;"",1,0)</f>
        <v>0</v>
      </c>
      <c r="AO184">
        <f>IF(Tabla1[[#This Row],[id idu4]]&lt;&gt;"",1,0)</f>
        <v>0</v>
      </c>
      <c r="AP184">
        <f>IF(Tabla1[[#This Row],[id idu3]]&lt;&gt;"",1,0)</f>
        <v>1</v>
      </c>
      <c r="AQ184">
        <f>IF(Tabla1[[#This Row],[id idu2]]&lt;&gt;"",1,0)</f>
        <v>1</v>
      </c>
      <c r="AR184">
        <f>IF(OR(Tabla1[[#This Row],[id idu]]&lt;&gt;"",Tabla1[[#This Row],[id servicio]]&lt;&gt;""),1,0)</f>
        <v>1</v>
      </c>
      <c r="AS184">
        <f t="shared" si="2"/>
        <v>3</v>
      </c>
      <c r="AT184" t="str">
        <f>IF(AR184=1,_xlfn.CONCAT("(",1+SUM($AS$1:AS183),",",Tabla1[[#This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(582,10,168,"17-EG6-5","IF3-5",NULL,"LIM_EAL_PAG_1","Gi0/0/5","","",13,76),</v>
      </c>
      <c r="AU184" t="str">
        <f>IF(AQ184=1,_xlfn.CONCAT("(",2+SUM($AS$1:AS183),",",Tabla1[[#This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2]])+1,20)),""),""",",2+SUM($AS$1:AS183)-1,",""","",""",""","",""",""","",""",""","",""",",Tabla1[[#This Row],[id_agregador]],",",Tabla1[[#This Row],[id sitio]],"),"),"")</f>
        <v>(583,10,157,"IF4-6","IF1-2",582,"","","","",13,76),</v>
      </c>
      <c r="AV184" s="9" t="str">
        <f>IF(AP184=1,_xlfn.CONCAT("(",3+SUM($AS$1:AS183),",",Tabla1[[#This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3]])+1,20)),""),""",",3+SUM($AS$1:AS183)-1,",""","",""",""","",""",""","",""",""","",""",",Tabla1[[#This Row],[id_agregador]],",",Tabla1[[#This Row],[id sitio]],"),"),"")</f>
        <v>(584,10,61,"IF1-2","17-EG6-2",583,"","","","",13,76),</v>
      </c>
      <c r="AW184" t="str">
        <f>IF(AO184=1,_xlfn.CONCAT("(",4+SUM($AS$1:AS183),",",Tabla1[[#This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4]])+1,20)),""),""",",4+SUM($AS$1:AS183)-1,",""","",""",""","",""",""","",""",""","",""",",Tabla1[[#This Row],[id_agregador]],",",Tabla1[[#This Row],[id sitio]],"),"),"")</f>
        <v/>
      </c>
      <c r="AX184" t="str">
        <f>IF(AN184=1,_xlfn.CONCAT("(",5+SUM($AS$1:AS183),",",Tabla1[[#This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5]])+1,20)),""),""",",5+SUM($AS$1:AS183)-1,",""","",""",""","",""",""","",""",""","",""",",Tabla1[[#This Row],[id_agregador]],",",Tabla1[[#This Row],[id sitio]],"),"),"")</f>
        <v/>
      </c>
      <c r="AY184" t="str">
        <f>IF(AM184=1,_xlfn.CONCAT("(",6+SUM($AS$1:AS183),",",Tabla1[[#This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6]])+1,20)),""),""",",6+SUM($AS$1:AS183)-1,",""","",""",""","",""",""","",""",""","",""",",Tabla1[[#This Row],[id_agregador]],",",Tabla1[[#This Row],[id sitio]],"),"),"")</f>
        <v/>
      </c>
      <c r="AZ184" t="str">
        <f>IF(AL184=1,_xlfn.CONCAT("(",7+SUM($AS$1:AS183),",",Tabla1[[#This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7]])+1,20)),""),""",",7+SUM($AS$1:AS183)-1,",""","",""",""","",""",""","",""",""","",""",",Tabla1[[#This Row],[id_agregador]],",",Tabla1[[#This Row],[id sitio]],"),"),"")</f>
        <v/>
      </c>
      <c r="BA184" t="str">
        <f>IF(AK184=1,_xlfn.CONCAT("(",8+SUM($AS$1:AS183),",",Tabla1[[#This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8]])+1,20)),""),""",",8+SUM($AS$1:AS183)-1,",""","",""",""","",""",""","",""",""","",""",",Tabla1[[#This Row],[id_agregador]],",",Tabla1[[#This Row],[id sitio]],"),"),"")</f>
        <v/>
      </c>
    </row>
    <row r="185" spans="1:53" x14ac:dyDescent="0.25">
      <c r="A185" s="6" t="s">
        <v>273</v>
      </c>
      <c r="B185" s="6" t="s">
        <v>476</v>
      </c>
      <c r="C185" s="6">
        <f>VLOOKUP(Tabla1[[#This Row],[NOMBRE DE SERVICIO]],tb_servicio!D:E,2,FALSE)</f>
        <v>80</v>
      </c>
      <c r="D185" s="6" t="s">
        <v>196</v>
      </c>
      <c r="E185" s="6">
        <f>IF(Tabla1[[#This Row],[IDU 1]]&lt;&gt;"",VLOOKUP(Tabla1[[#This Row],[IDU 1]],tb_idu!$B:$E,4,FALSE),"")</f>
        <v>168</v>
      </c>
      <c r="F185" s="6" t="s">
        <v>599</v>
      </c>
      <c r="G185" s="6" t="s">
        <v>187</v>
      </c>
      <c r="H185" s="6">
        <f>IF(Tabla1[[#This Row],[IDU 2]]&lt;&gt;"",VLOOKUP(Tabla1[[#This Row],[IDU 2]],tb_idu!$B:$E,4,FALSE),"")</f>
        <v>157</v>
      </c>
      <c r="I185" s="6" t="s">
        <v>704</v>
      </c>
      <c r="J185" s="6" t="s">
        <v>220</v>
      </c>
      <c r="K185" s="6">
        <f>IF(Tabla1[[#This Row],[IDU 3]]&lt;&gt;"",VLOOKUP(Tabla1[[#This Row],[IDU 3]],tb_idu!$B:$E,4,FALSE),"")</f>
        <v>61</v>
      </c>
      <c r="L185" s="6" t="s">
        <v>569</v>
      </c>
      <c r="M185" s="6"/>
      <c r="N185" s="6" t="str">
        <f>IF(Tabla1[[#This Row],[IDU 4]]&lt;&gt;"",VLOOKUP(Tabla1[[#This Row],[IDU 4]],tb_idu!$B:$E,4,FALSE),"")</f>
        <v/>
      </c>
      <c r="O185" s="6"/>
      <c r="P185" s="6"/>
      <c r="Q185" s="6" t="str">
        <f>IF(Tabla1[[#This Row],[IDU 5]]&lt;&gt;"",VLOOKUP(Tabla1[[#This Row],[IDU 5]],tb_idu!$B:$E,4,FALSE),"")</f>
        <v/>
      </c>
      <c r="R185" s="6"/>
      <c r="S185" s="6"/>
      <c r="T185" s="6" t="str">
        <f>IF(Tabla1[[#This Row],[IDU 6]]&lt;&gt;"",VLOOKUP(Tabla1[[#This Row],[IDU 6]],tb_idu!$B:$E,4,FALSE),"")</f>
        <v/>
      </c>
      <c r="U185" s="6"/>
      <c r="V185" s="6"/>
      <c r="W185" s="6" t="str">
        <f>IF(Tabla1[[#This Row],[IDU 7]]&lt;&gt;"",VLOOKUP(Tabla1[[#This Row],[IDU 7]],tb_idu!$B:$E,4,FALSE),"")</f>
        <v/>
      </c>
      <c r="X185" s="6"/>
      <c r="Y185" s="6"/>
      <c r="Z185" s="6" t="str">
        <f>IF(Tabla1[[#This Row],[IDU 8]]&lt;&gt;"",VLOOKUP(Tabla1[[#This Row],[IDU 8]],tb_idu!$B:$E,4,FALSE),"")</f>
        <v/>
      </c>
      <c r="AA185" s="6"/>
      <c r="AB185" s="6"/>
      <c r="AC185" s="6"/>
      <c r="AD185" s="6" t="s">
        <v>553</v>
      </c>
      <c r="AE185" s="6" t="s">
        <v>671</v>
      </c>
      <c r="AF185" s="6" t="s">
        <v>75</v>
      </c>
      <c r="AG185" s="6">
        <f>VLOOKUP(Tabla1[[#This Row],[NOMBRE DEL SITE]],tb_sitio!B:D,3,FALSE)</f>
        <v>76</v>
      </c>
      <c r="AH185" s="6" t="s">
        <v>12</v>
      </c>
      <c r="AI185" s="10">
        <f>VLOOKUP(Tabla1[[#This Row],[NOMBRE DEL PE ( agregador )]],tb_sitio!B:D,3,FALSE)</f>
        <v>13</v>
      </c>
      <c r="AK185">
        <f>IF(Tabla1[[#This Row],[id idu8]]&lt;&gt;"",1,0)</f>
        <v>0</v>
      </c>
      <c r="AL185">
        <f>IF(Tabla1[[#This Row],[id idu7]]&lt;&gt;"",1,0)</f>
        <v>0</v>
      </c>
      <c r="AM185">
        <f>IF(Tabla1[[#This Row],[id idu6]]&lt;&gt;"",1,0)</f>
        <v>0</v>
      </c>
      <c r="AN185">
        <f>IF(Tabla1[[#This Row],[id idu5]]&lt;&gt;"",1,0)</f>
        <v>0</v>
      </c>
      <c r="AO185">
        <f>IF(Tabla1[[#This Row],[id idu4]]&lt;&gt;"",1,0)</f>
        <v>0</v>
      </c>
      <c r="AP185">
        <f>IF(Tabla1[[#This Row],[id idu3]]&lt;&gt;"",1,0)</f>
        <v>1</v>
      </c>
      <c r="AQ185">
        <f>IF(Tabla1[[#This Row],[id idu2]]&lt;&gt;"",1,0)</f>
        <v>1</v>
      </c>
      <c r="AR185">
        <f>IF(OR(Tabla1[[#This Row],[id idu]]&lt;&gt;"",Tabla1[[#This Row],[id servicio]]&lt;&gt;""),1,0)</f>
        <v>1</v>
      </c>
      <c r="AS185">
        <f t="shared" si="2"/>
        <v>3</v>
      </c>
      <c r="AT185" t="str">
        <f>IF(AR185=1,_xlfn.CONCAT("(",1+SUM($AS$1:AS184),",",Tabla1[[#This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(585,80,168,"17-EG6-4","IF3-5",NULL,"LIM_EAL_PAG_1","Gi0/0/6","","",13,76),</v>
      </c>
      <c r="AU185" t="str">
        <f>IF(AQ185=1,_xlfn.CONCAT("(",2+SUM($AS$1:AS184),",",Tabla1[[#This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2]])+1,20)),""),""",",2+SUM($AS$1:AS184)-1,",""","",""",""","",""",""","",""",""","",""",",Tabla1[[#This Row],[id_agregador]],",",Tabla1[[#This Row],[id sitio]],"),"),"")</f>
        <v>(586,80,157,"IF4-6","IF1-2",585,"","","","",13,76),</v>
      </c>
      <c r="AV185" s="9" t="str">
        <f>IF(AP185=1,_xlfn.CONCAT("(",3+SUM($AS$1:AS184),",",Tabla1[[#This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3]])+1,20)),""),""",",3+SUM($AS$1:AS184)-1,",""","",""",""","",""",""","",""",""","",""",",Tabla1[[#This Row],[id_agregador]],",",Tabla1[[#This Row],[id sitio]],"),"),"")</f>
        <v>(587,80,61,"IF1-2","17-EG6-3",586,"","","","",13,76),</v>
      </c>
      <c r="AW185" t="str">
        <f>IF(AO185=1,_xlfn.CONCAT("(",4+SUM($AS$1:AS184),",",Tabla1[[#This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4]])+1,20)),""),""",",4+SUM($AS$1:AS184)-1,",""","",""",""","",""",""","",""",""","",""",",Tabla1[[#This Row],[id_agregador]],",",Tabla1[[#This Row],[id sitio]],"),"),"")</f>
        <v/>
      </c>
      <c r="AX185" t="str">
        <f>IF(AN185=1,_xlfn.CONCAT("(",5+SUM($AS$1:AS184),",",Tabla1[[#This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5]])+1,20)),""),""",",5+SUM($AS$1:AS184)-1,",""","",""",""","",""",""","",""",""","",""",",Tabla1[[#This Row],[id_agregador]],",",Tabla1[[#This Row],[id sitio]],"),"),"")</f>
        <v/>
      </c>
      <c r="AY185" t="str">
        <f>IF(AM185=1,_xlfn.CONCAT("(",6+SUM($AS$1:AS184),",",Tabla1[[#This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6]])+1,20)),""),""",",6+SUM($AS$1:AS184)-1,",""","",""",""","",""",""","",""",""","",""",",Tabla1[[#This Row],[id_agregador]],",",Tabla1[[#This Row],[id sitio]],"),"),"")</f>
        <v/>
      </c>
      <c r="AZ185" t="str">
        <f>IF(AL185=1,_xlfn.CONCAT("(",7+SUM($AS$1:AS184),",",Tabla1[[#This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7]])+1,20)),""),""",",7+SUM($AS$1:AS184)-1,",""","",""",""","",""",""","",""",""","",""",",Tabla1[[#This Row],[id_agregador]],",",Tabla1[[#This Row],[id sitio]],"),"),"")</f>
        <v/>
      </c>
      <c r="BA185" t="str">
        <f>IF(AK185=1,_xlfn.CONCAT("(",8+SUM($AS$1:AS184),",",Tabla1[[#This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8]])+1,20)),""),""",",8+SUM($AS$1:AS184)-1,",""","",""",""","",""",""","",""",""","",""",",Tabla1[[#This Row],[id_agregador]],",",Tabla1[[#This Row],[id sitio]],"),"),"")</f>
        <v/>
      </c>
    </row>
    <row r="186" spans="1:53" x14ac:dyDescent="0.25">
      <c r="A186" s="6" t="s">
        <v>272</v>
      </c>
      <c r="B186" s="6" t="s">
        <v>477</v>
      </c>
      <c r="C186" s="6">
        <f>VLOOKUP(Tabla1[[#This Row],[NOMBRE DE SERVICIO]],tb_servicio!D:E,2,FALSE)</f>
        <v>188</v>
      </c>
      <c r="D186" s="6" t="s">
        <v>196</v>
      </c>
      <c r="E186" s="6">
        <f>IF(Tabla1[[#This Row],[IDU 1]]&lt;&gt;"",VLOOKUP(Tabla1[[#This Row],[IDU 1]],tb_idu!$B:$E,4,FALSE),"")</f>
        <v>168</v>
      </c>
      <c r="F186" s="6" t="s">
        <v>600</v>
      </c>
      <c r="G186" s="6" t="s">
        <v>187</v>
      </c>
      <c r="H186" s="6">
        <f>IF(Tabla1[[#This Row],[IDU 2]]&lt;&gt;"",VLOOKUP(Tabla1[[#This Row],[IDU 2]],tb_idu!$B:$E,4,FALSE),"")</f>
        <v>157</v>
      </c>
      <c r="I186" s="6" t="s">
        <v>704</v>
      </c>
      <c r="J186" s="6" t="s">
        <v>220</v>
      </c>
      <c r="K186" s="6">
        <f>IF(Tabla1[[#This Row],[IDU 3]]&lt;&gt;"",VLOOKUP(Tabla1[[#This Row],[IDU 3]],tb_idu!$B:$E,4,FALSE),"")</f>
        <v>61</v>
      </c>
      <c r="L186" s="6" t="s">
        <v>569</v>
      </c>
      <c r="M186" s="6"/>
      <c r="N186" s="6" t="str">
        <f>IF(Tabla1[[#This Row],[IDU 4]]&lt;&gt;"",VLOOKUP(Tabla1[[#This Row],[IDU 4]],tb_idu!$B:$E,4,FALSE),"")</f>
        <v/>
      </c>
      <c r="O186" s="6"/>
      <c r="P186" s="6"/>
      <c r="Q186" s="6" t="str">
        <f>IF(Tabla1[[#This Row],[IDU 5]]&lt;&gt;"",VLOOKUP(Tabla1[[#This Row],[IDU 5]],tb_idu!$B:$E,4,FALSE),"")</f>
        <v/>
      </c>
      <c r="R186" s="6"/>
      <c r="S186" s="6"/>
      <c r="T186" s="6" t="str">
        <f>IF(Tabla1[[#This Row],[IDU 6]]&lt;&gt;"",VLOOKUP(Tabla1[[#This Row],[IDU 6]],tb_idu!$B:$E,4,FALSE),"")</f>
        <v/>
      </c>
      <c r="U186" s="6"/>
      <c r="V186" s="6"/>
      <c r="W186" s="6" t="str">
        <f>IF(Tabla1[[#This Row],[IDU 7]]&lt;&gt;"",VLOOKUP(Tabla1[[#This Row],[IDU 7]],tb_idu!$B:$E,4,FALSE),"")</f>
        <v/>
      </c>
      <c r="X186" s="6"/>
      <c r="Y186" s="6"/>
      <c r="Z186" s="6" t="str">
        <f>IF(Tabla1[[#This Row],[IDU 8]]&lt;&gt;"",VLOOKUP(Tabla1[[#This Row],[IDU 8]],tb_idu!$B:$E,4,FALSE),"")</f>
        <v/>
      </c>
      <c r="AA186" s="6"/>
      <c r="AB186" s="6"/>
      <c r="AC186" s="6"/>
      <c r="AD186" s="6" t="s">
        <v>553</v>
      </c>
      <c r="AE186" s="6" t="s">
        <v>671</v>
      </c>
      <c r="AF186" s="6" t="s">
        <v>75</v>
      </c>
      <c r="AG186" s="6">
        <f>VLOOKUP(Tabla1[[#This Row],[NOMBRE DEL SITE]],tb_sitio!B:D,3,FALSE)</f>
        <v>76</v>
      </c>
      <c r="AH186" s="6" t="s">
        <v>12</v>
      </c>
      <c r="AI186" s="10">
        <f>VLOOKUP(Tabla1[[#This Row],[NOMBRE DEL PE ( agregador )]],tb_sitio!B:D,3,FALSE)</f>
        <v>13</v>
      </c>
      <c r="AK186">
        <f>IF(Tabla1[[#This Row],[id idu8]]&lt;&gt;"",1,0)</f>
        <v>0</v>
      </c>
      <c r="AL186">
        <f>IF(Tabla1[[#This Row],[id idu7]]&lt;&gt;"",1,0)</f>
        <v>0</v>
      </c>
      <c r="AM186">
        <f>IF(Tabla1[[#This Row],[id idu6]]&lt;&gt;"",1,0)</f>
        <v>0</v>
      </c>
      <c r="AN186">
        <f>IF(Tabla1[[#This Row],[id idu5]]&lt;&gt;"",1,0)</f>
        <v>0</v>
      </c>
      <c r="AO186">
        <f>IF(Tabla1[[#This Row],[id idu4]]&lt;&gt;"",1,0)</f>
        <v>0</v>
      </c>
      <c r="AP186">
        <f>IF(Tabla1[[#This Row],[id idu3]]&lt;&gt;"",1,0)</f>
        <v>1</v>
      </c>
      <c r="AQ186">
        <f>IF(Tabla1[[#This Row],[id idu2]]&lt;&gt;"",1,0)</f>
        <v>1</v>
      </c>
      <c r="AR186">
        <f>IF(OR(Tabla1[[#This Row],[id idu]]&lt;&gt;"",Tabla1[[#This Row],[id servicio]]&lt;&gt;""),1,0)</f>
        <v>1</v>
      </c>
      <c r="AS186">
        <f t="shared" si="2"/>
        <v>3</v>
      </c>
      <c r="AT186" t="str">
        <f>IF(AR186=1,_xlfn.CONCAT("(",1+SUM($AS$1:AS185),",",Tabla1[[#This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(588,188,168,"17-EG6-1","IF3-5",NULL,"LIM_EAL_PAG_1","Gi0/0/6","","",13,76),</v>
      </c>
      <c r="AU186" t="str">
        <f>IF(AQ186=1,_xlfn.CONCAT("(",2+SUM($AS$1:AS185),",",Tabla1[[#This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2]])+1,20)),""),""",",2+SUM($AS$1:AS185)-1,",""","",""",""","",""",""","",""",""","",""",",Tabla1[[#This Row],[id_agregador]],",",Tabla1[[#This Row],[id sitio]],"),"),"")</f>
        <v>(589,188,157,"IF4-6","IF1-2",588,"","","","",13,76),</v>
      </c>
      <c r="AV186" s="9" t="str">
        <f>IF(AP186=1,_xlfn.CONCAT("(",3+SUM($AS$1:AS185),",",Tabla1[[#This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3]])+1,20)),""),""",",3+SUM($AS$1:AS185)-1,",""","",""",""","",""",""","",""",""","",""",",Tabla1[[#This Row],[id_agregador]],",",Tabla1[[#This Row],[id sitio]],"),"),"")</f>
        <v>(590,188,61,"IF1-2","17-EG6-3",589,"","","","",13,76),</v>
      </c>
      <c r="AW186" t="str">
        <f>IF(AO186=1,_xlfn.CONCAT("(",4+SUM($AS$1:AS185),",",Tabla1[[#This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4]])+1,20)),""),""",",4+SUM($AS$1:AS185)-1,",""","",""",""","",""",""","",""",""","",""",",Tabla1[[#This Row],[id_agregador]],",",Tabla1[[#This Row],[id sitio]],"),"),"")</f>
        <v/>
      </c>
      <c r="AX186" t="str">
        <f>IF(AN186=1,_xlfn.CONCAT("(",5+SUM($AS$1:AS185),",",Tabla1[[#This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5]])+1,20)),""),""",",5+SUM($AS$1:AS185)-1,",""","",""",""","",""",""","",""",""","",""",",Tabla1[[#This Row],[id_agregador]],",",Tabla1[[#This Row],[id sitio]],"),"),"")</f>
        <v/>
      </c>
      <c r="AY186" t="str">
        <f>IF(AM186=1,_xlfn.CONCAT("(",6+SUM($AS$1:AS185),",",Tabla1[[#This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6]])+1,20)),""),""",",6+SUM($AS$1:AS185)-1,",""","",""",""","",""",""","",""",""","",""",",Tabla1[[#This Row],[id_agregador]],",",Tabla1[[#This Row],[id sitio]],"),"),"")</f>
        <v/>
      </c>
      <c r="AZ186" t="str">
        <f>IF(AL186=1,_xlfn.CONCAT("(",7+SUM($AS$1:AS185),",",Tabla1[[#This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7]])+1,20)),""),""",",7+SUM($AS$1:AS185)-1,",""","",""",""","",""",""","",""",""","",""",",Tabla1[[#This Row],[id_agregador]],",",Tabla1[[#This Row],[id sitio]],"),"),"")</f>
        <v/>
      </c>
      <c r="BA186" t="str">
        <f>IF(AK186=1,_xlfn.CONCAT("(",8+SUM($AS$1:AS185),",",Tabla1[[#This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8]])+1,20)),""),""",",8+SUM($AS$1:AS185)-1,",""","",""",""","",""",""","",""",""","",""",",Tabla1[[#This Row],[id_agregador]],",",Tabla1[[#This Row],[id sitio]],"),"),"")</f>
        <v/>
      </c>
    </row>
    <row r="187" spans="1:53" x14ac:dyDescent="0.25">
      <c r="A187" s="6" t="s">
        <v>273</v>
      </c>
      <c r="B187" s="6" t="s">
        <v>478</v>
      </c>
      <c r="C187" s="6">
        <f>VLOOKUP(Tabla1[[#This Row],[NOMBRE DE SERVICIO]],tb_servicio!D:E,2,FALSE)</f>
        <v>81</v>
      </c>
      <c r="D187" s="6" t="s">
        <v>197</v>
      </c>
      <c r="E187" s="6">
        <f>IF(Tabla1[[#This Row],[IDU 1]]&lt;&gt;"",VLOOKUP(Tabla1[[#This Row],[IDU 1]],tb_idu!$B:$E,4,FALSE),"")</f>
        <v>169</v>
      </c>
      <c r="F187" s="6" t="s">
        <v>599</v>
      </c>
      <c r="G187" s="6" t="s">
        <v>250</v>
      </c>
      <c r="H187" s="6">
        <f>IF(Tabla1[[#This Row],[IDU 2]]&lt;&gt;"",VLOOKUP(Tabla1[[#This Row],[IDU 2]],tb_idu!$B:$E,4,FALSE),"")</f>
        <v>91</v>
      </c>
      <c r="I187" s="6" t="s">
        <v>650</v>
      </c>
      <c r="J187" s="6" t="s">
        <v>243</v>
      </c>
      <c r="K187" s="6">
        <f>IF(Tabla1[[#This Row],[IDU 3]]&lt;&gt;"",VLOOKUP(Tabla1[[#This Row],[IDU 3]],tb_idu!$B:$E,4,FALSE),"")</f>
        <v>28</v>
      </c>
      <c r="L187" s="6" t="s">
        <v>585</v>
      </c>
      <c r="M187" s="6" t="s">
        <v>244</v>
      </c>
      <c r="N187" s="6">
        <f>IF(Tabla1[[#This Row],[IDU 4]]&lt;&gt;"",VLOOKUP(Tabla1[[#This Row],[IDU 4]],tb_idu!$B:$E,4,FALSE),"")</f>
        <v>27</v>
      </c>
      <c r="O187" s="6" t="s">
        <v>617</v>
      </c>
      <c r="P187" s="6"/>
      <c r="Q187" s="6" t="str">
        <f>IF(Tabla1[[#This Row],[IDU 5]]&lt;&gt;"",VLOOKUP(Tabla1[[#This Row],[IDU 5]],tb_idu!$B:$E,4,FALSE),"")</f>
        <v/>
      </c>
      <c r="R187" s="6"/>
      <c r="S187" s="6"/>
      <c r="T187" s="6" t="str">
        <f>IF(Tabla1[[#This Row],[IDU 6]]&lt;&gt;"",VLOOKUP(Tabla1[[#This Row],[IDU 6]],tb_idu!$B:$E,4,FALSE),"")</f>
        <v/>
      </c>
      <c r="U187" s="6"/>
      <c r="V187" s="6"/>
      <c r="W187" s="6" t="str">
        <f>IF(Tabla1[[#This Row],[IDU 7]]&lt;&gt;"",VLOOKUP(Tabla1[[#This Row],[IDU 7]],tb_idu!$B:$E,4,FALSE),"")</f>
        <v/>
      </c>
      <c r="X187" s="6"/>
      <c r="Y187" s="6"/>
      <c r="Z187" s="6" t="str">
        <f>IF(Tabla1[[#This Row],[IDU 8]]&lt;&gt;"",VLOOKUP(Tabla1[[#This Row],[IDU 8]],tb_idu!$B:$E,4,FALSE),"")</f>
        <v/>
      </c>
      <c r="AA187" s="6"/>
      <c r="AB187" s="6"/>
      <c r="AC187" s="6"/>
      <c r="AD187" s="6" t="s">
        <v>607</v>
      </c>
      <c r="AE187" s="6" t="s">
        <v>707</v>
      </c>
      <c r="AF187" s="6" t="s">
        <v>76</v>
      </c>
      <c r="AG187" s="6">
        <f>VLOOKUP(Tabla1[[#This Row],[NOMBRE DEL SITE]],tb_sitio!B:D,3,FALSE)</f>
        <v>77</v>
      </c>
      <c r="AH187" s="6" t="s">
        <v>96</v>
      </c>
      <c r="AI187" s="10">
        <f>VLOOKUP(Tabla1[[#This Row],[NOMBRE DEL PE ( agregador )]],tb_sitio!B:D,3,FALSE)</f>
        <v>6</v>
      </c>
      <c r="AK187">
        <f>IF(Tabla1[[#This Row],[id idu8]]&lt;&gt;"",1,0)</f>
        <v>0</v>
      </c>
      <c r="AL187">
        <f>IF(Tabla1[[#This Row],[id idu7]]&lt;&gt;"",1,0)</f>
        <v>0</v>
      </c>
      <c r="AM187">
        <f>IF(Tabla1[[#This Row],[id idu6]]&lt;&gt;"",1,0)</f>
        <v>0</v>
      </c>
      <c r="AN187">
        <f>IF(Tabla1[[#This Row],[id idu5]]&lt;&gt;"",1,0)</f>
        <v>0</v>
      </c>
      <c r="AO187">
        <f>IF(Tabla1[[#This Row],[id idu4]]&lt;&gt;"",1,0)</f>
        <v>1</v>
      </c>
      <c r="AP187">
        <f>IF(Tabla1[[#This Row],[id idu3]]&lt;&gt;"",1,0)</f>
        <v>1</v>
      </c>
      <c r="AQ187">
        <f>IF(Tabla1[[#This Row],[id idu2]]&lt;&gt;"",1,0)</f>
        <v>1</v>
      </c>
      <c r="AR187">
        <f>IF(OR(Tabla1[[#This Row],[id idu]]&lt;&gt;"",Tabla1[[#This Row],[id servicio]]&lt;&gt;""),1,0)</f>
        <v>1</v>
      </c>
      <c r="AS187">
        <f t="shared" si="2"/>
        <v>4</v>
      </c>
      <c r="AT187" t="str">
        <f>IF(AR187=1,_xlfn.CONCAT("(",1+SUM($AS$1:AS186),",",Tabla1[[#This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(591,81,169,"17-EG6-4","IF3-5",NULL,"LIM_SJMI_AGG_1","Gi1/1/14","","",6,77),</v>
      </c>
      <c r="AU187" t="str">
        <f>IF(AQ187=1,_xlfn.CONCAT("(",2+SUM($AS$1:AS186),",",Tabla1[[#This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2]])+1,20)),""),""",",2+SUM($AS$1:AS186)-1,",""","",""",""","",""",""","",""",""","",""",",Tabla1[[#This Row],[id_agregador]],",",Tabla1[[#This Row],[id sitio]],"),"),"")</f>
        <v>(592,81,91,"IF4-6","IF3-5",591,"","","","",6,77),</v>
      </c>
      <c r="AV187" s="9" t="str">
        <f>IF(AP187=1,_xlfn.CONCAT("(",3+SUM($AS$1:AS186),",",Tabla1[[#This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3]])+1,20)),""),""",",3+SUM($AS$1:AS186)-1,",""","",""",""","",""",""","",""",""","",""",",Tabla1[[#This Row],[id_agregador]],",",Tabla1[[#This Row],[id sitio]],"),"),"")</f>
        <v>(593,81,28,"IF3-5","17-EG6-2",592,"","","","",6,77),</v>
      </c>
      <c r="AW187" t="str">
        <f>IF(AO187=1,_xlfn.CONCAT("(",4+SUM($AS$1:AS186),",",Tabla1[[#This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4]])+1,20)),""),""",",4+SUM($AS$1:AS186)-1,",""","",""",""","",""",""","",""",""","",""",",Tabla1[[#This Row],[id_agregador]],",",Tabla1[[#This Row],[id sitio]],"),"),"")</f>
        <v>(594,81,27,"17-EG6-1","17-EG6-4",593,"","","","",6,77),</v>
      </c>
      <c r="AX187" t="str">
        <f>IF(AN187=1,_xlfn.CONCAT("(",5+SUM($AS$1:AS186),",",Tabla1[[#This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5]])+1,20)),""),""",",5+SUM($AS$1:AS186)-1,",""","",""",""","",""",""","",""",""","",""",",Tabla1[[#This Row],[id_agregador]],",",Tabla1[[#This Row],[id sitio]],"),"),"")</f>
        <v/>
      </c>
      <c r="AY187" t="str">
        <f>IF(AM187=1,_xlfn.CONCAT("(",6+SUM($AS$1:AS186),",",Tabla1[[#This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6]])+1,20)),""),""",",6+SUM($AS$1:AS186)-1,",""","",""",""","",""",""","",""",""","",""",",Tabla1[[#This Row],[id_agregador]],",",Tabla1[[#This Row],[id sitio]],"),"),"")</f>
        <v/>
      </c>
      <c r="AZ187" t="str">
        <f>IF(AL187=1,_xlfn.CONCAT("(",7+SUM($AS$1:AS186),",",Tabla1[[#This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7]])+1,20)),""),""",",7+SUM($AS$1:AS186)-1,",""","",""",""","",""",""","",""",""","",""",",Tabla1[[#This Row],[id_agregador]],",",Tabla1[[#This Row],[id sitio]],"),"),"")</f>
        <v/>
      </c>
      <c r="BA187" t="str">
        <f>IF(AK187=1,_xlfn.CONCAT("(",8+SUM($AS$1:AS186),",",Tabla1[[#This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8]])+1,20)),""),""",",8+SUM($AS$1:AS186)-1,",""","",""",""","",""",""","",""",""","",""",",Tabla1[[#This Row],[id_agregador]],",",Tabla1[[#This Row],[id sitio]],"),"),"")</f>
        <v/>
      </c>
    </row>
    <row r="188" spans="1:53" x14ac:dyDescent="0.25">
      <c r="A188" s="6" t="s">
        <v>272</v>
      </c>
      <c r="B188" s="6" t="s">
        <v>479</v>
      </c>
      <c r="C188" s="6">
        <f>VLOOKUP(Tabla1[[#This Row],[NOMBRE DE SERVICIO]],tb_servicio!D:E,2,FALSE)</f>
        <v>189</v>
      </c>
      <c r="D188" s="6" t="s">
        <v>197</v>
      </c>
      <c r="E188" s="6">
        <f>IF(Tabla1[[#This Row],[IDU 1]]&lt;&gt;"",VLOOKUP(Tabla1[[#This Row],[IDU 1]],tb_idu!$B:$E,4,FALSE),"")</f>
        <v>169</v>
      </c>
      <c r="F188" s="6" t="s">
        <v>600</v>
      </c>
      <c r="G188" s="6" t="s">
        <v>250</v>
      </c>
      <c r="H188" s="6">
        <f>IF(Tabla1[[#This Row],[IDU 2]]&lt;&gt;"",VLOOKUP(Tabla1[[#This Row],[IDU 2]],tb_idu!$B:$E,4,FALSE),"")</f>
        <v>91</v>
      </c>
      <c r="I188" s="6" t="s">
        <v>650</v>
      </c>
      <c r="J188" s="6" t="s">
        <v>243</v>
      </c>
      <c r="K188" s="6">
        <f>IF(Tabla1[[#This Row],[IDU 3]]&lt;&gt;"",VLOOKUP(Tabla1[[#This Row],[IDU 3]],tb_idu!$B:$E,4,FALSE),"")</f>
        <v>28</v>
      </c>
      <c r="L188" s="6" t="s">
        <v>585</v>
      </c>
      <c r="M188" s="6" t="s">
        <v>244</v>
      </c>
      <c r="N188" s="6">
        <f>IF(Tabla1[[#This Row],[IDU 4]]&lt;&gt;"",VLOOKUP(Tabla1[[#This Row],[IDU 4]],tb_idu!$B:$E,4,FALSE),"")</f>
        <v>27</v>
      </c>
      <c r="O188" s="6" t="s">
        <v>617</v>
      </c>
      <c r="P188" s="6"/>
      <c r="Q188" s="6" t="str">
        <f>IF(Tabla1[[#This Row],[IDU 5]]&lt;&gt;"",VLOOKUP(Tabla1[[#This Row],[IDU 5]],tb_idu!$B:$E,4,FALSE),"")</f>
        <v/>
      </c>
      <c r="R188" s="6"/>
      <c r="S188" s="6"/>
      <c r="T188" s="6" t="str">
        <f>IF(Tabla1[[#This Row],[IDU 6]]&lt;&gt;"",VLOOKUP(Tabla1[[#This Row],[IDU 6]],tb_idu!$B:$E,4,FALSE),"")</f>
        <v/>
      </c>
      <c r="U188" s="6"/>
      <c r="V188" s="6"/>
      <c r="W188" s="6" t="str">
        <f>IF(Tabla1[[#This Row],[IDU 7]]&lt;&gt;"",VLOOKUP(Tabla1[[#This Row],[IDU 7]],tb_idu!$B:$E,4,FALSE),"")</f>
        <v/>
      </c>
      <c r="X188" s="6"/>
      <c r="Y188" s="6"/>
      <c r="Z188" s="6" t="str">
        <f>IF(Tabla1[[#This Row],[IDU 8]]&lt;&gt;"",VLOOKUP(Tabla1[[#This Row],[IDU 8]],tb_idu!$B:$E,4,FALSE),"")</f>
        <v/>
      </c>
      <c r="AA188" s="6"/>
      <c r="AB188" s="6"/>
      <c r="AC188" s="6"/>
      <c r="AD188" s="6" t="s">
        <v>607</v>
      </c>
      <c r="AE188" s="6" t="s">
        <v>707</v>
      </c>
      <c r="AF188" s="6" t="s">
        <v>76</v>
      </c>
      <c r="AG188" s="6">
        <f>VLOOKUP(Tabla1[[#This Row],[NOMBRE DEL SITE]],tb_sitio!B:D,3,FALSE)</f>
        <v>77</v>
      </c>
      <c r="AH188" s="6" t="s">
        <v>96</v>
      </c>
      <c r="AI188" s="10">
        <f>VLOOKUP(Tabla1[[#This Row],[NOMBRE DEL PE ( agregador )]],tb_sitio!B:D,3,FALSE)</f>
        <v>6</v>
      </c>
      <c r="AK188">
        <f>IF(Tabla1[[#This Row],[id idu8]]&lt;&gt;"",1,0)</f>
        <v>0</v>
      </c>
      <c r="AL188">
        <f>IF(Tabla1[[#This Row],[id idu7]]&lt;&gt;"",1,0)</f>
        <v>0</v>
      </c>
      <c r="AM188">
        <f>IF(Tabla1[[#This Row],[id idu6]]&lt;&gt;"",1,0)</f>
        <v>0</v>
      </c>
      <c r="AN188">
        <f>IF(Tabla1[[#This Row],[id idu5]]&lt;&gt;"",1,0)</f>
        <v>0</v>
      </c>
      <c r="AO188">
        <f>IF(Tabla1[[#This Row],[id idu4]]&lt;&gt;"",1,0)</f>
        <v>1</v>
      </c>
      <c r="AP188">
        <f>IF(Tabla1[[#This Row],[id idu3]]&lt;&gt;"",1,0)</f>
        <v>1</v>
      </c>
      <c r="AQ188">
        <f>IF(Tabla1[[#This Row],[id idu2]]&lt;&gt;"",1,0)</f>
        <v>1</v>
      </c>
      <c r="AR188">
        <f>IF(OR(Tabla1[[#This Row],[id idu]]&lt;&gt;"",Tabla1[[#This Row],[id servicio]]&lt;&gt;""),1,0)</f>
        <v>1</v>
      </c>
      <c r="AS188">
        <f t="shared" si="2"/>
        <v>4</v>
      </c>
      <c r="AT188" t="str">
        <f>IF(AR188=1,_xlfn.CONCAT("(",1+SUM($AS$1:AS187),",",Tabla1[[#This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(595,189,169,"17-EG6-1","IF3-5",NULL,"LIM_SJMI_AGG_1","Gi1/1/14","","",6,77),</v>
      </c>
      <c r="AU188" t="str">
        <f>IF(AQ188=1,_xlfn.CONCAT("(",2+SUM($AS$1:AS187),",",Tabla1[[#This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2]])+1,20)),""),""",",2+SUM($AS$1:AS187)-1,",""","",""",""","",""",""","",""",""","",""",",Tabla1[[#This Row],[id_agregador]],",",Tabla1[[#This Row],[id sitio]],"),"),"")</f>
        <v>(596,189,91,"IF4-6","IF3-5",595,"","","","",6,77),</v>
      </c>
      <c r="AV188" s="9" t="str">
        <f>IF(AP188=1,_xlfn.CONCAT("(",3+SUM($AS$1:AS187),",",Tabla1[[#This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3]])+1,20)),""),""",",3+SUM($AS$1:AS187)-1,",""","",""",""","",""",""","",""",""","",""",",Tabla1[[#This Row],[id_agregador]],",",Tabla1[[#This Row],[id sitio]],"),"),"")</f>
        <v>(597,189,28,"IF3-5","17-EG6-2",596,"","","","",6,77),</v>
      </c>
      <c r="AW188" t="str">
        <f>IF(AO188=1,_xlfn.CONCAT("(",4+SUM($AS$1:AS187),",",Tabla1[[#This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4]])+1,20)),""),""",",4+SUM($AS$1:AS187)-1,",""","",""",""","",""",""","",""",""","",""",",Tabla1[[#This Row],[id_agregador]],",",Tabla1[[#This Row],[id sitio]],"),"),"")</f>
        <v>(598,189,27,"17-EG6-1","17-EG6-4",597,"","","","",6,77),</v>
      </c>
      <c r="AX188" t="str">
        <f>IF(AN188=1,_xlfn.CONCAT("(",5+SUM($AS$1:AS187),",",Tabla1[[#This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5]])+1,20)),""),""",",5+SUM($AS$1:AS187)-1,",""","",""",""","",""",""","",""",""","",""",",Tabla1[[#This Row],[id_agregador]],",",Tabla1[[#This Row],[id sitio]],"),"),"")</f>
        <v/>
      </c>
      <c r="AY188" t="str">
        <f>IF(AM188=1,_xlfn.CONCAT("(",6+SUM($AS$1:AS187),",",Tabla1[[#This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6]])+1,20)),""),""",",6+SUM($AS$1:AS187)-1,",""","",""",""","",""",""","",""",""","",""",",Tabla1[[#This Row],[id_agregador]],",",Tabla1[[#This Row],[id sitio]],"),"),"")</f>
        <v/>
      </c>
      <c r="AZ188" t="str">
        <f>IF(AL188=1,_xlfn.CONCAT("(",7+SUM($AS$1:AS187),",",Tabla1[[#This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7]])+1,20)),""),""",",7+SUM($AS$1:AS187)-1,",""","",""",""","",""",""","",""",""","",""",",Tabla1[[#This Row],[id_agregador]],",",Tabla1[[#This Row],[id sitio]],"),"),"")</f>
        <v/>
      </c>
      <c r="BA188" t="str">
        <f>IF(AK188=1,_xlfn.CONCAT("(",8+SUM($AS$1:AS187),",",Tabla1[[#This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8]])+1,20)),""),""",",8+SUM($AS$1:AS187)-1,",""","",""",""","",""",""","",""",""","",""",",Tabla1[[#This Row],[id_agregador]],",",Tabla1[[#This Row],[id sitio]],"),"),"")</f>
        <v/>
      </c>
    </row>
    <row r="189" spans="1:53" x14ac:dyDescent="0.25">
      <c r="A189" s="6" t="s">
        <v>276</v>
      </c>
      <c r="B189" s="6" t="s">
        <v>480</v>
      </c>
      <c r="C189" s="6">
        <f>VLOOKUP(Tabla1[[#This Row],[NOMBRE DE SERVICIO]],tb_servicio!D:E,2,FALSE)</f>
        <v>17</v>
      </c>
      <c r="D189" s="6" t="s">
        <v>198</v>
      </c>
      <c r="E189" s="6">
        <f>IF(Tabla1[[#This Row],[IDU 1]]&lt;&gt;"",VLOOKUP(Tabla1[[#This Row],[IDU 1]],tb_idu!$B:$E,4,FALSE),"")</f>
        <v>170</v>
      </c>
      <c r="F189" s="6" t="s">
        <v>597</v>
      </c>
      <c r="G189" s="6" t="s">
        <v>142</v>
      </c>
      <c r="H189" s="6">
        <f>IF(Tabla1[[#This Row],[IDU 2]]&lt;&gt;"",VLOOKUP(Tabla1[[#This Row],[IDU 2]],tb_idu!$B:$E,4,FALSE),"")</f>
        <v>97</v>
      </c>
      <c r="I189" s="6" t="s">
        <v>704</v>
      </c>
      <c r="J189" s="6" t="s">
        <v>231</v>
      </c>
      <c r="K189" s="6">
        <f>IF(Tabla1[[#This Row],[IDU 3]]&lt;&gt;"",VLOOKUP(Tabla1[[#This Row],[IDU 3]],tb_idu!$B:$E,4,FALSE),"")</f>
        <v>131</v>
      </c>
      <c r="L189" s="6" t="s">
        <v>650</v>
      </c>
      <c r="M189" s="6" t="s">
        <v>244</v>
      </c>
      <c r="N189" s="6">
        <f>IF(Tabla1[[#This Row],[IDU 4]]&lt;&gt;"",VLOOKUP(Tabla1[[#This Row],[IDU 4]],tb_idu!$B:$E,4,FALSE),"")</f>
        <v>27</v>
      </c>
      <c r="O189" s="6" t="s">
        <v>595</v>
      </c>
      <c r="P189" s="6"/>
      <c r="Q189" s="6" t="str">
        <f>IF(Tabla1[[#This Row],[IDU 5]]&lt;&gt;"",VLOOKUP(Tabla1[[#This Row],[IDU 5]],tb_idu!$B:$E,4,FALSE),"")</f>
        <v/>
      </c>
      <c r="R189" s="6"/>
      <c r="S189" s="6"/>
      <c r="T189" s="6" t="str">
        <f>IF(Tabla1[[#This Row],[IDU 6]]&lt;&gt;"",VLOOKUP(Tabla1[[#This Row],[IDU 6]],tb_idu!$B:$E,4,FALSE),"")</f>
        <v/>
      </c>
      <c r="U189" s="6"/>
      <c r="V189" s="6"/>
      <c r="W189" s="6" t="str">
        <f>IF(Tabla1[[#This Row],[IDU 7]]&lt;&gt;"",VLOOKUP(Tabla1[[#This Row],[IDU 7]],tb_idu!$B:$E,4,FALSE),"")</f>
        <v/>
      </c>
      <c r="X189" s="6"/>
      <c r="Y189" s="6"/>
      <c r="Z189" s="6" t="str">
        <f>IF(Tabla1[[#This Row],[IDU 8]]&lt;&gt;"",VLOOKUP(Tabla1[[#This Row],[IDU 8]],tb_idu!$B:$E,4,FALSE),"")</f>
        <v/>
      </c>
      <c r="AA189" s="6"/>
      <c r="AB189" s="6"/>
      <c r="AC189" s="6"/>
      <c r="AD189" s="6" t="s">
        <v>576</v>
      </c>
      <c r="AE189" s="6" t="s">
        <v>651</v>
      </c>
      <c r="AF189" s="6" t="s">
        <v>77</v>
      </c>
      <c r="AG189" s="6">
        <f>VLOOKUP(Tabla1[[#This Row],[NOMBRE DEL SITE]],tb_sitio!B:D,3,FALSE)</f>
        <v>78</v>
      </c>
      <c r="AH189" s="6" t="s">
        <v>96</v>
      </c>
      <c r="AI189" s="10">
        <f>VLOOKUP(Tabla1[[#This Row],[NOMBRE DEL PE ( agregador )]],tb_sitio!B:D,3,FALSE)</f>
        <v>6</v>
      </c>
      <c r="AK189">
        <f>IF(Tabla1[[#This Row],[id idu8]]&lt;&gt;"",1,0)</f>
        <v>0</v>
      </c>
      <c r="AL189">
        <f>IF(Tabla1[[#This Row],[id idu7]]&lt;&gt;"",1,0)</f>
        <v>0</v>
      </c>
      <c r="AM189">
        <f>IF(Tabla1[[#This Row],[id idu6]]&lt;&gt;"",1,0)</f>
        <v>0</v>
      </c>
      <c r="AN189">
        <f>IF(Tabla1[[#This Row],[id idu5]]&lt;&gt;"",1,0)</f>
        <v>0</v>
      </c>
      <c r="AO189">
        <f>IF(Tabla1[[#This Row],[id idu4]]&lt;&gt;"",1,0)</f>
        <v>1</v>
      </c>
      <c r="AP189">
        <f>IF(Tabla1[[#This Row],[id idu3]]&lt;&gt;"",1,0)</f>
        <v>1</v>
      </c>
      <c r="AQ189">
        <f>IF(Tabla1[[#This Row],[id idu2]]&lt;&gt;"",1,0)</f>
        <v>1</v>
      </c>
      <c r="AR189">
        <f>IF(OR(Tabla1[[#This Row],[id idu]]&lt;&gt;"",Tabla1[[#This Row],[id servicio]]&lt;&gt;""),1,0)</f>
        <v>1</v>
      </c>
      <c r="AS189">
        <f t="shared" si="2"/>
        <v>4</v>
      </c>
      <c r="AT189" t="str">
        <f>IF(AR189=1,_xlfn.CONCAT("(",1+SUM($AS$1:AS188),",",Tabla1[[#This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(599,17,170,"17-EG6-5","IF3-5",NULL,"LIM_SJM_RAN_1","Gi0/2/0/7","","",6,78),</v>
      </c>
      <c r="AU189" t="str">
        <f>IF(AQ189=1,_xlfn.CONCAT("(",2+SUM($AS$1:AS188),",",Tabla1[[#This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2]])+1,20)),""),""",",2+SUM($AS$1:AS188)-1,",""","",""",""","",""",""","",""",""","",""",",Tabla1[[#This Row],[id_agregador]],",",Tabla1[[#This Row],[id sitio]],"),"),"")</f>
        <v>(600,17,97,"IF4-6","IF1-2",599,"","","","",6,78),</v>
      </c>
      <c r="AV189" s="9" t="str">
        <f>IF(AP189=1,_xlfn.CONCAT("(",3+SUM($AS$1:AS188),",",Tabla1[[#This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3]])+1,20)),""),""",",3+SUM($AS$1:AS188)-1,",""","",""",""","",""",""","",""",""","",""",",Tabla1[[#This Row],[id_agregador]],",",Tabla1[[#This Row],[id sitio]],"),"),"")</f>
        <v>(601,17,131,"IF4-6","IF3-5",600,"","","","",6,78),</v>
      </c>
      <c r="AW189" t="str">
        <f>IF(AO189=1,_xlfn.CONCAT("(",4+SUM($AS$1:AS188),",",Tabla1[[#This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4]])+1,20)),""),""",",4+SUM($AS$1:AS188)-1,",""","",""",""","",""",""","",""",""","",""",",Tabla1[[#This Row],[id_agregador]],",",Tabla1[[#This Row],[id sitio]],"),"),"")</f>
        <v>(602,17,27,"IF3-5","17-EG6-4",601,"","","","",6,78),</v>
      </c>
      <c r="AX189" t="str">
        <f>IF(AN189=1,_xlfn.CONCAT("(",5+SUM($AS$1:AS188),",",Tabla1[[#This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5]])+1,20)),""),""",",5+SUM($AS$1:AS188)-1,",""","",""",""","",""",""","",""",""","",""",",Tabla1[[#This Row],[id_agregador]],",",Tabla1[[#This Row],[id sitio]],"),"),"")</f>
        <v/>
      </c>
      <c r="AY189" t="str">
        <f>IF(AM189=1,_xlfn.CONCAT("(",6+SUM($AS$1:AS188),",",Tabla1[[#This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6]])+1,20)),""),""",",6+SUM($AS$1:AS188)-1,",""","",""",""","",""",""","",""",""","",""",",Tabla1[[#This Row],[id_agregador]],",",Tabla1[[#This Row],[id sitio]],"),"),"")</f>
        <v/>
      </c>
      <c r="AZ189" t="str">
        <f>IF(AL189=1,_xlfn.CONCAT("(",7+SUM($AS$1:AS188),",",Tabla1[[#This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7]])+1,20)),""),""",",7+SUM($AS$1:AS188)-1,",""","",""",""","",""",""","",""",""","",""",",Tabla1[[#This Row],[id_agregador]],",",Tabla1[[#This Row],[id sitio]],"),"),"")</f>
        <v/>
      </c>
      <c r="BA189" t="str">
        <f>IF(AK189=1,_xlfn.CONCAT("(",8+SUM($AS$1:AS188),",",Tabla1[[#This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8]])+1,20)),""),""",",8+SUM($AS$1:AS188)-1,",""","",""",""","",""",""","",""",""","",""",",Tabla1[[#This Row],[id_agregador]],",",Tabla1[[#This Row],[id sitio]],"),"),"")</f>
        <v/>
      </c>
    </row>
    <row r="190" spans="1:53" x14ac:dyDescent="0.25">
      <c r="A190" s="6" t="s">
        <v>276</v>
      </c>
      <c r="B190" s="6" t="s">
        <v>481</v>
      </c>
      <c r="C190" s="6">
        <f>VLOOKUP(Tabla1[[#This Row],[NOMBRE DE SERVICIO]],tb_servicio!D:E,2,FALSE)</f>
        <v>16</v>
      </c>
      <c r="D190" s="6" t="s">
        <v>199</v>
      </c>
      <c r="E190" s="6">
        <f>IF(Tabla1[[#This Row],[IDU 1]]&lt;&gt;"",VLOOKUP(Tabla1[[#This Row],[IDU 1]],tb_idu!$B:$E,4,FALSE),"")</f>
        <v>171</v>
      </c>
      <c r="F190" s="6" t="s">
        <v>597</v>
      </c>
      <c r="G190" s="6" t="s">
        <v>153</v>
      </c>
      <c r="H190" s="6">
        <f>IF(Tabla1[[#This Row],[IDU 2]]&lt;&gt;"",VLOOKUP(Tabla1[[#This Row],[IDU 2]],tb_idu!$B:$E,4,FALSE),"")</f>
        <v>117</v>
      </c>
      <c r="I190" s="6" t="s">
        <v>563</v>
      </c>
      <c r="J190" s="6" t="s">
        <v>153</v>
      </c>
      <c r="K190" s="6">
        <f>IF(Tabla1[[#This Row],[IDU 3]]&lt;&gt;"",VLOOKUP(Tabla1[[#This Row],[IDU 3]],tb_idu!$B:$E,4,FALSE),"")</f>
        <v>117</v>
      </c>
      <c r="L190" s="6" t="s">
        <v>669</v>
      </c>
      <c r="M190" s="6" t="s">
        <v>230</v>
      </c>
      <c r="N190" s="6">
        <f>IF(Tabla1[[#This Row],[IDU 4]]&lt;&gt;"",VLOOKUP(Tabla1[[#This Row],[IDU 4]],tb_idu!$B:$E,4,FALSE),"")</f>
        <v>26</v>
      </c>
      <c r="O190" s="6" t="s">
        <v>619</v>
      </c>
      <c r="P190" s="6"/>
      <c r="Q190" s="6" t="str">
        <f>IF(Tabla1[[#This Row],[IDU 5]]&lt;&gt;"",VLOOKUP(Tabla1[[#This Row],[IDU 5]],tb_idu!$B:$E,4,FALSE),"")</f>
        <v/>
      </c>
      <c r="R190" s="6"/>
      <c r="S190" s="6"/>
      <c r="T190" s="6" t="str">
        <f>IF(Tabla1[[#This Row],[IDU 6]]&lt;&gt;"",VLOOKUP(Tabla1[[#This Row],[IDU 6]],tb_idu!$B:$E,4,FALSE),"")</f>
        <v/>
      </c>
      <c r="U190" s="6"/>
      <c r="V190" s="6"/>
      <c r="W190" s="6" t="str">
        <f>IF(Tabla1[[#This Row],[IDU 7]]&lt;&gt;"",VLOOKUP(Tabla1[[#This Row],[IDU 7]],tb_idu!$B:$E,4,FALSE),"")</f>
        <v/>
      </c>
      <c r="X190" s="6"/>
      <c r="Y190" s="6"/>
      <c r="Z190" s="6" t="str">
        <f>IF(Tabla1[[#This Row],[IDU 8]]&lt;&gt;"",VLOOKUP(Tabla1[[#This Row],[IDU 8]],tb_idu!$B:$E,4,FALSE),"")</f>
        <v/>
      </c>
      <c r="AA190" s="6"/>
      <c r="AB190" s="6"/>
      <c r="AC190" s="6"/>
      <c r="AD190" s="6" t="s">
        <v>576</v>
      </c>
      <c r="AE190" s="6" t="s">
        <v>656</v>
      </c>
      <c r="AF190" s="6" t="s">
        <v>78</v>
      </c>
      <c r="AG190" s="6">
        <f>VLOOKUP(Tabla1[[#This Row],[NOMBRE DEL SITE]],tb_sitio!B:D,3,FALSE)</f>
        <v>79</v>
      </c>
      <c r="AH190" s="6" t="s">
        <v>96</v>
      </c>
      <c r="AI190" s="10">
        <f>VLOOKUP(Tabla1[[#This Row],[NOMBRE DEL PE ( agregador )]],tb_sitio!B:D,3,FALSE)</f>
        <v>6</v>
      </c>
      <c r="AK190">
        <f>IF(Tabla1[[#This Row],[id idu8]]&lt;&gt;"",1,0)</f>
        <v>0</v>
      </c>
      <c r="AL190">
        <f>IF(Tabla1[[#This Row],[id idu7]]&lt;&gt;"",1,0)</f>
        <v>0</v>
      </c>
      <c r="AM190">
        <f>IF(Tabla1[[#This Row],[id idu6]]&lt;&gt;"",1,0)</f>
        <v>0</v>
      </c>
      <c r="AN190">
        <f>IF(Tabla1[[#This Row],[id idu5]]&lt;&gt;"",1,0)</f>
        <v>0</v>
      </c>
      <c r="AO190">
        <f>IF(Tabla1[[#This Row],[id idu4]]&lt;&gt;"",1,0)</f>
        <v>1</v>
      </c>
      <c r="AP190">
        <f>IF(Tabla1[[#This Row],[id idu3]]&lt;&gt;"",1,0)</f>
        <v>1</v>
      </c>
      <c r="AQ190">
        <f>IF(Tabla1[[#This Row],[id idu2]]&lt;&gt;"",1,0)</f>
        <v>1</v>
      </c>
      <c r="AR190">
        <f>IF(OR(Tabla1[[#This Row],[id idu]]&lt;&gt;"",Tabla1[[#This Row],[id servicio]]&lt;&gt;""),1,0)</f>
        <v>1</v>
      </c>
      <c r="AS190">
        <f t="shared" si="2"/>
        <v>4</v>
      </c>
      <c r="AT190" t="str">
        <f>IF(AR190=1,_xlfn.CONCAT("(",1+SUM($AS$1:AS189),",",Tabla1[[#This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(603,16,171,"17-EG6-5","IF3-5",NULL,"LIM_SJM_RAN_1","Gi0/2/0/10","","",6,79),</v>
      </c>
      <c r="AU190" t="str">
        <f>IF(AQ190=1,_xlfn.CONCAT("(",2+SUM($AS$1:AS189),",",Tabla1[[#This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2]])+1,20)),""),""",",2+SUM($AS$1:AS189)-1,",""","",""",""","",""",""","",""",""","",""",",Tabla1[[#This Row],[id_agregador]],",",Tabla1[[#This Row],[id sitio]],"),"),"")</f>
        <v>(604,16,117,"IF3-5","IF4-6",603,"","","","",6,79),</v>
      </c>
      <c r="AV190" s="9" t="str">
        <f>IF(AP190=1,_xlfn.CONCAT("(",3+SUM($AS$1:AS189),",",Tabla1[[#This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3]])+1,20)),""),""",",3+SUM($AS$1:AS189)-1,",""","",""",""","",""",""","",""",""","",""",",Tabla1[[#This Row],[id_agregador]],",",Tabla1[[#This Row],[id sitio]],"),"),"")</f>
        <v>(605,16,117,"IF3-5","IF1-2",604,"","","","",6,79),</v>
      </c>
      <c r="AW190" t="str">
        <f>IF(AO190=1,_xlfn.CONCAT("(",4+SUM($AS$1:AS189),",",Tabla1[[#This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4]])+1,20)),""),""",",4+SUM($AS$1:AS189)-1,",""","",""",""","",""",""","",""",""","",""",",Tabla1[[#This Row],[id_agregador]],",",Tabla1[[#This Row],[id sitio]],"),"),"")</f>
        <v>(606,16,26,"IF3-5","17-EG6-1",605,"","","","",6,79),</v>
      </c>
      <c r="AX190" t="str">
        <f>IF(AN190=1,_xlfn.CONCAT("(",5+SUM($AS$1:AS189),",",Tabla1[[#This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5]])+1,20)),""),""",",5+SUM($AS$1:AS189)-1,",""","",""",""","",""",""","",""",""","",""",",Tabla1[[#This Row],[id_agregador]],",",Tabla1[[#This Row],[id sitio]],"),"),"")</f>
        <v/>
      </c>
      <c r="AY190" t="str">
        <f>IF(AM190=1,_xlfn.CONCAT("(",6+SUM($AS$1:AS189),",",Tabla1[[#This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6]])+1,20)),""),""",",6+SUM($AS$1:AS189)-1,",""","",""",""","",""",""","",""",""","",""",",Tabla1[[#This Row],[id_agregador]],",",Tabla1[[#This Row],[id sitio]],"),"),"")</f>
        <v/>
      </c>
      <c r="AZ190" t="str">
        <f>IF(AL190=1,_xlfn.CONCAT("(",7+SUM($AS$1:AS189),",",Tabla1[[#This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7]])+1,20)),""),""",",7+SUM($AS$1:AS189)-1,",""","",""",""","",""",""","",""",""","",""",",Tabla1[[#This Row],[id_agregador]],",",Tabla1[[#This Row],[id sitio]],"),"),"")</f>
        <v/>
      </c>
      <c r="BA190" t="str">
        <f>IF(AK190=1,_xlfn.CONCAT("(",8+SUM($AS$1:AS189),",",Tabla1[[#This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8]])+1,20)),""),""",",8+SUM($AS$1:AS189)-1,",""","",""",""","",""",""","",""",""","",""",",Tabla1[[#This Row],[id_agregador]],",",Tabla1[[#This Row],[id sitio]],"),"),"")</f>
        <v/>
      </c>
    </row>
    <row r="191" spans="1:53" x14ac:dyDescent="0.25">
      <c r="A191" s="6" t="s">
        <v>276</v>
      </c>
      <c r="B191" s="6" t="s">
        <v>482</v>
      </c>
      <c r="C191" s="6">
        <f>VLOOKUP(Tabla1[[#This Row],[NOMBRE DE SERVICIO]],tb_servicio!D:E,2,FALSE)</f>
        <v>25</v>
      </c>
      <c r="D191" s="6" t="s">
        <v>200</v>
      </c>
      <c r="E191" s="6">
        <f>IF(Tabla1[[#This Row],[IDU 1]]&lt;&gt;"",VLOOKUP(Tabla1[[#This Row],[IDU 1]],tb_idu!$B:$E,4,FALSE),"")</f>
        <v>172</v>
      </c>
      <c r="F191" s="6" t="s">
        <v>597</v>
      </c>
      <c r="G191" s="6" t="s">
        <v>251</v>
      </c>
      <c r="H191" s="6">
        <f>IF(Tabla1[[#This Row],[IDU 2]]&lt;&gt;"",VLOOKUP(Tabla1[[#This Row],[IDU 2]],tb_idu!$B:$E,4,FALSE),"")</f>
        <v>50</v>
      </c>
      <c r="I191" s="6" t="s">
        <v>670</v>
      </c>
      <c r="J191" s="6" t="s">
        <v>263</v>
      </c>
      <c r="K191" s="6">
        <f>IF(Tabla1[[#This Row],[IDU 3]]&lt;&gt;"",VLOOKUP(Tabla1[[#This Row],[IDU 3]],tb_idu!$B:$E,4,FALSE),"")</f>
        <v>49</v>
      </c>
      <c r="L191" s="6" t="s">
        <v>632</v>
      </c>
      <c r="M191" s="6" t="s">
        <v>267</v>
      </c>
      <c r="N191" s="6">
        <f>IF(Tabla1[[#This Row],[IDU 4]]&lt;&gt;"",VLOOKUP(Tabla1[[#This Row],[IDU 4]],tb_idu!$B:$E,4,FALSE),"")</f>
        <v>101</v>
      </c>
      <c r="O191" s="6" t="s">
        <v>619</v>
      </c>
      <c r="P191" s="6" t="s">
        <v>260</v>
      </c>
      <c r="Q191" s="6">
        <f>IF(Tabla1[[#This Row],[IDU 5]]&lt;&gt;"",VLOOKUP(Tabla1[[#This Row],[IDU 5]],tb_idu!$B:$E,4,FALSE),"")</f>
        <v>102</v>
      </c>
      <c r="R191" s="6" t="s">
        <v>558</v>
      </c>
      <c r="S191" s="6" t="s">
        <v>266</v>
      </c>
      <c r="T191" s="6">
        <f>IF(Tabla1[[#This Row],[IDU 6]]&lt;&gt;"",VLOOKUP(Tabla1[[#This Row],[IDU 6]],tb_idu!$B:$E,4,FALSE),"")</f>
        <v>24</v>
      </c>
      <c r="U191" s="6" t="s">
        <v>595</v>
      </c>
      <c r="V191" s="6"/>
      <c r="W191" s="6" t="str">
        <f>IF(Tabla1[[#This Row],[IDU 7]]&lt;&gt;"",VLOOKUP(Tabla1[[#This Row],[IDU 7]],tb_idu!$B:$E,4,FALSE),"")</f>
        <v/>
      </c>
      <c r="X191" s="6"/>
      <c r="Y191" s="6"/>
      <c r="Z191" s="6" t="str">
        <f>IF(Tabla1[[#This Row],[IDU 8]]&lt;&gt;"",VLOOKUP(Tabla1[[#This Row],[IDU 8]],tb_idu!$B:$E,4,FALSE),"")</f>
        <v/>
      </c>
      <c r="AA191" s="6"/>
      <c r="AB191" s="6"/>
      <c r="AC191" s="6"/>
      <c r="AD191" s="6" t="s">
        <v>711</v>
      </c>
      <c r="AE191" s="6" t="s">
        <v>605</v>
      </c>
      <c r="AF191" s="6" t="s">
        <v>79</v>
      </c>
      <c r="AG191" s="6">
        <f>VLOOKUP(Tabla1[[#This Row],[NOMBRE DEL SITE]],tb_sitio!B:D,3,FALSE)</f>
        <v>80</v>
      </c>
      <c r="AH191" s="6" t="s">
        <v>96</v>
      </c>
      <c r="AI191" s="10">
        <f>VLOOKUP(Tabla1[[#This Row],[NOMBRE DEL PE ( agregador )]],tb_sitio!B:D,3,FALSE)</f>
        <v>6</v>
      </c>
      <c r="AK191">
        <f>IF(Tabla1[[#This Row],[id idu8]]&lt;&gt;"",1,0)</f>
        <v>0</v>
      </c>
      <c r="AL191">
        <f>IF(Tabla1[[#This Row],[id idu7]]&lt;&gt;"",1,0)</f>
        <v>0</v>
      </c>
      <c r="AM191">
        <f>IF(Tabla1[[#This Row],[id idu6]]&lt;&gt;"",1,0)</f>
        <v>1</v>
      </c>
      <c r="AN191">
        <f>IF(Tabla1[[#This Row],[id idu5]]&lt;&gt;"",1,0)</f>
        <v>1</v>
      </c>
      <c r="AO191">
        <f>IF(Tabla1[[#This Row],[id idu4]]&lt;&gt;"",1,0)</f>
        <v>1</v>
      </c>
      <c r="AP191">
        <f>IF(Tabla1[[#This Row],[id idu3]]&lt;&gt;"",1,0)</f>
        <v>1</v>
      </c>
      <c r="AQ191">
        <f>IF(Tabla1[[#This Row],[id idu2]]&lt;&gt;"",1,0)</f>
        <v>1</v>
      </c>
      <c r="AR191">
        <f>IF(OR(Tabla1[[#This Row],[id idu]]&lt;&gt;"",Tabla1[[#This Row],[id servicio]]&lt;&gt;""),1,0)</f>
        <v>1</v>
      </c>
      <c r="AS191">
        <f t="shared" si="2"/>
        <v>6</v>
      </c>
      <c r="AT191" t="str">
        <f>IF(AR191=1,_xlfn.CONCAT("(",1+SUM($AS$1:AS190),",",Tabla1[[#This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(607,25,172,"17-EG6-5","IF3-5",NULL,"LIM_LTO_RAN_1","Gi0/3/0/3","","",6,80),</v>
      </c>
      <c r="AU191" t="str">
        <f>IF(AQ191=1,_xlfn.CONCAT("(",2+SUM($AS$1:AS190),",",Tabla1[[#This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2]])+1,20)),""),""",",2+SUM($AS$1:AS190)-1,",""","",""",""","",""",""","",""",""","",""",",Tabla1[[#This Row],[id_agregador]],",",Tabla1[[#This Row],[id sitio]],"),"),"")</f>
        <v>(608,25,50,"IF4-6","17-EG6-3",607,"","","","",6,80),</v>
      </c>
      <c r="AV191" s="9" t="str">
        <f>IF(AP191=1,_xlfn.CONCAT("(",3+SUM($AS$1:AS190),",",Tabla1[[#This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3]])+1,20)),""),""",",3+SUM($AS$1:AS190)-1,",""","",""",""","",""",""","",""",""","",""",",Tabla1[[#This Row],[id_agregador]],",",Tabla1[[#This Row],[id sitio]],"),"),"")</f>
        <v>(609,25,49,"17-EG6-2","IF3-5",608,"","","","",6,80),</v>
      </c>
      <c r="AW191" t="str">
        <f>IF(AO191=1,_xlfn.CONCAT("(",4+SUM($AS$1:AS190),",",Tabla1[[#This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4]])+1,20)),""),""",",4+SUM($AS$1:AS190)-1,",""","",""",""","",""",""","",""",""","",""",",Tabla1[[#This Row],[id_agregador]],",",Tabla1[[#This Row],[id sitio]],"),"),"")</f>
        <v>(610,25,101,"IF3-5","17-EG6-1",609,"","","","",6,80),</v>
      </c>
      <c r="AX191" t="str">
        <f>IF(AN191=1,_xlfn.CONCAT("(",5+SUM($AS$1:AS190),",",Tabla1[[#This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5]])+1,20)),""),""",",5+SUM($AS$1:AS190)-1,",""","",""",""","",""",""","",""",""","",""",",Tabla1[[#This Row],[id_agregador]],",",Tabla1[[#This Row],[id sitio]],"),"),"")</f>
        <v>(611,25,102,"17-EG6-2","IF4-6",610,"","","","",6,80),</v>
      </c>
      <c r="AY191" t="str">
        <f>IF(AM191=1,_xlfn.CONCAT("(",6+SUM($AS$1:AS190),",",Tabla1[[#This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6]])+1,20)),""),""",",6+SUM($AS$1:AS190)-1,",""","",""",""","",""",""","",""",""","",""",",Tabla1[[#This Row],[id_agregador]],",",Tabla1[[#This Row],[id sitio]],"),"),"")</f>
        <v>(612,25,24,"IF3-5","17-EG6-4",611,"","","","",6,80),</v>
      </c>
      <c r="AZ191" t="str">
        <f>IF(AL191=1,_xlfn.CONCAT("(",7+SUM($AS$1:AS190),",",Tabla1[[#This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7]])+1,20)),""),""",",7+SUM($AS$1:AS190)-1,",""","",""",""","",""",""","",""",""","",""",",Tabla1[[#This Row],[id_agregador]],",",Tabla1[[#This Row],[id sitio]],"),"),"")</f>
        <v/>
      </c>
      <c r="BA191" t="str">
        <f>IF(AK191=1,_xlfn.CONCAT("(",8+SUM($AS$1:AS190),",",Tabla1[[#This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8]])+1,20)),""),""",",8+SUM($AS$1:AS190)-1,",""","",""",""","",""",""","",""",""","",""",",Tabla1[[#This Row],[id_agregador]],",",Tabla1[[#This Row],[id sitio]],"),"),"")</f>
        <v/>
      </c>
    </row>
    <row r="192" spans="1:53" x14ac:dyDescent="0.25">
      <c r="A192" s="6" t="s">
        <v>272</v>
      </c>
      <c r="B192" s="6" t="s">
        <v>483</v>
      </c>
      <c r="C192" s="6">
        <f>VLOOKUP(Tabla1[[#This Row],[NOMBRE DE SERVICIO]],tb_servicio!D:E,2,FALSE)</f>
        <v>99</v>
      </c>
      <c r="D192" s="6" t="s">
        <v>201</v>
      </c>
      <c r="E192" s="6">
        <f>IF(Tabla1[[#This Row],[IDU 1]]&lt;&gt;"",VLOOKUP(Tabla1[[#This Row],[IDU 1]],tb_idu!$B:$E,4,FALSE),"")</f>
        <v>190</v>
      </c>
      <c r="F192" s="6" t="s">
        <v>653</v>
      </c>
      <c r="G192" s="6" t="s">
        <v>252</v>
      </c>
      <c r="H192" s="6">
        <f>IF(Tabla1[[#This Row],[IDU 2]]&lt;&gt;"",VLOOKUP(Tabla1[[#This Row],[IDU 2]],tb_idu!$B:$E,4,FALSE),"")</f>
        <v>119</v>
      </c>
      <c r="I192" s="6" t="s">
        <v>650</v>
      </c>
      <c r="J192" s="6" t="s">
        <v>142</v>
      </c>
      <c r="K192" s="6">
        <f>IF(Tabla1[[#This Row],[IDU 3]]&lt;&gt;"",VLOOKUP(Tabla1[[#This Row],[IDU 3]],tb_idu!$B:$E,4,FALSE),"")</f>
        <v>97</v>
      </c>
      <c r="L192" s="6" t="s">
        <v>669</v>
      </c>
      <c r="M192" s="6" t="s">
        <v>231</v>
      </c>
      <c r="N192" s="6">
        <f>IF(Tabla1[[#This Row],[IDU 4]]&lt;&gt;"",VLOOKUP(Tabla1[[#This Row],[IDU 4]],tb_idu!$B:$E,4,FALSE),"")</f>
        <v>131</v>
      </c>
      <c r="O192" s="6" t="s">
        <v>650</v>
      </c>
      <c r="P192" s="6" t="s">
        <v>244</v>
      </c>
      <c r="Q192" s="6">
        <f>IF(Tabla1[[#This Row],[IDU 5]]&lt;&gt;"",VLOOKUP(Tabla1[[#This Row],[IDU 5]],tb_idu!$B:$E,4,FALSE),"")</f>
        <v>27</v>
      </c>
      <c r="R192" s="6" t="s">
        <v>624</v>
      </c>
      <c r="S192" s="6"/>
      <c r="T192" s="6" t="str">
        <f>IF(Tabla1[[#This Row],[IDU 6]]&lt;&gt;"",VLOOKUP(Tabla1[[#This Row],[IDU 6]],tb_idu!$B:$E,4,FALSE),"")</f>
        <v/>
      </c>
      <c r="U192" s="6"/>
      <c r="V192" s="6"/>
      <c r="W192" s="6" t="str">
        <f>IF(Tabla1[[#This Row],[IDU 7]]&lt;&gt;"",VLOOKUP(Tabla1[[#This Row],[IDU 7]],tb_idu!$B:$E,4,FALSE),"")</f>
        <v/>
      </c>
      <c r="X192" s="6"/>
      <c r="Y192" s="6"/>
      <c r="Z192" s="6" t="str">
        <f>IF(Tabla1[[#This Row],[IDU 8]]&lt;&gt;"",VLOOKUP(Tabla1[[#This Row],[IDU 8]],tb_idu!$B:$E,4,FALSE),"")</f>
        <v/>
      </c>
      <c r="AA192" s="6"/>
      <c r="AB192" s="6"/>
      <c r="AC192" s="6"/>
      <c r="AD192" s="6" t="s">
        <v>607</v>
      </c>
      <c r="AE192" s="6" t="s">
        <v>675</v>
      </c>
      <c r="AF192" s="6" t="s">
        <v>80</v>
      </c>
      <c r="AG192" s="6">
        <f>VLOOKUP(Tabla1[[#This Row],[NOMBRE DEL SITE]],tb_sitio!B:D,3,FALSE)</f>
        <v>81</v>
      </c>
      <c r="AH192" s="6" t="s">
        <v>96</v>
      </c>
      <c r="AI192" s="10">
        <f>VLOOKUP(Tabla1[[#This Row],[NOMBRE DEL PE ( agregador )]],tb_sitio!B:D,3,FALSE)</f>
        <v>6</v>
      </c>
      <c r="AK192">
        <f>IF(Tabla1[[#This Row],[id idu8]]&lt;&gt;"",1,0)</f>
        <v>0</v>
      </c>
      <c r="AL192">
        <f>IF(Tabla1[[#This Row],[id idu7]]&lt;&gt;"",1,0)</f>
        <v>0</v>
      </c>
      <c r="AM192">
        <f>IF(Tabla1[[#This Row],[id idu6]]&lt;&gt;"",1,0)</f>
        <v>0</v>
      </c>
      <c r="AN192">
        <f>IF(Tabla1[[#This Row],[id idu5]]&lt;&gt;"",1,0)</f>
        <v>1</v>
      </c>
      <c r="AO192">
        <f>IF(Tabla1[[#This Row],[id idu4]]&lt;&gt;"",1,0)</f>
        <v>1</v>
      </c>
      <c r="AP192">
        <f>IF(Tabla1[[#This Row],[id idu3]]&lt;&gt;"",1,0)</f>
        <v>1</v>
      </c>
      <c r="AQ192">
        <f>IF(Tabla1[[#This Row],[id idu2]]&lt;&gt;"",1,0)</f>
        <v>1</v>
      </c>
      <c r="AR192">
        <f>IF(OR(Tabla1[[#This Row],[id idu]]&lt;&gt;"",Tabla1[[#This Row],[id servicio]]&lt;&gt;""),1,0)</f>
        <v>1</v>
      </c>
      <c r="AS192">
        <f t="shared" si="2"/>
        <v>5</v>
      </c>
      <c r="AT192" t="str">
        <f>IF(AR192=1,_xlfn.CONCAT("(",1+SUM($AS$1:AS191),",",Tabla1[[#This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(613,99,190,"17-EG6-3","IF3-5",NULL,"LIM_SJMI_AGG_1","Gi1/1/9","","",6,81),</v>
      </c>
      <c r="AU192" t="str">
        <f>IF(AQ192=1,_xlfn.CONCAT("(",2+SUM($AS$1:AS191),",",Tabla1[[#This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2]])+1,20)),""),""",",2+SUM($AS$1:AS191)-1,",""","",""",""","",""",""","",""",""","",""",",Tabla1[[#This Row],[id_agregador]],",",Tabla1[[#This Row],[id sitio]],"),"),"")</f>
        <v>(614,99,119,"IF4-6","IF3-5",613,"","","","",6,81),</v>
      </c>
      <c r="AV192" s="9" t="str">
        <f>IF(AP192=1,_xlfn.CONCAT("(",3+SUM($AS$1:AS191),",",Tabla1[[#This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3]])+1,20)),""),""",",3+SUM($AS$1:AS191)-1,",""","",""",""","",""",""","",""",""","",""",",Tabla1[[#This Row],[id_agregador]],",",Tabla1[[#This Row],[id sitio]],"),"),"")</f>
        <v>(615,99,97,"IF3-5","IF1-2",614,"","","","",6,81),</v>
      </c>
      <c r="AW192" t="str">
        <f>IF(AO192=1,_xlfn.CONCAT("(",4+SUM($AS$1:AS191),",",Tabla1[[#This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4]])+1,20)),""),""",",4+SUM($AS$1:AS191)-1,",""","",""",""","",""",""","",""",""","",""",",Tabla1[[#This Row],[id_agregador]],",",Tabla1[[#This Row],[id sitio]],"),"),"")</f>
        <v>(616,99,131,"IF4-6","IF3-5",615,"","","","",6,81),</v>
      </c>
      <c r="AX192" t="str">
        <f>IF(AN192=1,_xlfn.CONCAT("(",5+SUM($AS$1:AS191),",",Tabla1[[#This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5]])+1,20)),""),""",",5+SUM($AS$1:AS191)-1,",""","",""",""","",""",""","",""",""","",""",",Tabla1[[#This Row],[id_agregador]],",",Tabla1[[#This Row],[id sitio]],"),"),"")</f>
        <v>(617,99,27,"IF3-5","17-EG6-3",616,"","","","",6,81),</v>
      </c>
      <c r="AY192" t="str">
        <f>IF(AM192=1,_xlfn.CONCAT("(",6+SUM($AS$1:AS191),",",Tabla1[[#This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6]])+1,20)),""),""",",6+SUM($AS$1:AS191)-1,",""","",""",""","",""",""","",""",""","",""",",Tabla1[[#This Row],[id_agregador]],",",Tabla1[[#This Row],[id sitio]],"),"),"")</f>
        <v/>
      </c>
      <c r="AZ192" t="str">
        <f>IF(AL192=1,_xlfn.CONCAT("(",7+SUM($AS$1:AS191),",",Tabla1[[#This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7]])+1,20)),""),""",",7+SUM($AS$1:AS191)-1,",""","",""",""","",""",""","",""",""","",""",",Tabla1[[#This Row],[id_agregador]],",",Tabla1[[#This Row],[id sitio]],"),"),"")</f>
        <v/>
      </c>
      <c r="BA192" t="str">
        <f>IF(AK192=1,_xlfn.CONCAT("(",8+SUM($AS$1:AS191),",",Tabla1[[#This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8]])+1,20)),""),""",",8+SUM($AS$1:AS191)-1,",""","",""",""","",""",""","",""",""","",""",",Tabla1[[#This Row],[id_agregador]],",",Tabla1[[#This Row],[id sitio]],"),"),"")</f>
        <v/>
      </c>
    </row>
    <row r="193" spans="1:53" x14ac:dyDescent="0.25">
      <c r="A193" s="6" t="s">
        <v>272</v>
      </c>
      <c r="B193" s="6" t="s">
        <v>484</v>
      </c>
      <c r="C193" s="6">
        <f>VLOOKUP(Tabla1[[#This Row],[NOMBRE DE SERVICIO]],tb_servicio!D:E,2,FALSE)</f>
        <v>97</v>
      </c>
      <c r="D193" s="6" t="s">
        <v>201</v>
      </c>
      <c r="E193" s="6">
        <f>IF(Tabla1[[#This Row],[IDU 1]]&lt;&gt;"",VLOOKUP(Tabla1[[#This Row],[IDU 1]],tb_idu!$B:$E,4,FALSE),"")</f>
        <v>190</v>
      </c>
      <c r="F193" s="6" t="s">
        <v>600</v>
      </c>
      <c r="G193" s="6" t="s">
        <v>252</v>
      </c>
      <c r="H193" s="6">
        <f>IF(Tabla1[[#This Row],[IDU 2]]&lt;&gt;"",VLOOKUP(Tabla1[[#This Row],[IDU 2]],tb_idu!$B:$E,4,FALSE),"")</f>
        <v>119</v>
      </c>
      <c r="I193" s="6" t="s">
        <v>650</v>
      </c>
      <c r="J193" s="6" t="s">
        <v>142</v>
      </c>
      <c r="K193" s="6">
        <f>IF(Tabla1[[#This Row],[IDU 3]]&lt;&gt;"",VLOOKUP(Tabla1[[#This Row],[IDU 3]],tb_idu!$B:$E,4,FALSE),"")</f>
        <v>97</v>
      </c>
      <c r="L193" s="6" t="s">
        <v>669</v>
      </c>
      <c r="M193" s="6" t="s">
        <v>231</v>
      </c>
      <c r="N193" s="6">
        <f>IF(Tabla1[[#This Row],[IDU 4]]&lt;&gt;"",VLOOKUP(Tabla1[[#This Row],[IDU 4]],tb_idu!$B:$E,4,FALSE),"")</f>
        <v>131</v>
      </c>
      <c r="O193" s="6" t="s">
        <v>650</v>
      </c>
      <c r="P193" s="6" t="s">
        <v>244</v>
      </c>
      <c r="Q193" s="6">
        <f>IF(Tabla1[[#This Row],[IDU 5]]&lt;&gt;"",VLOOKUP(Tabla1[[#This Row],[IDU 5]],tb_idu!$B:$E,4,FALSE),"")</f>
        <v>27</v>
      </c>
      <c r="R193" s="6" t="s">
        <v>624</v>
      </c>
      <c r="S193" s="6"/>
      <c r="T193" s="6" t="str">
        <f>IF(Tabla1[[#This Row],[IDU 6]]&lt;&gt;"",VLOOKUP(Tabla1[[#This Row],[IDU 6]],tb_idu!$B:$E,4,FALSE),"")</f>
        <v/>
      </c>
      <c r="U193" s="6"/>
      <c r="V193" s="6"/>
      <c r="W193" s="6" t="str">
        <f>IF(Tabla1[[#This Row],[IDU 7]]&lt;&gt;"",VLOOKUP(Tabla1[[#This Row],[IDU 7]],tb_idu!$B:$E,4,FALSE),"")</f>
        <v/>
      </c>
      <c r="X193" s="6"/>
      <c r="Y193" s="6"/>
      <c r="Z193" s="6" t="str">
        <f>IF(Tabla1[[#This Row],[IDU 8]]&lt;&gt;"",VLOOKUP(Tabla1[[#This Row],[IDU 8]],tb_idu!$B:$E,4,FALSE),"")</f>
        <v/>
      </c>
      <c r="AA193" s="6"/>
      <c r="AB193" s="6"/>
      <c r="AC193" s="6"/>
      <c r="AD193" s="6" t="s">
        <v>607</v>
      </c>
      <c r="AE193" s="6" t="s">
        <v>675</v>
      </c>
      <c r="AF193" s="6" t="s">
        <v>80</v>
      </c>
      <c r="AG193" s="6">
        <f>VLOOKUP(Tabla1[[#This Row],[NOMBRE DEL SITE]],tb_sitio!B:D,3,FALSE)</f>
        <v>81</v>
      </c>
      <c r="AH193" s="6" t="s">
        <v>96</v>
      </c>
      <c r="AI193" s="10">
        <f>VLOOKUP(Tabla1[[#This Row],[NOMBRE DEL PE ( agregador )]],tb_sitio!B:D,3,FALSE)</f>
        <v>6</v>
      </c>
      <c r="AK193">
        <f>IF(Tabla1[[#This Row],[id idu8]]&lt;&gt;"",1,0)</f>
        <v>0</v>
      </c>
      <c r="AL193">
        <f>IF(Tabla1[[#This Row],[id idu7]]&lt;&gt;"",1,0)</f>
        <v>0</v>
      </c>
      <c r="AM193">
        <f>IF(Tabla1[[#This Row],[id idu6]]&lt;&gt;"",1,0)</f>
        <v>0</v>
      </c>
      <c r="AN193">
        <f>IF(Tabla1[[#This Row],[id idu5]]&lt;&gt;"",1,0)</f>
        <v>1</v>
      </c>
      <c r="AO193">
        <f>IF(Tabla1[[#This Row],[id idu4]]&lt;&gt;"",1,0)</f>
        <v>1</v>
      </c>
      <c r="AP193">
        <f>IF(Tabla1[[#This Row],[id idu3]]&lt;&gt;"",1,0)</f>
        <v>1</v>
      </c>
      <c r="AQ193">
        <f>IF(Tabla1[[#This Row],[id idu2]]&lt;&gt;"",1,0)</f>
        <v>1</v>
      </c>
      <c r="AR193">
        <f>IF(OR(Tabla1[[#This Row],[id idu]]&lt;&gt;"",Tabla1[[#This Row],[id servicio]]&lt;&gt;""),1,0)</f>
        <v>1</v>
      </c>
      <c r="AS193">
        <f t="shared" si="2"/>
        <v>5</v>
      </c>
      <c r="AT193" t="str">
        <f>IF(AR193=1,_xlfn.CONCAT("(",1+SUM($AS$1:AS192),",",Tabla1[[#This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(618,97,190,"17-EG6-1","IF3-5",NULL,"LIM_SJMI_AGG_1","Gi1/1/9","","",6,81),</v>
      </c>
      <c r="AU193" t="str">
        <f>IF(AQ193=1,_xlfn.CONCAT("(",2+SUM($AS$1:AS192),",",Tabla1[[#This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2]])+1,20)),""),""",",2+SUM($AS$1:AS192)-1,",""","",""",""","",""",""","",""",""","",""",",Tabla1[[#This Row],[id_agregador]],",",Tabla1[[#This Row],[id sitio]],"),"),"")</f>
        <v>(619,97,119,"IF4-6","IF3-5",618,"","","","",6,81),</v>
      </c>
      <c r="AV193" s="9" t="str">
        <f>IF(AP193=1,_xlfn.CONCAT("(",3+SUM($AS$1:AS192),",",Tabla1[[#This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3]])+1,20)),""),""",",3+SUM($AS$1:AS192)-1,",""","",""",""","",""",""","",""",""","",""",",Tabla1[[#This Row],[id_agregador]],",",Tabla1[[#This Row],[id sitio]],"),"),"")</f>
        <v>(620,97,97,"IF3-5","IF1-2",619,"","","","",6,81),</v>
      </c>
      <c r="AW193" t="str">
        <f>IF(AO193=1,_xlfn.CONCAT("(",4+SUM($AS$1:AS192),",",Tabla1[[#This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4]])+1,20)),""),""",",4+SUM($AS$1:AS192)-1,",""","",""",""","",""",""","",""",""","",""",",Tabla1[[#This Row],[id_agregador]],",",Tabla1[[#This Row],[id sitio]],"),"),"")</f>
        <v>(621,97,131,"IF4-6","IF3-5",620,"","","","",6,81),</v>
      </c>
      <c r="AX193" t="str">
        <f>IF(AN193=1,_xlfn.CONCAT("(",5+SUM($AS$1:AS192),",",Tabla1[[#This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5]])+1,20)),""),""",",5+SUM($AS$1:AS192)-1,",""","",""",""","",""",""","",""",""","",""",",Tabla1[[#This Row],[id_agregador]],",",Tabla1[[#This Row],[id sitio]],"),"),"")</f>
        <v>(622,97,27,"IF3-5","17-EG6-3",621,"","","","",6,81),</v>
      </c>
      <c r="AY193" t="str">
        <f>IF(AM193=1,_xlfn.CONCAT("(",6+SUM($AS$1:AS192),",",Tabla1[[#This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6]])+1,20)),""),""",",6+SUM($AS$1:AS192)-1,",""","",""",""","",""",""","",""",""","",""",",Tabla1[[#This Row],[id_agregador]],",",Tabla1[[#This Row],[id sitio]],"),"),"")</f>
        <v/>
      </c>
      <c r="AZ193" t="str">
        <f>IF(AL193=1,_xlfn.CONCAT("(",7+SUM($AS$1:AS192),",",Tabla1[[#This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7]])+1,20)),""),""",",7+SUM($AS$1:AS192)-1,",""","",""",""","",""",""","",""",""","",""",",Tabla1[[#This Row],[id_agregador]],",",Tabla1[[#This Row],[id sitio]],"),"),"")</f>
        <v/>
      </c>
      <c r="BA193" t="str">
        <f>IF(AK193=1,_xlfn.CONCAT("(",8+SUM($AS$1:AS192),",",Tabla1[[#This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8]])+1,20)),""),""",",8+SUM($AS$1:AS192)-1,",""","",""",""","",""",""","",""",""","",""",",Tabla1[[#This Row],[id_agregador]],",",Tabla1[[#This Row],[id sitio]],"),"),"")</f>
        <v/>
      </c>
    </row>
    <row r="194" spans="1:53" x14ac:dyDescent="0.25">
      <c r="A194" s="6" t="s">
        <v>280</v>
      </c>
      <c r="B194" s="6" t="s">
        <v>485</v>
      </c>
      <c r="C194" s="6">
        <f>VLOOKUP(Tabla1[[#This Row],[NOMBRE DE SERVICIO]],tb_servicio!D:E,2,FALSE)</f>
        <v>98</v>
      </c>
      <c r="D194" s="6" t="s">
        <v>201</v>
      </c>
      <c r="E194" s="6">
        <f>IF(Tabla1[[#This Row],[IDU 1]]&lt;&gt;"",VLOOKUP(Tabla1[[#This Row],[IDU 1]],tb_idu!$B:$E,4,FALSE),"")</f>
        <v>190</v>
      </c>
      <c r="F194" s="6" t="s">
        <v>632</v>
      </c>
      <c r="G194" s="6" t="s">
        <v>252</v>
      </c>
      <c r="H194" s="6">
        <f>IF(Tabla1[[#This Row],[IDU 2]]&lt;&gt;"",VLOOKUP(Tabla1[[#This Row],[IDU 2]],tb_idu!$B:$E,4,FALSE),"")</f>
        <v>119</v>
      </c>
      <c r="I194" s="6" t="s">
        <v>650</v>
      </c>
      <c r="J194" s="6" t="s">
        <v>142</v>
      </c>
      <c r="K194" s="6">
        <f>IF(Tabla1[[#This Row],[IDU 3]]&lt;&gt;"",VLOOKUP(Tabla1[[#This Row],[IDU 3]],tb_idu!$B:$E,4,FALSE),"")</f>
        <v>97</v>
      </c>
      <c r="L194" s="6" t="s">
        <v>669</v>
      </c>
      <c r="M194" s="6" t="s">
        <v>231</v>
      </c>
      <c r="N194" s="6">
        <f>IF(Tabla1[[#This Row],[IDU 4]]&lt;&gt;"",VLOOKUP(Tabla1[[#This Row],[IDU 4]],tb_idu!$B:$E,4,FALSE),"")</f>
        <v>131</v>
      </c>
      <c r="O194" s="6" t="s">
        <v>650</v>
      </c>
      <c r="P194" s="6" t="s">
        <v>244</v>
      </c>
      <c r="Q194" s="6">
        <f>IF(Tabla1[[#This Row],[IDU 5]]&lt;&gt;"",VLOOKUP(Tabla1[[#This Row],[IDU 5]],tb_idu!$B:$E,4,FALSE),"")</f>
        <v>27</v>
      </c>
      <c r="R194" s="6" t="s">
        <v>624</v>
      </c>
      <c r="S194" s="6"/>
      <c r="T194" s="6" t="str">
        <f>IF(Tabla1[[#This Row],[IDU 6]]&lt;&gt;"",VLOOKUP(Tabla1[[#This Row],[IDU 6]],tb_idu!$B:$E,4,FALSE),"")</f>
        <v/>
      </c>
      <c r="U194" s="6"/>
      <c r="V194" s="6"/>
      <c r="W194" s="6" t="str">
        <f>IF(Tabla1[[#This Row],[IDU 7]]&lt;&gt;"",VLOOKUP(Tabla1[[#This Row],[IDU 7]],tb_idu!$B:$E,4,FALSE),"")</f>
        <v/>
      </c>
      <c r="X194" s="6"/>
      <c r="Y194" s="6"/>
      <c r="Z194" s="6" t="str">
        <f>IF(Tabla1[[#This Row],[IDU 8]]&lt;&gt;"",VLOOKUP(Tabla1[[#This Row],[IDU 8]],tb_idu!$B:$E,4,FALSE),"")</f>
        <v/>
      </c>
      <c r="AA194" s="6"/>
      <c r="AB194" s="6"/>
      <c r="AC194" s="6"/>
      <c r="AD194" s="6" t="s">
        <v>607</v>
      </c>
      <c r="AE194" s="6" t="s">
        <v>675</v>
      </c>
      <c r="AF194" s="6" t="s">
        <v>80</v>
      </c>
      <c r="AG194" s="6">
        <f>VLOOKUP(Tabla1[[#This Row],[NOMBRE DEL SITE]],tb_sitio!B:D,3,FALSE)</f>
        <v>81</v>
      </c>
      <c r="AH194" s="6" t="s">
        <v>96</v>
      </c>
      <c r="AI194" s="10">
        <f>VLOOKUP(Tabla1[[#This Row],[NOMBRE DEL PE ( agregador )]],tb_sitio!B:D,3,FALSE)</f>
        <v>6</v>
      </c>
      <c r="AK194">
        <f>IF(Tabla1[[#This Row],[id idu8]]&lt;&gt;"",1,0)</f>
        <v>0</v>
      </c>
      <c r="AL194">
        <f>IF(Tabla1[[#This Row],[id idu7]]&lt;&gt;"",1,0)</f>
        <v>0</v>
      </c>
      <c r="AM194">
        <f>IF(Tabla1[[#This Row],[id idu6]]&lt;&gt;"",1,0)</f>
        <v>0</v>
      </c>
      <c r="AN194">
        <f>IF(Tabla1[[#This Row],[id idu5]]&lt;&gt;"",1,0)</f>
        <v>1</v>
      </c>
      <c r="AO194">
        <f>IF(Tabla1[[#This Row],[id idu4]]&lt;&gt;"",1,0)</f>
        <v>1</v>
      </c>
      <c r="AP194">
        <f>IF(Tabla1[[#This Row],[id idu3]]&lt;&gt;"",1,0)</f>
        <v>1</v>
      </c>
      <c r="AQ194">
        <f>IF(Tabla1[[#This Row],[id idu2]]&lt;&gt;"",1,0)</f>
        <v>1</v>
      </c>
      <c r="AR194">
        <f>IF(OR(Tabla1[[#This Row],[id idu]]&lt;&gt;"",Tabla1[[#This Row],[id servicio]]&lt;&gt;""),1,0)</f>
        <v>1</v>
      </c>
      <c r="AS194">
        <f t="shared" si="2"/>
        <v>5</v>
      </c>
      <c r="AT194" t="str">
        <f>IF(AR194=1,_xlfn.CONCAT("(",1+SUM($AS$1:AS193),",",Tabla1[[#This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(623,98,190,"17-EG6-2","IF3-5",NULL,"LIM_SJMI_AGG_1","Gi1/1/9","","",6,81),</v>
      </c>
      <c r="AU194" t="str">
        <f>IF(AQ194=1,_xlfn.CONCAT("(",2+SUM($AS$1:AS193),",",Tabla1[[#This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2]])+1,20)),""),""",",2+SUM($AS$1:AS193)-1,",""","",""",""","",""",""","",""",""","",""",",Tabla1[[#This Row],[id_agregador]],",",Tabla1[[#This Row],[id sitio]],"),"),"")</f>
        <v>(624,98,119,"IF4-6","IF3-5",623,"","","","",6,81),</v>
      </c>
      <c r="AV194" s="9" t="str">
        <f>IF(AP194=1,_xlfn.CONCAT("(",3+SUM($AS$1:AS193),",",Tabla1[[#This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3]])+1,20)),""),""",",3+SUM($AS$1:AS193)-1,",""","",""",""","",""",""","",""",""","",""",",Tabla1[[#This Row],[id_agregador]],",",Tabla1[[#This Row],[id sitio]],"),"),"")</f>
        <v>(625,98,97,"IF3-5","IF1-2",624,"","","","",6,81),</v>
      </c>
      <c r="AW194" t="str">
        <f>IF(AO194=1,_xlfn.CONCAT("(",4+SUM($AS$1:AS193),",",Tabla1[[#This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4]])+1,20)),""),""",",4+SUM($AS$1:AS193)-1,",""","",""",""","",""",""","",""",""","",""",",Tabla1[[#This Row],[id_agregador]],",",Tabla1[[#This Row],[id sitio]],"),"),"")</f>
        <v>(626,98,131,"IF4-6","IF3-5",625,"","","","",6,81),</v>
      </c>
      <c r="AX194" t="str">
        <f>IF(AN194=1,_xlfn.CONCAT("(",5+SUM($AS$1:AS193),",",Tabla1[[#This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5]])+1,20)),""),""",",5+SUM($AS$1:AS193)-1,",""","",""",""","",""",""","",""",""","",""",",Tabla1[[#This Row],[id_agregador]],",",Tabla1[[#This Row],[id sitio]],"),"),"")</f>
        <v>(627,98,27,"IF3-5","17-EG6-3",626,"","","","",6,81),</v>
      </c>
      <c r="AY194" t="str">
        <f>IF(AM194=1,_xlfn.CONCAT("(",6+SUM($AS$1:AS193),",",Tabla1[[#This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6]])+1,20)),""),""",",6+SUM($AS$1:AS193)-1,",""","",""",""","",""",""","",""",""","",""",",Tabla1[[#This Row],[id_agregador]],",",Tabla1[[#This Row],[id sitio]],"),"),"")</f>
        <v/>
      </c>
      <c r="AZ194" t="str">
        <f>IF(AL194=1,_xlfn.CONCAT("(",7+SUM($AS$1:AS193),",",Tabla1[[#This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7]])+1,20)),""),""",",7+SUM($AS$1:AS193)-1,",""","",""",""","",""",""","",""",""","",""",",Tabla1[[#This Row],[id_agregador]],",",Tabla1[[#This Row],[id sitio]],"),"),"")</f>
        <v/>
      </c>
      <c r="BA194" t="str">
        <f>IF(AK194=1,_xlfn.CONCAT("(",8+SUM($AS$1:AS193),",",Tabla1[[#This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8]])+1,20)),""),""",",8+SUM($AS$1:AS193)-1,",""","",""",""","",""",""","",""",""","",""",",Tabla1[[#This Row],[id_agregador]],",",Tabla1[[#This Row],[id sitio]],"),"),"")</f>
        <v/>
      </c>
    </row>
    <row r="195" spans="1:53" x14ac:dyDescent="0.25">
      <c r="A195" s="6" t="s">
        <v>272</v>
      </c>
      <c r="B195" s="6" t="s">
        <v>486</v>
      </c>
      <c r="C195" s="6">
        <f>VLOOKUP(Tabla1[[#This Row],[NOMBRE DE SERVICIO]],tb_servicio!D:E,2,FALSE)</f>
        <v>100</v>
      </c>
      <c r="D195" s="6" t="s">
        <v>202</v>
      </c>
      <c r="E195" s="6">
        <f>IF(Tabla1[[#This Row],[IDU 1]]&lt;&gt;"",VLOOKUP(Tabla1[[#This Row],[IDU 1]],tb_idu!$B:$E,4,FALSE),"")</f>
        <v>189</v>
      </c>
      <c r="F195" s="6" t="s">
        <v>617</v>
      </c>
      <c r="G195" s="6" t="s">
        <v>201</v>
      </c>
      <c r="H195" s="6">
        <f>IF(Tabla1[[#This Row],[IDU 2]]&lt;&gt;"",VLOOKUP(Tabla1[[#This Row],[IDU 2]],tb_idu!$B:$E,4,FALSE),"")</f>
        <v>190</v>
      </c>
      <c r="I195" s="6" t="s">
        <v>599</v>
      </c>
      <c r="J195" s="6" t="s">
        <v>252</v>
      </c>
      <c r="K195" s="6">
        <f>IF(Tabla1[[#This Row],[IDU 3]]&lt;&gt;"",VLOOKUP(Tabla1[[#This Row],[IDU 3]],tb_idu!$B:$E,4,FALSE),"")</f>
        <v>119</v>
      </c>
      <c r="L195" s="6" t="s">
        <v>650</v>
      </c>
      <c r="M195" s="6" t="s">
        <v>142</v>
      </c>
      <c r="N195" s="6">
        <f>IF(Tabla1[[#This Row],[IDU 4]]&lt;&gt;"",VLOOKUP(Tabla1[[#This Row],[IDU 4]],tb_idu!$B:$E,4,FALSE),"")</f>
        <v>97</v>
      </c>
      <c r="O195" s="6" t="s">
        <v>669</v>
      </c>
      <c r="P195" s="6" t="s">
        <v>231</v>
      </c>
      <c r="Q195" s="6">
        <f>IF(Tabla1[[#This Row],[IDU 5]]&lt;&gt;"",VLOOKUP(Tabla1[[#This Row],[IDU 5]],tb_idu!$B:$E,4,FALSE),"")</f>
        <v>131</v>
      </c>
      <c r="R195" s="6" t="s">
        <v>650</v>
      </c>
      <c r="S195" s="6" t="s">
        <v>244</v>
      </c>
      <c r="T195" s="6">
        <f>IF(Tabla1[[#This Row],[IDU 6]]&lt;&gt;"",VLOOKUP(Tabla1[[#This Row],[IDU 6]],tb_idu!$B:$E,4,FALSE),"")</f>
        <v>27</v>
      </c>
      <c r="U195" s="6" t="s">
        <v>624</v>
      </c>
      <c r="V195" s="6"/>
      <c r="W195" s="6" t="str">
        <f>IF(Tabla1[[#This Row],[IDU 7]]&lt;&gt;"",VLOOKUP(Tabla1[[#This Row],[IDU 7]],tb_idu!$B:$E,4,FALSE),"")</f>
        <v/>
      </c>
      <c r="X195" s="6"/>
      <c r="Y195" s="6"/>
      <c r="Z195" s="6" t="str">
        <f>IF(Tabla1[[#This Row],[IDU 8]]&lt;&gt;"",VLOOKUP(Tabla1[[#This Row],[IDU 8]],tb_idu!$B:$E,4,FALSE),"")</f>
        <v/>
      </c>
      <c r="AA195" s="6"/>
      <c r="AB195" s="6"/>
      <c r="AC195" s="6"/>
      <c r="AD195" s="6" t="s">
        <v>607</v>
      </c>
      <c r="AE195" s="6" t="s">
        <v>675</v>
      </c>
      <c r="AF195" s="6" t="s">
        <v>80</v>
      </c>
      <c r="AG195" s="6">
        <f>VLOOKUP(Tabla1[[#This Row],[NOMBRE DEL SITE]],tb_sitio!B:D,3,FALSE)</f>
        <v>81</v>
      </c>
      <c r="AH195" s="6" t="s">
        <v>96</v>
      </c>
      <c r="AI195" s="10">
        <f>VLOOKUP(Tabla1[[#This Row],[NOMBRE DEL PE ( agregador )]],tb_sitio!B:D,3,FALSE)</f>
        <v>6</v>
      </c>
      <c r="AK195">
        <f>IF(Tabla1[[#This Row],[id idu8]]&lt;&gt;"",1,0)</f>
        <v>0</v>
      </c>
      <c r="AL195">
        <f>IF(Tabla1[[#This Row],[id idu7]]&lt;&gt;"",1,0)</f>
        <v>0</v>
      </c>
      <c r="AM195">
        <f>IF(Tabla1[[#This Row],[id idu6]]&lt;&gt;"",1,0)</f>
        <v>1</v>
      </c>
      <c r="AN195">
        <f>IF(Tabla1[[#This Row],[id idu5]]&lt;&gt;"",1,0)</f>
        <v>1</v>
      </c>
      <c r="AO195">
        <f>IF(Tabla1[[#This Row],[id idu4]]&lt;&gt;"",1,0)</f>
        <v>1</v>
      </c>
      <c r="AP195">
        <f>IF(Tabla1[[#This Row],[id idu3]]&lt;&gt;"",1,0)</f>
        <v>1</v>
      </c>
      <c r="AQ195">
        <f>IF(Tabla1[[#This Row],[id idu2]]&lt;&gt;"",1,0)</f>
        <v>1</v>
      </c>
      <c r="AR195">
        <f>IF(OR(Tabla1[[#This Row],[id idu]]&lt;&gt;"",Tabla1[[#This Row],[id servicio]]&lt;&gt;""),1,0)</f>
        <v>1</v>
      </c>
      <c r="AS195">
        <f t="shared" ref="AS195:AS226" si="3">SUM(AK195:AR195)</f>
        <v>6</v>
      </c>
      <c r="AT195" t="str">
        <f>IF(AR195=1,_xlfn.CONCAT("(",1+SUM($AS$1:AS194),",",Tabla1[[#This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(628,100,189,"17-EG6-1","17-EG6-4",NULL,"LIM_SJMI_AGG_1","Gi1/1/9","","",6,81),</v>
      </c>
      <c r="AU195" t="str">
        <f>IF(AQ195=1,_xlfn.CONCAT("(",2+SUM($AS$1:AS194),",",Tabla1[[#This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2]])+1,20)),""),""",",2+SUM($AS$1:AS194)-1,",""","",""",""","",""",""","",""",""","",""",",Tabla1[[#This Row],[id_agregador]],",",Tabla1[[#This Row],[id sitio]],"),"),"")</f>
        <v>(629,100,190,"17-EG6-4","IF3-5",628,"","","","",6,81),</v>
      </c>
      <c r="AV195" s="9" t="str">
        <f>IF(AP195=1,_xlfn.CONCAT("(",3+SUM($AS$1:AS194),",",Tabla1[[#This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3]])+1,20)),""),""",",3+SUM($AS$1:AS194)-1,",""","",""",""","",""",""","",""",""","",""",",Tabla1[[#This Row],[id_agregador]],",",Tabla1[[#This Row],[id sitio]],"),"),"")</f>
        <v>(630,100,119,"IF4-6","IF3-5",629,"","","","",6,81),</v>
      </c>
      <c r="AW195" t="str">
        <f>IF(AO195=1,_xlfn.CONCAT("(",4+SUM($AS$1:AS194),",",Tabla1[[#This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4]])+1,20)),""),""",",4+SUM($AS$1:AS194)-1,",""","",""",""","",""",""","",""",""","",""",",Tabla1[[#This Row],[id_agregador]],",",Tabla1[[#This Row],[id sitio]],"),"),"")</f>
        <v>(631,100,97,"IF3-5","IF1-2",630,"","","","",6,81),</v>
      </c>
      <c r="AX195" t="str">
        <f>IF(AN195=1,_xlfn.CONCAT("(",5+SUM($AS$1:AS194),",",Tabla1[[#This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5]])+1,20)),""),""",",5+SUM($AS$1:AS194)-1,",""","",""",""","",""",""","",""",""","",""",",Tabla1[[#This Row],[id_agregador]],",",Tabla1[[#This Row],[id sitio]],"),"),"")</f>
        <v>(632,100,131,"IF4-6","IF3-5",631,"","","","",6,81),</v>
      </c>
      <c r="AY195" t="str">
        <f>IF(AM195=1,_xlfn.CONCAT("(",6+SUM($AS$1:AS194),",",Tabla1[[#This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6]])+1,20)),""),""",",6+SUM($AS$1:AS194)-1,",""","",""",""","",""",""","",""",""","",""",",Tabla1[[#This Row],[id_agregador]],",",Tabla1[[#This Row],[id sitio]],"),"),"")</f>
        <v>(633,100,27,"IF3-5","17-EG6-3",632,"","","","",6,81),</v>
      </c>
      <c r="AZ195" t="str">
        <f>IF(AL195=1,_xlfn.CONCAT("(",7+SUM($AS$1:AS194),",",Tabla1[[#This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7]])+1,20)),""),""",",7+SUM($AS$1:AS194)-1,",""","",""",""","",""",""","",""",""","",""",",Tabla1[[#This Row],[id_agregador]],",",Tabla1[[#This Row],[id sitio]],"),"),"")</f>
        <v/>
      </c>
      <c r="BA195" t="str">
        <f>IF(AK195=1,_xlfn.CONCAT("(",8+SUM($AS$1:AS194),",",Tabla1[[#This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8]])+1,20)),""),""",",8+SUM($AS$1:AS194)-1,",""","",""",""","",""",""","",""",""","",""",",Tabla1[[#This Row],[id_agregador]],",",Tabla1[[#This Row],[id sitio]],"),"),"")</f>
        <v/>
      </c>
    </row>
    <row r="196" spans="1:53" x14ac:dyDescent="0.25">
      <c r="A196" s="6" t="s">
        <v>272</v>
      </c>
      <c r="B196" s="6" t="s">
        <v>487</v>
      </c>
      <c r="C196" s="6">
        <f>VLOOKUP(Tabla1[[#This Row],[NOMBRE DE SERVICIO]],tb_servicio!D:E,2,FALSE)</f>
        <v>101</v>
      </c>
      <c r="D196" s="6" t="s">
        <v>202</v>
      </c>
      <c r="E196" s="6">
        <f>IF(Tabla1[[#This Row],[IDU 1]]&lt;&gt;"",VLOOKUP(Tabla1[[#This Row],[IDU 1]],tb_idu!$B:$E,4,FALSE),"")</f>
        <v>189</v>
      </c>
      <c r="F196" s="6" t="s">
        <v>681</v>
      </c>
      <c r="G196" s="6" t="s">
        <v>201</v>
      </c>
      <c r="H196" s="6">
        <f>IF(Tabla1[[#This Row],[IDU 2]]&lt;&gt;"",VLOOKUP(Tabla1[[#This Row],[IDU 2]],tb_idu!$B:$E,4,FALSE),"")</f>
        <v>190</v>
      </c>
      <c r="I196" s="6" t="s">
        <v>599</v>
      </c>
      <c r="J196" s="6" t="s">
        <v>252</v>
      </c>
      <c r="K196" s="6">
        <f>IF(Tabla1[[#This Row],[IDU 3]]&lt;&gt;"",VLOOKUP(Tabla1[[#This Row],[IDU 3]],tb_idu!$B:$E,4,FALSE),"")</f>
        <v>119</v>
      </c>
      <c r="L196" s="6" t="s">
        <v>650</v>
      </c>
      <c r="M196" s="6" t="s">
        <v>142</v>
      </c>
      <c r="N196" s="6">
        <f>IF(Tabla1[[#This Row],[IDU 4]]&lt;&gt;"",VLOOKUP(Tabla1[[#This Row],[IDU 4]],tb_idu!$B:$E,4,FALSE),"")</f>
        <v>97</v>
      </c>
      <c r="O196" s="6" t="s">
        <v>669</v>
      </c>
      <c r="P196" s="6" t="s">
        <v>231</v>
      </c>
      <c r="Q196" s="6">
        <f>IF(Tabla1[[#This Row],[IDU 5]]&lt;&gt;"",VLOOKUP(Tabla1[[#This Row],[IDU 5]],tb_idu!$B:$E,4,FALSE),"")</f>
        <v>131</v>
      </c>
      <c r="R196" s="6" t="s">
        <v>650</v>
      </c>
      <c r="S196" s="6" t="s">
        <v>244</v>
      </c>
      <c r="T196" s="6">
        <f>IF(Tabla1[[#This Row],[IDU 6]]&lt;&gt;"",VLOOKUP(Tabla1[[#This Row],[IDU 6]],tb_idu!$B:$E,4,FALSE),"")</f>
        <v>27</v>
      </c>
      <c r="U196" s="6" t="s">
        <v>624</v>
      </c>
      <c r="V196" s="6"/>
      <c r="W196" s="6" t="str">
        <f>IF(Tabla1[[#This Row],[IDU 7]]&lt;&gt;"",VLOOKUP(Tabla1[[#This Row],[IDU 7]],tb_idu!$B:$E,4,FALSE),"")</f>
        <v/>
      </c>
      <c r="X196" s="6"/>
      <c r="Y196" s="6"/>
      <c r="Z196" s="6" t="str">
        <f>IF(Tabla1[[#This Row],[IDU 8]]&lt;&gt;"",VLOOKUP(Tabla1[[#This Row],[IDU 8]],tb_idu!$B:$E,4,FALSE),"")</f>
        <v/>
      </c>
      <c r="AA196" s="6"/>
      <c r="AB196" s="6"/>
      <c r="AC196" s="6"/>
      <c r="AD196" s="6" t="s">
        <v>607</v>
      </c>
      <c r="AE196" s="6" t="s">
        <v>675</v>
      </c>
      <c r="AF196" s="6" t="s">
        <v>80</v>
      </c>
      <c r="AG196" s="6">
        <f>VLOOKUP(Tabla1[[#This Row],[NOMBRE DEL SITE]],tb_sitio!B:D,3,FALSE)</f>
        <v>81</v>
      </c>
      <c r="AH196" s="6" t="s">
        <v>96</v>
      </c>
      <c r="AI196" s="10">
        <f>VLOOKUP(Tabla1[[#This Row],[NOMBRE DEL PE ( agregador )]],tb_sitio!B:D,3,FALSE)</f>
        <v>6</v>
      </c>
      <c r="AK196">
        <f>IF(Tabla1[[#This Row],[id idu8]]&lt;&gt;"",1,0)</f>
        <v>0</v>
      </c>
      <c r="AL196">
        <f>IF(Tabla1[[#This Row],[id idu7]]&lt;&gt;"",1,0)</f>
        <v>0</v>
      </c>
      <c r="AM196">
        <f>IF(Tabla1[[#This Row],[id idu6]]&lt;&gt;"",1,0)</f>
        <v>1</v>
      </c>
      <c r="AN196">
        <f>IF(Tabla1[[#This Row],[id idu5]]&lt;&gt;"",1,0)</f>
        <v>1</v>
      </c>
      <c r="AO196">
        <f>IF(Tabla1[[#This Row],[id idu4]]&lt;&gt;"",1,0)</f>
        <v>1</v>
      </c>
      <c r="AP196">
        <f>IF(Tabla1[[#This Row],[id idu3]]&lt;&gt;"",1,0)</f>
        <v>1</v>
      </c>
      <c r="AQ196">
        <f>IF(Tabla1[[#This Row],[id idu2]]&lt;&gt;"",1,0)</f>
        <v>1</v>
      </c>
      <c r="AR196">
        <f>IF(OR(Tabla1[[#This Row],[id idu]]&lt;&gt;"",Tabla1[[#This Row],[id servicio]]&lt;&gt;""),1,0)</f>
        <v>1</v>
      </c>
      <c r="AS196">
        <f t="shared" si="3"/>
        <v>6</v>
      </c>
      <c r="AT196" t="str">
        <f>IF(AR196=1,_xlfn.CONCAT("(",1+SUM($AS$1:AS195),",",Tabla1[[#This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(634,101,189,"17-EG6-2","17-EG6-4",NULL,"LIM_SJMI_AGG_1","Gi1/1/9","","",6,81),</v>
      </c>
      <c r="AU196" t="str">
        <f>IF(AQ196=1,_xlfn.CONCAT("(",2+SUM($AS$1:AS195),",",Tabla1[[#This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2]])+1,20)),""),""",",2+SUM($AS$1:AS195)-1,",""","",""",""","",""",""","",""",""","",""",",Tabla1[[#This Row],[id_agregador]],",",Tabla1[[#This Row],[id sitio]],"),"),"")</f>
        <v>(635,101,190,"17-EG6-4","IF3-5",634,"","","","",6,81),</v>
      </c>
      <c r="AV196" s="9" t="str">
        <f>IF(AP196=1,_xlfn.CONCAT("(",3+SUM($AS$1:AS195),",",Tabla1[[#This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3]])+1,20)),""),""",",3+SUM($AS$1:AS195)-1,",""","",""",""","",""",""","",""",""","",""",",Tabla1[[#This Row],[id_agregador]],",",Tabla1[[#This Row],[id sitio]],"),"),"")</f>
        <v>(636,101,119,"IF4-6","IF3-5",635,"","","","",6,81),</v>
      </c>
      <c r="AW196" t="str">
        <f>IF(AO196=1,_xlfn.CONCAT("(",4+SUM($AS$1:AS195),",",Tabla1[[#This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4]])+1,20)),""),""",",4+SUM($AS$1:AS195)-1,",""","",""",""","",""",""","",""",""","",""",",Tabla1[[#This Row],[id_agregador]],",",Tabla1[[#This Row],[id sitio]],"),"),"")</f>
        <v>(637,101,97,"IF3-5","IF1-2",636,"","","","",6,81),</v>
      </c>
      <c r="AX196" t="str">
        <f>IF(AN196=1,_xlfn.CONCAT("(",5+SUM($AS$1:AS195),",",Tabla1[[#This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5]])+1,20)),""),""",",5+SUM($AS$1:AS195)-1,",""","",""",""","",""",""","",""",""","",""",",Tabla1[[#This Row],[id_agregador]],",",Tabla1[[#This Row],[id sitio]],"),"),"")</f>
        <v>(638,101,131,"IF4-6","IF3-5",637,"","","","",6,81),</v>
      </c>
      <c r="AY196" t="str">
        <f>IF(AM196=1,_xlfn.CONCAT("(",6+SUM($AS$1:AS195),",",Tabla1[[#This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6]])+1,20)),""),""",",6+SUM($AS$1:AS195)-1,",""","",""",""","",""",""","",""",""","",""",",Tabla1[[#This Row],[id_agregador]],",",Tabla1[[#This Row],[id sitio]],"),"),"")</f>
        <v>(639,101,27,"IF3-5","17-EG6-3",638,"","","","",6,81),</v>
      </c>
      <c r="AZ196" t="str">
        <f>IF(AL196=1,_xlfn.CONCAT("(",7+SUM($AS$1:AS195),",",Tabla1[[#This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7]])+1,20)),""),""",",7+SUM($AS$1:AS195)-1,",""","",""",""","",""",""","",""",""","",""",",Tabla1[[#This Row],[id_agregador]],",",Tabla1[[#This Row],[id sitio]],"),"),"")</f>
        <v/>
      </c>
      <c r="BA196" t="str">
        <f>IF(AK196=1,_xlfn.CONCAT("(",8+SUM($AS$1:AS195),",",Tabla1[[#This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8]])+1,20)),""),""",",8+SUM($AS$1:AS195)-1,",""","",""",""","",""",""","",""",""","",""",",Tabla1[[#This Row],[id_agregador]],",",Tabla1[[#This Row],[id sitio]],"),"),"")</f>
        <v/>
      </c>
    </row>
    <row r="197" spans="1:53" x14ac:dyDescent="0.25">
      <c r="A197" s="6" t="s">
        <v>272</v>
      </c>
      <c r="B197" s="6" t="s">
        <v>488</v>
      </c>
      <c r="C197" s="6">
        <f>VLOOKUP(Tabla1[[#This Row],[NOMBRE DE SERVICIO]],tb_servicio!D:E,2,FALSE)</f>
        <v>102</v>
      </c>
      <c r="D197" s="6" t="s">
        <v>202</v>
      </c>
      <c r="E197" s="6">
        <f>IF(Tabla1[[#This Row],[IDU 1]]&lt;&gt;"",VLOOKUP(Tabla1[[#This Row],[IDU 1]],tb_idu!$B:$E,4,FALSE),"")</f>
        <v>189</v>
      </c>
      <c r="F197" s="6" t="s">
        <v>543</v>
      </c>
      <c r="G197" s="6" t="s">
        <v>201</v>
      </c>
      <c r="H197" s="6">
        <f>IF(Tabla1[[#This Row],[IDU 2]]&lt;&gt;"",VLOOKUP(Tabla1[[#This Row],[IDU 2]],tb_idu!$B:$E,4,FALSE),"")</f>
        <v>190</v>
      </c>
      <c r="I197" s="6" t="s">
        <v>599</v>
      </c>
      <c r="J197" s="6" t="s">
        <v>252</v>
      </c>
      <c r="K197" s="6">
        <f>IF(Tabla1[[#This Row],[IDU 3]]&lt;&gt;"",VLOOKUP(Tabla1[[#This Row],[IDU 3]],tb_idu!$B:$E,4,FALSE),"")</f>
        <v>119</v>
      </c>
      <c r="L197" s="6" t="s">
        <v>650</v>
      </c>
      <c r="M197" s="6" t="s">
        <v>142</v>
      </c>
      <c r="N197" s="6">
        <f>IF(Tabla1[[#This Row],[IDU 4]]&lt;&gt;"",VLOOKUP(Tabla1[[#This Row],[IDU 4]],tb_idu!$B:$E,4,FALSE),"")</f>
        <v>97</v>
      </c>
      <c r="O197" s="6" t="s">
        <v>669</v>
      </c>
      <c r="P197" s="6" t="s">
        <v>231</v>
      </c>
      <c r="Q197" s="6">
        <f>IF(Tabla1[[#This Row],[IDU 5]]&lt;&gt;"",VLOOKUP(Tabla1[[#This Row],[IDU 5]],tb_idu!$B:$E,4,FALSE),"")</f>
        <v>131</v>
      </c>
      <c r="R197" s="6" t="s">
        <v>650</v>
      </c>
      <c r="S197" s="6" t="s">
        <v>244</v>
      </c>
      <c r="T197" s="6">
        <f>IF(Tabla1[[#This Row],[IDU 6]]&lt;&gt;"",VLOOKUP(Tabla1[[#This Row],[IDU 6]],tb_idu!$B:$E,4,FALSE),"")</f>
        <v>27</v>
      </c>
      <c r="U197" s="6" t="s">
        <v>624</v>
      </c>
      <c r="V197" s="6"/>
      <c r="W197" s="6" t="str">
        <f>IF(Tabla1[[#This Row],[IDU 7]]&lt;&gt;"",VLOOKUP(Tabla1[[#This Row],[IDU 7]],tb_idu!$B:$E,4,FALSE),"")</f>
        <v/>
      </c>
      <c r="X197" s="6"/>
      <c r="Y197" s="6"/>
      <c r="Z197" s="6" t="str">
        <f>IF(Tabla1[[#This Row],[IDU 8]]&lt;&gt;"",VLOOKUP(Tabla1[[#This Row],[IDU 8]],tb_idu!$B:$E,4,FALSE),"")</f>
        <v/>
      </c>
      <c r="AA197" s="6"/>
      <c r="AB197" s="6"/>
      <c r="AC197" s="6"/>
      <c r="AD197" s="6" t="s">
        <v>607</v>
      </c>
      <c r="AE197" s="6" t="s">
        <v>675</v>
      </c>
      <c r="AF197" s="6" t="s">
        <v>80</v>
      </c>
      <c r="AG197" s="6">
        <f>VLOOKUP(Tabla1[[#This Row],[NOMBRE DEL SITE]],tb_sitio!B:D,3,FALSE)</f>
        <v>81</v>
      </c>
      <c r="AH197" s="6" t="s">
        <v>96</v>
      </c>
      <c r="AI197" s="10">
        <f>VLOOKUP(Tabla1[[#This Row],[NOMBRE DEL PE ( agregador )]],tb_sitio!B:D,3,FALSE)</f>
        <v>6</v>
      </c>
      <c r="AK197">
        <f>IF(Tabla1[[#This Row],[id idu8]]&lt;&gt;"",1,0)</f>
        <v>0</v>
      </c>
      <c r="AL197">
        <f>IF(Tabla1[[#This Row],[id idu7]]&lt;&gt;"",1,0)</f>
        <v>0</v>
      </c>
      <c r="AM197">
        <f>IF(Tabla1[[#This Row],[id idu6]]&lt;&gt;"",1,0)</f>
        <v>1</v>
      </c>
      <c r="AN197">
        <f>IF(Tabla1[[#This Row],[id idu5]]&lt;&gt;"",1,0)</f>
        <v>1</v>
      </c>
      <c r="AO197">
        <f>IF(Tabla1[[#This Row],[id idu4]]&lt;&gt;"",1,0)</f>
        <v>1</v>
      </c>
      <c r="AP197">
        <f>IF(Tabla1[[#This Row],[id idu3]]&lt;&gt;"",1,0)</f>
        <v>1</v>
      </c>
      <c r="AQ197">
        <f>IF(Tabla1[[#This Row],[id idu2]]&lt;&gt;"",1,0)</f>
        <v>1</v>
      </c>
      <c r="AR197">
        <f>IF(OR(Tabla1[[#This Row],[id idu]]&lt;&gt;"",Tabla1[[#This Row],[id servicio]]&lt;&gt;""),1,0)</f>
        <v>1</v>
      </c>
      <c r="AS197">
        <f t="shared" si="3"/>
        <v>6</v>
      </c>
      <c r="AT197" t="str">
        <f>IF(AR197=1,_xlfn.CONCAT("(",1+SUM($AS$1:AS196),",",Tabla1[[#This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(640,102,189,"17-EG6-3","17-EG6-4",NULL,"LIM_SJMI_AGG_1","Gi1/1/9","","",6,81),</v>
      </c>
      <c r="AU197" t="str">
        <f>IF(AQ197=1,_xlfn.CONCAT("(",2+SUM($AS$1:AS196),",",Tabla1[[#This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2]])+1,20)),""),""",",2+SUM($AS$1:AS196)-1,",""","",""",""","",""",""","",""",""","",""",",Tabla1[[#This Row],[id_agregador]],",",Tabla1[[#This Row],[id sitio]],"),"),"")</f>
        <v>(641,102,190,"17-EG6-4","IF3-5",640,"","","","",6,81),</v>
      </c>
      <c r="AV197" s="9" t="str">
        <f>IF(AP197=1,_xlfn.CONCAT("(",3+SUM($AS$1:AS196),",",Tabla1[[#This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3]])+1,20)),""),""",",3+SUM($AS$1:AS196)-1,",""","",""",""","",""",""","",""",""","",""",",Tabla1[[#This Row],[id_agregador]],",",Tabla1[[#This Row],[id sitio]],"),"),"")</f>
        <v>(642,102,119,"IF4-6","IF3-5",641,"","","","",6,81),</v>
      </c>
      <c r="AW197" t="str">
        <f>IF(AO197=1,_xlfn.CONCAT("(",4+SUM($AS$1:AS196),",",Tabla1[[#This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4]])+1,20)),""),""",",4+SUM($AS$1:AS196)-1,",""","",""",""","",""",""","",""",""","",""",",Tabla1[[#This Row],[id_agregador]],",",Tabla1[[#This Row],[id sitio]],"),"),"")</f>
        <v>(643,102,97,"IF3-5","IF1-2",642,"","","","",6,81),</v>
      </c>
      <c r="AX197" t="str">
        <f>IF(AN197=1,_xlfn.CONCAT("(",5+SUM($AS$1:AS196),",",Tabla1[[#This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5]])+1,20)),""),""",",5+SUM($AS$1:AS196)-1,",""","",""",""","",""",""","",""",""","",""",",Tabla1[[#This Row],[id_agregador]],",",Tabla1[[#This Row],[id sitio]],"),"),"")</f>
        <v>(644,102,131,"IF4-6","IF3-5",643,"","","","",6,81),</v>
      </c>
      <c r="AY197" t="str">
        <f>IF(AM197=1,_xlfn.CONCAT("(",6+SUM($AS$1:AS196),",",Tabla1[[#This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6]])+1,20)),""),""",",6+SUM($AS$1:AS196)-1,",""","",""",""","",""",""","",""",""","",""",",Tabla1[[#This Row],[id_agregador]],",",Tabla1[[#This Row],[id sitio]],"),"),"")</f>
        <v>(645,102,27,"IF3-5","17-EG6-3",644,"","","","",6,81),</v>
      </c>
      <c r="AZ197" t="str">
        <f>IF(AL197=1,_xlfn.CONCAT("(",7+SUM($AS$1:AS196),",",Tabla1[[#This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7]])+1,20)),""),""",",7+SUM($AS$1:AS196)-1,",""","",""",""","",""",""","",""",""","",""",",Tabla1[[#This Row],[id_agregador]],",",Tabla1[[#This Row],[id sitio]],"),"),"")</f>
        <v/>
      </c>
      <c r="BA197" t="str">
        <f>IF(AK197=1,_xlfn.CONCAT("(",8+SUM($AS$1:AS196),",",Tabla1[[#This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8]])+1,20)),""),""",",8+SUM($AS$1:AS196)-1,",""","",""",""","",""",""","",""",""","",""",",Tabla1[[#This Row],[id_agregador]],",",Tabla1[[#This Row],[id sitio]],"),"),"")</f>
        <v/>
      </c>
    </row>
    <row r="198" spans="1:53" x14ac:dyDescent="0.25">
      <c r="A198" s="6" t="s">
        <v>273</v>
      </c>
      <c r="B198" s="6" t="s">
        <v>489</v>
      </c>
      <c r="C198" s="6">
        <f>VLOOKUP(Tabla1[[#This Row],[NOMBRE DE SERVICIO]],tb_servicio!D:E,2,FALSE)</f>
        <v>90</v>
      </c>
      <c r="D198" s="6" t="s">
        <v>203</v>
      </c>
      <c r="E198" s="6">
        <f>IF(Tabla1[[#This Row],[IDU 1]]&lt;&gt;"",VLOOKUP(Tabla1[[#This Row],[IDU 1]],tb_idu!$B:$E,4,FALSE),"")</f>
        <v>192</v>
      </c>
      <c r="F198" s="6" t="s">
        <v>599</v>
      </c>
      <c r="G198" s="6" t="s">
        <v>136</v>
      </c>
      <c r="H198" s="6">
        <f>IF(Tabla1[[#This Row],[IDU 2]]&lt;&gt;"",VLOOKUP(Tabla1[[#This Row],[IDU 2]],tb_idu!$B:$E,4,FALSE),"")</f>
        <v>87</v>
      </c>
      <c r="I198" s="6" t="s">
        <v>628</v>
      </c>
      <c r="J198" s="6" t="s">
        <v>112</v>
      </c>
      <c r="K198" s="6">
        <f>IF(Tabla1[[#This Row],[IDU 3]]&lt;&gt;"",VLOOKUP(Tabla1[[#This Row],[IDU 3]],tb_idu!$B:$E,4,FALSE),"")</f>
        <v>18</v>
      </c>
      <c r="L198" s="6" t="s">
        <v>585</v>
      </c>
      <c r="M198" s="6" t="s">
        <v>111</v>
      </c>
      <c r="N198" s="6">
        <f>IF(Tabla1[[#This Row],[IDU 4]]&lt;&gt;"",VLOOKUP(Tabla1[[#This Row],[IDU 4]],tb_idu!$B:$E,4,FALSE),"")</f>
        <v>16</v>
      </c>
      <c r="O198" s="6" t="s">
        <v>568</v>
      </c>
      <c r="P198" s="6" t="s">
        <v>115</v>
      </c>
      <c r="Q198" s="6">
        <f>IF(Tabla1[[#This Row],[IDU 5]]&lt;&gt;"",VLOOKUP(Tabla1[[#This Row],[IDU 5]],tb_idu!$B:$E,4,FALSE),"")</f>
        <v>32</v>
      </c>
      <c r="R198" s="6" t="s">
        <v>563</v>
      </c>
      <c r="S198" s="6" t="s">
        <v>223</v>
      </c>
      <c r="T198" s="6">
        <f>IF(Tabla1[[#This Row],[IDU 6]]&lt;&gt;"",VLOOKUP(Tabla1[[#This Row],[IDU 6]],tb_idu!$B:$E,4,FALSE),"")</f>
        <v>62</v>
      </c>
      <c r="U198" s="6" t="s">
        <v>629</v>
      </c>
      <c r="V198" s="6"/>
      <c r="W198" s="6" t="str">
        <f>IF(Tabla1[[#This Row],[IDU 7]]&lt;&gt;"",VLOOKUP(Tabla1[[#This Row],[IDU 7]],tb_idu!$B:$E,4,FALSE),"")</f>
        <v/>
      </c>
      <c r="X198" s="6"/>
      <c r="Y198" s="6"/>
      <c r="Z198" s="6" t="str">
        <f>IF(Tabla1[[#This Row],[IDU 8]]&lt;&gt;"",VLOOKUP(Tabla1[[#This Row],[IDU 8]],tb_idu!$B:$E,4,FALSE),"")</f>
        <v/>
      </c>
      <c r="AA198" s="6"/>
      <c r="AB198" s="6"/>
      <c r="AC198" s="6"/>
      <c r="AD198" s="6" t="s">
        <v>553</v>
      </c>
      <c r="AE198" s="6" t="s">
        <v>630</v>
      </c>
      <c r="AF198" s="6" t="s">
        <v>81</v>
      </c>
      <c r="AG198" s="6">
        <f>VLOOKUP(Tabla1[[#This Row],[NOMBRE DEL SITE]],tb_sitio!B:D,3,FALSE)</f>
        <v>82</v>
      </c>
      <c r="AH198" s="6" t="s">
        <v>12</v>
      </c>
      <c r="AI198" s="10">
        <f>VLOOKUP(Tabla1[[#This Row],[NOMBRE DEL PE ( agregador )]],tb_sitio!B:D,3,FALSE)</f>
        <v>13</v>
      </c>
      <c r="AK198">
        <f>IF(Tabla1[[#This Row],[id idu8]]&lt;&gt;"",1,0)</f>
        <v>0</v>
      </c>
      <c r="AL198">
        <f>IF(Tabla1[[#This Row],[id idu7]]&lt;&gt;"",1,0)</f>
        <v>0</v>
      </c>
      <c r="AM198">
        <f>IF(Tabla1[[#This Row],[id idu6]]&lt;&gt;"",1,0)</f>
        <v>1</v>
      </c>
      <c r="AN198">
        <f>IF(Tabla1[[#This Row],[id idu5]]&lt;&gt;"",1,0)</f>
        <v>1</v>
      </c>
      <c r="AO198">
        <f>IF(Tabla1[[#This Row],[id idu4]]&lt;&gt;"",1,0)</f>
        <v>1</v>
      </c>
      <c r="AP198">
        <f>IF(Tabla1[[#This Row],[id idu3]]&lt;&gt;"",1,0)</f>
        <v>1</v>
      </c>
      <c r="AQ198">
        <f>IF(Tabla1[[#This Row],[id idu2]]&lt;&gt;"",1,0)</f>
        <v>1</v>
      </c>
      <c r="AR198">
        <f>IF(OR(Tabla1[[#This Row],[id idu]]&lt;&gt;"",Tabla1[[#This Row],[id servicio]]&lt;&gt;""),1,0)</f>
        <v>1</v>
      </c>
      <c r="AS198">
        <f t="shared" si="3"/>
        <v>6</v>
      </c>
      <c r="AT198" t="str">
        <f>IF(AR198=1,_xlfn.CONCAT("(",1+SUM($AS$1:AS197),",",Tabla1[[#This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(646,90,192,"17-EG6-4","IF3-5",NULL,"LIM_EAL_PAG_1","Gi0/0/4","","",13,82),</v>
      </c>
      <c r="AU198" t="str">
        <f>IF(AQ198=1,_xlfn.CONCAT("(",2+SUM($AS$1:AS197),",",Tabla1[[#This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2]])+1,20)),""),""",",2+SUM($AS$1:AS197)-1,",""","",""",""","",""",""","",""",""","",""",",Tabla1[[#This Row],[id_agregador]],",",Tabla1[[#This Row],[id sitio]],"),"),"")</f>
        <v>(647,90,87,"IF1-2","IF4-6",646,"","","","",13,82),</v>
      </c>
      <c r="AV198" s="9" t="str">
        <f>IF(AP198=1,_xlfn.CONCAT("(",3+SUM($AS$1:AS197),",",Tabla1[[#This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3]])+1,20)),""),""",",3+SUM($AS$1:AS197)-1,",""","",""",""","",""",""","",""",""","",""",",Tabla1[[#This Row],[id_agregador]],",",Tabla1[[#This Row],[id sitio]],"),"),"")</f>
        <v>(648,90,18,"IF3-5","17-EG6-2",647,"","","","",13,82),</v>
      </c>
      <c r="AW198" t="str">
        <f>IF(AO198=1,_xlfn.CONCAT("(",4+SUM($AS$1:AS197),",",Tabla1[[#This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4]])+1,20)),""),""",",4+SUM($AS$1:AS197)-1,",""","",""",""","",""",""","",""",""","",""",",Tabla1[[#This Row],[id_agregador]],",",Tabla1[[#This Row],[id sitio]],"),"),"")</f>
        <v>(649,90,16,"17-EG6-1","IF1-2",648,"","","","",13,82),</v>
      </c>
      <c r="AX198" t="str">
        <f>IF(AN198=1,_xlfn.CONCAT("(",5+SUM($AS$1:AS197),",",Tabla1[[#This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5]])+1,20)),""),""",",5+SUM($AS$1:AS197)-1,",""","",""",""","",""",""","",""",""","",""",",Tabla1[[#This Row],[id_agregador]],",",Tabla1[[#This Row],[id sitio]],"),"),"")</f>
        <v>(650,90,32,"IF3-5","IF4-6",649,"","","","",13,82),</v>
      </c>
      <c r="AY198" t="str">
        <f>IF(AM198=1,_xlfn.CONCAT("(",6+SUM($AS$1:AS197),",",Tabla1[[#This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6]])+1,20)),""),""",",6+SUM($AS$1:AS197)-1,",""","",""",""","",""",""","",""",""","",""",",Tabla1[[#This Row],[id_agregador]],",",Tabla1[[#This Row],[id sitio]],"),"),"")</f>
        <v>(651,90,62,"IF1-2","17-EG6-2",650,"","","","",13,82),</v>
      </c>
      <c r="AZ198" t="str">
        <f>IF(AL198=1,_xlfn.CONCAT("(",7+SUM($AS$1:AS197),",",Tabla1[[#This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7]])+1,20)),""),""",",7+SUM($AS$1:AS197)-1,",""","",""",""","",""",""","",""",""","",""",",Tabla1[[#This Row],[id_agregador]],",",Tabla1[[#This Row],[id sitio]],"),"),"")</f>
        <v/>
      </c>
      <c r="BA198" t="str">
        <f>IF(AK198=1,_xlfn.CONCAT("(",8+SUM($AS$1:AS197),",",Tabla1[[#This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8]])+1,20)),""),""",",8+SUM($AS$1:AS197)-1,",""","",""",""","",""",""","",""",""","",""",",Tabla1[[#This Row],[id_agregador]],",",Tabla1[[#This Row],[id sitio]],"),"),"")</f>
        <v/>
      </c>
    </row>
    <row r="199" spans="1:53" x14ac:dyDescent="0.25">
      <c r="A199" s="6" t="s">
        <v>272</v>
      </c>
      <c r="B199" s="6" t="s">
        <v>490</v>
      </c>
      <c r="C199" s="6">
        <f>VLOOKUP(Tabla1[[#This Row],[NOMBRE DE SERVICIO]],tb_servicio!D:E,2,FALSE)</f>
        <v>211</v>
      </c>
      <c r="D199" s="6" t="s">
        <v>203</v>
      </c>
      <c r="E199" s="6">
        <f>IF(Tabla1[[#This Row],[IDU 1]]&lt;&gt;"",VLOOKUP(Tabla1[[#This Row],[IDU 1]],tb_idu!$B:$E,4,FALSE),"")</f>
        <v>192</v>
      </c>
      <c r="F199" s="6" t="s">
        <v>600</v>
      </c>
      <c r="G199" s="6" t="s">
        <v>136</v>
      </c>
      <c r="H199" s="6">
        <f>IF(Tabla1[[#This Row],[IDU 2]]&lt;&gt;"",VLOOKUP(Tabla1[[#This Row],[IDU 2]],tb_idu!$B:$E,4,FALSE),"")</f>
        <v>87</v>
      </c>
      <c r="I199" s="6" t="s">
        <v>628</v>
      </c>
      <c r="J199" s="6" t="s">
        <v>112</v>
      </c>
      <c r="K199" s="6">
        <f>IF(Tabla1[[#This Row],[IDU 3]]&lt;&gt;"",VLOOKUP(Tabla1[[#This Row],[IDU 3]],tb_idu!$B:$E,4,FALSE),"")</f>
        <v>18</v>
      </c>
      <c r="L199" s="6" t="s">
        <v>585</v>
      </c>
      <c r="M199" s="6" t="s">
        <v>111</v>
      </c>
      <c r="N199" s="6">
        <f>IF(Tabla1[[#This Row],[IDU 4]]&lt;&gt;"",VLOOKUP(Tabla1[[#This Row],[IDU 4]],tb_idu!$B:$E,4,FALSE),"")</f>
        <v>16</v>
      </c>
      <c r="O199" s="6" t="s">
        <v>568</v>
      </c>
      <c r="P199" s="6" t="s">
        <v>115</v>
      </c>
      <c r="Q199" s="6">
        <f>IF(Tabla1[[#This Row],[IDU 5]]&lt;&gt;"",VLOOKUP(Tabla1[[#This Row],[IDU 5]],tb_idu!$B:$E,4,FALSE),"")</f>
        <v>32</v>
      </c>
      <c r="R199" s="6" t="s">
        <v>563</v>
      </c>
      <c r="S199" s="6" t="s">
        <v>223</v>
      </c>
      <c r="T199" s="6">
        <f>IF(Tabla1[[#This Row],[IDU 6]]&lt;&gt;"",VLOOKUP(Tabla1[[#This Row],[IDU 6]],tb_idu!$B:$E,4,FALSE),"")</f>
        <v>62</v>
      </c>
      <c r="U199" s="6" t="s">
        <v>629</v>
      </c>
      <c r="V199" s="6"/>
      <c r="W199" s="6" t="str">
        <f>IF(Tabla1[[#This Row],[IDU 7]]&lt;&gt;"",VLOOKUP(Tabla1[[#This Row],[IDU 7]],tb_idu!$B:$E,4,FALSE),"")</f>
        <v/>
      </c>
      <c r="X199" s="6"/>
      <c r="Y199" s="6"/>
      <c r="Z199" s="6" t="str">
        <f>IF(Tabla1[[#This Row],[IDU 8]]&lt;&gt;"",VLOOKUP(Tabla1[[#This Row],[IDU 8]],tb_idu!$B:$E,4,FALSE),"")</f>
        <v/>
      </c>
      <c r="AA199" s="6"/>
      <c r="AB199" s="6"/>
      <c r="AC199" s="6"/>
      <c r="AD199" s="6" t="s">
        <v>553</v>
      </c>
      <c r="AE199" s="6" t="s">
        <v>630</v>
      </c>
      <c r="AF199" s="6" t="s">
        <v>81</v>
      </c>
      <c r="AG199" s="6">
        <f>VLOOKUP(Tabla1[[#This Row],[NOMBRE DEL SITE]],tb_sitio!B:D,3,FALSE)</f>
        <v>82</v>
      </c>
      <c r="AH199" s="6" t="s">
        <v>12</v>
      </c>
      <c r="AI199" s="10">
        <f>VLOOKUP(Tabla1[[#This Row],[NOMBRE DEL PE ( agregador )]],tb_sitio!B:D,3,FALSE)</f>
        <v>13</v>
      </c>
      <c r="AK199">
        <f>IF(Tabla1[[#This Row],[id idu8]]&lt;&gt;"",1,0)</f>
        <v>0</v>
      </c>
      <c r="AL199">
        <f>IF(Tabla1[[#This Row],[id idu7]]&lt;&gt;"",1,0)</f>
        <v>0</v>
      </c>
      <c r="AM199">
        <f>IF(Tabla1[[#This Row],[id idu6]]&lt;&gt;"",1,0)</f>
        <v>1</v>
      </c>
      <c r="AN199">
        <f>IF(Tabla1[[#This Row],[id idu5]]&lt;&gt;"",1,0)</f>
        <v>1</v>
      </c>
      <c r="AO199">
        <f>IF(Tabla1[[#This Row],[id idu4]]&lt;&gt;"",1,0)</f>
        <v>1</v>
      </c>
      <c r="AP199">
        <f>IF(Tabla1[[#This Row],[id idu3]]&lt;&gt;"",1,0)</f>
        <v>1</v>
      </c>
      <c r="AQ199">
        <f>IF(Tabla1[[#This Row],[id idu2]]&lt;&gt;"",1,0)</f>
        <v>1</v>
      </c>
      <c r="AR199">
        <f>IF(OR(Tabla1[[#This Row],[id idu]]&lt;&gt;"",Tabla1[[#This Row],[id servicio]]&lt;&gt;""),1,0)</f>
        <v>1</v>
      </c>
      <c r="AS199">
        <f t="shared" si="3"/>
        <v>6</v>
      </c>
      <c r="AT199" t="str">
        <f>IF(AR199=1,_xlfn.CONCAT("(",1+SUM($AS$1:AS198),",",Tabla1[[#This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(652,211,192,"17-EG6-1","IF3-5",NULL,"LIM_EAL_PAG_1","Gi0/0/4","","",13,82),</v>
      </c>
      <c r="AU199" t="str">
        <f>IF(AQ199=1,_xlfn.CONCAT("(",2+SUM($AS$1:AS198),",",Tabla1[[#This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2]])+1,20)),""),""",",2+SUM($AS$1:AS198)-1,",""","",""",""","",""",""","",""",""","",""",",Tabla1[[#This Row],[id_agregador]],",",Tabla1[[#This Row],[id sitio]],"),"),"")</f>
        <v>(653,211,87,"IF1-2","IF4-6",652,"","","","",13,82),</v>
      </c>
      <c r="AV199" s="9" t="str">
        <f>IF(AP199=1,_xlfn.CONCAT("(",3+SUM($AS$1:AS198),",",Tabla1[[#This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3]])+1,20)),""),""",",3+SUM($AS$1:AS198)-1,",""","",""",""","",""",""","",""",""","",""",",Tabla1[[#This Row],[id_agregador]],",",Tabla1[[#This Row],[id sitio]],"),"),"")</f>
        <v>(654,211,18,"IF3-5","17-EG6-2",653,"","","","",13,82),</v>
      </c>
      <c r="AW199" t="str">
        <f>IF(AO199=1,_xlfn.CONCAT("(",4+SUM($AS$1:AS198),",",Tabla1[[#This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4]])+1,20)),""),""",",4+SUM($AS$1:AS198)-1,",""","",""",""","",""",""","",""",""","",""",",Tabla1[[#This Row],[id_agregador]],",",Tabla1[[#This Row],[id sitio]],"),"),"")</f>
        <v>(655,211,16,"17-EG6-1","IF1-2",654,"","","","",13,82),</v>
      </c>
      <c r="AX199" t="str">
        <f>IF(AN199=1,_xlfn.CONCAT("(",5+SUM($AS$1:AS198),",",Tabla1[[#This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5]])+1,20)),""),""",",5+SUM($AS$1:AS198)-1,",""","",""",""","",""",""","",""",""","",""",",Tabla1[[#This Row],[id_agregador]],",",Tabla1[[#This Row],[id sitio]],"),"),"")</f>
        <v>(656,211,32,"IF3-5","IF4-6",655,"","","","",13,82),</v>
      </c>
      <c r="AY199" t="str">
        <f>IF(AM199=1,_xlfn.CONCAT("(",6+SUM($AS$1:AS198),",",Tabla1[[#This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6]])+1,20)),""),""",",6+SUM($AS$1:AS198)-1,",""","",""",""","",""",""","",""",""","",""",",Tabla1[[#This Row],[id_agregador]],",",Tabla1[[#This Row],[id sitio]],"),"),"")</f>
        <v>(657,211,62,"IF1-2","17-EG6-2",656,"","","","",13,82),</v>
      </c>
      <c r="AZ199" t="str">
        <f>IF(AL199=1,_xlfn.CONCAT("(",7+SUM($AS$1:AS198),",",Tabla1[[#This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7]])+1,20)),""),""",",7+SUM($AS$1:AS198)-1,",""","",""",""","",""",""","",""",""","",""",",Tabla1[[#This Row],[id_agregador]],",",Tabla1[[#This Row],[id sitio]],"),"),"")</f>
        <v/>
      </c>
      <c r="BA199" t="str">
        <f>IF(AK199=1,_xlfn.CONCAT("(",8+SUM($AS$1:AS198),",",Tabla1[[#This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8]])+1,20)),""),""",",8+SUM($AS$1:AS198)-1,",""","",""",""","",""",""","",""",""","",""",",Tabla1[[#This Row],[id_agregador]],",",Tabla1[[#This Row],[id sitio]],"),"),"")</f>
        <v/>
      </c>
    </row>
    <row r="200" spans="1:53" x14ac:dyDescent="0.25">
      <c r="A200" s="6" t="s">
        <v>273</v>
      </c>
      <c r="B200" s="6" t="s">
        <v>491</v>
      </c>
      <c r="C200" s="6">
        <f>VLOOKUP(Tabla1[[#This Row],[NOMBRE DE SERVICIO]],tb_servicio!D:E,2,FALSE)</f>
        <v>82</v>
      </c>
      <c r="D200" s="6" t="s">
        <v>204</v>
      </c>
      <c r="E200" s="6">
        <f>IF(Tabla1[[#This Row],[IDU 1]]&lt;&gt;"",VLOOKUP(Tabla1[[#This Row],[IDU 1]],tb_idu!$B:$E,4,FALSE),"")</f>
        <v>173</v>
      </c>
      <c r="F200" s="6" t="s">
        <v>599</v>
      </c>
      <c r="G200" s="6" t="s">
        <v>253</v>
      </c>
      <c r="H200" s="6">
        <f>IF(Tabla1[[#This Row],[IDU 2]]&lt;&gt;"",VLOOKUP(Tabla1[[#This Row],[IDU 2]],tb_idu!$B:$E,4,FALSE),"")</f>
        <v>53</v>
      </c>
      <c r="I200" s="6" t="s">
        <v>619</v>
      </c>
      <c r="J200" s="6" t="s">
        <v>264</v>
      </c>
      <c r="K200" s="6">
        <f>IF(Tabla1[[#This Row],[IDU 3]]&lt;&gt;"",VLOOKUP(Tabla1[[#This Row],[IDU 3]],tb_idu!$B:$E,4,FALSE),"")</f>
        <v>54</v>
      </c>
      <c r="L200" s="6" t="s">
        <v>556</v>
      </c>
      <c r="M200" s="6" t="s">
        <v>135</v>
      </c>
      <c r="N200" s="6">
        <f>IF(Tabla1[[#This Row],[IDU 4]]&lt;&gt;"",VLOOKUP(Tabla1[[#This Row],[IDU 4]],tb_idu!$B:$E,4,FALSE),"")</f>
        <v>85</v>
      </c>
      <c r="O200" s="6" t="s">
        <v>563</v>
      </c>
      <c r="P200" s="6" t="s">
        <v>228</v>
      </c>
      <c r="Q200" s="6">
        <f>IF(Tabla1[[#This Row],[IDU 5]]&lt;&gt;"",VLOOKUP(Tabla1[[#This Row],[IDU 5]],tb_idu!$B:$E,4,FALSE),"")</f>
        <v>6</v>
      </c>
      <c r="R200" s="6" t="s">
        <v>552</v>
      </c>
      <c r="S200" s="6"/>
      <c r="T200" s="6" t="str">
        <f>IF(Tabla1[[#This Row],[IDU 6]]&lt;&gt;"",VLOOKUP(Tabla1[[#This Row],[IDU 6]],tb_idu!$B:$E,4,FALSE),"")</f>
        <v/>
      </c>
      <c r="U200" s="6"/>
      <c r="V200" s="6"/>
      <c r="W200" s="6" t="str">
        <f>IF(Tabla1[[#This Row],[IDU 7]]&lt;&gt;"",VLOOKUP(Tabla1[[#This Row],[IDU 7]],tb_idu!$B:$E,4,FALSE),"")</f>
        <v/>
      </c>
      <c r="X200" s="6"/>
      <c r="Y200" s="6"/>
      <c r="Z200" s="6" t="str">
        <f>IF(Tabla1[[#This Row],[IDU 8]]&lt;&gt;"",VLOOKUP(Tabla1[[#This Row],[IDU 8]],tb_idu!$B:$E,4,FALSE),"")</f>
        <v/>
      </c>
      <c r="AA200" s="6"/>
      <c r="AB200" s="6"/>
      <c r="AC200" s="6"/>
      <c r="AD200" s="6" t="s">
        <v>540</v>
      </c>
      <c r="AE200" s="6" t="s">
        <v>565</v>
      </c>
      <c r="AF200" s="6" t="s">
        <v>82</v>
      </c>
      <c r="AG200" s="6">
        <f>VLOOKUP(Tabla1[[#This Row],[NOMBRE DEL SITE]],tb_sitio!B:D,3,FALSE)</f>
        <v>83</v>
      </c>
      <c r="AH200" s="6" t="s">
        <v>1</v>
      </c>
      <c r="AI200" s="10">
        <f>VLOOKUP(Tabla1[[#This Row],[NOMBRE DEL PE ( agregador )]],tb_sitio!B:D,3,FALSE)</f>
        <v>1</v>
      </c>
      <c r="AK200">
        <f>IF(Tabla1[[#This Row],[id idu8]]&lt;&gt;"",1,0)</f>
        <v>0</v>
      </c>
      <c r="AL200">
        <f>IF(Tabla1[[#This Row],[id idu7]]&lt;&gt;"",1,0)</f>
        <v>0</v>
      </c>
      <c r="AM200">
        <f>IF(Tabla1[[#This Row],[id idu6]]&lt;&gt;"",1,0)</f>
        <v>0</v>
      </c>
      <c r="AN200">
        <f>IF(Tabla1[[#This Row],[id idu5]]&lt;&gt;"",1,0)</f>
        <v>1</v>
      </c>
      <c r="AO200">
        <f>IF(Tabla1[[#This Row],[id idu4]]&lt;&gt;"",1,0)</f>
        <v>1</v>
      </c>
      <c r="AP200">
        <f>IF(Tabla1[[#This Row],[id idu3]]&lt;&gt;"",1,0)</f>
        <v>1</v>
      </c>
      <c r="AQ200">
        <f>IF(Tabla1[[#This Row],[id idu2]]&lt;&gt;"",1,0)</f>
        <v>1</v>
      </c>
      <c r="AR200">
        <f>IF(OR(Tabla1[[#This Row],[id idu]]&lt;&gt;"",Tabla1[[#This Row],[id servicio]]&lt;&gt;""),1,0)</f>
        <v>1</v>
      </c>
      <c r="AS200">
        <f t="shared" si="3"/>
        <v>5</v>
      </c>
      <c r="AT200" t="str">
        <f>IF(AR200=1,_xlfn.CONCAT("(",1+SUM($AS$1:AS199),",",Tabla1[[#This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(658,82,173,"17-EG6-4","IF3-5",NULL,"LIM_AERO_PAG_1","Gi0/2/2","","",1,83),</v>
      </c>
      <c r="AU200" t="str">
        <f>IF(AQ200=1,_xlfn.CONCAT("(",2+SUM($AS$1:AS199),",",Tabla1[[#This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2]])+1,20)),""),""",",2+SUM($AS$1:AS199)-1,",""","",""",""","",""",""","",""",""","",""",",Tabla1[[#This Row],[id_agregador]],",",Tabla1[[#This Row],[id sitio]],"),"),"")</f>
        <v>(659,82,53,"IF3-5","17-EG6-1",658,"","","","",1,83),</v>
      </c>
      <c r="AV200" s="9" t="str">
        <f>IF(AP200=1,_xlfn.CONCAT("(",3+SUM($AS$1:AS199),",",Tabla1[[#This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3]])+1,20)),""),""",",3+SUM($AS$1:AS199)-1,",""","",""",""","",""",""","",""",""","",""",",Tabla1[[#This Row],[id_agregador]],",",Tabla1[[#This Row],[id sitio]],"),"),"")</f>
        <v>(660,82,54,"17-EG6-3","IF4-6",659,"","","","",1,83),</v>
      </c>
      <c r="AW200" t="str">
        <f>IF(AO200=1,_xlfn.CONCAT("(",4+SUM($AS$1:AS199),",",Tabla1[[#This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4]])+1,20)),""),""",",4+SUM($AS$1:AS199)-1,",""","",""",""","",""",""","",""",""","",""",",Tabla1[[#This Row],[id_agregador]],",",Tabla1[[#This Row],[id sitio]],"),"),"")</f>
        <v>(661,82,85,"IF3-5","IF4-6",660,"","","","",1,83),</v>
      </c>
      <c r="AX200" t="str">
        <f>IF(AN200=1,_xlfn.CONCAT("(",5+SUM($AS$1:AS199),",",Tabla1[[#This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5]])+1,20)),""),""",",5+SUM($AS$1:AS199)-1,",""","",""",""","",""",""","",""",""","",""",",Tabla1[[#This Row],[id_agregador]],",",Tabla1[[#This Row],[id sitio]],"),"),"")</f>
        <v>(662,82,6,"IF4-6","17-EG6-2",661,"","","","",1,83),</v>
      </c>
      <c r="AY200" t="str">
        <f>IF(AM200=1,_xlfn.CONCAT("(",6+SUM($AS$1:AS199),",",Tabla1[[#This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6]])+1,20)),""),""",",6+SUM($AS$1:AS199)-1,",""","",""",""","",""",""","",""",""","",""",",Tabla1[[#This Row],[id_agregador]],",",Tabla1[[#This Row],[id sitio]],"),"),"")</f>
        <v/>
      </c>
      <c r="AZ200" t="str">
        <f>IF(AL200=1,_xlfn.CONCAT("(",7+SUM($AS$1:AS199),",",Tabla1[[#This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7]])+1,20)),""),""",",7+SUM($AS$1:AS199)-1,",""","",""",""","",""",""","",""",""","",""",",Tabla1[[#This Row],[id_agregador]],",",Tabla1[[#This Row],[id sitio]],"),"),"")</f>
        <v/>
      </c>
      <c r="BA200" t="str">
        <f>IF(AK200=1,_xlfn.CONCAT("(",8+SUM($AS$1:AS199),",",Tabla1[[#This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8]])+1,20)),""),""",",8+SUM($AS$1:AS199)-1,",""","",""",""","",""",""","",""",""","",""",",Tabla1[[#This Row],[id_agregador]],",",Tabla1[[#This Row],[id sitio]],"),"),"")</f>
        <v/>
      </c>
    </row>
    <row r="201" spans="1:53" x14ac:dyDescent="0.25">
      <c r="A201" s="6" t="s">
        <v>273</v>
      </c>
      <c r="B201" s="6" t="s">
        <v>492</v>
      </c>
      <c r="C201" s="6">
        <f>VLOOKUP(Tabla1[[#This Row],[NOMBRE DE SERVICIO]],tb_servicio!D:E,2,FALSE)</f>
        <v>28</v>
      </c>
      <c r="D201" s="6" t="s">
        <v>205</v>
      </c>
      <c r="E201" s="6">
        <f>IF(Tabla1[[#This Row],[IDU 1]]&lt;&gt;"",VLOOKUP(Tabla1[[#This Row],[IDU 1]],tb_idu!$B:$E,4,FALSE),"")</f>
        <v>174</v>
      </c>
      <c r="F201" s="6" t="s">
        <v>599</v>
      </c>
      <c r="G201" s="6" t="s">
        <v>136</v>
      </c>
      <c r="H201" s="6">
        <f>IF(Tabla1[[#This Row],[IDU 2]]&lt;&gt;"",VLOOKUP(Tabla1[[#This Row],[IDU 2]],tb_idu!$B:$E,4,FALSE),"")</f>
        <v>87</v>
      </c>
      <c r="I201" s="6" t="s">
        <v>563</v>
      </c>
      <c r="J201" s="6" t="s">
        <v>112</v>
      </c>
      <c r="K201" s="6">
        <f>IF(Tabla1[[#This Row],[IDU 3]]&lt;&gt;"",VLOOKUP(Tabla1[[#This Row],[IDU 3]],tb_idu!$B:$E,4,FALSE),"")</f>
        <v>18</v>
      </c>
      <c r="L201" s="6" t="s">
        <v>585</v>
      </c>
      <c r="M201" s="6" t="s">
        <v>111</v>
      </c>
      <c r="N201" s="6">
        <f>IF(Tabla1[[#This Row],[IDU 4]]&lt;&gt;"",VLOOKUP(Tabla1[[#This Row],[IDU 4]],tb_idu!$B:$E,4,FALSE),"")</f>
        <v>16</v>
      </c>
      <c r="O201" s="6" t="s">
        <v>568</v>
      </c>
      <c r="P201" s="6" t="s">
        <v>115</v>
      </c>
      <c r="Q201" s="6">
        <f>IF(Tabla1[[#This Row],[IDU 5]]&lt;&gt;"",VLOOKUP(Tabla1[[#This Row],[IDU 5]],tb_idu!$B:$E,4,FALSE),"")</f>
        <v>32</v>
      </c>
      <c r="R201" s="6" t="s">
        <v>563</v>
      </c>
      <c r="S201" s="6" t="s">
        <v>223</v>
      </c>
      <c r="T201" s="6">
        <f>IF(Tabla1[[#This Row],[IDU 6]]&lt;&gt;"",VLOOKUP(Tabla1[[#This Row],[IDU 6]],tb_idu!$B:$E,4,FALSE),"")</f>
        <v>62</v>
      </c>
      <c r="U201" s="6" t="s">
        <v>629</v>
      </c>
      <c r="V201" s="6"/>
      <c r="W201" s="6" t="str">
        <f>IF(Tabla1[[#This Row],[IDU 7]]&lt;&gt;"",VLOOKUP(Tabla1[[#This Row],[IDU 7]],tb_idu!$B:$E,4,FALSE),"")</f>
        <v/>
      </c>
      <c r="X201" s="6"/>
      <c r="Y201" s="6"/>
      <c r="Z201" s="6" t="str">
        <f>IF(Tabla1[[#This Row],[IDU 8]]&lt;&gt;"",VLOOKUP(Tabla1[[#This Row],[IDU 8]],tb_idu!$B:$E,4,FALSE),"")</f>
        <v/>
      </c>
      <c r="AA201" s="6"/>
      <c r="AB201" s="6"/>
      <c r="AC201" s="6"/>
      <c r="AD201" s="6" t="s">
        <v>553</v>
      </c>
      <c r="AE201" s="6" t="s">
        <v>630</v>
      </c>
      <c r="AF201" s="6" t="s">
        <v>83</v>
      </c>
      <c r="AG201" s="6">
        <f>VLOOKUP(Tabla1[[#This Row],[NOMBRE DEL SITE]],tb_sitio!B:D,3,FALSE)</f>
        <v>84</v>
      </c>
      <c r="AH201" s="6" t="s">
        <v>12</v>
      </c>
      <c r="AI201" s="10">
        <f>VLOOKUP(Tabla1[[#This Row],[NOMBRE DEL PE ( agregador )]],tb_sitio!B:D,3,FALSE)</f>
        <v>13</v>
      </c>
      <c r="AK201">
        <f>IF(Tabla1[[#This Row],[id idu8]]&lt;&gt;"",1,0)</f>
        <v>0</v>
      </c>
      <c r="AL201">
        <f>IF(Tabla1[[#This Row],[id idu7]]&lt;&gt;"",1,0)</f>
        <v>0</v>
      </c>
      <c r="AM201">
        <f>IF(Tabla1[[#This Row],[id idu6]]&lt;&gt;"",1,0)</f>
        <v>1</v>
      </c>
      <c r="AN201">
        <f>IF(Tabla1[[#This Row],[id idu5]]&lt;&gt;"",1,0)</f>
        <v>1</v>
      </c>
      <c r="AO201">
        <f>IF(Tabla1[[#This Row],[id idu4]]&lt;&gt;"",1,0)</f>
        <v>1</v>
      </c>
      <c r="AP201">
        <f>IF(Tabla1[[#This Row],[id idu3]]&lt;&gt;"",1,0)</f>
        <v>1</v>
      </c>
      <c r="AQ201">
        <f>IF(Tabla1[[#This Row],[id idu2]]&lt;&gt;"",1,0)</f>
        <v>1</v>
      </c>
      <c r="AR201">
        <f>IF(OR(Tabla1[[#This Row],[id idu]]&lt;&gt;"",Tabla1[[#This Row],[id servicio]]&lt;&gt;""),1,0)</f>
        <v>1</v>
      </c>
      <c r="AS201">
        <f t="shared" si="3"/>
        <v>6</v>
      </c>
      <c r="AT201" t="str">
        <f>IF(AR201=1,_xlfn.CONCAT("(",1+SUM($AS$1:AS200),",",Tabla1[[#This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(663,28,174,"17-EG6-4","IF3-5",NULL,"LIM_EAL_PAG_1","Gi0/0/4","","",13,84),</v>
      </c>
      <c r="AU201" t="str">
        <f>IF(AQ201=1,_xlfn.CONCAT("(",2+SUM($AS$1:AS200),",",Tabla1[[#This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2]])+1,20)),""),""",",2+SUM($AS$1:AS200)-1,",""","",""",""","",""",""","",""",""","",""",",Tabla1[[#This Row],[id_agregador]],",",Tabla1[[#This Row],[id sitio]],"),"),"")</f>
        <v>(664,28,87,"IF3-5","IF4-6",663,"","","","",13,84),</v>
      </c>
      <c r="AV201" s="9" t="str">
        <f>IF(AP201=1,_xlfn.CONCAT("(",3+SUM($AS$1:AS200),",",Tabla1[[#This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3]])+1,20)),""),""",",3+SUM($AS$1:AS200)-1,",""","",""",""","",""",""","",""",""","",""",",Tabla1[[#This Row],[id_agregador]],",",Tabla1[[#This Row],[id sitio]],"),"),"")</f>
        <v>(665,28,18,"IF3-5","17-EG6-2",664,"","","","",13,84),</v>
      </c>
      <c r="AW201" t="str">
        <f>IF(AO201=1,_xlfn.CONCAT("(",4+SUM($AS$1:AS200),",",Tabla1[[#This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4]])+1,20)),""),""",",4+SUM($AS$1:AS200)-1,",""","",""",""","",""",""","",""",""","",""",",Tabla1[[#This Row],[id_agregador]],",",Tabla1[[#This Row],[id sitio]],"),"),"")</f>
        <v>(666,28,16,"17-EG6-1","IF1-2",665,"","","","",13,84),</v>
      </c>
      <c r="AX201" t="str">
        <f>IF(AN201=1,_xlfn.CONCAT("(",5+SUM($AS$1:AS200),",",Tabla1[[#This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5]])+1,20)),""),""",",5+SUM($AS$1:AS200)-1,",""","",""",""","",""",""","",""",""","",""",",Tabla1[[#This Row],[id_agregador]],",",Tabla1[[#This Row],[id sitio]],"),"),"")</f>
        <v>(667,28,32,"IF3-5","IF4-6",666,"","","","",13,84),</v>
      </c>
      <c r="AY201" t="str">
        <f>IF(AM201=1,_xlfn.CONCAT("(",6+SUM($AS$1:AS200),",",Tabla1[[#This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6]])+1,20)),""),""",",6+SUM($AS$1:AS200)-1,",""","",""",""","",""",""","",""",""","",""",",Tabla1[[#This Row],[id_agregador]],",",Tabla1[[#This Row],[id sitio]],"),"),"")</f>
        <v>(668,28,62,"IF1-2","17-EG6-2",667,"","","","",13,84),</v>
      </c>
      <c r="AZ201" t="str">
        <f>IF(AL201=1,_xlfn.CONCAT("(",7+SUM($AS$1:AS200),",",Tabla1[[#This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7]])+1,20)),""),""",",7+SUM($AS$1:AS200)-1,",""","",""",""","",""",""","",""",""","",""",",Tabla1[[#This Row],[id_agregador]],",",Tabla1[[#This Row],[id sitio]],"),"),"")</f>
        <v/>
      </c>
      <c r="BA201" t="str">
        <f>IF(AK201=1,_xlfn.CONCAT("(",8+SUM($AS$1:AS200),",",Tabla1[[#This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8]])+1,20)),""),""",",8+SUM($AS$1:AS200)-1,",""","",""",""","",""",""","",""",""","",""",",Tabla1[[#This Row],[id_agregador]],",",Tabla1[[#This Row],[id sitio]],"),"),"")</f>
        <v/>
      </c>
    </row>
    <row r="202" spans="1:53" x14ac:dyDescent="0.25">
      <c r="A202" s="6" t="s">
        <v>272</v>
      </c>
      <c r="B202" s="6" t="s">
        <v>493</v>
      </c>
      <c r="C202" s="6">
        <f>VLOOKUP(Tabla1[[#This Row],[NOMBRE DE SERVICIO]],tb_servicio!D:E,2,FALSE)</f>
        <v>190</v>
      </c>
      <c r="D202" s="6" t="s">
        <v>205</v>
      </c>
      <c r="E202" s="6">
        <f>IF(Tabla1[[#This Row],[IDU 1]]&lt;&gt;"",VLOOKUP(Tabla1[[#This Row],[IDU 1]],tb_idu!$B:$E,4,FALSE),"")</f>
        <v>174</v>
      </c>
      <c r="F202" s="6" t="s">
        <v>600</v>
      </c>
      <c r="G202" s="6" t="s">
        <v>136</v>
      </c>
      <c r="H202" s="6">
        <f>IF(Tabla1[[#This Row],[IDU 2]]&lt;&gt;"",VLOOKUP(Tabla1[[#This Row],[IDU 2]],tb_idu!$B:$E,4,FALSE),"")</f>
        <v>87</v>
      </c>
      <c r="I202" s="6" t="s">
        <v>563</v>
      </c>
      <c r="J202" s="6" t="s">
        <v>112</v>
      </c>
      <c r="K202" s="6">
        <f>IF(Tabla1[[#This Row],[IDU 3]]&lt;&gt;"",VLOOKUP(Tabla1[[#This Row],[IDU 3]],tb_idu!$B:$E,4,FALSE),"")</f>
        <v>18</v>
      </c>
      <c r="L202" s="6" t="s">
        <v>585</v>
      </c>
      <c r="M202" s="6" t="s">
        <v>111</v>
      </c>
      <c r="N202" s="6">
        <f>IF(Tabla1[[#This Row],[IDU 4]]&lt;&gt;"",VLOOKUP(Tabla1[[#This Row],[IDU 4]],tb_idu!$B:$E,4,FALSE),"")</f>
        <v>16</v>
      </c>
      <c r="O202" s="6" t="s">
        <v>568</v>
      </c>
      <c r="P202" s="6" t="s">
        <v>115</v>
      </c>
      <c r="Q202" s="6">
        <f>IF(Tabla1[[#This Row],[IDU 5]]&lt;&gt;"",VLOOKUP(Tabla1[[#This Row],[IDU 5]],tb_idu!$B:$E,4,FALSE),"")</f>
        <v>32</v>
      </c>
      <c r="R202" s="6" t="s">
        <v>563</v>
      </c>
      <c r="S202" s="6" t="s">
        <v>223</v>
      </c>
      <c r="T202" s="6">
        <f>IF(Tabla1[[#This Row],[IDU 6]]&lt;&gt;"",VLOOKUP(Tabla1[[#This Row],[IDU 6]],tb_idu!$B:$E,4,FALSE),"")</f>
        <v>62</v>
      </c>
      <c r="U202" s="6" t="s">
        <v>629</v>
      </c>
      <c r="V202" s="6"/>
      <c r="W202" s="6" t="str">
        <f>IF(Tabla1[[#This Row],[IDU 7]]&lt;&gt;"",VLOOKUP(Tabla1[[#This Row],[IDU 7]],tb_idu!$B:$E,4,FALSE),"")</f>
        <v/>
      </c>
      <c r="X202" s="6"/>
      <c r="Y202" s="6"/>
      <c r="Z202" s="6" t="str">
        <f>IF(Tabla1[[#This Row],[IDU 8]]&lt;&gt;"",VLOOKUP(Tabla1[[#This Row],[IDU 8]],tb_idu!$B:$E,4,FALSE),"")</f>
        <v/>
      </c>
      <c r="AA202" s="6"/>
      <c r="AB202" s="6"/>
      <c r="AC202" s="6"/>
      <c r="AD202" s="6" t="s">
        <v>553</v>
      </c>
      <c r="AE202" s="6" t="s">
        <v>630</v>
      </c>
      <c r="AF202" s="6" t="s">
        <v>83</v>
      </c>
      <c r="AG202" s="6">
        <f>VLOOKUP(Tabla1[[#This Row],[NOMBRE DEL SITE]],tb_sitio!B:D,3,FALSE)</f>
        <v>84</v>
      </c>
      <c r="AH202" s="6" t="s">
        <v>12</v>
      </c>
      <c r="AI202" s="10">
        <f>VLOOKUP(Tabla1[[#This Row],[NOMBRE DEL PE ( agregador )]],tb_sitio!B:D,3,FALSE)</f>
        <v>13</v>
      </c>
      <c r="AK202">
        <f>IF(Tabla1[[#This Row],[id idu8]]&lt;&gt;"",1,0)</f>
        <v>0</v>
      </c>
      <c r="AL202">
        <f>IF(Tabla1[[#This Row],[id idu7]]&lt;&gt;"",1,0)</f>
        <v>0</v>
      </c>
      <c r="AM202">
        <f>IF(Tabla1[[#This Row],[id idu6]]&lt;&gt;"",1,0)</f>
        <v>1</v>
      </c>
      <c r="AN202">
        <f>IF(Tabla1[[#This Row],[id idu5]]&lt;&gt;"",1,0)</f>
        <v>1</v>
      </c>
      <c r="AO202">
        <f>IF(Tabla1[[#This Row],[id idu4]]&lt;&gt;"",1,0)</f>
        <v>1</v>
      </c>
      <c r="AP202">
        <f>IF(Tabla1[[#This Row],[id idu3]]&lt;&gt;"",1,0)</f>
        <v>1</v>
      </c>
      <c r="AQ202">
        <f>IF(Tabla1[[#This Row],[id idu2]]&lt;&gt;"",1,0)</f>
        <v>1</v>
      </c>
      <c r="AR202">
        <f>IF(OR(Tabla1[[#This Row],[id idu]]&lt;&gt;"",Tabla1[[#This Row],[id servicio]]&lt;&gt;""),1,0)</f>
        <v>1</v>
      </c>
      <c r="AS202">
        <f t="shared" si="3"/>
        <v>6</v>
      </c>
      <c r="AT202" t="str">
        <f>IF(AR202=1,_xlfn.CONCAT("(",1+SUM($AS$1:AS201),",",Tabla1[[#This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(669,190,174,"17-EG6-1","IF3-5",NULL,"LIM_EAL_PAG_1","Gi0/0/4","","",13,84),</v>
      </c>
      <c r="AU202" t="str">
        <f>IF(AQ202=1,_xlfn.CONCAT("(",2+SUM($AS$1:AS201),",",Tabla1[[#This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2]])+1,20)),""),""",",2+SUM($AS$1:AS201)-1,",""","",""",""","",""",""","",""",""","",""",",Tabla1[[#This Row],[id_agregador]],",",Tabla1[[#This Row],[id sitio]],"),"),"")</f>
        <v>(670,190,87,"IF3-5","IF4-6",669,"","","","",13,84),</v>
      </c>
      <c r="AV202" s="9" t="str">
        <f>IF(AP202=1,_xlfn.CONCAT("(",3+SUM($AS$1:AS201),",",Tabla1[[#This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3]])+1,20)),""),""",",3+SUM($AS$1:AS201)-1,",""","",""",""","",""",""","",""",""","",""",",Tabla1[[#This Row],[id_agregador]],",",Tabla1[[#This Row],[id sitio]],"),"),"")</f>
        <v>(671,190,18,"IF3-5","17-EG6-2",670,"","","","",13,84),</v>
      </c>
      <c r="AW202" t="str">
        <f>IF(AO202=1,_xlfn.CONCAT("(",4+SUM($AS$1:AS201),",",Tabla1[[#This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4]])+1,20)),""),""",",4+SUM($AS$1:AS201)-1,",""","",""",""","",""",""","",""",""","",""",",Tabla1[[#This Row],[id_agregador]],",",Tabla1[[#This Row],[id sitio]],"),"),"")</f>
        <v>(672,190,16,"17-EG6-1","IF1-2",671,"","","","",13,84),</v>
      </c>
      <c r="AX202" t="str">
        <f>IF(AN202=1,_xlfn.CONCAT("(",5+SUM($AS$1:AS201),",",Tabla1[[#This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5]])+1,20)),""),""",",5+SUM($AS$1:AS201)-1,",""","",""",""","",""",""","",""",""","",""",",Tabla1[[#This Row],[id_agregador]],",",Tabla1[[#This Row],[id sitio]],"),"),"")</f>
        <v>(673,190,32,"IF3-5","IF4-6",672,"","","","",13,84),</v>
      </c>
      <c r="AY202" t="str">
        <f>IF(AM202=1,_xlfn.CONCAT("(",6+SUM($AS$1:AS201),",",Tabla1[[#This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6]])+1,20)),""),""",",6+SUM($AS$1:AS201)-1,",""","",""",""","",""",""","",""",""","",""",",Tabla1[[#This Row],[id_agregador]],",",Tabla1[[#This Row],[id sitio]],"),"),"")</f>
        <v>(674,190,62,"IF1-2","17-EG6-2",673,"","","","",13,84),</v>
      </c>
      <c r="AZ202" t="str">
        <f>IF(AL202=1,_xlfn.CONCAT("(",7+SUM($AS$1:AS201),",",Tabla1[[#This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7]])+1,20)),""),""",",7+SUM($AS$1:AS201)-1,",""","",""",""","",""",""","",""",""","",""",",Tabla1[[#This Row],[id_agregador]],",",Tabla1[[#This Row],[id sitio]],"),"),"")</f>
        <v/>
      </c>
      <c r="BA202" t="str">
        <f>IF(AK202=1,_xlfn.CONCAT("(",8+SUM($AS$1:AS201),",",Tabla1[[#This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8]])+1,20)),""),""",",8+SUM($AS$1:AS201)-1,",""","",""",""","",""",""","",""",""","",""",",Tabla1[[#This Row],[id_agregador]],",",Tabla1[[#This Row],[id sitio]],"),"),"")</f>
        <v/>
      </c>
    </row>
    <row r="203" spans="1:53" x14ac:dyDescent="0.25">
      <c r="A203" s="6" t="s">
        <v>273</v>
      </c>
      <c r="B203" s="6" t="s">
        <v>494</v>
      </c>
      <c r="C203" s="6">
        <f>VLOOKUP(Tabla1[[#This Row],[NOMBRE DE SERVICIO]],tb_servicio!D:E,2,FALSE)</f>
        <v>83</v>
      </c>
      <c r="D203" s="6" t="s">
        <v>206</v>
      </c>
      <c r="E203" s="6">
        <f>IF(Tabla1[[#This Row],[IDU 1]]&lt;&gt;"",VLOOKUP(Tabla1[[#This Row],[IDU 1]],tb_idu!$B:$E,4,FALSE),"")</f>
        <v>175</v>
      </c>
      <c r="F203" s="6" t="s">
        <v>644</v>
      </c>
      <c r="G203" s="6" t="s">
        <v>128</v>
      </c>
      <c r="H203" s="6">
        <f>IF(Tabla1[[#This Row],[IDU 2]]&lt;&gt;"",VLOOKUP(Tabla1[[#This Row],[IDU 2]],tb_idu!$B:$E,4,FALSE),"")</f>
        <v>72</v>
      </c>
      <c r="I203" s="6" t="s">
        <v>650</v>
      </c>
      <c r="J203" s="6" t="s">
        <v>257</v>
      </c>
      <c r="K203" s="6">
        <f>IF(Tabla1[[#This Row],[IDU 3]]&lt;&gt;"",VLOOKUP(Tabla1[[#This Row],[IDU 3]],tb_idu!$B:$E,4,FALSE),"")</f>
        <v>35</v>
      </c>
      <c r="L203" s="6" t="s">
        <v>624</v>
      </c>
      <c r="M203" s="6" t="s">
        <v>115</v>
      </c>
      <c r="N203" s="6">
        <f>IF(Tabla1[[#This Row],[IDU 4]]&lt;&gt;"",VLOOKUP(Tabla1[[#This Row],[IDU 4]],tb_idu!$B:$E,4,FALSE),"")</f>
        <v>32</v>
      </c>
      <c r="O203" s="6" t="s">
        <v>556</v>
      </c>
      <c r="P203" s="6" t="s">
        <v>223</v>
      </c>
      <c r="Q203" s="6">
        <f>IF(Tabla1[[#This Row],[IDU 5]]&lt;&gt;"",VLOOKUP(Tabla1[[#This Row],[IDU 5]],tb_idu!$B:$E,4,FALSE),"")</f>
        <v>62</v>
      </c>
      <c r="R203" s="6" t="s">
        <v>629</v>
      </c>
      <c r="S203" s="6"/>
      <c r="T203" s="6" t="str">
        <f>IF(Tabla1[[#This Row],[IDU 6]]&lt;&gt;"",VLOOKUP(Tabla1[[#This Row],[IDU 6]],tb_idu!$B:$E,4,FALSE),"")</f>
        <v/>
      </c>
      <c r="U203" s="6"/>
      <c r="V203" s="6"/>
      <c r="W203" s="6" t="str">
        <f>IF(Tabla1[[#This Row],[IDU 7]]&lt;&gt;"",VLOOKUP(Tabla1[[#This Row],[IDU 7]],tb_idu!$B:$E,4,FALSE),"")</f>
        <v/>
      </c>
      <c r="X203" s="6"/>
      <c r="Y203" s="6"/>
      <c r="Z203" s="6" t="str">
        <f>IF(Tabla1[[#This Row],[IDU 8]]&lt;&gt;"",VLOOKUP(Tabla1[[#This Row],[IDU 8]],tb_idu!$B:$E,4,FALSE),"")</f>
        <v/>
      </c>
      <c r="AA203" s="6"/>
      <c r="AB203" s="6"/>
      <c r="AC203" s="6"/>
      <c r="AD203" s="6" t="s">
        <v>553</v>
      </c>
      <c r="AE203" s="6" t="s">
        <v>630</v>
      </c>
      <c r="AF203" s="6" t="s">
        <v>84</v>
      </c>
      <c r="AG203" s="6">
        <f>VLOOKUP(Tabla1[[#This Row],[NOMBRE DEL SITE]],tb_sitio!B:D,3,FALSE)</f>
        <v>85</v>
      </c>
      <c r="AH203" s="6" t="s">
        <v>12</v>
      </c>
      <c r="AI203" s="10">
        <f>VLOOKUP(Tabla1[[#This Row],[NOMBRE DEL PE ( agregador )]],tb_sitio!B:D,3,FALSE)</f>
        <v>13</v>
      </c>
      <c r="AK203">
        <f>IF(Tabla1[[#This Row],[id idu8]]&lt;&gt;"",1,0)</f>
        <v>0</v>
      </c>
      <c r="AL203">
        <f>IF(Tabla1[[#This Row],[id idu7]]&lt;&gt;"",1,0)</f>
        <v>0</v>
      </c>
      <c r="AM203">
        <f>IF(Tabla1[[#This Row],[id idu6]]&lt;&gt;"",1,0)</f>
        <v>0</v>
      </c>
      <c r="AN203">
        <f>IF(Tabla1[[#This Row],[id idu5]]&lt;&gt;"",1,0)</f>
        <v>1</v>
      </c>
      <c r="AO203">
        <f>IF(Tabla1[[#This Row],[id idu4]]&lt;&gt;"",1,0)</f>
        <v>1</v>
      </c>
      <c r="AP203">
        <f>IF(Tabla1[[#This Row],[id idu3]]&lt;&gt;"",1,0)</f>
        <v>1</v>
      </c>
      <c r="AQ203">
        <f>IF(Tabla1[[#This Row],[id idu2]]&lt;&gt;"",1,0)</f>
        <v>1</v>
      </c>
      <c r="AR203">
        <f>IF(OR(Tabla1[[#This Row],[id idu]]&lt;&gt;"",Tabla1[[#This Row],[id servicio]]&lt;&gt;""),1,0)</f>
        <v>1</v>
      </c>
      <c r="AS203">
        <f t="shared" si="3"/>
        <v>5</v>
      </c>
      <c r="AT203" t="str">
        <f>IF(AR203=1,_xlfn.CONCAT("(",1+SUM($AS$1:AS202),",",Tabla1[[#This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(675,83,175,"17-EG6-4","IF4-6",NULL,"LIM_EAL_PAG_1","Gi0/0/4","","",13,85),</v>
      </c>
      <c r="AU203" t="str">
        <f>IF(AQ203=1,_xlfn.CONCAT("(",2+SUM($AS$1:AS202),",",Tabla1[[#This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2]])+1,20)),""),""",",2+SUM($AS$1:AS202)-1,",""","",""",""","",""",""","",""",""","",""",",Tabla1[[#This Row],[id_agregador]],",",Tabla1[[#This Row],[id sitio]],"),"),"")</f>
        <v>(676,83,72,"IF4-6","IF3-5",675,"","","","",13,85),</v>
      </c>
      <c r="AV203" s="9" t="str">
        <f>IF(AP203=1,_xlfn.CONCAT("(",3+SUM($AS$1:AS202),",",Tabla1[[#This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3]])+1,20)),""),""",",3+SUM($AS$1:AS202)-1,",""","",""",""","",""",""","",""",""","",""",",Tabla1[[#This Row],[id_agregador]],",",Tabla1[[#This Row],[id sitio]],"),"),"")</f>
        <v>(677,83,35,"IF3-5","17-EG6-3",676,"","","","",13,85),</v>
      </c>
      <c r="AW203" t="str">
        <f>IF(AO203=1,_xlfn.CONCAT("(",4+SUM($AS$1:AS202),",",Tabla1[[#This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4]])+1,20)),""),""",",4+SUM($AS$1:AS202)-1,",""","",""",""","",""",""","",""",""","",""",",Tabla1[[#This Row],[id_agregador]],",",Tabla1[[#This Row],[id sitio]],"),"),"")</f>
        <v>(678,83,32,"17-EG6-3","IF4-6",677,"","","","",13,85),</v>
      </c>
      <c r="AX203" t="str">
        <f>IF(AN203=1,_xlfn.CONCAT("(",5+SUM($AS$1:AS202),",",Tabla1[[#This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5]])+1,20)),""),""",",5+SUM($AS$1:AS202)-1,",""","",""",""","",""",""","",""",""","",""",",Tabla1[[#This Row],[id_agregador]],",",Tabla1[[#This Row],[id sitio]],"),"),"")</f>
        <v>(679,83,62,"IF1-2","17-EG6-2",678,"","","","",13,85),</v>
      </c>
      <c r="AY203" t="str">
        <f>IF(AM203=1,_xlfn.CONCAT("(",6+SUM($AS$1:AS202),",",Tabla1[[#This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6]])+1,20)),""),""",",6+SUM($AS$1:AS202)-1,",""","",""",""","",""",""","",""",""","",""",",Tabla1[[#This Row],[id_agregador]],",",Tabla1[[#This Row],[id sitio]],"),"),"")</f>
        <v/>
      </c>
      <c r="AZ203" t="str">
        <f>IF(AL203=1,_xlfn.CONCAT("(",7+SUM($AS$1:AS202),",",Tabla1[[#This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7]])+1,20)),""),""",",7+SUM($AS$1:AS202)-1,",""","",""",""","",""",""","",""",""","",""",",Tabla1[[#This Row],[id_agregador]],",",Tabla1[[#This Row],[id sitio]],"),"),"")</f>
        <v/>
      </c>
      <c r="BA203" t="str">
        <f>IF(AK203=1,_xlfn.CONCAT("(",8+SUM($AS$1:AS202),",",Tabla1[[#This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8]])+1,20)),""),""",",8+SUM($AS$1:AS202)-1,",""","",""",""","",""",""","",""",""","",""",",Tabla1[[#This Row],[id_agregador]],",",Tabla1[[#This Row],[id sitio]],"),"),"")</f>
        <v/>
      </c>
    </row>
    <row r="204" spans="1:53" x14ac:dyDescent="0.25">
      <c r="A204" s="6" t="s">
        <v>272</v>
      </c>
      <c r="B204" s="6" t="s">
        <v>495</v>
      </c>
      <c r="C204" s="6">
        <f>VLOOKUP(Tabla1[[#This Row],[NOMBRE DE SERVICIO]],tb_servicio!D:E,2,FALSE)</f>
        <v>191</v>
      </c>
      <c r="D204" s="6" t="s">
        <v>206</v>
      </c>
      <c r="E204" s="6">
        <f>IF(Tabla1[[#This Row],[IDU 1]]&lt;&gt;"",VLOOKUP(Tabla1[[#This Row],[IDU 1]],tb_idu!$B:$E,4,FALSE),"")</f>
        <v>175</v>
      </c>
      <c r="F204" s="6" t="s">
        <v>551</v>
      </c>
      <c r="G204" s="6" t="s">
        <v>128</v>
      </c>
      <c r="H204" s="6">
        <f>IF(Tabla1[[#This Row],[IDU 2]]&lt;&gt;"",VLOOKUP(Tabla1[[#This Row],[IDU 2]],tb_idu!$B:$E,4,FALSE),"")</f>
        <v>72</v>
      </c>
      <c r="I204" s="6" t="s">
        <v>650</v>
      </c>
      <c r="J204" s="6" t="s">
        <v>257</v>
      </c>
      <c r="K204" s="6">
        <f>IF(Tabla1[[#This Row],[IDU 3]]&lt;&gt;"",VLOOKUP(Tabla1[[#This Row],[IDU 3]],tb_idu!$B:$E,4,FALSE),"")</f>
        <v>35</v>
      </c>
      <c r="L204" s="6" t="s">
        <v>624</v>
      </c>
      <c r="M204" s="6" t="s">
        <v>115</v>
      </c>
      <c r="N204" s="6">
        <f>IF(Tabla1[[#This Row],[IDU 4]]&lt;&gt;"",VLOOKUP(Tabla1[[#This Row],[IDU 4]],tb_idu!$B:$E,4,FALSE),"")</f>
        <v>32</v>
      </c>
      <c r="O204" s="6" t="s">
        <v>556</v>
      </c>
      <c r="P204" s="6" t="s">
        <v>223</v>
      </c>
      <c r="Q204" s="6">
        <f>IF(Tabla1[[#This Row],[IDU 5]]&lt;&gt;"",VLOOKUP(Tabla1[[#This Row],[IDU 5]],tb_idu!$B:$E,4,FALSE),"")</f>
        <v>62</v>
      </c>
      <c r="R204" s="6" t="s">
        <v>629</v>
      </c>
      <c r="S204" s="6"/>
      <c r="T204" s="6" t="str">
        <f>IF(Tabla1[[#This Row],[IDU 6]]&lt;&gt;"",VLOOKUP(Tabla1[[#This Row],[IDU 6]],tb_idu!$B:$E,4,FALSE),"")</f>
        <v/>
      </c>
      <c r="U204" s="6"/>
      <c r="V204" s="6"/>
      <c r="W204" s="6" t="str">
        <f>IF(Tabla1[[#This Row],[IDU 7]]&lt;&gt;"",VLOOKUP(Tabla1[[#This Row],[IDU 7]],tb_idu!$B:$E,4,FALSE),"")</f>
        <v/>
      </c>
      <c r="X204" s="6"/>
      <c r="Y204" s="6"/>
      <c r="Z204" s="6" t="str">
        <f>IF(Tabla1[[#This Row],[IDU 8]]&lt;&gt;"",VLOOKUP(Tabla1[[#This Row],[IDU 8]],tb_idu!$B:$E,4,FALSE),"")</f>
        <v/>
      </c>
      <c r="AA204" s="6"/>
      <c r="AB204" s="6"/>
      <c r="AC204" s="6"/>
      <c r="AD204" s="6" t="s">
        <v>553</v>
      </c>
      <c r="AE204" s="6" t="s">
        <v>630</v>
      </c>
      <c r="AF204" s="6" t="s">
        <v>84</v>
      </c>
      <c r="AG204" s="6">
        <f>VLOOKUP(Tabla1[[#This Row],[NOMBRE DEL SITE]],tb_sitio!B:D,3,FALSE)</f>
        <v>85</v>
      </c>
      <c r="AH204" s="6" t="s">
        <v>12</v>
      </c>
      <c r="AI204" s="10">
        <f>VLOOKUP(Tabla1[[#This Row],[NOMBRE DEL PE ( agregador )]],tb_sitio!B:D,3,FALSE)</f>
        <v>13</v>
      </c>
      <c r="AK204">
        <f>IF(Tabla1[[#This Row],[id idu8]]&lt;&gt;"",1,0)</f>
        <v>0</v>
      </c>
      <c r="AL204">
        <f>IF(Tabla1[[#This Row],[id idu7]]&lt;&gt;"",1,0)</f>
        <v>0</v>
      </c>
      <c r="AM204">
        <f>IF(Tabla1[[#This Row],[id idu6]]&lt;&gt;"",1,0)</f>
        <v>0</v>
      </c>
      <c r="AN204">
        <f>IF(Tabla1[[#This Row],[id idu5]]&lt;&gt;"",1,0)</f>
        <v>1</v>
      </c>
      <c r="AO204">
        <f>IF(Tabla1[[#This Row],[id idu4]]&lt;&gt;"",1,0)</f>
        <v>1</v>
      </c>
      <c r="AP204">
        <f>IF(Tabla1[[#This Row],[id idu3]]&lt;&gt;"",1,0)</f>
        <v>1</v>
      </c>
      <c r="AQ204">
        <f>IF(Tabla1[[#This Row],[id idu2]]&lt;&gt;"",1,0)</f>
        <v>1</v>
      </c>
      <c r="AR204">
        <f>IF(OR(Tabla1[[#This Row],[id idu]]&lt;&gt;"",Tabla1[[#This Row],[id servicio]]&lt;&gt;""),1,0)</f>
        <v>1</v>
      </c>
      <c r="AS204">
        <f t="shared" si="3"/>
        <v>5</v>
      </c>
      <c r="AT204" t="str">
        <f>IF(AR204=1,_xlfn.CONCAT("(",1+SUM($AS$1:AS203),",",Tabla1[[#This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(680,191,175,"17-EG6-1","IF4-6",NULL,"LIM_EAL_PAG_1","Gi0/0/4","","",13,85),</v>
      </c>
      <c r="AU204" t="str">
        <f>IF(AQ204=1,_xlfn.CONCAT("(",2+SUM($AS$1:AS203),",",Tabla1[[#This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2]])+1,20)),""),""",",2+SUM($AS$1:AS203)-1,",""","",""",""","",""",""","",""",""","",""",",Tabla1[[#This Row],[id_agregador]],",",Tabla1[[#This Row],[id sitio]],"),"),"")</f>
        <v>(681,191,72,"IF4-6","IF3-5",680,"","","","",13,85),</v>
      </c>
      <c r="AV204" s="9" t="str">
        <f>IF(AP204=1,_xlfn.CONCAT("(",3+SUM($AS$1:AS203),",",Tabla1[[#This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3]])+1,20)),""),""",",3+SUM($AS$1:AS203)-1,",""","",""",""","",""",""","",""",""","",""",",Tabla1[[#This Row],[id_agregador]],",",Tabla1[[#This Row],[id sitio]],"),"),"")</f>
        <v>(682,191,35,"IF3-5","17-EG6-3",681,"","","","",13,85),</v>
      </c>
      <c r="AW204" t="str">
        <f>IF(AO204=1,_xlfn.CONCAT("(",4+SUM($AS$1:AS203),",",Tabla1[[#This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4]])+1,20)),""),""",",4+SUM($AS$1:AS203)-1,",""","",""",""","",""",""","",""",""","",""",",Tabla1[[#This Row],[id_agregador]],",",Tabla1[[#This Row],[id sitio]],"),"),"")</f>
        <v>(683,191,32,"17-EG6-3","IF4-6",682,"","","","",13,85),</v>
      </c>
      <c r="AX204" t="str">
        <f>IF(AN204=1,_xlfn.CONCAT("(",5+SUM($AS$1:AS203),",",Tabla1[[#This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5]])+1,20)),""),""",",5+SUM($AS$1:AS203)-1,",""","",""",""","",""",""","",""",""","",""",",Tabla1[[#This Row],[id_agregador]],",",Tabla1[[#This Row],[id sitio]],"),"),"")</f>
        <v>(684,191,62,"IF1-2","17-EG6-2",683,"","","","",13,85),</v>
      </c>
      <c r="AY204" t="str">
        <f>IF(AM204=1,_xlfn.CONCAT("(",6+SUM($AS$1:AS203),",",Tabla1[[#This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6]])+1,20)),""),""",",6+SUM($AS$1:AS203)-1,",""","",""",""","",""",""","",""",""","",""",",Tabla1[[#This Row],[id_agregador]],",",Tabla1[[#This Row],[id sitio]],"),"),"")</f>
        <v/>
      </c>
      <c r="AZ204" t="str">
        <f>IF(AL204=1,_xlfn.CONCAT("(",7+SUM($AS$1:AS203),",",Tabla1[[#This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7]])+1,20)),""),""",",7+SUM($AS$1:AS203)-1,",""","",""",""","",""",""","",""",""","",""",",Tabla1[[#This Row],[id_agregador]],",",Tabla1[[#This Row],[id sitio]],"),"),"")</f>
        <v/>
      </c>
      <c r="BA204" t="str">
        <f>IF(AK204=1,_xlfn.CONCAT("(",8+SUM($AS$1:AS203),",",Tabla1[[#This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8]])+1,20)),""),""",",8+SUM($AS$1:AS203)-1,",""","",""",""","",""",""","",""",""","",""",",Tabla1[[#This Row],[id_agregador]],",",Tabla1[[#This Row],[id sitio]],"),"),"")</f>
        <v/>
      </c>
    </row>
    <row r="205" spans="1:53" x14ac:dyDescent="0.25">
      <c r="A205" s="6" t="s">
        <v>273</v>
      </c>
      <c r="B205" s="6" t="s">
        <v>496</v>
      </c>
      <c r="C205" s="6">
        <f>VLOOKUP(Tabla1[[#This Row],[NOMBRE DE SERVICIO]],tb_servicio!D:E,2,FALSE)</f>
        <v>84</v>
      </c>
      <c r="D205" s="6" t="s">
        <v>207</v>
      </c>
      <c r="E205" s="6">
        <f>IF(Tabla1[[#This Row],[IDU 1]]&lt;&gt;"",VLOOKUP(Tabla1[[#This Row],[IDU 1]],tb_idu!$B:$E,4,FALSE),"")</f>
        <v>176</v>
      </c>
      <c r="F205" s="6" t="s">
        <v>644</v>
      </c>
      <c r="G205" s="6" t="s">
        <v>111</v>
      </c>
      <c r="H205" s="6">
        <f>IF(Tabla1[[#This Row],[IDU 2]]&lt;&gt;"",VLOOKUP(Tabla1[[#This Row],[IDU 2]],tb_idu!$B:$E,4,FALSE),"")</f>
        <v>16</v>
      </c>
      <c r="I205" s="6" t="s">
        <v>669</v>
      </c>
      <c r="J205" s="6" t="s">
        <v>115</v>
      </c>
      <c r="K205" s="6">
        <f>IF(Tabla1[[#This Row],[IDU 3]]&lt;&gt;"",VLOOKUP(Tabla1[[#This Row],[IDU 3]],tb_idu!$B:$E,4,FALSE),"")</f>
        <v>32</v>
      </c>
      <c r="L205" s="6" t="s">
        <v>563</v>
      </c>
      <c r="M205" s="6" t="s">
        <v>223</v>
      </c>
      <c r="N205" s="6">
        <f>IF(Tabla1[[#This Row],[IDU 4]]&lt;&gt;"",VLOOKUP(Tabla1[[#This Row],[IDU 4]],tb_idu!$B:$E,4,FALSE),"")</f>
        <v>62</v>
      </c>
      <c r="O205" s="6" t="s">
        <v>564</v>
      </c>
      <c r="P205" s="6"/>
      <c r="Q205" s="6" t="str">
        <f>IF(Tabla1[[#This Row],[IDU 5]]&lt;&gt;"",VLOOKUP(Tabla1[[#This Row],[IDU 5]],tb_idu!$B:$E,4,FALSE),"")</f>
        <v/>
      </c>
      <c r="R205" s="6"/>
      <c r="S205" s="6"/>
      <c r="T205" s="6" t="str">
        <f>IF(Tabla1[[#This Row],[IDU 6]]&lt;&gt;"",VLOOKUP(Tabla1[[#This Row],[IDU 6]],tb_idu!$B:$E,4,FALSE),"")</f>
        <v/>
      </c>
      <c r="U205" s="6"/>
      <c r="V205" s="6"/>
      <c r="W205" s="6" t="str">
        <f>IF(Tabla1[[#This Row],[IDU 7]]&lt;&gt;"",VLOOKUP(Tabla1[[#This Row],[IDU 7]],tb_idu!$B:$E,4,FALSE),"")</f>
        <v/>
      </c>
      <c r="X205" s="6"/>
      <c r="Y205" s="6"/>
      <c r="Z205" s="6" t="str">
        <f>IF(Tabla1[[#This Row],[IDU 8]]&lt;&gt;"",VLOOKUP(Tabla1[[#This Row],[IDU 8]],tb_idu!$B:$E,4,FALSE),"")</f>
        <v/>
      </c>
      <c r="AA205" s="6"/>
      <c r="AB205" s="6"/>
      <c r="AC205" s="6"/>
      <c r="AD205" s="6" t="s">
        <v>553</v>
      </c>
      <c r="AE205" s="6" t="s">
        <v>565</v>
      </c>
      <c r="AF205" s="6" t="s">
        <v>85</v>
      </c>
      <c r="AG205" s="6">
        <f>VLOOKUP(Tabla1[[#This Row],[NOMBRE DEL SITE]],tb_sitio!B:D,3,FALSE)</f>
        <v>86</v>
      </c>
      <c r="AH205" s="6" t="s">
        <v>12</v>
      </c>
      <c r="AI205" s="10">
        <f>VLOOKUP(Tabla1[[#This Row],[NOMBRE DEL PE ( agregador )]],tb_sitio!B:D,3,FALSE)</f>
        <v>13</v>
      </c>
      <c r="AK205">
        <f>IF(Tabla1[[#This Row],[id idu8]]&lt;&gt;"",1,0)</f>
        <v>0</v>
      </c>
      <c r="AL205">
        <f>IF(Tabla1[[#This Row],[id idu7]]&lt;&gt;"",1,0)</f>
        <v>0</v>
      </c>
      <c r="AM205">
        <f>IF(Tabla1[[#This Row],[id idu6]]&lt;&gt;"",1,0)</f>
        <v>0</v>
      </c>
      <c r="AN205">
        <f>IF(Tabla1[[#This Row],[id idu5]]&lt;&gt;"",1,0)</f>
        <v>0</v>
      </c>
      <c r="AO205">
        <f>IF(Tabla1[[#This Row],[id idu4]]&lt;&gt;"",1,0)</f>
        <v>1</v>
      </c>
      <c r="AP205">
        <f>IF(Tabla1[[#This Row],[id idu3]]&lt;&gt;"",1,0)</f>
        <v>1</v>
      </c>
      <c r="AQ205">
        <f>IF(Tabla1[[#This Row],[id idu2]]&lt;&gt;"",1,0)</f>
        <v>1</v>
      </c>
      <c r="AR205">
        <f>IF(OR(Tabla1[[#This Row],[id idu]]&lt;&gt;"",Tabla1[[#This Row],[id servicio]]&lt;&gt;""),1,0)</f>
        <v>1</v>
      </c>
      <c r="AS205">
        <f t="shared" si="3"/>
        <v>4</v>
      </c>
      <c r="AT205" t="str">
        <f>IF(AR205=1,_xlfn.CONCAT("(",1+SUM($AS$1:AS204),",",Tabla1[[#This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(685,84,176,"17-EG6-4","IF4-6",NULL,"LIM_EAL_PAG_1","Gi0/2/2","","",13,86),</v>
      </c>
      <c r="AU205" t="str">
        <f>IF(AQ205=1,_xlfn.CONCAT("(",2+SUM($AS$1:AS204),",",Tabla1[[#This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2]])+1,20)),""),""",",2+SUM($AS$1:AS204)-1,",""","",""",""","",""",""","",""",""","",""",",Tabla1[[#This Row],[id_agregador]],",",Tabla1[[#This Row],[id sitio]],"),"),"")</f>
        <v>(686,84,16,"IF3-5","IF1-2",685,"","","","",13,86),</v>
      </c>
      <c r="AV205" s="9" t="str">
        <f>IF(AP205=1,_xlfn.CONCAT("(",3+SUM($AS$1:AS204),",",Tabla1[[#This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3]])+1,20)),""),""",",3+SUM($AS$1:AS204)-1,",""","",""",""","",""",""","",""",""","",""",",Tabla1[[#This Row],[id_agregador]],",",Tabla1[[#This Row],[id sitio]],"),"),"")</f>
        <v>(687,84,32,"IF3-5","IF4-6",686,"","","","",13,86),</v>
      </c>
      <c r="AW205" t="str">
        <f>IF(AO205=1,_xlfn.CONCAT("(",4+SUM($AS$1:AS204),",",Tabla1[[#This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4]])+1,20)),""),""",",4+SUM($AS$1:AS204)-1,",""","",""",""","",""",""","",""",""","",""",",Tabla1[[#This Row],[id_agregador]],",",Tabla1[[#This Row],[id sitio]],"),"),"")</f>
        <v>(688,84,62,"IF1-2","17-EG6-1",687,"","","","",13,86),</v>
      </c>
      <c r="AX205" t="str">
        <f>IF(AN205=1,_xlfn.CONCAT("(",5+SUM($AS$1:AS204),",",Tabla1[[#This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5]])+1,20)),""),""",",5+SUM($AS$1:AS204)-1,",""","",""",""","",""",""","",""",""","",""",",Tabla1[[#This Row],[id_agregador]],",",Tabla1[[#This Row],[id sitio]],"),"),"")</f>
        <v/>
      </c>
      <c r="AY205" t="str">
        <f>IF(AM205=1,_xlfn.CONCAT("(",6+SUM($AS$1:AS204),",",Tabla1[[#This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6]])+1,20)),""),""",",6+SUM($AS$1:AS204)-1,",""","",""",""","",""",""","",""",""","",""",",Tabla1[[#This Row],[id_agregador]],",",Tabla1[[#This Row],[id sitio]],"),"),"")</f>
        <v/>
      </c>
      <c r="AZ205" t="str">
        <f>IF(AL205=1,_xlfn.CONCAT("(",7+SUM($AS$1:AS204),",",Tabla1[[#This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7]])+1,20)),""),""",",7+SUM($AS$1:AS204)-1,",""","",""",""","",""",""","",""",""","",""",",Tabla1[[#This Row],[id_agregador]],",",Tabla1[[#This Row],[id sitio]],"),"),"")</f>
        <v/>
      </c>
      <c r="BA205" t="str">
        <f>IF(AK205=1,_xlfn.CONCAT("(",8+SUM($AS$1:AS204),",",Tabla1[[#This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8]])+1,20)),""),""",",8+SUM($AS$1:AS204)-1,",""","",""",""","",""",""","",""",""","",""",",Tabla1[[#This Row],[id_agregador]],",",Tabla1[[#This Row],[id sitio]],"),"),"")</f>
        <v/>
      </c>
    </row>
    <row r="206" spans="1:53" x14ac:dyDescent="0.25">
      <c r="A206" s="6" t="s">
        <v>272</v>
      </c>
      <c r="B206" s="6" t="s">
        <v>497</v>
      </c>
      <c r="C206" s="6">
        <f>VLOOKUP(Tabla1[[#This Row],[NOMBRE DE SERVICIO]],tb_servicio!D:E,2,FALSE)</f>
        <v>192</v>
      </c>
      <c r="D206" s="6" t="s">
        <v>207</v>
      </c>
      <c r="E206" s="6">
        <f>IF(Tabla1[[#This Row],[IDU 1]]&lt;&gt;"",VLOOKUP(Tabla1[[#This Row],[IDU 1]],tb_idu!$B:$E,4,FALSE),"")</f>
        <v>176</v>
      </c>
      <c r="F206" s="6" t="s">
        <v>551</v>
      </c>
      <c r="G206" s="6" t="s">
        <v>111</v>
      </c>
      <c r="H206" s="6">
        <f>IF(Tabla1[[#This Row],[IDU 2]]&lt;&gt;"",VLOOKUP(Tabla1[[#This Row],[IDU 2]],tb_idu!$B:$E,4,FALSE),"")</f>
        <v>16</v>
      </c>
      <c r="I206" s="6" t="s">
        <v>669</v>
      </c>
      <c r="J206" s="6" t="s">
        <v>115</v>
      </c>
      <c r="K206" s="6">
        <f>IF(Tabla1[[#This Row],[IDU 3]]&lt;&gt;"",VLOOKUP(Tabla1[[#This Row],[IDU 3]],tb_idu!$B:$E,4,FALSE),"")</f>
        <v>32</v>
      </c>
      <c r="L206" s="6" t="s">
        <v>563</v>
      </c>
      <c r="M206" s="6" t="s">
        <v>223</v>
      </c>
      <c r="N206" s="6">
        <f>IF(Tabla1[[#This Row],[IDU 4]]&lt;&gt;"",VLOOKUP(Tabla1[[#This Row],[IDU 4]],tb_idu!$B:$E,4,FALSE),"")</f>
        <v>62</v>
      </c>
      <c r="O206" s="6" t="s">
        <v>564</v>
      </c>
      <c r="P206" s="6"/>
      <c r="Q206" s="6" t="str">
        <f>IF(Tabla1[[#This Row],[IDU 5]]&lt;&gt;"",VLOOKUP(Tabla1[[#This Row],[IDU 5]],tb_idu!$B:$E,4,FALSE),"")</f>
        <v/>
      </c>
      <c r="R206" s="6"/>
      <c r="S206" s="6"/>
      <c r="T206" s="6" t="str">
        <f>IF(Tabla1[[#This Row],[IDU 6]]&lt;&gt;"",VLOOKUP(Tabla1[[#This Row],[IDU 6]],tb_idu!$B:$E,4,FALSE),"")</f>
        <v/>
      </c>
      <c r="U206" s="6"/>
      <c r="V206" s="6"/>
      <c r="W206" s="6" t="str">
        <f>IF(Tabla1[[#This Row],[IDU 7]]&lt;&gt;"",VLOOKUP(Tabla1[[#This Row],[IDU 7]],tb_idu!$B:$E,4,FALSE),"")</f>
        <v/>
      </c>
      <c r="X206" s="6"/>
      <c r="Y206" s="6"/>
      <c r="Z206" s="6" t="str">
        <f>IF(Tabla1[[#This Row],[IDU 8]]&lt;&gt;"",VLOOKUP(Tabla1[[#This Row],[IDU 8]],tb_idu!$B:$E,4,FALSE),"")</f>
        <v/>
      </c>
      <c r="AA206" s="6"/>
      <c r="AB206" s="6"/>
      <c r="AC206" s="6"/>
      <c r="AD206" s="6" t="s">
        <v>553</v>
      </c>
      <c r="AE206" s="6" t="s">
        <v>565</v>
      </c>
      <c r="AF206" s="6" t="s">
        <v>85</v>
      </c>
      <c r="AG206" s="6">
        <f>VLOOKUP(Tabla1[[#This Row],[NOMBRE DEL SITE]],tb_sitio!B:D,3,FALSE)</f>
        <v>86</v>
      </c>
      <c r="AH206" s="6" t="s">
        <v>12</v>
      </c>
      <c r="AI206" s="10">
        <f>VLOOKUP(Tabla1[[#This Row],[NOMBRE DEL PE ( agregador )]],tb_sitio!B:D,3,FALSE)</f>
        <v>13</v>
      </c>
      <c r="AK206">
        <f>IF(Tabla1[[#This Row],[id idu8]]&lt;&gt;"",1,0)</f>
        <v>0</v>
      </c>
      <c r="AL206">
        <f>IF(Tabla1[[#This Row],[id idu7]]&lt;&gt;"",1,0)</f>
        <v>0</v>
      </c>
      <c r="AM206">
        <f>IF(Tabla1[[#This Row],[id idu6]]&lt;&gt;"",1,0)</f>
        <v>0</v>
      </c>
      <c r="AN206">
        <f>IF(Tabla1[[#This Row],[id idu5]]&lt;&gt;"",1,0)</f>
        <v>0</v>
      </c>
      <c r="AO206">
        <f>IF(Tabla1[[#This Row],[id idu4]]&lt;&gt;"",1,0)</f>
        <v>1</v>
      </c>
      <c r="AP206">
        <f>IF(Tabla1[[#This Row],[id idu3]]&lt;&gt;"",1,0)</f>
        <v>1</v>
      </c>
      <c r="AQ206">
        <f>IF(Tabla1[[#This Row],[id idu2]]&lt;&gt;"",1,0)</f>
        <v>1</v>
      </c>
      <c r="AR206">
        <f>IF(OR(Tabla1[[#This Row],[id idu]]&lt;&gt;"",Tabla1[[#This Row],[id servicio]]&lt;&gt;""),1,0)</f>
        <v>1</v>
      </c>
      <c r="AS206">
        <f t="shared" si="3"/>
        <v>4</v>
      </c>
      <c r="AT206" t="str">
        <f>IF(AR206=1,_xlfn.CONCAT("(",1+SUM($AS$1:AS205),",",Tabla1[[#This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(689,192,176,"17-EG6-1","IF4-6",NULL,"LIM_EAL_PAG_1","Gi0/2/2","","",13,86),</v>
      </c>
      <c r="AU206" t="str">
        <f>IF(AQ206=1,_xlfn.CONCAT("(",2+SUM($AS$1:AS205),",",Tabla1[[#This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2]])+1,20)),""),""",",2+SUM($AS$1:AS205)-1,",""","",""",""","",""",""","",""",""","",""",",Tabla1[[#This Row],[id_agregador]],",",Tabla1[[#This Row],[id sitio]],"),"),"")</f>
        <v>(690,192,16,"IF3-5","IF1-2",689,"","","","",13,86),</v>
      </c>
      <c r="AV206" s="9" t="str">
        <f>IF(AP206=1,_xlfn.CONCAT("(",3+SUM($AS$1:AS205),",",Tabla1[[#This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3]])+1,20)),""),""",",3+SUM($AS$1:AS205)-1,",""","",""",""","",""",""","",""",""","",""",",Tabla1[[#This Row],[id_agregador]],",",Tabla1[[#This Row],[id sitio]],"),"),"")</f>
        <v>(691,192,32,"IF3-5","IF4-6",690,"","","","",13,86),</v>
      </c>
      <c r="AW206" t="str">
        <f>IF(AO206=1,_xlfn.CONCAT("(",4+SUM($AS$1:AS205),",",Tabla1[[#This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4]])+1,20)),""),""",",4+SUM($AS$1:AS205)-1,",""","",""",""","",""",""","",""",""","",""",",Tabla1[[#This Row],[id_agregador]],",",Tabla1[[#This Row],[id sitio]],"),"),"")</f>
        <v>(692,192,62,"IF1-2","17-EG6-1",691,"","","","",13,86),</v>
      </c>
      <c r="AX206" t="str">
        <f>IF(AN206=1,_xlfn.CONCAT("(",5+SUM($AS$1:AS205),",",Tabla1[[#This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5]])+1,20)),""),""",",5+SUM($AS$1:AS205)-1,",""","",""",""","",""",""","",""",""","",""",",Tabla1[[#This Row],[id_agregador]],",",Tabla1[[#This Row],[id sitio]],"),"),"")</f>
        <v/>
      </c>
      <c r="AY206" t="str">
        <f>IF(AM206=1,_xlfn.CONCAT("(",6+SUM($AS$1:AS205),",",Tabla1[[#This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6]])+1,20)),""),""",",6+SUM($AS$1:AS205)-1,",""","",""",""","",""",""","",""",""","",""",",Tabla1[[#This Row],[id_agregador]],",",Tabla1[[#This Row],[id sitio]],"),"),"")</f>
        <v/>
      </c>
      <c r="AZ206" t="str">
        <f>IF(AL206=1,_xlfn.CONCAT("(",7+SUM($AS$1:AS205),",",Tabla1[[#This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7]])+1,20)),""),""",",7+SUM($AS$1:AS205)-1,",""","",""",""","",""",""","",""",""","",""",",Tabla1[[#This Row],[id_agregador]],",",Tabla1[[#This Row],[id sitio]],"),"),"")</f>
        <v/>
      </c>
      <c r="BA206" t="str">
        <f>IF(AK206=1,_xlfn.CONCAT("(",8+SUM($AS$1:AS205),",",Tabla1[[#This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8]])+1,20)),""),""",",8+SUM($AS$1:AS205)-1,",""","",""",""","",""",""","",""",""","",""",",Tabla1[[#This Row],[id_agregador]],",",Tabla1[[#This Row],[id sitio]],"),"),"")</f>
        <v/>
      </c>
    </row>
    <row r="207" spans="1:53" x14ac:dyDescent="0.25">
      <c r="A207" s="6" t="s">
        <v>273</v>
      </c>
      <c r="B207" s="6" t="s">
        <v>498</v>
      </c>
      <c r="C207" s="6">
        <f>VLOOKUP(Tabla1[[#This Row],[NOMBRE DE SERVICIO]],tb_servicio!D:E,2,FALSE)</f>
        <v>85</v>
      </c>
      <c r="D207" s="6" t="s">
        <v>208</v>
      </c>
      <c r="E207" s="6">
        <f>IF(Tabla1[[#This Row],[IDU 1]]&lt;&gt;"",VLOOKUP(Tabla1[[#This Row],[IDU 1]],tb_idu!$B:$E,4,FALSE),"")</f>
        <v>178</v>
      </c>
      <c r="F207" s="6" t="s">
        <v>712</v>
      </c>
      <c r="G207" s="6" t="s">
        <v>111</v>
      </c>
      <c r="H207" s="6">
        <f>IF(Tabla1[[#This Row],[IDU 2]]&lt;&gt;"",VLOOKUP(Tabla1[[#This Row],[IDU 2]],tb_idu!$B:$E,4,FALSE),"")</f>
        <v>16</v>
      </c>
      <c r="I207" s="6" t="s">
        <v>655</v>
      </c>
      <c r="J207" s="6" t="s">
        <v>115</v>
      </c>
      <c r="K207" s="6">
        <f>IF(Tabla1[[#This Row],[IDU 3]]&lt;&gt;"",VLOOKUP(Tabla1[[#This Row],[IDU 3]],tb_idu!$B:$E,4,FALSE),"")</f>
        <v>32</v>
      </c>
      <c r="L207" s="6" t="s">
        <v>563</v>
      </c>
      <c r="M207" s="6" t="s">
        <v>223</v>
      </c>
      <c r="N207" s="6">
        <f>IF(Tabla1[[#This Row],[IDU 4]]&lt;&gt;"",VLOOKUP(Tabla1[[#This Row],[IDU 4]],tb_idu!$B:$E,4,FALSE),"")</f>
        <v>62</v>
      </c>
      <c r="O207" s="6" t="s">
        <v>629</v>
      </c>
      <c r="P207" s="6"/>
      <c r="Q207" s="6" t="str">
        <f>IF(Tabla1[[#This Row],[IDU 5]]&lt;&gt;"",VLOOKUP(Tabla1[[#This Row],[IDU 5]],tb_idu!$B:$E,4,FALSE),"")</f>
        <v/>
      </c>
      <c r="R207" s="6"/>
      <c r="S207" s="6"/>
      <c r="T207" s="6" t="str">
        <f>IF(Tabla1[[#This Row],[IDU 6]]&lt;&gt;"",VLOOKUP(Tabla1[[#This Row],[IDU 6]],tb_idu!$B:$E,4,FALSE),"")</f>
        <v/>
      </c>
      <c r="U207" s="6"/>
      <c r="V207" s="6"/>
      <c r="W207" s="6" t="str">
        <f>IF(Tabla1[[#This Row],[IDU 7]]&lt;&gt;"",VLOOKUP(Tabla1[[#This Row],[IDU 7]],tb_idu!$B:$E,4,FALSE),"")</f>
        <v/>
      </c>
      <c r="X207" s="6"/>
      <c r="Y207" s="6"/>
      <c r="Z207" s="6" t="str">
        <f>IF(Tabla1[[#This Row],[IDU 8]]&lt;&gt;"",VLOOKUP(Tabla1[[#This Row],[IDU 8]],tb_idu!$B:$E,4,FALSE),"")</f>
        <v/>
      </c>
      <c r="AA207" s="6"/>
      <c r="AB207" s="6"/>
      <c r="AC207" s="6"/>
      <c r="AD207" s="6" t="s">
        <v>553</v>
      </c>
      <c r="AE207" s="6" t="s">
        <v>630</v>
      </c>
      <c r="AF207" s="6" t="s">
        <v>86</v>
      </c>
      <c r="AG207" s="6">
        <f>VLOOKUP(Tabla1[[#This Row],[NOMBRE DEL SITE]],tb_sitio!B:D,3,FALSE)</f>
        <v>87</v>
      </c>
      <c r="AH207" s="6" t="s">
        <v>12</v>
      </c>
      <c r="AI207" s="10">
        <f>VLOOKUP(Tabla1[[#This Row],[NOMBRE DEL PE ( agregador )]],tb_sitio!B:D,3,FALSE)</f>
        <v>13</v>
      </c>
      <c r="AK207">
        <f>IF(Tabla1[[#This Row],[id idu8]]&lt;&gt;"",1,0)</f>
        <v>0</v>
      </c>
      <c r="AL207">
        <f>IF(Tabla1[[#This Row],[id idu7]]&lt;&gt;"",1,0)</f>
        <v>0</v>
      </c>
      <c r="AM207">
        <f>IF(Tabla1[[#This Row],[id idu6]]&lt;&gt;"",1,0)</f>
        <v>0</v>
      </c>
      <c r="AN207">
        <f>IF(Tabla1[[#This Row],[id idu5]]&lt;&gt;"",1,0)</f>
        <v>0</v>
      </c>
      <c r="AO207">
        <f>IF(Tabla1[[#This Row],[id idu4]]&lt;&gt;"",1,0)</f>
        <v>1</v>
      </c>
      <c r="AP207">
        <f>IF(Tabla1[[#This Row],[id idu3]]&lt;&gt;"",1,0)</f>
        <v>1</v>
      </c>
      <c r="AQ207">
        <f>IF(Tabla1[[#This Row],[id idu2]]&lt;&gt;"",1,0)</f>
        <v>1</v>
      </c>
      <c r="AR207">
        <f>IF(OR(Tabla1[[#This Row],[id idu]]&lt;&gt;"",Tabla1[[#This Row],[id servicio]]&lt;&gt;""),1,0)</f>
        <v>1</v>
      </c>
      <c r="AS207">
        <f t="shared" si="3"/>
        <v>4</v>
      </c>
      <c r="AT207" t="str">
        <f>IF(AR207=1,_xlfn.CONCAT("(",1+SUM($AS$1:AS206),",",Tabla1[[#This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(693,85,178,"17-EG6-4","17-EG6-5",NULL,"LIM_EAL_PAG_1","Gi0/0/4","","",13,87),</v>
      </c>
      <c r="AU207" t="str">
        <f>IF(AQ207=1,_xlfn.CONCAT("(",2+SUM($AS$1:AS206),",",Tabla1[[#This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2]])+1,20)),""),""",",2+SUM($AS$1:AS206)-1,",""","",""",""","",""",""","",""",""","",""",",Tabla1[[#This Row],[id_agregador]],",",Tabla1[[#This Row],[id sitio]],"),"),"")</f>
        <v>(694,85,16,"17-EG6-5","IF1-2",693,"","","","",13,87),</v>
      </c>
      <c r="AV207" s="9" t="str">
        <f>IF(AP207=1,_xlfn.CONCAT("(",3+SUM($AS$1:AS206),",",Tabla1[[#This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3]])+1,20)),""),""",",3+SUM($AS$1:AS206)-1,",""","",""",""","",""",""","",""",""","",""",",Tabla1[[#This Row],[id_agregador]],",",Tabla1[[#This Row],[id sitio]],"),"),"")</f>
        <v>(695,85,32,"IF3-5","IF4-6",694,"","","","",13,87),</v>
      </c>
      <c r="AW207" t="str">
        <f>IF(AO207=1,_xlfn.CONCAT("(",4+SUM($AS$1:AS206),",",Tabla1[[#This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4]])+1,20)),""),""",",4+SUM($AS$1:AS206)-1,",""","",""",""","",""",""","",""",""","",""",",Tabla1[[#This Row],[id_agregador]],",",Tabla1[[#This Row],[id sitio]],"),"),"")</f>
        <v>(696,85,62,"IF1-2","17-EG6-2",695,"","","","",13,87),</v>
      </c>
      <c r="AX207" t="str">
        <f>IF(AN207=1,_xlfn.CONCAT("(",5+SUM($AS$1:AS206),",",Tabla1[[#This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5]])+1,20)),""),""",",5+SUM($AS$1:AS206)-1,",""","",""",""","",""",""","",""",""","",""",",Tabla1[[#This Row],[id_agregador]],",",Tabla1[[#This Row],[id sitio]],"),"),"")</f>
        <v/>
      </c>
      <c r="AY207" t="str">
        <f>IF(AM207=1,_xlfn.CONCAT("(",6+SUM($AS$1:AS206),",",Tabla1[[#This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6]])+1,20)),""),""",",6+SUM($AS$1:AS206)-1,",""","",""",""","",""",""","",""",""","",""",",Tabla1[[#This Row],[id_agregador]],",",Tabla1[[#This Row],[id sitio]],"),"),"")</f>
        <v/>
      </c>
      <c r="AZ207" t="str">
        <f>IF(AL207=1,_xlfn.CONCAT("(",7+SUM($AS$1:AS206),",",Tabla1[[#This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7]])+1,20)),""),""",",7+SUM($AS$1:AS206)-1,",""","",""",""","",""",""","",""",""","",""",",Tabla1[[#This Row],[id_agregador]],",",Tabla1[[#This Row],[id sitio]],"),"),"")</f>
        <v/>
      </c>
      <c r="BA207" t="str">
        <f>IF(AK207=1,_xlfn.CONCAT("(",8+SUM($AS$1:AS206),",",Tabla1[[#This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8]])+1,20)),""),""",",8+SUM($AS$1:AS206)-1,",""","",""",""","",""",""","",""",""","",""",",Tabla1[[#This Row],[id_agregador]],",",Tabla1[[#This Row],[id sitio]],"),"),"")</f>
        <v/>
      </c>
    </row>
    <row r="208" spans="1:53" x14ac:dyDescent="0.25">
      <c r="A208" s="6" t="s">
        <v>272</v>
      </c>
      <c r="B208" s="6" t="s">
        <v>499</v>
      </c>
      <c r="C208" s="6">
        <f>VLOOKUP(Tabla1[[#This Row],[NOMBRE DE SERVICIO]],tb_servicio!D:E,2,FALSE)</f>
        <v>193</v>
      </c>
      <c r="D208" s="6" t="s">
        <v>208</v>
      </c>
      <c r="E208" s="6">
        <f>IF(Tabla1[[#This Row],[IDU 1]]&lt;&gt;"",VLOOKUP(Tabla1[[#This Row],[IDU 1]],tb_idu!$B:$E,4,FALSE),"")</f>
        <v>178</v>
      </c>
      <c r="F208" s="6" t="s">
        <v>713</v>
      </c>
      <c r="G208" s="6" t="s">
        <v>111</v>
      </c>
      <c r="H208" s="6">
        <f>IF(Tabla1[[#This Row],[IDU 2]]&lt;&gt;"",VLOOKUP(Tabla1[[#This Row],[IDU 2]],tb_idu!$B:$E,4,FALSE),"")</f>
        <v>16</v>
      </c>
      <c r="I208" s="6" t="s">
        <v>655</v>
      </c>
      <c r="J208" s="6" t="s">
        <v>115</v>
      </c>
      <c r="K208" s="6">
        <f>IF(Tabla1[[#This Row],[IDU 3]]&lt;&gt;"",VLOOKUP(Tabla1[[#This Row],[IDU 3]],tb_idu!$B:$E,4,FALSE),"")</f>
        <v>32</v>
      </c>
      <c r="L208" s="6" t="s">
        <v>563</v>
      </c>
      <c r="M208" s="6" t="s">
        <v>223</v>
      </c>
      <c r="N208" s="6">
        <f>IF(Tabla1[[#This Row],[IDU 4]]&lt;&gt;"",VLOOKUP(Tabla1[[#This Row],[IDU 4]],tb_idu!$B:$E,4,FALSE),"")</f>
        <v>62</v>
      </c>
      <c r="O208" s="6" t="s">
        <v>629</v>
      </c>
      <c r="P208" s="6"/>
      <c r="Q208" s="6" t="str">
        <f>IF(Tabla1[[#This Row],[IDU 5]]&lt;&gt;"",VLOOKUP(Tabla1[[#This Row],[IDU 5]],tb_idu!$B:$E,4,FALSE),"")</f>
        <v/>
      </c>
      <c r="R208" s="6"/>
      <c r="S208" s="6"/>
      <c r="T208" s="6" t="str">
        <f>IF(Tabla1[[#This Row],[IDU 6]]&lt;&gt;"",VLOOKUP(Tabla1[[#This Row],[IDU 6]],tb_idu!$B:$E,4,FALSE),"")</f>
        <v/>
      </c>
      <c r="U208" s="6"/>
      <c r="V208" s="6"/>
      <c r="W208" s="6" t="str">
        <f>IF(Tabla1[[#This Row],[IDU 7]]&lt;&gt;"",VLOOKUP(Tabla1[[#This Row],[IDU 7]],tb_idu!$B:$E,4,FALSE),"")</f>
        <v/>
      </c>
      <c r="X208" s="6"/>
      <c r="Y208" s="6"/>
      <c r="Z208" s="6" t="str">
        <f>IF(Tabla1[[#This Row],[IDU 8]]&lt;&gt;"",VLOOKUP(Tabla1[[#This Row],[IDU 8]],tb_idu!$B:$E,4,FALSE),"")</f>
        <v/>
      </c>
      <c r="AA208" s="6"/>
      <c r="AB208" s="6"/>
      <c r="AC208" s="6"/>
      <c r="AD208" s="6" t="s">
        <v>553</v>
      </c>
      <c r="AE208" s="6" t="s">
        <v>630</v>
      </c>
      <c r="AF208" s="6" t="s">
        <v>86</v>
      </c>
      <c r="AG208" s="6">
        <f>VLOOKUP(Tabla1[[#This Row],[NOMBRE DEL SITE]],tb_sitio!B:D,3,FALSE)</f>
        <v>87</v>
      </c>
      <c r="AH208" s="6" t="s">
        <v>12</v>
      </c>
      <c r="AI208" s="10">
        <f>VLOOKUP(Tabla1[[#This Row],[NOMBRE DEL PE ( agregador )]],tb_sitio!B:D,3,FALSE)</f>
        <v>13</v>
      </c>
      <c r="AK208">
        <f>IF(Tabla1[[#This Row],[id idu8]]&lt;&gt;"",1,0)</f>
        <v>0</v>
      </c>
      <c r="AL208">
        <f>IF(Tabla1[[#This Row],[id idu7]]&lt;&gt;"",1,0)</f>
        <v>0</v>
      </c>
      <c r="AM208">
        <f>IF(Tabla1[[#This Row],[id idu6]]&lt;&gt;"",1,0)</f>
        <v>0</v>
      </c>
      <c r="AN208">
        <f>IF(Tabla1[[#This Row],[id idu5]]&lt;&gt;"",1,0)</f>
        <v>0</v>
      </c>
      <c r="AO208">
        <f>IF(Tabla1[[#This Row],[id idu4]]&lt;&gt;"",1,0)</f>
        <v>1</v>
      </c>
      <c r="AP208">
        <f>IF(Tabla1[[#This Row],[id idu3]]&lt;&gt;"",1,0)</f>
        <v>1</v>
      </c>
      <c r="AQ208">
        <f>IF(Tabla1[[#This Row],[id idu2]]&lt;&gt;"",1,0)</f>
        <v>1</v>
      </c>
      <c r="AR208">
        <f>IF(OR(Tabla1[[#This Row],[id idu]]&lt;&gt;"",Tabla1[[#This Row],[id servicio]]&lt;&gt;""),1,0)</f>
        <v>1</v>
      </c>
      <c r="AS208">
        <f t="shared" si="3"/>
        <v>4</v>
      </c>
      <c r="AT208" t="str">
        <f>IF(AR208=1,_xlfn.CONCAT("(",1+SUM($AS$1:AS207),",",Tabla1[[#This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(697,193,178,"17-EG6-1","17-EG6-5",NULL,"LIM_EAL_PAG_1","Gi0/0/4","","",13,87),</v>
      </c>
      <c r="AU208" t="str">
        <f>IF(AQ208=1,_xlfn.CONCAT("(",2+SUM($AS$1:AS207),",",Tabla1[[#This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2]])+1,20)),""),""",",2+SUM($AS$1:AS207)-1,",""","",""",""","",""",""","",""",""","",""",",Tabla1[[#This Row],[id_agregador]],",",Tabla1[[#This Row],[id sitio]],"),"),"")</f>
        <v>(698,193,16,"17-EG6-5","IF1-2",697,"","","","",13,87),</v>
      </c>
      <c r="AV208" s="9" t="str">
        <f>IF(AP208=1,_xlfn.CONCAT("(",3+SUM($AS$1:AS207),",",Tabla1[[#This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3]])+1,20)),""),""",",3+SUM($AS$1:AS207)-1,",""","",""",""","",""",""","",""",""","",""",",Tabla1[[#This Row],[id_agregador]],",",Tabla1[[#This Row],[id sitio]],"),"),"")</f>
        <v>(699,193,32,"IF3-5","IF4-6",698,"","","","",13,87),</v>
      </c>
      <c r="AW208" t="str">
        <f>IF(AO208=1,_xlfn.CONCAT("(",4+SUM($AS$1:AS207),",",Tabla1[[#This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4]])+1,20)),""),""",",4+SUM($AS$1:AS207)-1,",""","",""",""","",""",""","",""",""","",""",",Tabla1[[#This Row],[id_agregador]],",",Tabla1[[#This Row],[id sitio]],"),"),"")</f>
        <v>(700,193,62,"IF1-2","17-EG6-2",699,"","","","",13,87),</v>
      </c>
      <c r="AX208" t="str">
        <f>IF(AN208=1,_xlfn.CONCAT("(",5+SUM($AS$1:AS207),",",Tabla1[[#This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5]])+1,20)),""),""",",5+SUM($AS$1:AS207)-1,",""","",""",""","",""",""","",""",""","",""",",Tabla1[[#This Row],[id_agregador]],",",Tabla1[[#This Row],[id sitio]],"),"),"")</f>
        <v/>
      </c>
      <c r="AY208" t="str">
        <f>IF(AM208=1,_xlfn.CONCAT("(",6+SUM($AS$1:AS207),",",Tabla1[[#This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6]])+1,20)),""),""",",6+SUM($AS$1:AS207)-1,",""","",""",""","",""",""","",""",""","",""",",Tabla1[[#This Row],[id_agregador]],",",Tabla1[[#This Row],[id sitio]],"),"),"")</f>
        <v/>
      </c>
      <c r="AZ208" t="str">
        <f>IF(AL208=1,_xlfn.CONCAT("(",7+SUM($AS$1:AS207),",",Tabla1[[#This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7]])+1,20)),""),""",",7+SUM($AS$1:AS207)-1,",""","",""",""","",""",""","",""",""","",""",",Tabla1[[#This Row],[id_agregador]],",",Tabla1[[#This Row],[id sitio]],"),"),"")</f>
        <v/>
      </c>
      <c r="BA208" t="str">
        <f>IF(AK208=1,_xlfn.CONCAT("(",8+SUM($AS$1:AS207),",",Tabla1[[#This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8]])+1,20)),""),""",",8+SUM($AS$1:AS207)-1,",""","",""",""","",""",""","",""",""","",""",",Tabla1[[#This Row],[id_agregador]],",",Tabla1[[#This Row],[id sitio]],"),"),"")</f>
        <v/>
      </c>
    </row>
    <row r="209" spans="1:53" x14ac:dyDescent="0.25">
      <c r="A209" s="6" t="s">
        <v>273</v>
      </c>
      <c r="B209" s="6" t="s">
        <v>500</v>
      </c>
      <c r="C209" s="6">
        <f>VLOOKUP(Tabla1[[#This Row],[NOMBRE DE SERVICIO]],tb_servicio!D:E,2,FALSE)</f>
        <v>86</v>
      </c>
      <c r="D209" s="6" t="s">
        <v>209</v>
      </c>
      <c r="E209" s="6">
        <f>IF(Tabla1[[#This Row],[IDU 1]]&lt;&gt;"",VLOOKUP(Tabla1[[#This Row],[IDU 1]],tb_idu!$B:$E,4,FALSE),"")</f>
        <v>179</v>
      </c>
      <c r="F209" s="6" t="s">
        <v>644</v>
      </c>
      <c r="G209" s="6" t="s">
        <v>207</v>
      </c>
      <c r="H209" s="6">
        <f>IF(Tabla1[[#This Row],[IDU 2]]&lt;&gt;"",VLOOKUP(Tabla1[[#This Row],[IDU 2]],tb_idu!$B:$E,4,FALSE),"")</f>
        <v>176</v>
      </c>
      <c r="I209" s="6" t="s">
        <v>563</v>
      </c>
      <c r="J209" s="6" t="s">
        <v>111</v>
      </c>
      <c r="K209" s="6">
        <f>IF(Tabla1[[#This Row],[IDU 3]]&lt;&gt;"",VLOOKUP(Tabla1[[#This Row],[IDU 3]],tb_idu!$B:$E,4,FALSE),"")</f>
        <v>16</v>
      </c>
      <c r="L209" s="6" t="s">
        <v>669</v>
      </c>
      <c r="M209" s="6" t="s">
        <v>115</v>
      </c>
      <c r="N209" s="6">
        <f>IF(Tabla1[[#This Row],[IDU 4]]&lt;&gt;"",VLOOKUP(Tabla1[[#This Row],[IDU 4]],tb_idu!$B:$E,4,FALSE),"")</f>
        <v>32</v>
      </c>
      <c r="O209" s="6" t="s">
        <v>563</v>
      </c>
      <c r="P209" s="6" t="s">
        <v>223</v>
      </c>
      <c r="Q209" s="6">
        <f>IF(Tabla1[[#This Row],[IDU 5]]&lt;&gt;"",VLOOKUP(Tabla1[[#This Row],[IDU 5]],tb_idu!$B:$E,4,FALSE),"")</f>
        <v>62</v>
      </c>
      <c r="R209" s="6" t="s">
        <v>629</v>
      </c>
      <c r="S209" s="6"/>
      <c r="T209" s="6" t="str">
        <f>IF(Tabla1[[#This Row],[IDU 6]]&lt;&gt;"",VLOOKUP(Tabla1[[#This Row],[IDU 6]],tb_idu!$B:$E,4,FALSE),"")</f>
        <v/>
      </c>
      <c r="U209" s="6"/>
      <c r="V209" s="6"/>
      <c r="W209" s="6" t="str">
        <f>IF(Tabla1[[#This Row],[IDU 7]]&lt;&gt;"",VLOOKUP(Tabla1[[#This Row],[IDU 7]],tb_idu!$B:$E,4,FALSE),"")</f>
        <v/>
      </c>
      <c r="X209" s="6"/>
      <c r="Y209" s="6"/>
      <c r="Z209" s="6" t="str">
        <f>IF(Tabla1[[#This Row],[IDU 8]]&lt;&gt;"",VLOOKUP(Tabla1[[#This Row],[IDU 8]],tb_idu!$B:$E,4,FALSE),"")</f>
        <v/>
      </c>
      <c r="AA209" s="6"/>
      <c r="AB209" s="6"/>
      <c r="AC209" s="6"/>
      <c r="AD209" s="6" t="s">
        <v>553</v>
      </c>
      <c r="AE209" s="6" t="s">
        <v>630</v>
      </c>
      <c r="AF209" s="6" t="s">
        <v>87</v>
      </c>
      <c r="AG209" s="6">
        <f>VLOOKUP(Tabla1[[#This Row],[NOMBRE DEL SITE]],tb_sitio!B:D,3,FALSE)</f>
        <v>88</v>
      </c>
      <c r="AH209" s="6" t="s">
        <v>12</v>
      </c>
      <c r="AI209" s="10">
        <f>VLOOKUP(Tabla1[[#This Row],[NOMBRE DEL PE ( agregador )]],tb_sitio!B:D,3,FALSE)</f>
        <v>13</v>
      </c>
      <c r="AK209">
        <f>IF(Tabla1[[#This Row],[id idu8]]&lt;&gt;"",1,0)</f>
        <v>0</v>
      </c>
      <c r="AL209">
        <f>IF(Tabla1[[#This Row],[id idu7]]&lt;&gt;"",1,0)</f>
        <v>0</v>
      </c>
      <c r="AM209">
        <f>IF(Tabla1[[#This Row],[id idu6]]&lt;&gt;"",1,0)</f>
        <v>0</v>
      </c>
      <c r="AN209">
        <f>IF(Tabla1[[#This Row],[id idu5]]&lt;&gt;"",1,0)</f>
        <v>1</v>
      </c>
      <c r="AO209">
        <f>IF(Tabla1[[#This Row],[id idu4]]&lt;&gt;"",1,0)</f>
        <v>1</v>
      </c>
      <c r="AP209">
        <f>IF(Tabla1[[#This Row],[id idu3]]&lt;&gt;"",1,0)</f>
        <v>1</v>
      </c>
      <c r="AQ209">
        <f>IF(Tabla1[[#This Row],[id idu2]]&lt;&gt;"",1,0)</f>
        <v>1</v>
      </c>
      <c r="AR209">
        <f>IF(OR(Tabla1[[#This Row],[id idu]]&lt;&gt;"",Tabla1[[#This Row],[id servicio]]&lt;&gt;""),1,0)</f>
        <v>1</v>
      </c>
      <c r="AS209">
        <f t="shared" si="3"/>
        <v>5</v>
      </c>
      <c r="AT209" t="str">
        <f>IF(AR209=1,_xlfn.CONCAT("(",1+SUM($AS$1:AS208),",",Tabla1[[#This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(701,86,179,"17-EG6-4","IF4-6",NULL,"LIM_EAL_PAG_1","Gi0/0/4","","",13,88),</v>
      </c>
      <c r="AU209" t="str">
        <f>IF(AQ209=1,_xlfn.CONCAT("(",2+SUM($AS$1:AS208),",",Tabla1[[#This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2]])+1,20)),""),""",",2+SUM($AS$1:AS208)-1,",""","",""",""","",""",""","",""",""","",""",",Tabla1[[#This Row],[id_agregador]],",",Tabla1[[#This Row],[id sitio]],"),"),"")</f>
        <v>(702,86,176,"IF3-5","IF4-6",701,"","","","",13,88),</v>
      </c>
      <c r="AV209" s="9" t="str">
        <f>IF(AP209=1,_xlfn.CONCAT("(",3+SUM($AS$1:AS208),",",Tabla1[[#This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3]])+1,20)),""),""",",3+SUM($AS$1:AS208)-1,",""","",""",""","",""",""","",""",""","",""",",Tabla1[[#This Row],[id_agregador]],",",Tabla1[[#This Row],[id sitio]],"),"),"")</f>
        <v>(703,86,16,"IF3-5","IF1-2",702,"","","","",13,88),</v>
      </c>
      <c r="AW209" t="str">
        <f>IF(AO209=1,_xlfn.CONCAT("(",4+SUM($AS$1:AS208),",",Tabla1[[#This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4]])+1,20)),""),""",",4+SUM($AS$1:AS208)-1,",""","",""",""","",""",""","",""",""","",""",",Tabla1[[#This Row],[id_agregador]],",",Tabla1[[#This Row],[id sitio]],"),"),"")</f>
        <v>(704,86,32,"IF3-5","IF4-6",703,"","","","",13,88),</v>
      </c>
      <c r="AX209" t="str">
        <f>IF(AN209=1,_xlfn.CONCAT("(",5+SUM($AS$1:AS208),",",Tabla1[[#This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5]])+1,20)),""),""",",5+SUM($AS$1:AS208)-1,",""","",""",""","",""",""","",""",""","",""",",Tabla1[[#This Row],[id_agregador]],",",Tabla1[[#This Row],[id sitio]],"),"),"")</f>
        <v>(705,86,62,"IF1-2","17-EG6-2",704,"","","","",13,88),</v>
      </c>
      <c r="AY209" t="str">
        <f>IF(AM209=1,_xlfn.CONCAT("(",6+SUM($AS$1:AS208),",",Tabla1[[#This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6]])+1,20)),""),""",",6+SUM($AS$1:AS208)-1,",""","",""",""","",""",""","",""",""","",""",",Tabla1[[#This Row],[id_agregador]],",",Tabla1[[#This Row],[id sitio]],"),"),"")</f>
        <v/>
      </c>
      <c r="AZ209" t="str">
        <f>IF(AL209=1,_xlfn.CONCAT("(",7+SUM($AS$1:AS208),",",Tabla1[[#This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7]])+1,20)),""),""",",7+SUM($AS$1:AS208)-1,",""","",""",""","",""",""","",""",""","",""",",Tabla1[[#This Row],[id_agregador]],",",Tabla1[[#This Row],[id sitio]],"),"),"")</f>
        <v/>
      </c>
      <c r="BA209" t="str">
        <f>IF(AK209=1,_xlfn.CONCAT("(",8+SUM($AS$1:AS208),",",Tabla1[[#This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8]])+1,20)),""),""",",8+SUM($AS$1:AS208)-1,",""","",""",""","",""",""","",""",""","",""",",Tabla1[[#This Row],[id_agregador]],",",Tabla1[[#This Row],[id sitio]],"),"),"")</f>
        <v/>
      </c>
    </row>
    <row r="210" spans="1:53" x14ac:dyDescent="0.25">
      <c r="A210" s="6" t="s">
        <v>272</v>
      </c>
      <c r="B210" s="6" t="s">
        <v>501</v>
      </c>
      <c r="C210" s="6">
        <f>VLOOKUP(Tabla1[[#This Row],[NOMBRE DE SERVICIO]],tb_servicio!D:E,2,FALSE)</f>
        <v>194</v>
      </c>
      <c r="D210" s="6" t="s">
        <v>209</v>
      </c>
      <c r="E210" s="6">
        <f>IF(Tabla1[[#This Row],[IDU 1]]&lt;&gt;"",VLOOKUP(Tabla1[[#This Row],[IDU 1]],tb_idu!$B:$E,4,FALSE),"")</f>
        <v>179</v>
      </c>
      <c r="F210" s="6" t="s">
        <v>551</v>
      </c>
      <c r="G210" s="6" t="s">
        <v>207</v>
      </c>
      <c r="H210" s="6">
        <f>IF(Tabla1[[#This Row],[IDU 2]]&lt;&gt;"",VLOOKUP(Tabla1[[#This Row],[IDU 2]],tb_idu!$B:$E,4,FALSE),"")</f>
        <v>176</v>
      </c>
      <c r="I210" s="6" t="s">
        <v>563</v>
      </c>
      <c r="J210" s="6" t="s">
        <v>111</v>
      </c>
      <c r="K210" s="6">
        <f>IF(Tabla1[[#This Row],[IDU 3]]&lt;&gt;"",VLOOKUP(Tabla1[[#This Row],[IDU 3]],tb_idu!$B:$E,4,FALSE),"")</f>
        <v>16</v>
      </c>
      <c r="L210" s="6" t="s">
        <v>669</v>
      </c>
      <c r="M210" s="6" t="s">
        <v>115</v>
      </c>
      <c r="N210" s="6">
        <f>IF(Tabla1[[#This Row],[IDU 4]]&lt;&gt;"",VLOOKUP(Tabla1[[#This Row],[IDU 4]],tb_idu!$B:$E,4,FALSE),"")</f>
        <v>32</v>
      </c>
      <c r="O210" s="6" t="s">
        <v>563</v>
      </c>
      <c r="P210" s="6" t="s">
        <v>223</v>
      </c>
      <c r="Q210" s="6">
        <f>IF(Tabla1[[#This Row],[IDU 5]]&lt;&gt;"",VLOOKUP(Tabla1[[#This Row],[IDU 5]],tb_idu!$B:$E,4,FALSE),"")</f>
        <v>62</v>
      </c>
      <c r="R210" s="6" t="s">
        <v>629</v>
      </c>
      <c r="S210" s="6"/>
      <c r="T210" s="6" t="str">
        <f>IF(Tabla1[[#This Row],[IDU 6]]&lt;&gt;"",VLOOKUP(Tabla1[[#This Row],[IDU 6]],tb_idu!$B:$E,4,FALSE),"")</f>
        <v/>
      </c>
      <c r="U210" s="6"/>
      <c r="V210" s="6"/>
      <c r="W210" s="6" t="str">
        <f>IF(Tabla1[[#This Row],[IDU 7]]&lt;&gt;"",VLOOKUP(Tabla1[[#This Row],[IDU 7]],tb_idu!$B:$E,4,FALSE),"")</f>
        <v/>
      </c>
      <c r="X210" s="6"/>
      <c r="Y210" s="6"/>
      <c r="Z210" s="6" t="str">
        <f>IF(Tabla1[[#This Row],[IDU 8]]&lt;&gt;"",VLOOKUP(Tabla1[[#This Row],[IDU 8]],tb_idu!$B:$E,4,FALSE),"")</f>
        <v/>
      </c>
      <c r="AA210" s="6"/>
      <c r="AB210" s="6"/>
      <c r="AC210" s="6"/>
      <c r="AD210" s="6" t="s">
        <v>553</v>
      </c>
      <c r="AE210" s="6" t="s">
        <v>630</v>
      </c>
      <c r="AF210" s="6" t="s">
        <v>87</v>
      </c>
      <c r="AG210" s="6">
        <f>VLOOKUP(Tabla1[[#This Row],[NOMBRE DEL SITE]],tb_sitio!B:D,3,FALSE)</f>
        <v>88</v>
      </c>
      <c r="AH210" s="6" t="s">
        <v>12</v>
      </c>
      <c r="AI210" s="10">
        <f>VLOOKUP(Tabla1[[#This Row],[NOMBRE DEL PE ( agregador )]],tb_sitio!B:D,3,FALSE)</f>
        <v>13</v>
      </c>
      <c r="AK210">
        <f>IF(Tabla1[[#This Row],[id idu8]]&lt;&gt;"",1,0)</f>
        <v>0</v>
      </c>
      <c r="AL210">
        <f>IF(Tabla1[[#This Row],[id idu7]]&lt;&gt;"",1,0)</f>
        <v>0</v>
      </c>
      <c r="AM210">
        <f>IF(Tabla1[[#This Row],[id idu6]]&lt;&gt;"",1,0)</f>
        <v>0</v>
      </c>
      <c r="AN210">
        <f>IF(Tabla1[[#This Row],[id idu5]]&lt;&gt;"",1,0)</f>
        <v>1</v>
      </c>
      <c r="AO210">
        <f>IF(Tabla1[[#This Row],[id idu4]]&lt;&gt;"",1,0)</f>
        <v>1</v>
      </c>
      <c r="AP210">
        <f>IF(Tabla1[[#This Row],[id idu3]]&lt;&gt;"",1,0)</f>
        <v>1</v>
      </c>
      <c r="AQ210">
        <f>IF(Tabla1[[#This Row],[id idu2]]&lt;&gt;"",1,0)</f>
        <v>1</v>
      </c>
      <c r="AR210">
        <f>IF(OR(Tabla1[[#This Row],[id idu]]&lt;&gt;"",Tabla1[[#This Row],[id servicio]]&lt;&gt;""),1,0)</f>
        <v>1</v>
      </c>
      <c r="AS210">
        <f t="shared" si="3"/>
        <v>5</v>
      </c>
      <c r="AT210" t="str">
        <f>IF(AR210=1,_xlfn.CONCAT("(",1+SUM($AS$1:AS209),",",Tabla1[[#This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(706,194,179,"17-EG6-1","IF4-6",NULL,"LIM_EAL_PAG_1","Gi0/0/4","","",13,88),</v>
      </c>
      <c r="AU210" t="str">
        <f>IF(AQ210=1,_xlfn.CONCAT("(",2+SUM($AS$1:AS209),",",Tabla1[[#This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2]])+1,20)),""),""",",2+SUM($AS$1:AS209)-1,",""","",""",""","",""",""","",""",""","",""",",Tabla1[[#This Row],[id_agregador]],",",Tabla1[[#This Row],[id sitio]],"),"),"")</f>
        <v>(707,194,176,"IF3-5","IF4-6",706,"","","","",13,88),</v>
      </c>
      <c r="AV210" s="9" t="str">
        <f>IF(AP210=1,_xlfn.CONCAT("(",3+SUM($AS$1:AS209),",",Tabla1[[#This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3]])+1,20)),""),""",",3+SUM($AS$1:AS209)-1,",""","",""",""","",""",""","",""",""","",""",",Tabla1[[#This Row],[id_agregador]],",",Tabla1[[#This Row],[id sitio]],"),"),"")</f>
        <v>(708,194,16,"IF3-5","IF1-2",707,"","","","",13,88),</v>
      </c>
      <c r="AW210" t="str">
        <f>IF(AO210=1,_xlfn.CONCAT("(",4+SUM($AS$1:AS209),",",Tabla1[[#This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4]])+1,20)),""),""",",4+SUM($AS$1:AS209)-1,",""","",""",""","",""",""","",""",""","",""",",Tabla1[[#This Row],[id_agregador]],",",Tabla1[[#This Row],[id sitio]],"),"),"")</f>
        <v>(709,194,32,"IF3-5","IF4-6",708,"","","","",13,88),</v>
      </c>
      <c r="AX210" t="str">
        <f>IF(AN210=1,_xlfn.CONCAT("(",5+SUM($AS$1:AS209),",",Tabla1[[#This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5]])+1,20)),""),""",",5+SUM($AS$1:AS209)-1,",""","",""",""","",""",""","",""",""","",""",",Tabla1[[#This Row],[id_agregador]],",",Tabla1[[#This Row],[id sitio]],"),"),"")</f>
        <v>(710,194,62,"IF1-2","17-EG6-2",709,"","","","",13,88),</v>
      </c>
      <c r="AY210" t="str">
        <f>IF(AM210=1,_xlfn.CONCAT("(",6+SUM($AS$1:AS209),",",Tabla1[[#This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6]])+1,20)),""),""",",6+SUM($AS$1:AS209)-1,",""","",""",""","",""",""","",""",""","",""",",Tabla1[[#This Row],[id_agregador]],",",Tabla1[[#This Row],[id sitio]],"),"),"")</f>
        <v/>
      </c>
      <c r="AZ210" t="str">
        <f>IF(AL210=1,_xlfn.CONCAT("(",7+SUM($AS$1:AS209),",",Tabla1[[#This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7]])+1,20)),""),""",",7+SUM($AS$1:AS209)-1,",""","",""",""","",""",""","",""",""","",""",",Tabla1[[#This Row],[id_agregador]],",",Tabla1[[#This Row],[id sitio]],"),"),"")</f>
        <v/>
      </c>
      <c r="BA210" t="str">
        <f>IF(AK210=1,_xlfn.CONCAT("(",8+SUM($AS$1:AS209),",",Tabla1[[#This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8]])+1,20)),""),""",",8+SUM($AS$1:AS209)-1,",""","",""",""","",""",""","",""",""","",""",",Tabla1[[#This Row],[id_agregador]],",",Tabla1[[#This Row],[id sitio]],"),"),"")</f>
        <v/>
      </c>
    </row>
    <row r="211" spans="1:53" x14ac:dyDescent="0.25">
      <c r="A211" s="6" t="s">
        <v>276</v>
      </c>
      <c r="B211" s="6" t="s">
        <v>502</v>
      </c>
      <c r="C211" s="6">
        <f>VLOOKUP(Tabla1[[#This Row],[NOMBRE DE SERVICIO]],tb_servicio!D:E,2,FALSE)</f>
        <v>1</v>
      </c>
      <c r="D211" s="6" t="s">
        <v>210</v>
      </c>
      <c r="E211" s="6">
        <f>IF(Tabla1[[#This Row],[IDU 1]]&lt;&gt;"",VLOOKUP(Tabla1[[#This Row],[IDU 1]],tb_idu!$B:$E,4,FALSE),"")</f>
        <v>180</v>
      </c>
      <c r="F211" s="6" t="s">
        <v>597</v>
      </c>
      <c r="G211" s="6" t="s">
        <v>111</v>
      </c>
      <c r="H211" s="6">
        <f>IF(Tabla1[[#This Row],[IDU 2]]&lt;&gt;"",VLOOKUP(Tabla1[[#This Row],[IDU 2]],tb_idu!$B:$E,4,FALSE),"")</f>
        <v>16</v>
      </c>
      <c r="I211" s="6" t="s">
        <v>704</v>
      </c>
      <c r="J211" s="6" t="s">
        <v>115</v>
      </c>
      <c r="K211" s="6">
        <f>IF(Tabla1[[#This Row],[IDU 3]]&lt;&gt;"",VLOOKUP(Tabla1[[#This Row],[IDU 3]],tb_idu!$B:$E,4,FALSE),"")</f>
        <v>32</v>
      </c>
      <c r="L211" s="6" t="s">
        <v>563</v>
      </c>
      <c r="M211" s="6" t="s">
        <v>223</v>
      </c>
      <c r="N211" s="6">
        <f>IF(Tabla1[[#This Row],[IDU 4]]&lt;&gt;"",VLOOKUP(Tabla1[[#This Row],[IDU 4]],tb_idu!$B:$E,4,FALSE),"")</f>
        <v>62</v>
      </c>
      <c r="O211" s="6" t="s">
        <v>629</v>
      </c>
      <c r="P211" s="6"/>
      <c r="Q211" s="6" t="str">
        <f>IF(Tabla1[[#This Row],[IDU 5]]&lt;&gt;"",VLOOKUP(Tabla1[[#This Row],[IDU 5]],tb_idu!$B:$E,4,FALSE),"")</f>
        <v/>
      </c>
      <c r="R211" s="6"/>
      <c r="S211" s="6"/>
      <c r="T211" s="6" t="str">
        <f>IF(Tabla1[[#This Row],[IDU 6]]&lt;&gt;"",VLOOKUP(Tabla1[[#This Row],[IDU 6]],tb_idu!$B:$E,4,FALSE),"")</f>
        <v/>
      </c>
      <c r="U211" s="6"/>
      <c r="V211" s="6"/>
      <c r="W211" s="6" t="str">
        <f>IF(Tabla1[[#This Row],[IDU 7]]&lt;&gt;"",VLOOKUP(Tabla1[[#This Row],[IDU 7]],tb_idu!$B:$E,4,FALSE),"")</f>
        <v/>
      </c>
      <c r="X211" s="6"/>
      <c r="Y211" s="6"/>
      <c r="Z211" s="6" t="str">
        <f>IF(Tabla1[[#This Row],[IDU 8]]&lt;&gt;"",VLOOKUP(Tabla1[[#This Row],[IDU 8]],tb_idu!$B:$E,4,FALSE),"")</f>
        <v/>
      </c>
      <c r="AA211" s="6"/>
      <c r="AB211" s="6"/>
      <c r="AC211" s="6"/>
      <c r="AD211" s="6" t="s">
        <v>553</v>
      </c>
      <c r="AE211" s="6" t="s">
        <v>630</v>
      </c>
      <c r="AF211" s="6" t="s">
        <v>88</v>
      </c>
      <c r="AG211" s="6">
        <f>VLOOKUP(Tabla1[[#This Row],[NOMBRE DEL SITE]],tb_sitio!B:D,3,FALSE)</f>
        <v>89</v>
      </c>
      <c r="AH211" s="6" t="s">
        <v>12</v>
      </c>
      <c r="AI211" s="10">
        <f>VLOOKUP(Tabla1[[#This Row],[NOMBRE DEL PE ( agregador )]],tb_sitio!B:D,3,FALSE)</f>
        <v>13</v>
      </c>
      <c r="AK211">
        <f>IF(Tabla1[[#This Row],[id idu8]]&lt;&gt;"",1,0)</f>
        <v>0</v>
      </c>
      <c r="AL211">
        <f>IF(Tabla1[[#This Row],[id idu7]]&lt;&gt;"",1,0)</f>
        <v>0</v>
      </c>
      <c r="AM211">
        <f>IF(Tabla1[[#This Row],[id idu6]]&lt;&gt;"",1,0)</f>
        <v>0</v>
      </c>
      <c r="AN211">
        <f>IF(Tabla1[[#This Row],[id idu5]]&lt;&gt;"",1,0)</f>
        <v>0</v>
      </c>
      <c r="AO211">
        <f>IF(Tabla1[[#This Row],[id idu4]]&lt;&gt;"",1,0)</f>
        <v>1</v>
      </c>
      <c r="AP211">
        <f>IF(Tabla1[[#This Row],[id idu3]]&lt;&gt;"",1,0)</f>
        <v>1</v>
      </c>
      <c r="AQ211">
        <f>IF(Tabla1[[#This Row],[id idu2]]&lt;&gt;"",1,0)</f>
        <v>1</v>
      </c>
      <c r="AR211">
        <f>IF(OR(Tabla1[[#This Row],[id idu]]&lt;&gt;"",Tabla1[[#This Row],[id servicio]]&lt;&gt;""),1,0)</f>
        <v>1</v>
      </c>
      <c r="AS211">
        <f t="shared" si="3"/>
        <v>4</v>
      </c>
      <c r="AT211" t="str">
        <f>IF(AR211=1,_xlfn.CONCAT("(",1+SUM($AS$1:AS210),",",Tabla1[[#This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(711,1,180,"17-EG6-5","IF3-5",NULL,"LIM_EAL_PAG_1","Gi0/0/4","","",13,89),</v>
      </c>
      <c r="AU211" t="str">
        <f>IF(AQ211=1,_xlfn.CONCAT("(",2+SUM($AS$1:AS210),",",Tabla1[[#This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2]])+1,20)),""),""",",2+SUM($AS$1:AS210)-1,",""","",""",""","",""",""","",""",""","",""",",Tabla1[[#This Row],[id_agregador]],",",Tabla1[[#This Row],[id sitio]],"),"),"")</f>
        <v>(712,1,16,"IF4-6","IF1-2",711,"","","","",13,89),</v>
      </c>
      <c r="AV211" s="9" t="str">
        <f>IF(AP211=1,_xlfn.CONCAT("(",3+SUM($AS$1:AS210),",",Tabla1[[#This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3]])+1,20)),""),""",",3+SUM($AS$1:AS210)-1,",""","",""",""","",""",""","",""",""","",""",",Tabla1[[#This Row],[id_agregador]],",",Tabla1[[#This Row],[id sitio]],"),"),"")</f>
        <v>(713,1,32,"IF3-5","IF4-6",712,"","","","",13,89),</v>
      </c>
      <c r="AW211" t="str">
        <f>IF(AO211=1,_xlfn.CONCAT("(",4+SUM($AS$1:AS210),",",Tabla1[[#This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4]])+1,20)),""),""",",4+SUM($AS$1:AS210)-1,",""","",""",""","",""",""","",""",""","",""",",Tabla1[[#This Row],[id_agregador]],",",Tabla1[[#This Row],[id sitio]],"),"),"")</f>
        <v>(714,1,62,"IF1-2","17-EG6-2",713,"","","","",13,89),</v>
      </c>
      <c r="AX211" t="str">
        <f>IF(AN211=1,_xlfn.CONCAT("(",5+SUM($AS$1:AS210),",",Tabla1[[#This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5]])+1,20)),""),""",",5+SUM($AS$1:AS210)-1,",""","",""",""","",""",""","",""",""","",""",",Tabla1[[#This Row],[id_agregador]],",",Tabla1[[#This Row],[id sitio]],"),"),"")</f>
        <v/>
      </c>
      <c r="AY211" t="str">
        <f>IF(AM211=1,_xlfn.CONCAT("(",6+SUM($AS$1:AS210),",",Tabla1[[#This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6]])+1,20)),""),""",",6+SUM($AS$1:AS210)-1,",""","",""",""","",""",""","",""",""","",""",",Tabla1[[#This Row],[id_agregador]],",",Tabla1[[#This Row],[id sitio]],"),"),"")</f>
        <v/>
      </c>
      <c r="AZ211" t="str">
        <f>IF(AL211=1,_xlfn.CONCAT("(",7+SUM($AS$1:AS210),",",Tabla1[[#This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7]])+1,20)),""),""",",7+SUM($AS$1:AS210)-1,",""","",""",""","",""",""","",""",""","",""",",Tabla1[[#This Row],[id_agregador]],",",Tabla1[[#This Row],[id sitio]],"),"),"")</f>
        <v/>
      </c>
      <c r="BA211" t="str">
        <f>IF(AK211=1,_xlfn.CONCAT("(",8+SUM($AS$1:AS210),",",Tabla1[[#This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8]])+1,20)),""),""",",8+SUM($AS$1:AS210)-1,",""","",""",""","",""",""","",""",""","",""",",Tabla1[[#This Row],[id_agregador]],",",Tabla1[[#This Row],[id sitio]],"),"),"")</f>
        <v/>
      </c>
    </row>
    <row r="212" spans="1:53" x14ac:dyDescent="0.25">
      <c r="A212" s="6" t="s">
        <v>272</v>
      </c>
      <c r="B212" s="6" t="s">
        <v>503</v>
      </c>
      <c r="C212" s="6">
        <f>VLOOKUP(Tabla1[[#This Row],[NOMBRE DE SERVICIO]],tb_servicio!D:E,2,FALSE)</f>
        <v>195</v>
      </c>
      <c r="D212" s="6" t="s">
        <v>210</v>
      </c>
      <c r="E212" s="6">
        <f>IF(Tabla1[[#This Row],[IDU 1]]&lt;&gt;"",VLOOKUP(Tabla1[[#This Row],[IDU 1]],tb_idu!$B:$E,4,FALSE),"")</f>
        <v>180</v>
      </c>
      <c r="F212" s="6" t="s">
        <v>600</v>
      </c>
      <c r="G212" s="6" t="s">
        <v>111</v>
      </c>
      <c r="H212" s="6">
        <f>IF(Tabla1[[#This Row],[IDU 2]]&lt;&gt;"",VLOOKUP(Tabla1[[#This Row],[IDU 2]],tb_idu!$B:$E,4,FALSE),"")</f>
        <v>16</v>
      </c>
      <c r="I212" s="6" t="s">
        <v>704</v>
      </c>
      <c r="J212" s="6" t="s">
        <v>115</v>
      </c>
      <c r="K212" s="6">
        <f>IF(Tabla1[[#This Row],[IDU 3]]&lt;&gt;"",VLOOKUP(Tabla1[[#This Row],[IDU 3]],tb_idu!$B:$E,4,FALSE),"")</f>
        <v>32</v>
      </c>
      <c r="L212" s="6" t="s">
        <v>563</v>
      </c>
      <c r="M212" s="6" t="s">
        <v>223</v>
      </c>
      <c r="N212" s="6">
        <f>IF(Tabla1[[#This Row],[IDU 4]]&lt;&gt;"",VLOOKUP(Tabla1[[#This Row],[IDU 4]],tb_idu!$B:$E,4,FALSE),"")</f>
        <v>62</v>
      </c>
      <c r="O212" s="6" t="s">
        <v>629</v>
      </c>
      <c r="P212" s="6"/>
      <c r="Q212" s="6" t="str">
        <f>IF(Tabla1[[#This Row],[IDU 5]]&lt;&gt;"",VLOOKUP(Tabla1[[#This Row],[IDU 5]],tb_idu!$B:$E,4,FALSE),"")</f>
        <v/>
      </c>
      <c r="R212" s="6"/>
      <c r="S212" s="6"/>
      <c r="T212" s="6" t="str">
        <f>IF(Tabla1[[#This Row],[IDU 6]]&lt;&gt;"",VLOOKUP(Tabla1[[#This Row],[IDU 6]],tb_idu!$B:$E,4,FALSE),"")</f>
        <v/>
      </c>
      <c r="U212" s="6"/>
      <c r="V212" s="6"/>
      <c r="W212" s="6" t="str">
        <f>IF(Tabla1[[#This Row],[IDU 7]]&lt;&gt;"",VLOOKUP(Tabla1[[#This Row],[IDU 7]],tb_idu!$B:$E,4,FALSE),"")</f>
        <v/>
      </c>
      <c r="X212" s="6"/>
      <c r="Y212" s="6"/>
      <c r="Z212" s="6" t="str">
        <f>IF(Tabla1[[#This Row],[IDU 8]]&lt;&gt;"",VLOOKUP(Tabla1[[#This Row],[IDU 8]],tb_idu!$B:$E,4,FALSE),"")</f>
        <v/>
      </c>
      <c r="AA212" s="6"/>
      <c r="AB212" s="6"/>
      <c r="AC212" s="6"/>
      <c r="AD212" s="6" t="s">
        <v>553</v>
      </c>
      <c r="AE212" s="6" t="s">
        <v>630</v>
      </c>
      <c r="AF212" s="6" t="s">
        <v>88</v>
      </c>
      <c r="AG212" s="6">
        <f>VLOOKUP(Tabla1[[#This Row],[NOMBRE DEL SITE]],tb_sitio!B:D,3,FALSE)</f>
        <v>89</v>
      </c>
      <c r="AH212" s="6" t="s">
        <v>12</v>
      </c>
      <c r="AI212" s="10">
        <f>VLOOKUP(Tabla1[[#This Row],[NOMBRE DEL PE ( agregador )]],tb_sitio!B:D,3,FALSE)</f>
        <v>13</v>
      </c>
      <c r="AK212">
        <f>IF(Tabla1[[#This Row],[id idu8]]&lt;&gt;"",1,0)</f>
        <v>0</v>
      </c>
      <c r="AL212">
        <f>IF(Tabla1[[#This Row],[id idu7]]&lt;&gt;"",1,0)</f>
        <v>0</v>
      </c>
      <c r="AM212">
        <f>IF(Tabla1[[#This Row],[id idu6]]&lt;&gt;"",1,0)</f>
        <v>0</v>
      </c>
      <c r="AN212">
        <f>IF(Tabla1[[#This Row],[id idu5]]&lt;&gt;"",1,0)</f>
        <v>0</v>
      </c>
      <c r="AO212">
        <f>IF(Tabla1[[#This Row],[id idu4]]&lt;&gt;"",1,0)</f>
        <v>1</v>
      </c>
      <c r="AP212">
        <f>IF(Tabla1[[#This Row],[id idu3]]&lt;&gt;"",1,0)</f>
        <v>1</v>
      </c>
      <c r="AQ212">
        <f>IF(Tabla1[[#This Row],[id idu2]]&lt;&gt;"",1,0)</f>
        <v>1</v>
      </c>
      <c r="AR212">
        <f>IF(OR(Tabla1[[#This Row],[id idu]]&lt;&gt;"",Tabla1[[#This Row],[id servicio]]&lt;&gt;""),1,0)</f>
        <v>1</v>
      </c>
      <c r="AS212">
        <f t="shared" si="3"/>
        <v>4</v>
      </c>
      <c r="AT212" t="str">
        <f>IF(AR212=1,_xlfn.CONCAT("(",1+SUM($AS$1:AS211),",",Tabla1[[#This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(715,195,180,"17-EG6-1","IF3-5",NULL,"LIM_EAL_PAG_1","Gi0/0/4","","",13,89),</v>
      </c>
      <c r="AU212" t="str">
        <f>IF(AQ212=1,_xlfn.CONCAT("(",2+SUM($AS$1:AS211),",",Tabla1[[#This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2]])+1,20)),""),""",",2+SUM($AS$1:AS211)-1,",""","",""",""","",""",""","",""",""","",""",",Tabla1[[#This Row],[id_agregador]],",",Tabla1[[#This Row],[id sitio]],"),"),"")</f>
        <v>(716,195,16,"IF4-6","IF1-2",715,"","","","",13,89),</v>
      </c>
      <c r="AV212" s="9" t="str">
        <f>IF(AP212=1,_xlfn.CONCAT("(",3+SUM($AS$1:AS211),",",Tabla1[[#This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3]])+1,20)),""),""",",3+SUM($AS$1:AS211)-1,",""","",""",""","",""",""","",""",""","",""",",Tabla1[[#This Row],[id_agregador]],",",Tabla1[[#This Row],[id sitio]],"),"),"")</f>
        <v>(717,195,32,"IF3-5","IF4-6",716,"","","","",13,89),</v>
      </c>
      <c r="AW212" t="str">
        <f>IF(AO212=1,_xlfn.CONCAT("(",4+SUM($AS$1:AS211),",",Tabla1[[#This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4]])+1,20)),""),""",",4+SUM($AS$1:AS211)-1,",""","",""",""","",""",""","",""",""","",""",",Tabla1[[#This Row],[id_agregador]],",",Tabla1[[#This Row],[id sitio]],"),"),"")</f>
        <v>(718,195,62,"IF1-2","17-EG6-2",717,"","","","",13,89),</v>
      </c>
      <c r="AX212" t="str">
        <f>IF(AN212=1,_xlfn.CONCAT("(",5+SUM($AS$1:AS211),",",Tabla1[[#This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5]])+1,20)),""),""",",5+SUM($AS$1:AS211)-1,",""","",""",""","",""",""","",""",""","",""",",Tabla1[[#This Row],[id_agregador]],",",Tabla1[[#This Row],[id sitio]],"),"),"")</f>
        <v/>
      </c>
      <c r="AY212" t="str">
        <f>IF(AM212=1,_xlfn.CONCAT("(",6+SUM($AS$1:AS211),",",Tabla1[[#This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6]])+1,20)),""),""",",6+SUM($AS$1:AS211)-1,",""","",""",""","",""",""","",""",""","",""",",Tabla1[[#This Row],[id_agregador]],",",Tabla1[[#This Row],[id sitio]],"),"),"")</f>
        <v/>
      </c>
      <c r="AZ212" t="str">
        <f>IF(AL212=1,_xlfn.CONCAT("(",7+SUM($AS$1:AS211),",",Tabla1[[#This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7]])+1,20)),""),""",",7+SUM($AS$1:AS211)-1,",""","",""",""","",""",""","",""",""","",""",",Tabla1[[#This Row],[id_agregador]],",",Tabla1[[#This Row],[id sitio]],"),"),"")</f>
        <v/>
      </c>
      <c r="BA212" t="str">
        <f>IF(AK212=1,_xlfn.CONCAT("(",8+SUM($AS$1:AS211),",",Tabla1[[#This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8]])+1,20)),""),""",",8+SUM($AS$1:AS211)-1,",""","",""",""","",""",""","",""",""","",""",",Tabla1[[#This Row],[id_agregador]],",",Tabla1[[#This Row],[id sitio]],"),"),"")</f>
        <v/>
      </c>
    </row>
    <row r="213" spans="1:53" x14ac:dyDescent="0.25">
      <c r="A213" s="6" t="s">
        <v>273</v>
      </c>
      <c r="B213" s="6" t="s">
        <v>504</v>
      </c>
      <c r="C213" s="6">
        <f>VLOOKUP(Tabla1[[#This Row],[NOMBRE DE SERVICIO]],tb_servicio!D:E,2,FALSE)</f>
        <v>87</v>
      </c>
      <c r="D213" s="6" t="s">
        <v>211</v>
      </c>
      <c r="E213" s="6">
        <f>IF(Tabla1[[#This Row],[IDU 1]]&lt;&gt;"",VLOOKUP(Tabla1[[#This Row],[IDU 1]],tb_idu!$B:$E,4,FALSE),"")</f>
        <v>181</v>
      </c>
      <c r="F213" s="6" t="s">
        <v>599</v>
      </c>
      <c r="G213" s="6" t="s">
        <v>239</v>
      </c>
      <c r="H213" s="6">
        <f>IF(Tabla1[[#This Row],[IDU 2]]&lt;&gt;"",VLOOKUP(Tabla1[[#This Row],[IDU 2]],tb_idu!$B:$E,4,FALSE),"")</f>
        <v>38</v>
      </c>
      <c r="I213" s="6" t="s">
        <v>604</v>
      </c>
      <c r="J213" s="6" t="s">
        <v>115</v>
      </c>
      <c r="K213" s="6">
        <f>IF(Tabla1[[#This Row],[IDU 3]]&lt;&gt;"",VLOOKUP(Tabla1[[#This Row],[IDU 3]],tb_idu!$B:$E,4,FALSE),"")</f>
        <v>32</v>
      </c>
      <c r="L213" s="6" t="s">
        <v>644</v>
      </c>
      <c r="M213" s="6" t="s">
        <v>223</v>
      </c>
      <c r="N213" s="6">
        <f>IF(Tabla1[[#This Row],[IDU 4]]&lt;&gt;"",VLOOKUP(Tabla1[[#This Row],[IDU 4]],tb_idu!$B:$E,4,FALSE),"")</f>
        <v>62</v>
      </c>
      <c r="O213" s="6" t="s">
        <v>564</v>
      </c>
      <c r="P213" s="6"/>
      <c r="Q213" s="6" t="str">
        <f>IF(Tabla1[[#This Row],[IDU 5]]&lt;&gt;"",VLOOKUP(Tabla1[[#This Row],[IDU 5]],tb_idu!$B:$E,4,FALSE),"")</f>
        <v/>
      </c>
      <c r="R213" s="6"/>
      <c r="S213" s="6"/>
      <c r="T213" s="6" t="str">
        <f>IF(Tabla1[[#This Row],[IDU 6]]&lt;&gt;"",VLOOKUP(Tabla1[[#This Row],[IDU 6]],tb_idu!$B:$E,4,FALSE),"")</f>
        <v/>
      </c>
      <c r="U213" s="6"/>
      <c r="V213" s="6"/>
      <c r="W213" s="6" t="str">
        <f>IF(Tabla1[[#This Row],[IDU 7]]&lt;&gt;"",VLOOKUP(Tabla1[[#This Row],[IDU 7]],tb_idu!$B:$E,4,FALSE),"")</f>
        <v/>
      </c>
      <c r="X213" s="6"/>
      <c r="Y213" s="6"/>
      <c r="Z213" s="6" t="str">
        <f>IF(Tabla1[[#This Row],[IDU 8]]&lt;&gt;"",VLOOKUP(Tabla1[[#This Row],[IDU 8]],tb_idu!$B:$E,4,FALSE),"")</f>
        <v/>
      </c>
      <c r="AA213" s="6"/>
      <c r="AB213" s="6"/>
      <c r="AC213" s="6"/>
      <c r="AD213" s="6" t="s">
        <v>553</v>
      </c>
      <c r="AE213" s="6" t="s">
        <v>565</v>
      </c>
      <c r="AF213" s="6" t="s">
        <v>89</v>
      </c>
      <c r="AG213" s="6">
        <f>VLOOKUP(Tabla1[[#This Row],[NOMBRE DEL SITE]],tb_sitio!B:D,3,FALSE)</f>
        <v>90</v>
      </c>
      <c r="AH213" s="6" t="s">
        <v>12</v>
      </c>
      <c r="AI213" s="10">
        <f>VLOOKUP(Tabla1[[#This Row],[NOMBRE DEL PE ( agregador )]],tb_sitio!B:D,3,FALSE)</f>
        <v>13</v>
      </c>
      <c r="AK213">
        <f>IF(Tabla1[[#This Row],[id idu8]]&lt;&gt;"",1,0)</f>
        <v>0</v>
      </c>
      <c r="AL213">
        <f>IF(Tabla1[[#This Row],[id idu7]]&lt;&gt;"",1,0)</f>
        <v>0</v>
      </c>
      <c r="AM213">
        <f>IF(Tabla1[[#This Row],[id idu6]]&lt;&gt;"",1,0)</f>
        <v>0</v>
      </c>
      <c r="AN213">
        <f>IF(Tabla1[[#This Row],[id idu5]]&lt;&gt;"",1,0)</f>
        <v>0</v>
      </c>
      <c r="AO213">
        <f>IF(Tabla1[[#This Row],[id idu4]]&lt;&gt;"",1,0)</f>
        <v>1</v>
      </c>
      <c r="AP213">
        <f>IF(Tabla1[[#This Row],[id idu3]]&lt;&gt;"",1,0)</f>
        <v>1</v>
      </c>
      <c r="AQ213">
        <f>IF(Tabla1[[#This Row],[id idu2]]&lt;&gt;"",1,0)</f>
        <v>1</v>
      </c>
      <c r="AR213">
        <f>IF(OR(Tabla1[[#This Row],[id idu]]&lt;&gt;"",Tabla1[[#This Row],[id servicio]]&lt;&gt;""),1,0)</f>
        <v>1</v>
      </c>
      <c r="AS213">
        <f t="shared" si="3"/>
        <v>4</v>
      </c>
      <c r="AT213" t="str">
        <f>IF(AR213=1,_xlfn.CONCAT("(",1+SUM($AS$1:AS212),",",Tabla1[[#This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(719,87,181,"17-EG6-4","IF3-5",NULL,"LIM_EAL_PAG_1","Gi0/2/2","","",13,90),</v>
      </c>
      <c r="AU213" t="str">
        <f>IF(AQ213=1,_xlfn.CONCAT("(",2+SUM($AS$1:AS212),",",Tabla1[[#This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2]])+1,20)),""),""",",2+SUM($AS$1:AS212)-1,",""","",""",""","",""",""","",""",""","",""",",Tabla1[[#This Row],[id_agregador]],",",Tabla1[[#This Row],[id sitio]],"),"),"")</f>
        <v>(720,87,38,"IF4-6","17-EG6-1",719,"","","","",13,90),</v>
      </c>
      <c r="AV213" s="9" t="str">
        <f>IF(AP213=1,_xlfn.CONCAT("(",3+SUM($AS$1:AS212),",",Tabla1[[#This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3]])+1,20)),""),""",",3+SUM($AS$1:AS212)-1,",""","",""",""","",""",""","",""",""","",""",",Tabla1[[#This Row],[id_agregador]],",",Tabla1[[#This Row],[id sitio]],"),"),"")</f>
        <v>(721,87,32,"17-EG6-4","IF4-6",720,"","","","",13,90),</v>
      </c>
      <c r="AW213" t="str">
        <f>IF(AO213=1,_xlfn.CONCAT("(",4+SUM($AS$1:AS212),",",Tabla1[[#This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4]])+1,20)),""),""",",4+SUM($AS$1:AS212)-1,",""","",""",""","",""",""","",""",""","",""",",Tabla1[[#This Row],[id_agregador]],",",Tabla1[[#This Row],[id sitio]],"),"),"")</f>
        <v>(722,87,62,"IF1-2","17-EG6-1",721,"","","","",13,90),</v>
      </c>
      <c r="AX213" t="str">
        <f>IF(AN213=1,_xlfn.CONCAT("(",5+SUM($AS$1:AS212),",",Tabla1[[#This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5]])+1,20)),""),""",",5+SUM($AS$1:AS212)-1,",""","",""",""","",""",""","",""",""","",""",",Tabla1[[#This Row],[id_agregador]],",",Tabla1[[#This Row],[id sitio]],"),"),"")</f>
        <v/>
      </c>
      <c r="AY213" t="str">
        <f>IF(AM213=1,_xlfn.CONCAT("(",6+SUM($AS$1:AS212),",",Tabla1[[#This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6]])+1,20)),""),""",",6+SUM($AS$1:AS212)-1,",""","",""",""","",""",""","",""",""","",""",",Tabla1[[#This Row],[id_agregador]],",",Tabla1[[#This Row],[id sitio]],"),"),"")</f>
        <v/>
      </c>
      <c r="AZ213" t="str">
        <f>IF(AL213=1,_xlfn.CONCAT("(",7+SUM($AS$1:AS212),",",Tabla1[[#This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7]])+1,20)),""),""",",7+SUM($AS$1:AS212)-1,",""","",""",""","",""",""","",""",""","",""",",Tabla1[[#This Row],[id_agregador]],",",Tabla1[[#This Row],[id sitio]],"),"),"")</f>
        <v/>
      </c>
      <c r="BA213" t="str">
        <f>IF(AK213=1,_xlfn.CONCAT("(",8+SUM($AS$1:AS212),",",Tabla1[[#This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8]])+1,20)),""),""",",8+SUM($AS$1:AS212)-1,",""","",""",""","",""",""","",""",""","",""",",Tabla1[[#This Row],[id_agregador]],",",Tabla1[[#This Row],[id sitio]],"),"),"")</f>
        <v/>
      </c>
    </row>
    <row r="214" spans="1:53" x14ac:dyDescent="0.25">
      <c r="A214" s="6" t="s">
        <v>272</v>
      </c>
      <c r="B214" s="6" t="s">
        <v>505</v>
      </c>
      <c r="C214" s="6">
        <f>VLOOKUP(Tabla1[[#This Row],[NOMBRE DE SERVICIO]],tb_servicio!D:E,2,FALSE)</f>
        <v>196</v>
      </c>
      <c r="D214" s="6" t="s">
        <v>211</v>
      </c>
      <c r="E214" s="6">
        <f>IF(Tabla1[[#This Row],[IDU 1]]&lt;&gt;"",VLOOKUP(Tabla1[[#This Row],[IDU 1]],tb_idu!$B:$E,4,FALSE),"")</f>
        <v>181</v>
      </c>
      <c r="F214" s="6" t="s">
        <v>600</v>
      </c>
      <c r="G214" s="6" t="s">
        <v>239</v>
      </c>
      <c r="H214" s="6">
        <f>IF(Tabla1[[#This Row],[IDU 2]]&lt;&gt;"",VLOOKUP(Tabla1[[#This Row],[IDU 2]],tb_idu!$B:$E,4,FALSE),"")</f>
        <v>38</v>
      </c>
      <c r="I214" s="6" t="s">
        <v>604</v>
      </c>
      <c r="J214" s="6" t="s">
        <v>115</v>
      </c>
      <c r="K214" s="6">
        <f>IF(Tabla1[[#This Row],[IDU 3]]&lt;&gt;"",VLOOKUP(Tabla1[[#This Row],[IDU 3]],tb_idu!$B:$E,4,FALSE),"")</f>
        <v>32</v>
      </c>
      <c r="L214" s="6" t="s">
        <v>644</v>
      </c>
      <c r="M214" s="6" t="s">
        <v>223</v>
      </c>
      <c r="N214" s="6">
        <f>IF(Tabla1[[#This Row],[IDU 4]]&lt;&gt;"",VLOOKUP(Tabla1[[#This Row],[IDU 4]],tb_idu!$B:$E,4,FALSE),"")</f>
        <v>62</v>
      </c>
      <c r="O214" s="6" t="s">
        <v>564</v>
      </c>
      <c r="P214" s="6"/>
      <c r="Q214" s="6" t="str">
        <f>IF(Tabla1[[#This Row],[IDU 5]]&lt;&gt;"",VLOOKUP(Tabla1[[#This Row],[IDU 5]],tb_idu!$B:$E,4,FALSE),"")</f>
        <v/>
      </c>
      <c r="R214" s="6"/>
      <c r="S214" s="6"/>
      <c r="T214" s="6" t="str">
        <f>IF(Tabla1[[#This Row],[IDU 6]]&lt;&gt;"",VLOOKUP(Tabla1[[#This Row],[IDU 6]],tb_idu!$B:$E,4,FALSE),"")</f>
        <v/>
      </c>
      <c r="U214" s="6"/>
      <c r="V214" s="6"/>
      <c r="W214" s="6" t="str">
        <f>IF(Tabla1[[#This Row],[IDU 7]]&lt;&gt;"",VLOOKUP(Tabla1[[#This Row],[IDU 7]],tb_idu!$B:$E,4,FALSE),"")</f>
        <v/>
      </c>
      <c r="X214" s="6"/>
      <c r="Y214" s="6"/>
      <c r="Z214" s="6" t="str">
        <f>IF(Tabla1[[#This Row],[IDU 8]]&lt;&gt;"",VLOOKUP(Tabla1[[#This Row],[IDU 8]],tb_idu!$B:$E,4,FALSE),"")</f>
        <v/>
      </c>
      <c r="AA214" s="6"/>
      <c r="AB214" s="6"/>
      <c r="AC214" s="6"/>
      <c r="AD214" s="6" t="s">
        <v>553</v>
      </c>
      <c r="AE214" s="6" t="s">
        <v>565</v>
      </c>
      <c r="AF214" s="6" t="s">
        <v>89</v>
      </c>
      <c r="AG214" s="6">
        <f>VLOOKUP(Tabla1[[#This Row],[NOMBRE DEL SITE]],tb_sitio!B:D,3,FALSE)</f>
        <v>90</v>
      </c>
      <c r="AH214" s="6" t="s">
        <v>12</v>
      </c>
      <c r="AI214" s="10">
        <f>VLOOKUP(Tabla1[[#This Row],[NOMBRE DEL PE ( agregador )]],tb_sitio!B:D,3,FALSE)</f>
        <v>13</v>
      </c>
      <c r="AK214">
        <f>IF(Tabla1[[#This Row],[id idu8]]&lt;&gt;"",1,0)</f>
        <v>0</v>
      </c>
      <c r="AL214">
        <f>IF(Tabla1[[#This Row],[id idu7]]&lt;&gt;"",1,0)</f>
        <v>0</v>
      </c>
      <c r="AM214">
        <f>IF(Tabla1[[#This Row],[id idu6]]&lt;&gt;"",1,0)</f>
        <v>0</v>
      </c>
      <c r="AN214">
        <f>IF(Tabla1[[#This Row],[id idu5]]&lt;&gt;"",1,0)</f>
        <v>0</v>
      </c>
      <c r="AO214">
        <f>IF(Tabla1[[#This Row],[id idu4]]&lt;&gt;"",1,0)</f>
        <v>1</v>
      </c>
      <c r="AP214">
        <f>IF(Tabla1[[#This Row],[id idu3]]&lt;&gt;"",1,0)</f>
        <v>1</v>
      </c>
      <c r="AQ214">
        <f>IF(Tabla1[[#This Row],[id idu2]]&lt;&gt;"",1,0)</f>
        <v>1</v>
      </c>
      <c r="AR214">
        <f>IF(OR(Tabla1[[#This Row],[id idu]]&lt;&gt;"",Tabla1[[#This Row],[id servicio]]&lt;&gt;""),1,0)</f>
        <v>1</v>
      </c>
      <c r="AS214">
        <f t="shared" si="3"/>
        <v>4</v>
      </c>
      <c r="AT214" t="str">
        <f>IF(AR214=1,_xlfn.CONCAT("(",1+SUM($AS$1:AS213),",",Tabla1[[#This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(723,196,181,"17-EG6-1","IF3-5",NULL,"LIM_EAL_PAG_1","Gi0/2/2","","",13,90),</v>
      </c>
      <c r="AU214" t="str">
        <f>IF(AQ214=1,_xlfn.CONCAT("(",2+SUM($AS$1:AS213),",",Tabla1[[#This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2]])+1,20)),""),""",",2+SUM($AS$1:AS213)-1,",""","",""",""","",""",""","",""",""","",""",",Tabla1[[#This Row],[id_agregador]],",",Tabla1[[#This Row],[id sitio]],"),"),"")</f>
        <v>(724,196,38,"IF4-6","17-EG6-1",723,"","","","",13,90),</v>
      </c>
      <c r="AV214" s="9" t="str">
        <f>IF(AP214=1,_xlfn.CONCAT("(",3+SUM($AS$1:AS213),",",Tabla1[[#This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3]])+1,20)),""),""",",3+SUM($AS$1:AS213)-1,",""","",""",""","",""",""","",""",""","",""",",Tabla1[[#This Row],[id_agregador]],",",Tabla1[[#This Row],[id sitio]],"),"),"")</f>
        <v>(725,196,32,"17-EG6-4","IF4-6",724,"","","","",13,90),</v>
      </c>
      <c r="AW214" t="str">
        <f>IF(AO214=1,_xlfn.CONCAT("(",4+SUM($AS$1:AS213),",",Tabla1[[#This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4]])+1,20)),""),""",",4+SUM($AS$1:AS213)-1,",""","",""",""","",""",""","",""",""","",""",",Tabla1[[#This Row],[id_agregador]],",",Tabla1[[#This Row],[id sitio]],"),"),"")</f>
        <v>(726,196,62,"IF1-2","17-EG6-1",725,"","","","",13,90),</v>
      </c>
      <c r="AX214" t="str">
        <f>IF(AN214=1,_xlfn.CONCAT("(",5+SUM($AS$1:AS213),",",Tabla1[[#This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5]])+1,20)),""),""",",5+SUM($AS$1:AS213)-1,",""","",""",""","",""",""","",""",""","",""",",Tabla1[[#This Row],[id_agregador]],",",Tabla1[[#This Row],[id sitio]],"),"),"")</f>
        <v/>
      </c>
      <c r="AY214" t="str">
        <f>IF(AM214=1,_xlfn.CONCAT("(",6+SUM($AS$1:AS213),",",Tabla1[[#This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6]])+1,20)),""),""",",6+SUM($AS$1:AS213)-1,",""","",""",""","",""",""","",""",""","",""",",Tabla1[[#This Row],[id_agregador]],",",Tabla1[[#This Row],[id sitio]],"),"),"")</f>
        <v/>
      </c>
      <c r="AZ214" t="str">
        <f>IF(AL214=1,_xlfn.CONCAT("(",7+SUM($AS$1:AS213),",",Tabla1[[#This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7]])+1,20)),""),""",",7+SUM($AS$1:AS213)-1,",""","",""",""","",""",""","",""",""","",""",",Tabla1[[#This Row],[id_agregador]],",",Tabla1[[#This Row],[id sitio]],"),"),"")</f>
        <v/>
      </c>
      <c r="BA214" t="str">
        <f>IF(AK214=1,_xlfn.CONCAT("(",8+SUM($AS$1:AS213),",",Tabla1[[#This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8]])+1,20)),""),""",",8+SUM($AS$1:AS213)-1,",""","",""",""","",""",""","",""",""","",""",",Tabla1[[#This Row],[id_agregador]],",",Tabla1[[#This Row],[id sitio]],"),"),"")</f>
        <v/>
      </c>
    </row>
    <row r="215" spans="1:53" x14ac:dyDescent="0.25">
      <c r="A215" s="6" t="s">
        <v>272</v>
      </c>
      <c r="B215" s="6" t="s">
        <v>506</v>
      </c>
      <c r="C215" s="6">
        <f>VLOOKUP(Tabla1[[#This Row],[NOMBRE DE SERVICIO]],tb_servicio!D:E,2,FALSE)</f>
        <v>197</v>
      </c>
      <c r="D215" s="6" t="s">
        <v>212</v>
      </c>
      <c r="E215" s="6">
        <f>IF(Tabla1[[#This Row],[IDU 1]]&lt;&gt;"",VLOOKUP(Tabla1[[#This Row],[IDU 1]],tb_idu!$B:$E,4,FALSE),"")</f>
        <v>182</v>
      </c>
      <c r="F215" s="6" t="s">
        <v>600</v>
      </c>
      <c r="G215" s="6" t="s">
        <v>131</v>
      </c>
      <c r="H215" s="6">
        <f>IF(Tabla1[[#This Row],[IDU 2]]&lt;&gt;"",VLOOKUP(Tabla1[[#This Row],[IDU 2]],tb_idu!$B:$E,4,FALSE),"")</f>
        <v>79</v>
      </c>
      <c r="I215" s="6" t="s">
        <v>669</v>
      </c>
      <c r="J215" s="6" t="s">
        <v>116</v>
      </c>
      <c r="K215" s="6">
        <f>IF(Tabla1[[#This Row],[IDU 3]]&lt;&gt;"",VLOOKUP(Tabla1[[#This Row],[IDU 3]],tb_idu!$B:$E,4,FALSE),"")</f>
        <v>36</v>
      </c>
      <c r="L215" s="6" t="s">
        <v>604</v>
      </c>
      <c r="M215" s="6" t="s">
        <v>115</v>
      </c>
      <c r="N215" s="6">
        <f>IF(Tabla1[[#This Row],[IDU 4]]&lt;&gt;"",VLOOKUP(Tabla1[[#This Row],[IDU 4]],tb_idu!$B:$E,4,FALSE),"")</f>
        <v>32</v>
      </c>
      <c r="O215" s="6" t="s">
        <v>558</v>
      </c>
      <c r="P215" s="6" t="s">
        <v>223</v>
      </c>
      <c r="Q215" s="6">
        <f>IF(Tabla1[[#This Row],[IDU 5]]&lt;&gt;"",VLOOKUP(Tabla1[[#This Row],[IDU 5]],tb_idu!$B:$E,4,FALSE),"")</f>
        <v>62</v>
      </c>
      <c r="R215" s="6" t="s">
        <v>564</v>
      </c>
      <c r="S215" s="6"/>
      <c r="T215" s="6" t="str">
        <f>IF(Tabla1[[#This Row],[IDU 6]]&lt;&gt;"",VLOOKUP(Tabla1[[#This Row],[IDU 6]],tb_idu!$B:$E,4,FALSE),"")</f>
        <v/>
      </c>
      <c r="U215" s="6"/>
      <c r="V215" s="6"/>
      <c r="W215" s="6" t="str">
        <f>IF(Tabla1[[#This Row],[IDU 7]]&lt;&gt;"",VLOOKUP(Tabla1[[#This Row],[IDU 7]],tb_idu!$B:$E,4,FALSE),"")</f>
        <v/>
      </c>
      <c r="X215" s="6"/>
      <c r="Y215" s="6"/>
      <c r="Z215" s="6" t="str">
        <f>IF(Tabla1[[#This Row],[IDU 8]]&lt;&gt;"",VLOOKUP(Tabla1[[#This Row],[IDU 8]],tb_idu!$B:$E,4,FALSE),"")</f>
        <v/>
      </c>
      <c r="AA215" s="6"/>
      <c r="AB215" s="6"/>
      <c r="AC215" s="6"/>
      <c r="AD215" s="6" t="s">
        <v>553</v>
      </c>
      <c r="AE215" s="6" t="s">
        <v>565</v>
      </c>
      <c r="AF215" s="6" t="s">
        <v>90</v>
      </c>
      <c r="AG215" s="6">
        <f>VLOOKUP(Tabla1[[#This Row],[NOMBRE DEL SITE]],tb_sitio!B:D,3,FALSE)</f>
        <v>91</v>
      </c>
      <c r="AH215" s="6" t="s">
        <v>12</v>
      </c>
      <c r="AI215" s="10">
        <f>VLOOKUP(Tabla1[[#This Row],[NOMBRE DEL PE ( agregador )]],tb_sitio!B:D,3,FALSE)</f>
        <v>13</v>
      </c>
      <c r="AK215">
        <f>IF(Tabla1[[#This Row],[id idu8]]&lt;&gt;"",1,0)</f>
        <v>0</v>
      </c>
      <c r="AL215">
        <f>IF(Tabla1[[#This Row],[id idu7]]&lt;&gt;"",1,0)</f>
        <v>0</v>
      </c>
      <c r="AM215">
        <f>IF(Tabla1[[#This Row],[id idu6]]&lt;&gt;"",1,0)</f>
        <v>0</v>
      </c>
      <c r="AN215">
        <f>IF(Tabla1[[#This Row],[id idu5]]&lt;&gt;"",1,0)</f>
        <v>1</v>
      </c>
      <c r="AO215">
        <f>IF(Tabla1[[#This Row],[id idu4]]&lt;&gt;"",1,0)</f>
        <v>1</v>
      </c>
      <c r="AP215">
        <f>IF(Tabla1[[#This Row],[id idu3]]&lt;&gt;"",1,0)</f>
        <v>1</v>
      </c>
      <c r="AQ215">
        <f>IF(Tabla1[[#This Row],[id idu2]]&lt;&gt;"",1,0)</f>
        <v>1</v>
      </c>
      <c r="AR215">
        <f>IF(OR(Tabla1[[#This Row],[id idu]]&lt;&gt;"",Tabla1[[#This Row],[id servicio]]&lt;&gt;""),1,0)</f>
        <v>1</v>
      </c>
      <c r="AS215">
        <f t="shared" si="3"/>
        <v>5</v>
      </c>
      <c r="AT215" t="str">
        <f>IF(AR215=1,_xlfn.CONCAT("(",1+SUM($AS$1:AS214),",",Tabla1[[#This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(727,197,182,"17-EG6-1","IF3-5",NULL,"LIM_EAL_PAG_1","Gi0/2/2","","",13,91),</v>
      </c>
      <c r="AU215" t="str">
        <f>IF(AQ215=1,_xlfn.CONCAT("(",2+SUM($AS$1:AS214),",",Tabla1[[#This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2]])+1,20)),""),""",",2+SUM($AS$1:AS214)-1,",""","",""",""","",""",""","",""",""","",""",",Tabla1[[#This Row],[id_agregador]],",",Tabla1[[#This Row],[id sitio]],"),"),"")</f>
        <v>(728,197,79,"IF3-5","IF1-2",727,"","","","",13,91),</v>
      </c>
      <c r="AV215" s="9" t="str">
        <f>IF(AP215=1,_xlfn.CONCAT("(",3+SUM($AS$1:AS214),",",Tabla1[[#This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3]])+1,20)),""),""",",3+SUM($AS$1:AS214)-1,",""","",""",""","",""",""","",""",""","",""",",Tabla1[[#This Row],[id_agregador]],",",Tabla1[[#This Row],[id sitio]],"),"),"")</f>
        <v>(729,197,36,"IF4-6","17-EG6-1",728,"","","","",13,91),</v>
      </c>
      <c r="AW215" t="str">
        <f>IF(AO215=1,_xlfn.CONCAT("(",4+SUM($AS$1:AS214),",",Tabla1[[#This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4]])+1,20)),""),""",",4+SUM($AS$1:AS214)-1,",""","",""",""","",""",""","",""",""","",""",",Tabla1[[#This Row],[id_agregador]],",",Tabla1[[#This Row],[id sitio]],"),"),"")</f>
        <v>(730,197,32,"17-EG6-2","IF4-6",729,"","","","",13,91),</v>
      </c>
      <c r="AX215" t="str">
        <f>IF(AN215=1,_xlfn.CONCAT("(",5+SUM($AS$1:AS214),",",Tabla1[[#This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5]])+1,20)),""),""",",5+SUM($AS$1:AS214)-1,",""","",""",""","",""",""","",""",""","",""",",Tabla1[[#This Row],[id_agregador]],",",Tabla1[[#This Row],[id sitio]],"),"),"")</f>
        <v>(731,197,62,"IF1-2","17-EG6-1",730,"","","","",13,91),</v>
      </c>
      <c r="AY215" t="str">
        <f>IF(AM215=1,_xlfn.CONCAT("(",6+SUM($AS$1:AS214),",",Tabla1[[#This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6]])+1,20)),""),""",",6+SUM($AS$1:AS214)-1,",""","",""",""","",""",""","",""",""","",""",",Tabla1[[#This Row],[id_agregador]],",",Tabla1[[#This Row],[id sitio]],"),"),"")</f>
        <v/>
      </c>
      <c r="AZ215" t="str">
        <f>IF(AL215=1,_xlfn.CONCAT("(",7+SUM($AS$1:AS214),",",Tabla1[[#This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7]])+1,20)),""),""",",7+SUM($AS$1:AS214)-1,",""","",""",""","",""",""","",""",""","",""",",Tabla1[[#This Row],[id_agregador]],",",Tabla1[[#This Row],[id sitio]],"),"),"")</f>
        <v/>
      </c>
      <c r="BA215" t="str">
        <f>IF(AK215=1,_xlfn.CONCAT("(",8+SUM($AS$1:AS214),",",Tabla1[[#This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8]])+1,20)),""),""",",8+SUM($AS$1:AS214)-1,",""","",""",""","",""",""","",""",""","",""",",Tabla1[[#This Row],[id_agregador]],",",Tabla1[[#This Row],[id sitio]],"),"),"")</f>
        <v/>
      </c>
    </row>
    <row r="216" spans="1:53" x14ac:dyDescent="0.25">
      <c r="A216" s="6" t="s">
        <v>279</v>
      </c>
      <c r="B216" s="6" t="s">
        <v>507</v>
      </c>
      <c r="C216" s="6">
        <f>VLOOKUP(Tabla1[[#This Row],[NOMBRE DE SERVICIO]],tb_servicio!D:E,2,FALSE)</f>
        <v>88</v>
      </c>
      <c r="D216" s="6" t="s">
        <v>213</v>
      </c>
      <c r="E216" s="6">
        <f>IF(Tabla1[[#This Row],[IDU 1]]&lt;&gt;"",VLOOKUP(Tabla1[[#This Row],[IDU 1]],tb_idu!$B:$E,4,FALSE),"")</f>
        <v>184</v>
      </c>
      <c r="F216" s="6" t="s">
        <v>599</v>
      </c>
      <c r="G216" s="6" t="s">
        <v>219</v>
      </c>
      <c r="H216" s="6">
        <f>IF(Tabla1[[#This Row],[IDU 2]]&lt;&gt;"",VLOOKUP(Tabla1[[#This Row],[IDU 2]],tb_idu!$B:$E,4,FALSE),"")</f>
        <v>9</v>
      </c>
      <c r="I216" s="6" t="s">
        <v>559</v>
      </c>
      <c r="J216" s="6"/>
      <c r="K216" s="6" t="str">
        <f>IF(Tabla1[[#This Row],[IDU 3]]&lt;&gt;"",VLOOKUP(Tabla1[[#This Row],[IDU 3]],tb_idu!$B:$E,4,FALSE),"")</f>
        <v/>
      </c>
      <c r="L216" s="6"/>
      <c r="M216" s="6"/>
      <c r="N216" s="6" t="str">
        <f>IF(Tabla1[[#This Row],[IDU 4]]&lt;&gt;"",VLOOKUP(Tabla1[[#This Row],[IDU 4]],tb_idu!$B:$E,4,FALSE),"")</f>
        <v/>
      </c>
      <c r="O216" s="6"/>
      <c r="P216" s="6"/>
      <c r="Q216" s="6" t="str">
        <f>IF(Tabla1[[#This Row],[IDU 5]]&lt;&gt;"",VLOOKUP(Tabla1[[#This Row],[IDU 5]],tb_idu!$B:$E,4,FALSE),"")</f>
        <v/>
      </c>
      <c r="R216" s="6"/>
      <c r="S216" s="6"/>
      <c r="T216" s="6" t="str">
        <f>IF(Tabla1[[#This Row],[IDU 6]]&lt;&gt;"",VLOOKUP(Tabla1[[#This Row],[IDU 6]],tb_idu!$B:$E,4,FALSE),"")</f>
        <v/>
      </c>
      <c r="U216" s="6"/>
      <c r="V216" s="6"/>
      <c r="W216" s="6" t="str">
        <f>IF(Tabla1[[#This Row],[IDU 7]]&lt;&gt;"",VLOOKUP(Tabla1[[#This Row],[IDU 7]],tb_idu!$B:$E,4,FALSE),"")</f>
        <v/>
      </c>
      <c r="X216" s="6"/>
      <c r="Y216" s="6"/>
      <c r="Z216" s="6" t="str">
        <f>IF(Tabla1[[#This Row],[IDU 8]]&lt;&gt;"",VLOOKUP(Tabla1[[#This Row],[IDU 8]],tb_idu!$B:$E,4,FALSE),"")</f>
        <v/>
      </c>
      <c r="AA216" s="6"/>
      <c r="AB216" s="6"/>
      <c r="AC216" s="6"/>
      <c r="AD216" s="6" t="s">
        <v>540</v>
      </c>
      <c r="AE216" s="6" t="s">
        <v>544</v>
      </c>
      <c r="AF216" s="6" t="s">
        <v>91</v>
      </c>
      <c r="AG216" s="6">
        <f>VLOOKUP(Tabla1[[#This Row],[NOMBRE DEL SITE]],tb_sitio!B:D,3,FALSE)</f>
        <v>92</v>
      </c>
      <c r="AH216" s="6" t="s">
        <v>1</v>
      </c>
      <c r="AI216" s="10">
        <f>VLOOKUP(Tabla1[[#This Row],[NOMBRE DEL PE ( agregador )]],tb_sitio!B:D,3,FALSE)</f>
        <v>1</v>
      </c>
      <c r="AK216">
        <f>IF(Tabla1[[#This Row],[id idu8]]&lt;&gt;"",1,0)</f>
        <v>0</v>
      </c>
      <c r="AL216">
        <f>IF(Tabla1[[#This Row],[id idu7]]&lt;&gt;"",1,0)</f>
        <v>0</v>
      </c>
      <c r="AM216">
        <f>IF(Tabla1[[#This Row],[id idu6]]&lt;&gt;"",1,0)</f>
        <v>0</v>
      </c>
      <c r="AN216">
        <f>IF(Tabla1[[#This Row],[id idu5]]&lt;&gt;"",1,0)</f>
        <v>0</v>
      </c>
      <c r="AO216">
        <f>IF(Tabla1[[#This Row],[id idu4]]&lt;&gt;"",1,0)</f>
        <v>0</v>
      </c>
      <c r="AP216">
        <f>IF(Tabla1[[#This Row],[id idu3]]&lt;&gt;"",1,0)</f>
        <v>0</v>
      </c>
      <c r="AQ216">
        <f>IF(Tabla1[[#This Row],[id idu2]]&lt;&gt;"",1,0)</f>
        <v>1</v>
      </c>
      <c r="AR216">
        <f>IF(OR(Tabla1[[#This Row],[id idu]]&lt;&gt;"",Tabla1[[#This Row],[id servicio]]&lt;&gt;""),1,0)</f>
        <v>1</v>
      </c>
      <c r="AS216">
        <f t="shared" si="3"/>
        <v>2</v>
      </c>
      <c r="AT216" t="str">
        <f>IF(AR216=1,_xlfn.CONCAT("(",1+SUM($AS$1:AS215),",",Tabla1[[#This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(732,88,184,"17-EG6-4","IF3-5",NULL,"LIM_AERO_PAG_1","Gi0/4/2","","",1,92),</v>
      </c>
      <c r="AU216" t="str">
        <f>IF(AQ216=1,_xlfn.CONCAT("(",2+SUM($AS$1:AS215),",",Tabla1[[#This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2]])+1,20)),""),""",",2+SUM($AS$1:AS215)-1,",""","",""",""","",""",""","",""",""","",""",",Tabla1[[#This Row],[id_agregador]],",",Tabla1[[#This Row],[id sitio]],"),"),"")</f>
        <v>(733,88,9,"IF4-6","17-EG6-4",732,"","","","",1,92),</v>
      </c>
      <c r="AV216" s="9" t="str">
        <f>IF(AP216=1,_xlfn.CONCAT("(",3+SUM($AS$1:AS215),",",Tabla1[[#This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3]])+1,20)),""),""",",3+SUM($AS$1:AS215)-1,",""","",""",""","",""",""","",""",""","",""",",Tabla1[[#This Row],[id_agregador]],",",Tabla1[[#This Row],[id sitio]],"),"),"")</f>
        <v/>
      </c>
      <c r="AW216" t="str">
        <f>IF(AO216=1,_xlfn.CONCAT("(",4+SUM($AS$1:AS215),",",Tabla1[[#This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4]])+1,20)),""),""",",4+SUM($AS$1:AS215)-1,",""","",""",""","",""",""","",""",""","",""",",Tabla1[[#This Row],[id_agregador]],",",Tabla1[[#This Row],[id sitio]],"),"),"")</f>
        <v/>
      </c>
      <c r="AX216" t="str">
        <f>IF(AN216=1,_xlfn.CONCAT("(",5+SUM($AS$1:AS215),",",Tabla1[[#This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5]])+1,20)),""),""",",5+SUM($AS$1:AS215)-1,",""","",""",""","",""",""","",""",""","",""",",Tabla1[[#This Row],[id_agregador]],",",Tabla1[[#This Row],[id sitio]],"),"),"")</f>
        <v/>
      </c>
      <c r="AY216" t="str">
        <f>IF(AM216=1,_xlfn.CONCAT("(",6+SUM($AS$1:AS215),",",Tabla1[[#This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6]])+1,20)),""),""",",6+SUM($AS$1:AS215)-1,",""","",""",""","",""",""","",""",""","",""",",Tabla1[[#This Row],[id_agregador]],",",Tabla1[[#This Row],[id sitio]],"),"),"")</f>
        <v/>
      </c>
      <c r="AZ216" t="str">
        <f>IF(AL216=1,_xlfn.CONCAT("(",7+SUM($AS$1:AS215),",",Tabla1[[#This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7]])+1,20)),""),""",",7+SUM($AS$1:AS215)-1,",""","",""",""","",""",""","",""",""","",""",",Tabla1[[#This Row],[id_agregador]],",",Tabla1[[#This Row],[id sitio]],"),"),"")</f>
        <v/>
      </c>
      <c r="BA216" t="str">
        <f>IF(AK216=1,_xlfn.CONCAT("(",8+SUM($AS$1:AS215),",",Tabla1[[#This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8]])+1,20)),""),""",",8+SUM($AS$1:AS215)-1,",""","",""",""","",""",""","",""",""","",""",",Tabla1[[#This Row],[id_agregador]],",",Tabla1[[#This Row],[id sitio]],"),"),"")</f>
        <v/>
      </c>
    </row>
    <row r="217" spans="1:53" x14ac:dyDescent="0.25">
      <c r="A217" s="6" t="s">
        <v>272</v>
      </c>
      <c r="B217" s="6" t="s">
        <v>508</v>
      </c>
      <c r="C217" s="6">
        <f>VLOOKUP(Tabla1[[#This Row],[NOMBRE DE SERVICIO]],tb_servicio!D:E,2,FALSE)</f>
        <v>198</v>
      </c>
      <c r="D217" s="6" t="s">
        <v>213</v>
      </c>
      <c r="E217" s="6">
        <f>IF(Tabla1[[#This Row],[IDU 1]]&lt;&gt;"",VLOOKUP(Tabla1[[#This Row],[IDU 1]],tb_idu!$B:$E,4,FALSE),"")</f>
        <v>184</v>
      </c>
      <c r="F217" s="6" t="s">
        <v>600</v>
      </c>
      <c r="G217" s="6" t="s">
        <v>219</v>
      </c>
      <c r="H217" s="6">
        <f>IF(Tabla1[[#This Row],[IDU 2]]&lt;&gt;"",VLOOKUP(Tabla1[[#This Row],[IDU 2]],tb_idu!$B:$E,4,FALSE),"")</f>
        <v>9</v>
      </c>
      <c r="I217" s="6" t="s">
        <v>559</v>
      </c>
      <c r="J217" s="6"/>
      <c r="K217" s="6" t="str">
        <f>IF(Tabla1[[#This Row],[IDU 3]]&lt;&gt;"",VLOOKUP(Tabla1[[#This Row],[IDU 3]],tb_idu!$B:$E,4,FALSE),"")</f>
        <v/>
      </c>
      <c r="L217" s="6"/>
      <c r="M217" s="6"/>
      <c r="N217" s="6" t="str">
        <f>IF(Tabla1[[#This Row],[IDU 4]]&lt;&gt;"",VLOOKUP(Tabla1[[#This Row],[IDU 4]],tb_idu!$B:$E,4,FALSE),"")</f>
        <v/>
      </c>
      <c r="O217" s="6"/>
      <c r="P217" s="6"/>
      <c r="Q217" s="6" t="str">
        <f>IF(Tabla1[[#This Row],[IDU 5]]&lt;&gt;"",VLOOKUP(Tabla1[[#This Row],[IDU 5]],tb_idu!$B:$E,4,FALSE),"")</f>
        <v/>
      </c>
      <c r="R217" s="6"/>
      <c r="S217" s="6"/>
      <c r="T217" s="6" t="str">
        <f>IF(Tabla1[[#This Row],[IDU 6]]&lt;&gt;"",VLOOKUP(Tabla1[[#This Row],[IDU 6]],tb_idu!$B:$E,4,FALSE),"")</f>
        <v/>
      </c>
      <c r="U217" s="6"/>
      <c r="V217" s="6"/>
      <c r="W217" s="6" t="str">
        <f>IF(Tabla1[[#This Row],[IDU 7]]&lt;&gt;"",VLOOKUP(Tabla1[[#This Row],[IDU 7]],tb_idu!$B:$E,4,FALSE),"")</f>
        <v/>
      </c>
      <c r="X217" s="6"/>
      <c r="Y217" s="6"/>
      <c r="Z217" s="6" t="str">
        <f>IF(Tabla1[[#This Row],[IDU 8]]&lt;&gt;"",VLOOKUP(Tabla1[[#This Row],[IDU 8]],tb_idu!$B:$E,4,FALSE),"")</f>
        <v/>
      </c>
      <c r="AA217" s="6"/>
      <c r="AB217" s="6"/>
      <c r="AC217" s="6"/>
      <c r="AD217" s="6" t="s">
        <v>540</v>
      </c>
      <c r="AE217" s="6" t="s">
        <v>544</v>
      </c>
      <c r="AF217" s="6" t="s">
        <v>91</v>
      </c>
      <c r="AG217" s="6">
        <f>VLOOKUP(Tabla1[[#This Row],[NOMBRE DEL SITE]],tb_sitio!B:D,3,FALSE)</f>
        <v>92</v>
      </c>
      <c r="AH217" s="6" t="s">
        <v>1</v>
      </c>
      <c r="AI217" s="10">
        <f>VLOOKUP(Tabla1[[#This Row],[NOMBRE DEL PE ( agregador )]],tb_sitio!B:D,3,FALSE)</f>
        <v>1</v>
      </c>
      <c r="AK217">
        <f>IF(Tabla1[[#This Row],[id idu8]]&lt;&gt;"",1,0)</f>
        <v>0</v>
      </c>
      <c r="AL217">
        <f>IF(Tabla1[[#This Row],[id idu7]]&lt;&gt;"",1,0)</f>
        <v>0</v>
      </c>
      <c r="AM217">
        <f>IF(Tabla1[[#This Row],[id idu6]]&lt;&gt;"",1,0)</f>
        <v>0</v>
      </c>
      <c r="AN217">
        <f>IF(Tabla1[[#This Row],[id idu5]]&lt;&gt;"",1,0)</f>
        <v>0</v>
      </c>
      <c r="AO217">
        <f>IF(Tabla1[[#This Row],[id idu4]]&lt;&gt;"",1,0)</f>
        <v>0</v>
      </c>
      <c r="AP217">
        <f>IF(Tabla1[[#This Row],[id idu3]]&lt;&gt;"",1,0)</f>
        <v>0</v>
      </c>
      <c r="AQ217">
        <f>IF(Tabla1[[#This Row],[id idu2]]&lt;&gt;"",1,0)</f>
        <v>1</v>
      </c>
      <c r="AR217">
        <f>IF(OR(Tabla1[[#This Row],[id idu]]&lt;&gt;"",Tabla1[[#This Row],[id servicio]]&lt;&gt;""),1,0)</f>
        <v>1</v>
      </c>
      <c r="AS217">
        <f t="shared" si="3"/>
        <v>2</v>
      </c>
      <c r="AT217" t="str">
        <f>IF(AR217=1,_xlfn.CONCAT("(",1+SUM($AS$1:AS216),",",Tabla1[[#This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(734,198,184,"17-EG6-1","IF3-5",NULL,"LIM_AERO_PAG_1","Gi0/4/2","","",1,92),</v>
      </c>
      <c r="AU217" t="str">
        <f>IF(AQ217=1,_xlfn.CONCAT("(",2+SUM($AS$1:AS216),",",Tabla1[[#This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2]])+1,20)),""),""",",2+SUM($AS$1:AS216)-1,",""","",""",""","",""",""","",""",""","",""",",Tabla1[[#This Row],[id_agregador]],",",Tabla1[[#This Row],[id sitio]],"),"),"")</f>
        <v>(735,198,9,"IF4-6","17-EG6-4",734,"","","","",1,92),</v>
      </c>
      <c r="AV217" s="9" t="str">
        <f>IF(AP217=1,_xlfn.CONCAT("(",3+SUM($AS$1:AS216),",",Tabla1[[#This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3]])+1,20)),""),""",",3+SUM($AS$1:AS216)-1,",""","",""",""","",""",""","",""",""","",""",",Tabla1[[#This Row],[id_agregador]],",",Tabla1[[#This Row],[id sitio]],"),"),"")</f>
        <v/>
      </c>
      <c r="AW217" t="str">
        <f>IF(AO217=1,_xlfn.CONCAT("(",4+SUM($AS$1:AS216),",",Tabla1[[#This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4]])+1,20)),""),""",",4+SUM($AS$1:AS216)-1,",""","",""",""","",""",""","",""",""","",""",",Tabla1[[#This Row],[id_agregador]],",",Tabla1[[#This Row],[id sitio]],"),"),"")</f>
        <v/>
      </c>
      <c r="AX217" t="str">
        <f>IF(AN217=1,_xlfn.CONCAT("(",5+SUM($AS$1:AS216),",",Tabla1[[#This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5]])+1,20)),""),""",",5+SUM($AS$1:AS216)-1,",""","",""",""","",""",""","",""",""","",""",",Tabla1[[#This Row],[id_agregador]],",",Tabla1[[#This Row],[id sitio]],"),"),"")</f>
        <v/>
      </c>
      <c r="AY217" t="str">
        <f>IF(AM217=1,_xlfn.CONCAT("(",6+SUM($AS$1:AS216),",",Tabla1[[#This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6]])+1,20)),""),""",",6+SUM($AS$1:AS216)-1,",""","",""",""","",""",""","",""",""","",""",",Tabla1[[#This Row],[id_agregador]],",",Tabla1[[#This Row],[id sitio]],"),"),"")</f>
        <v/>
      </c>
      <c r="AZ217" t="str">
        <f>IF(AL217=1,_xlfn.CONCAT("(",7+SUM($AS$1:AS216),",",Tabla1[[#This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7]])+1,20)),""),""",",7+SUM($AS$1:AS216)-1,",""","",""",""","",""",""","",""",""","",""",",Tabla1[[#This Row],[id_agregador]],",",Tabla1[[#This Row],[id sitio]],"),"),"")</f>
        <v/>
      </c>
      <c r="BA217" t="str">
        <f>IF(AK217=1,_xlfn.CONCAT("(",8+SUM($AS$1:AS216),",",Tabla1[[#This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8]])+1,20)),""),""",",8+SUM($AS$1:AS216)-1,",""","",""",""","",""",""","",""",""","",""",",Tabla1[[#This Row],[id_agregador]],",",Tabla1[[#This Row],[id sitio]],"),"),"")</f>
        <v/>
      </c>
    </row>
    <row r="218" spans="1:53" x14ac:dyDescent="0.25">
      <c r="A218" s="6" t="s">
        <v>274</v>
      </c>
      <c r="B218" s="6" t="s">
        <v>509</v>
      </c>
      <c r="C218" s="6">
        <f>VLOOKUP(Tabla1[[#This Row],[NOMBRE DE SERVICIO]],tb_servicio!D:E,2,FALSE)</f>
        <v>120</v>
      </c>
      <c r="D218" s="6" t="s">
        <v>214</v>
      </c>
      <c r="E218" s="6">
        <f>IF(Tabla1[[#This Row],[IDU 1]]&lt;&gt;"",VLOOKUP(Tabla1[[#This Row],[IDU 1]],tb_idu!$B:$E,4,FALSE),"")</f>
        <v>183</v>
      </c>
      <c r="F218" s="6" t="s">
        <v>557</v>
      </c>
      <c r="G218" s="6" t="s">
        <v>213</v>
      </c>
      <c r="H218" s="6">
        <f>IF(Tabla1[[#This Row],[IDU 2]]&lt;&gt;"",VLOOKUP(Tabla1[[#This Row],[IDU 2]],tb_idu!$B:$E,4,FALSE),"")</f>
        <v>184</v>
      </c>
      <c r="I218" s="6" t="s">
        <v>632</v>
      </c>
      <c r="J218" s="6" t="s">
        <v>219</v>
      </c>
      <c r="K218" s="6">
        <f>IF(Tabla1[[#This Row],[IDU 3]]&lt;&gt;"",VLOOKUP(Tabla1[[#This Row],[IDU 3]],tb_idu!$B:$E,4,FALSE),"")</f>
        <v>9</v>
      </c>
      <c r="L218" s="6" t="s">
        <v>552</v>
      </c>
      <c r="M218" s="6" t="s">
        <v>226</v>
      </c>
      <c r="N218" s="6">
        <f>IF(Tabla1[[#This Row],[IDU 4]]&lt;&gt;"",VLOOKUP(Tabla1[[#This Row],[IDU 4]],tb_idu!$B:$E,4,FALSE),"")</f>
        <v>7</v>
      </c>
      <c r="O218" s="6" t="s">
        <v>547</v>
      </c>
      <c r="P218" s="6" t="s">
        <v>255</v>
      </c>
      <c r="Q218" s="6">
        <f>IF(Tabla1[[#This Row],[IDU 5]]&lt;&gt;"",VLOOKUP(Tabla1[[#This Row],[IDU 5]],tb_idu!$B:$E,4,FALSE),"")</f>
        <v>197</v>
      </c>
      <c r="R218" s="6" t="s">
        <v>548</v>
      </c>
      <c r="S218" s="6" t="s">
        <v>256</v>
      </c>
      <c r="T218" s="6">
        <f>IF(Tabla1[[#This Row],[IDU 6]]&lt;&gt;"",VLOOKUP(Tabla1[[#This Row],[IDU 6]],tb_idu!$B:$E,4,FALSE),"")</f>
        <v>196</v>
      </c>
      <c r="U218" s="6" t="s">
        <v>714</v>
      </c>
      <c r="V218" s="6"/>
      <c r="W218" s="6" t="str">
        <f>IF(Tabla1[[#This Row],[IDU 7]]&lt;&gt;"",VLOOKUP(Tabla1[[#This Row],[IDU 7]],tb_idu!$B:$E,4,FALSE),"")</f>
        <v/>
      </c>
      <c r="X218" s="6"/>
      <c r="Y218" s="6"/>
      <c r="Z218" s="6" t="str">
        <f>IF(Tabla1[[#This Row],[IDU 8]]&lt;&gt;"",VLOOKUP(Tabla1[[#This Row],[IDU 8]],tb_idu!$B:$E,4,FALSE),"")</f>
        <v/>
      </c>
      <c r="AA218" s="6"/>
      <c r="AB218" s="6"/>
      <c r="AC218" s="6"/>
      <c r="AD218" s="6" t="s">
        <v>540</v>
      </c>
      <c r="AE218" s="6" t="s">
        <v>550</v>
      </c>
      <c r="AF218" s="6" t="s">
        <v>91</v>
      </c>
      <c r="AG218" s="6">
        <f>VLOOKUP(Tabla1[[#This Row],[NOMBRE DEL SITE]],tb_sitio!B:D,3,FALSE)</f>
        <v>92</v>
      </c>
      <c r="AH218" s="6" t="s">
        <v>1</v>
      </c>
      <c r="AI218" s="10">
        <f>VLOOKUP(Tabla1[[#This Row],[NOMBRE DEL PE ( agregador )]],tb_sitio!B:D,3,FALSE)</f>
        <v>1</v>
      </c>
      <c r="AK218">
        <f>IF(Tabla1[[#This Row],[id idu8]]&lt;&gt;"",1,0)</f>
        <v>0</v>
      </c>
      <c r="AL218">
        <f>IF(Tabla1[[#This Row],[id idu7]]&lt;&gt;"",1,0)</f>
        <v>0</v>
      </c>
      <c r="AM218">
        <f>IF(Tabla1[[#This Row],[id idu6]]&lt;&gt;"",1,0)</f>
        <v>1</v>
      </c>
      <c r="AN218">
        <f>IF(Tabla1[[#This Row],[id idu5]]&lt;&gt;"",1,0)</f>
        <v>1</v>
      </c>
      <c r="AO218">
        <f>IF(Tabla1[[#This Row],[id idu4]]&lt;&gt;"",1,0)</f>
        <v>1</v>
      </c>
      <c r="AP218">
        <f>IF(Tabla1[[#This Row],[id idu3]]&lt;&gt;"",1,0)</f>
        <v>1</v>
      </c>
      <c r="AQ218">
        <f>IF(Tabla1[[#This Row],[id idu2]]&lt;&gt;"",1,0)</f>
        <v>1</v>
      </c>
      <c r="AR218">
        <f>IF(OR(Tabla1[[#This Row],[id idu]]&lt;&gt;"",Tabla1[[#This Row],[id servicio]]&lt;&gt;""),1,0)</f>
        <v>1</v>
      </c>
      <c r="AS218">
        <f t="shared" si="3"/>
        <v>6</v>
      </c>
      <c r="AT218" t="str">
        <f>IF(AR218=1,_xlfn.CONCAT("(",1+SUM($AS$1:AS217),",",Tabla1[[#This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(736,120,183,"2-CXPB-1","2-CXPB-17",NULL,"LIM_AERO_PAG_1","Gi0/4/6","","",1,92),</v>
      </c>
      <c r="AU218" t="str">
        <f>IF(AQ218=1,_xlfn.CONCAT("(",2+SUM($AS$1:AS217),",",Tabla1[[#This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2]])+1,20)),""),""",",2+SUM($AS$1:AS217)-1,",""","",""",""","",""",""","",""",""","",""",",Tabla1[[#This Row],[id_agregador]],",",Tabla1[[#This Row],[id sitio]],"),"),"")</f>
        <v>(737,120,184,"17-EG6-2","IF3-5",736,"","","","",1,92),</v>
      </c>
      <c r="AV218" s="9" t="str">
        <f>IF(AP218=1,_xlfn.CONCAT("(",3+SUM($AS$1:AS217),",",Tabla1[[#This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3]])+1,20)),""),""",",3+SUM($AS$1:AS217)-1,",""","",""",""","",""",""","",""",""","",""",",Tabla1[[#This Row],[id_agregador]],",",Tabla1[[#This Row],[id sitio]],"),"),"")</f>
        <v>(738,120,9,"IF4-6","17-EG6-2",737,"","","","",1,92),</v>
      </c>
      <c r="AW218" t="str">
        <f>IF(AO218=1,_xlfn.CONCAT("(",4+SUM($AS$1:AS217),",",Tabla1[[#This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4]])+1,20)),""),""",",4+SUM($AS$1:AS217)-1,",""","",""",""","",""",""","",""",""","",""",",Tabla1[[#This Row],[id_agregador]],",",Tabla1[[#This Row],[id sitio]],"),"),"")</f>
        <v>(739,120,7,"17-EG6-4","17-EG6-1",738,"","","","",1,92),</v>
      </c>
      <c r="AX218" t="str">
        <f>IF(AN218=1,_xlfn.CONCAT("(",5+SUM($AS$1:AS217),",",Tabla1[[#This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5]])+1,20)),""),""",",5+SUM($AS$1:AS217)-1,",""","",""",""","",""",""","",""",""","",""",",Tabla1[[#This Row],[id_agregador]],",",Tabla1[[#This Row],[id sitio]],"),"),"")</f>
        <v>(740,120,197,"33-ETMC-1","17-EG16-4",739,"","","","",1,92),</v>
      </c>
      <c r="AY218" t="str">
        <f>IF(AM218=1,_xlfn.CONCAT("(",6+SUM($AS$1:AS217),",",Tabla1[[#This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6]])+1,20)),""),""",",6+SUM($AS$1:AS217)-1,",""","",""",""","",""",""","",""",""","",""",",Tabla1[[#This Row],[id_agregador]],",",Tabla1[[#This Row],[id sitio]],"),"),"")</f>
        <v>(741,120,196,"17-EG16-4","24-D12-21",740,"","","","",1,92),</v>
      </c>
      <c r="AZ218" t="str">
        <f>IF(AL218=1,_xlfn.CONCAT("(",7+SUM($AS$1:AS217),",",Tabla1[[#This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7]])+1,20)),""),""",",7+SUM($AS$1:AS217)-1,",""","",""",""","",""",""","",""",""","",""",",Tabla1[[#This Row],[id_agregador]],",",Tabla1[[#This Row],[id sitio]],"),"),"")</f>
        <v/>
      </c>
      <c r="BA218" t="str">
        <f>IF(AK218=1,_xlfn.CONCAT("(",8+SUM($AS$1:AS217),",",Tabla1[[#This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8]])+1,20)),""),""",",8+SUM($AS$1:AS217)-1,",""","",""",""","",""",""","",""",""","",""",",Tabla1[[#This Row],[id_agregador]],",",Tabla1[[#This Row],[id sitio]],"),"),"")</f>
        <v/>
      </c>
    </row>
    <row r="219" spans="1:53" x14ac:dyDescent="0.25">
      <c r="A219" s="6" t="s">
        <v>281</v>
      </c>
      <c r="B219" s="6" t="s">
        <v>510</v>
      </c>
      <c r="C219" s="6">
        <f>VLOOKUP(Tabla1[[#This Row],[NOMBRE DE SERVICIO]],tb_servicio!D:E,2,FALSE)</f>
        <v>225</v>
      </c>
      <c r="D219" s="6" t="s">
        <v>214</v>
      </c>
      <c r="E219" s="6">
        <f>IF(Tabla1[[#This Row],[IDU 1]]&lt;&gt;"",VLOOKUP(Tabla1[[#This Row],[IDU 1]],tb_idu!$B:$E,4,FALSE),"")</f>
        <v>183</v>
      </c>
      <c r="F219" s="6" t="s">
        <v>715</v>
      </c>
      <c r="G219" s="6" t="s">
        <v>213</v>
      </c>
      <c r="H219" s="6">
        <f>IF(Tabla1[[#This Row],[IDU 2]]&lt;&gt;"",VLOOKUP(Tabla1[[#This Row],[IDU 2]],tb_idu!$B:$E,4,FALSE),"")</f>
        <v>184</v>
      </c>
      <c r="I219" s="6" t="s">
        <v>632</v>
      </c>
      <c r="J219" s="6" t="s">
        <v>219</v>
      </c>
      <c r="K219" s="6">
        <f>IF(Tabla1[[#This Row],[IDU 3]]&lt;&gt;"",VLOOKUP(Tabla1[[#This Row],[IDU 3]],tb_idu!$B:$E,4,FALSE),"")</f>
        <v>9</v>
      </c>
      <c r="L219" s="6" t="s">
        <v>552</v>
      </c>
      <c r="M219" s="6" t="s">
        <v>226</v>
      </c>
      <c r="N219" s="6">
        <f>IF(Tabla1[[#This Row],[IDU 4]]&lt;&gt;"",VLOOKUP(Tabla1[[#This Row],[IDU 4]],tb_idu!$B:$E,4,FALSE),"")</f>
        <v>7</v>
      </c>
      <c r="O219" s="6" t="s">
        <v>599</v>
      </c>
      <c r="P219" s="6" t="s">
        <v>268</v>
      </c>
      <c r="Q219" s="6">
        <f>IF(Tabla1[[#This Row],[IDU 5]]&lt;&gt;"",VLOOKUP(Tabla1[[#This Row],[IDU 5]],tb_idu!$B:$E,4,FALSE),"")</f>
        <v>43</v>
      </c>
      <c r="R219" s="6" t="s">
        <v>585</v>
      </c>
      <c r="S219" s="6" t="s">
        <v>269</v>
      </c>
      <c r="T219" s="6">
        <f>IF(Tabla1[[#This Row],[IDU 6]]&lt;&gt;"",VLOOKUP(Tabla1[[#This Row],[IDU 6]],tb_idu!$B:$E,4,FALSE),"")</f>
        <v>195</v>
      </c>
      <c r="U219" s="6" t="s">
        <v>716</v>
      </c>
      <c r="V219" s="6" t="s">
        <v>256</v>
      </c>
      <c r="W219" s="6">
        <f>IF(Tabla1[[#This Row],[IDU 7]]&lt;&gt;"",VLOOKUP(Tabla1[[#This Row],[IDU 7]],tb_idu!$B:$E,4,FALSE),"")</f>
        <v>196</v>
      </c>
      <c r="X219" s="6" t="s">
        <v>717</v>
      </c>
      <c r="Y219" s="6"/>
      <c r="Z219" s="6" t="str">
        <f>IF(Tabla1[[#This Row],[IDU 8]]&lt;&gt;"",VLOOKUP(Tabla1[[#This Row],[IDU 8]],tb_idu!$B:$E,4,FALSE),"")</f>
        <v/>
      </c>
      <c r="AA219" s="6"/>
      <c r="AB219" s="6"/>
      <c r="AC219" s="6"/>
      <c r="AD219" s="6" t="s">
        <v>540</v>
      </c>
      <c r="AE219" s="6" t="s">
        <v>718</v>
      </c>
      <c r="AF219" s="6" t="s">
        <v>91</v>
      </c>
      <c r="AG219" s="6">
        <f>VLOOKUP(Tabla1[[#This Row],[NOMBRE DEL SITE]],tb_sitio!B:D,3,FALSE)</f>
        <v>92</v>
      </c>
      <c r="AH219" s="6" t="s">
        <v>1</v>
      </c>
      <c r="AI219" s="10">
        <f>VLOOKUP(Tabla1[[#This Row],[NOMBRE DEL PE ( agregador )]],tb_sitio!B:D,3,FALSE)</f>
        <v>1</v>
      </c>
      <c r="AK219">
        <f>IF(Tabla1[[#This Row],[id idu8]]&lt;&gt;"",1,0)</f>
        <v>0</v>
      </c>
      <c r="AL219">
        <f>IF(Tabla1[[#This Row],[id idu7]]&lt;&gt;"",1,0)</f>
        <v>1</v>
      </c>
      <c r="AM219">
        <f>IF(Tabla1[[#This Row],[id idu6]]&lt;&gt;"",1,0)</f>
        <v>1</v>
      </c>
      <c r="AN219">
        <f>IF(Tabla1[[#This Row],[id idu5]]&lt;&gt;"",1,0)</f>
        <v>1</v>
      </c>
      <c r="AO219">
        <f>IF(Tabla1[[#This Row],[id idu4]]&lt;&gt;"",1,0)</f>
        <v>1</v>
      </c>
      <c r="AP219">
        <f>IF(Tabla1[[#This Row],[id idu3]]&lt;&gt;"",1,0)</f>
        <v>1</v>
      </c>
      <c r="AQ219">
        <f>IF(Tabla1[[#This Row],[id idu2]]&lt;&gt;"",1,0)</f>
        <v>1</v>
      </c>
      <c r="AR219">
        <f>IF(OR(Tabla1[[#This Row],[id idu]]&lt;&gt;"",Tabla1[[#This Row],[id servicio]]&lt;&gt;""),1,0)</f>
        <v>1</v>
      </c>
      <c r="AS219">
        <f t="shared" si="3"/>
        <v>7</v>
      </c>
      <c r="AT219" t="str">
        <f>IF(AR219=1,_xlfn.CONCAT("(",1+SUM($AS$1:AS218),",",Tabla1[[#This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(742,225,183,"2-CXPB-20","2-CXPB-17",NULL,"LIM_AERO_PAG_1","Gi0/4/5","","",1,92),</v>
      </c>
      <c r="AU219" t="str">
        <f>IF(AQ219=1,_xlfn.CONCAT("(",2+SUM($AS$1:AS218),",",Tabla1[[#This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2]])+1,20)),""),""",",2+SUM($AS$1:AS218)-1,",""","",""",""","",""",""","",""",""","",""",",Tabla1[[#This Row],[id_agregador]],",",Tabla1[[#This Row],[id sitio]],"),"),"")</f>
        <v>(743,225,184,"17-EG6-2","IF3-5",742,"","","","",1,92),</v>
      </c>
      <c r="AV219" s="9" t="str">
        <f>IF(AP219=1,_xlfn.CONCAT("(",3+SUM($AS$1:AS218),",",Tabla1[[#This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3]])+1,20)),""),""",",3+SUM($AS$1:AS218)-1,",""","",""",""","",""",""","",""",""","",""",",Tabla1[[#This Row],[id_agregador]],",",Tabla1[[#This Row],[id sitio]],"),"),"")</f>
        <v>(744,225,9,"IF4-6","17-EG6-2",743,"","","","",1,92),</v>
      </c>
      <c r="AW219" t="str">
        <f>IF(AO219=1,_xlfn.CONCAT("(",4+SUM($AS$1:AS218),",",Tabla1[[#This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4]])+1,20)),""),""",",4+SUM($AS$1:AS218)-1,",""","",""",""","",""",""","",""",""","",""",",Tabla1[[#This Row],[id_agregador]],",",Tabla1[[#This Row],[id sitio]],"),"),"")</f>
        <v>(745,225,7,"17-EG6-4","IF3-5",744,"","","","",1,92),</v>
      </c>
      <c r="AX219" t="str">
        <f>IF(AN219=1,_xlfn.CONCAT("(",5+SUM($AS$1:AS218),",",Tabla1[[#This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5]])+1,20)),""),""",",5+SUM($AS$1:AS218)-1,",""","",""",""","",""",""","",""",""","",""",",Tabla1[[#This Row],[id_agregador]],",",Tabla1[[#This Row],[id sitio]],"),"),"")</f>
        <v>(746,225,43,"IF3-5","17-EG6-2",745,"","","","",1,92),</v>
      </c>
      <c r="AY219" t="str">
        <f>IF(AM219=1,_xlfn.CONCAT("(",6+SUM($AS$1:AS218),",",Tabla1[[#This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6]])+1,20)),""),""",",6+SUM($AS$1:AS218)-1,",""","",""",""","",""",""","",""",""","",""",",Tabla1[[#This Row],[id_agregador]],",",Tabla1[[#This Row],[id sitio]],"),"),"")</f>
        <v>(747,225,195,"35-ETMC-2","17-EG16-1",746,"","","","",1,92),</v>
      </c>
      <c r="AZ219" t="str">
        <f>IF(AL219=1,_xlfn.CONCAT("(",7+SUM($AS$1:AS218),",",Tabla1[[#This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7]])+1,20)),""),""",",7+SUM($AS$1:AS218)-1,",""","",""",""","",""",""","",""",""","",""",",Tabla1[[#This Row],[id_agregador]],",",Tabla1[[#This Row],[id sitio]],"),"),"")</f>
        <v>(748,225,196,"15-EG16-2","15-EG16-3",747,"","","","",1,92),</v>
      </c>
      <c r="BA219" t="str">
        <f>IF(AK219=1,_xlfn.CONCAT("(",8+SUM($AS$1:AS218),",",Tabla1[[#This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8]])+1,20)),""),""",",8+SUM($AS$1:AS218)-1,",""","",""",""","",""",""","",""",""","",""",",Tabla1[[#This Row],[id_agregador]],",",Tabla1[[#This Row],[id sitio]],"),"),"")</f>
        <v/>
      </c>
    </row>
    <row r="220" spans="1:53" x14ac:dyDescent="0.25">
      <c r="A220" s="6" t="s">
        <v>273</v>
      </c>
      <c r="B220" s="6" t="s">
        <v>511</v>
      </c>
      <c r="C220" s="6">
        <f>VLOOKUP(Tabla1[[#This Row],[NOMBRE DE SERVICIO]],tb_servicio!D:E,2,FALSE)</f>
        <v>51</v>
      </c>
      <c r="D220" s="6" t="s">
        <v>215</v>
      </c>
      <c r="E220" s="6">
        <f>IF(Tabla1[[#This Row],[IDU 1]]&lt;&gt;"",VLOOKUP(Tabla1[[#This Row],[IDU 1]],tb_idu!$B:$E,4,FALSE),"")</f>
        <v>186</v>
      </c>
      <c r="F220" s="6" t="s">
        <v>599</v>
      </c>
      <c r="G220" s="6" t="s">
        <v>219</v>
      </c>
      <c r="H220" s="6">
        <f>IF(Tabla1[[#This Row],[IDU 2]]&lt;&gt;"",VLOOKUP(Tabla1[[#This Row],[IDU 2]],tb_idu!$B:$E,4,FALSE),"")</f>
        <v>9</v>
      </c>
      <c r="I220" s="6" t="s">
        <v>595</v>
      </c>
      <c r="J220" s="6"/>
      <c r="K220" s="6" t="str">
        <f>IF(Tabla1[[#This Row],[IDU 3]]&lt;&gt;"",VLOOKUP(Tabla1[[#This Row],[IDU 3]],tb_idu!$B:$E,4,FALSE),"")</f>
        <v/>
      </c>
      <c r="L220" s="6"/>
      <c r="M220" s="6"/>
      <c r="N220" s="6" t="str">
        <f>IF(Tabla1[[#This Row],[IDU 4]]&lt;&gt;"",VLOOKUP(Tabla1[[#This Row],[IDU 4]],tb_idu!$B:$E,4,FALSE),"")</f>
        <v/>
      </c>
      <c r="O220" s="6"/>
      <c r="P220" s="6"/>
      <c r="Q220" s="6" t="str">
        <f>IF(Tabla1[[#This Row],[IDU 5]]&lt;&gt;"",VLOOKUP(Tabla1[[#This Row],[IDU 5]],tb_idu!$B:$E,4,FALSE),"")</f>
        <v/>
      </c>
      <c r="R220" s="6"/>
      <c r="S220" s="6"/>
      <c r="T220" s="6" t="str">
        <f>IF(Tabla1[[#This Row],[IDU 6]]&lt;&gt;"",VLOOKUP(Tabla1[[#This Row],[IDU 6]],tb_idu!$B:$E,4,FALSE),"")</f>
        <v/>
      </c>
      <c r="U220" s="6"/>
      <c r="V220" s="6"/>
      <c r="W220" s="6" t="str">
        <f>IF(Tabla1[[#This Row],[IDU 7]]&lt;&gt;"",VLOOKUP(Tabla1[[#This Row],[IDU 7]],tb_idu!$B:$E,4,FALSE),"")</f>
        <v/>
      </c>
      <c r="X220" s="6"/>
      <c r="Y220" s="6"/>
      <c r="Z220" s="6" t="str">
        <f>IF(Tabla1[[#This Row],[IDU 8]]&lt;&gt;"",VLOOKUP(Tabla1[[#This Row],[IDU 8]],tb_idu!$B:$E,4,FALSE),"")</f>
        <v/>
      </c>
      <c r="AA220" s="6"/>
      <c r="AB220" s="6"/>
      <c r="AC220" s="6"/>
      <c r="AD220" s="6" t="s">
        <v>540</v>
      </c>
      <c r="AE220" s="6" t="s">
        <v>544</v>
      </c>
      <c r="AF220" s="6" t="s">
        <v>92</v>
      </c>
      <c r="AG220" s="6">
        <f>VLOOKUP(Tabla1[[#This Row],[NOMBRE DEL SITE]],tb_sitio!B:D,3,FALSE)</f>
        <v>93</v>
      </c>
      <c r="AH220" s="6" t="s">
        <v>1</v>
      </c>
      <c r="AI220" s="10">
        <f>VLOOKUP(Tabla1[[#This Row],[NOMBRE DEL PE ( agregador )]],tb_sitio!B:D,3,FALSE)</f>
        <v>1</v>
      </c>
      <c r="AK220">
        <f>IF(Tabla1[[#This Row],[id idu8]]&lt;&gt;"",1,0)</f>
        <v>0</v>
      </c>
      <c r="AL220">
        <f>IF(Tabla1[[#This Row],[id idu7]]&lt;&gt;"",1,0)</f>
        <v>0</v>
      </c>
      <c r="AM220">
        <f>IF(Tabla1[[#This Row],[id idu6]]&lt;&gt;"",1,0)</f>
        <v>0</v>
      </c>
      <c r="AN220">
        <f>IF(Tabla1[[#This Row],[id idu5]]&lt;&gt;"",1,0)</f>
        <v>0</v>
      </c>
      <c r="AO220">
        <f>IF(Tabla1[[#This Row],[id idu4]]&lt;&gt;"",1,0)</f>
        <v>0</v>
      </c>
      <c r="AP220">
        <f>IF(Tabla1[[#This Row],[id idu3]]&lt;&gt;"",1,0)</f>
        <v>0</v>
      </c>
      <c r="AQ220">
        <f>IF(Tabla1[[#This Row],[id idu2]]&lt;&gt;"",1,0)</f>
        <v>1</v>
      </c>
      <c r="AR220">
        <f>IF(OR(Tabla1[[#This Row],[id idu]]&lt;&gt;"",Tabla1[[#This Row],[id servicio]]&lt;&gt;""),1,0)</f>
        <v>1</v>
      </c>
      <c r="AS220">
        <f t="shared" si="3"/>
        <v>2</v>
      </c>
      <c r="AT220" t="str">
        <f>IF(AR220=1,_xlfn.CONCAT("(",1+SUM($AS$1:AS219),",",Tabla1[[#This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(749,51,186,"17-EG6-4","IF3-5",NULL,"LIM_AERO_PAG_1","Gi0/4/2","","",1,93),</v>
      </c>
      <c r="AU220" t="str">
        <f>IF(AQ220=1,_xlfn.CONCAT("(",2+SUM($AS$1:AS219),",",Tabla1[[#This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2]])+1,20)),""),""",",2+SUM($AS$1:AS219)-1,",""","",""",""","",""",""","",""",""","",""",",Tabla1[[#This Row],[id_agregador]],",",Tabla1[[#This Row],[id sitio]],"),"),"")</f>
        <v>(750,51,9,"IF3-5","17-EG6-4",749,"","","","",1,93),</v>
      </c>
      <c r="AV220" s="9" t="str">
        <f>IF(AP220=1,_xlfn.CONCAT("(",3+SUM($AS$1:AS219),",",Tabla1[[#This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3]])+1,20)),""),""",",3+SUM($AS$1:AS219)-1,",""","",""",""","",""",""","",""",""","",""",",Tabla1[[#This Row],[id_agregador]],",",Tabla1[[#This Row],[id sitio]],"),"),"")</f>
        <v/>
      </c>
      <c r="AW220" t="str">
        <f>IF(AO220=1,_xlfn.CONCAT("(",4+SUM($AS$1:AS219),",",Tabla1[[#This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4]])+1,20)),""),""",",4+SUM($AS$1:AS219)-1,",""","",""",""","",""",""","",""",""","",""",",Tabla1[[#This Row],[id_agregador]],",",Tabla1[[#This Row],[id sitio]],"),"),"")</f>
        <v/>
      </c>
      <c r="AX220" t="str">
        <f>IF(AN220=1,_xlfn.CONCAT("(",5+SUM($AS$1:AS219),",",Tabla1[[#This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5]])+1,20)),""),""",",5+SUM($AS$1:AS219)-1,",""","",""",""","",""",""","",""",""","",""",",Tabla1[[#This Row],[id_agregador]],",",Tabla1[[#This Row],[id sitio]],"),"),"")</f>
        <v/>
      </c>
      <c r="AY220" t="str">
        <f>IF(AM220=1,_xlfn.CONCAT("(",6+SUM($AS$1:AS219),",",Tabla1[[#This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6]])+1,20)),""),""",",6+SUM($AS$1:AS219)-1,",""","",""",""","",""",""","",""",""","",""",",Tabla1[[#This Row],[id_agregador]],",",Tabla1[[#This Row],[id sitio]],"),"),"")</f>
        <v/>
      </c>
      <c r="AZ220" t="str">
        <f>IF(AL220=1,_xlfn.CONCAT("(",7+SUM($AS$1:AS219),",",Tabla1[[#This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7]])+1,20)),""),""",",7+SUM($AS$1:AS219)-1,",""","",""",""","",""",""","",""",""","",""",",Tabla1[[#This Row],[id_agregador]],",",Tabla1[[#This Row],[id sitio]],"),"),"")</f>
        <v/>
      </c>
      <c r="BA220" t="str">
        <f>IF(AK220=1,_xlfn.CONCAT("(",8+SUM($AS$1:AS219),",",Tabla1[[#This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8]])+1,20)),""),""",",8+SUM($AS$1:AS219)-1,",""","",""",""","",""",""","",""",""","",""",",Tabla1[[#This Row],[id_agregador]],",",Tabla1[[#This Row],[id sitio]],"),"),"")</f>
        <v/>
      </c>
    </row>
    <row r="221" spans="1:53" x14ac:dyDescent="0.25">
      <c r="A221" s="6" t="s">
        <v>276</v>
      </c>
      <c r="B221" s="6" t="s">
        <v>512</v>
      </c>
      <c r="C221" s="6">
        <f>VLOOKUP(Tabla1[[#This Row],[NOMBRE DE SERVICIO]],tb_servicio!D:E,2,FALSE)</f>
        <v>6</v>
      </c>
      <c r="D221" s="6" t="s">
        <v>216</v>
      </c>
      <c r="E221" s="6">
        <f>IF(Tabla1[[#This Row],[IDU 1]]&lt;&gt;"",VLOOKUP(Tabla1[[#This Row],[IDU 1]],tb_idu!$B:$E,4,FALSE),"")</f>
        <v>187</v>
      </c>
      <c r="F221" s="6" t="s">
        <v>719</v>
      </c>
      <c r="G221" s="6" t="s">
        <v>254</v>
      </c>
      <c r="H221" s="6">
        <f>IF(Tabla1[[#This Row],[IDU 2]]&lt;&gt;"",VLOOKUP(Tabla1[[#This Row],[IDU 2]],tb_idu!$B:$E,4,FALSE),"")</f>
        <v>10</v>
      </c>
      <c r="I221" s="6" t="s">
        <v>658</v>
      </c>
      <c r="J221" s="6"/>
      <c r="K221" s="6" t="str">
        <f>IF(Tabla1[[#This Row],[IDU 3]]&lt;&gt;"",VLOOKUP(Tabla1[[#This Row],[IDU 3]],tb_idu!$B:$E,4,FALSE),"")</f>
        <v/>
      </c>
      <c r="L221" s="6"/>
      <c r="M221" s="6"/>
      <c r="N221" s="6" t="str">
        <f>IF(Tabla1[[#This Row],[IDU 4]]&lt;&gt;"",VLOOKUP(Tabla1[[#This Row],[IDU 4]],tb_idu!$B:$E,4,FALSE),"")</f>
        <v/>
      </c>
      <c r="O221" s="6"/>
      <c r="P221" s="6"/>
      <c r="Q221" s="6" t="str">
        <f>IF(Tabla1[[#This Row],[IDU 5]]&lt;&gt;"",VLOOKUP(Tabla1[[#This Row],[IDU 5]],tb_idu!$B:$E,4,FALSE),"")</f>
        <v/>
      </c>
      <c r="R221" s="6"/>
      <c r="S221" s="6"/>
      <c r="T221" s="6" t="str">
        <f>IF(Tabla1[[#This Row],[IDU 6]]&lt;&gt;"",VLOOKUP(Tabla1[[#This Row],[IDU 6]],tb_idu!$B:$E,4,FALSE),"")</f>
        <v/>
      </c>
      <c r="U221" s="6"/>
      <c r="V221" s="6"/>
      <c r="W221" s="6" t="str">
        <f>IF(Tabla1[[#This Row],[IDU 7]]&lt;&gt;"",VLOOKUP(Tabla1[[#This Row],[IDU 7]],tb_idu!$B:$E,4,FALSE),"")</f>
        <v/>
      </c>
      <c r="X221" s="6"/>
      <c r="Y221" s="6"/>
      <c r="Z221" s="6" t="str">
        <f>IF(Tabla1[[#This Row],[IDU 8]]&lt;&gt;"",VLOOKUP(Tabla1[[#This Row],[IDU 8]],tb_idu!$B:$E,4,FALSE),"")</f>
        <v/>
      </c>
      <c r="AA221" s="6"/>
      <c r="AB221" s="6"/>
      <c r="AC221" s="6"/>
      <c r="AD221" s="6" t="s">
        <v>540</v>
      </c>
      <c r="AE221" s="6" t="s">
        <v>544</v>
      </c>
      <c r="AF221" s="6" t="s">
        <v>93</v>
      </c>
      <c r="AG221" s="6">
        <f>VLOOKUP(Tabla1[[#This Row],[NOMBRE DEL SITE]],tb_sitio!B:D,3,FALSE)</f>
        <v>94</v>
      </c>
      <c r="AH221" s="6" t="s">
        <v>1</v>
      </c>
      <c r="AI221" s="10">
        <f>VLOOKUP(Tabla1[[#This Row],[NOMBRE DEL PE ( agregador )]],tb_sitio!B:D,3,FALSE)</f>
        <v>1</v>
      </c>
      <c r="AK221">
        <f>IF(Tabla1[[#This Row],[id idu8]]&lt;&gt;"",1,0)</f>
        <v>0</v>
      </c>
      <c r="AL221">
        <f>IF(Tabla1[[#This Row],[id idu7]]&lt;&gt;"",1,0)</f>
        <v>0</v>
      </c>
      <c r="AM221">
        <f>IF(Tabla1[[#This Row],[id idu6]]&lt;&gt;"",1,0)</f>
        <v>0</v>
      </c>
      <c r="AN221">
        <f>IF(Tabla1[[#This Row],[id idu5]]&lt;&gt;"",1,0)</f>
        <v>0</v>
      </c>
      <c r="AO221">
        <f>IF(Tabla1[[#This Row],[id idu4]]&lt;&gt;"",1,0)</f>
        <v>0</v>
      </c>
      <c r="AP221">
        <f>IF(Tabla1[[#This Row],[id idu3]]&lt;&gt;"",1,0)</f>
        <v>0</v>
      </c>
      <c r="AQ221">
        <f>IF(Tabla1[[#This Row],[id idu2]]&lt;&gt;"",1,0)</f>
        <v>1</v>
      </c>
      <c r="AR221">
        <f>IF(OR(Tabla1[[#This Row],[id idu]]&lt;&gt;"",Tabla1[[#This Row],[id servicio]]&lt;&gt;""),1,0)</f>
        <v>1</v>
      </c>
      <c r="AS221">
        <f t="shared" si="3"/>
        <v>2</v>
      </c>
      <c r="AT221" t="str">
        <f>IF(AR221=1,_xlfn.CONCAT("(",1+SUM($AS$1:AS220),",",Tabla1[[#This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(751,6,187,"17-EG6-5","17-EG6-6",NULL,"LIM_AERO_PAG_1","Gi0/4/2","","",1,94),</v>
      </c>
      <c r="AU221" t="str">
        <f>IF(AQ221=1,_xlfn.CONCAT("(",2+SUM($AS$1:AS220),",",Tabla1[[#This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2]])+1,20)),""),""",",2+SUM($AS$1:AS220)-1,",""","",""",""","",""",""","",""",""","",""",",Tabla1[[#This Row],[id_agregador]],",",Tabla1[[#This Row],[id sitio]],"),"),"")</f>
        <v>(752,6,10,"17-EG6-6","17-EG6-4",751,"","","","",1,94),</v>
      </c>
      <c r="AV221" s="9" t="str">
        <f>IF(AP221=1,_xlfn.CONCAT("(",3+SUM($AS$1:AS220),",",Tabla1[[#This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3]])+1,20)),""),""",",3+SUM($AS$1:AS220)-1,",""","",""",""","",""",""","",""",""","",""",",Tabla1[[#This Row],[id_agregador]],",",Tabla1[[#This Row],[id sitio]],"),"),"")</f>
        <v/>
      </c>
      <c r="AW221" t="str">
        <f>IF(AO221=1,_xlfn.CONCAT("(",4+SUM($AS$1:AS220),",",Tabla1[[#This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4]])+1,20)),""),""",",4+SUM($AS$1:AS220)-1,",""","",""",""","",""",""","",""",""","",""",",Tabla1[[#This Row],[id_agregador]],",",Tabla1[[#This Row],[id sitio]],"),"),"")</f>
        <v/>
      </c>
      <c r="AX221" t="str">
        <f>IF(AN221=1,_xlfn.CONCAT("(",5+SUM($AS$1:AS220),",",Tabla1[[#This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5]])+1,20)),""),""",",5+SUM($AS$1:AS220)-1,",""","",""",""","",""",""","",""",""","",""",",Tabla1[[#This Row],[id_agregador]],",",Tabla1[[#This Row],[id sitio]],"),"),"")</f>
        <v/>
      </c>
      <c r="AY221" t="str">
        <f>IF(AM221=1,_xlfn.CONCAT("(",6+SUM($AS$1:AS220),",",Tabla1[[#This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6]])+1,20)),""),""",",6+SUM($AS$1:AS220)-1,",""","",""",""","",""",""","",""",""","",""",",Tabla1[[#This Row],[id_agregador]],",",Tabla1[[#This Row],[id sitio]],"),"),"")</f>
        <v/>
      </c>
      <c r="AZ221" t="str">
        <f>IF(AL221=1,_xlfn.CONCAT("(",7+SUM($AS$1:AS220),",",Tabla1[[#This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7]])+1,20)),""),""",",7+SUM($AS$1:AS220)-1,",""","",""",""","",""",""","",""",""","",""",",Tabla1[[#This Row],[id_agregador]],",",Tabla1[[#This Row],[id sitio]],"),"),"")</f>
        <v/>
      </c>
      <c r="BA221" t="str">
        <f>IF(AK221=1,_xlfn.CONCAT("(",8+SUM($AS$1:AS220),",",Tabla1[[#This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8]])+1,20)),""),""",",8+SUM($AS$1:AS220)-1,",""","",""",""","",""",""","",""",""","",""",",Tabla1[[#This Row],[id_agregador]],",",Tabla1[[#This Row],[id sitio]],"),"),"")</f>
        <v/>
      </c>
    </row>
    <row r="222" spans="1:53" x14ac:dyDescent="0.25">
      <c r="A222" s="6" t="s">
        <v>273</v>
      </c>
      <c r="B222" s="6" t="s">
        <v>513</v>
      </c>
      <c r="C222" s="6">
        <f>VLOOKUP(Tabla1[[#This Row],[NOMBRE DE SERVICIO]],tb_servicio!D:E,2,FALSE)</f>
        <v>89</v>
      </c>
      <c r="D222" s="6" t="s">
        <v>216</v>
      </c>
      <c r="E222" s="6">
        <f>IF(Tabla1[[#This Row],[IDU 1]]&lt;&gt;"",VLOOKUP(Tabla1[[#This Row],[IDU 1]],tb_idu!$B:$E,4,FALSE),"")</f>
        <v>187</v>
      </c>
      <c r="F222" s="6" t="s">
        <v>610</v>
      </c>
      <c r="G222" s="6" t="s">
        <v>254</v>
      </c>
      <c r="H222" s="6">
        <f>IF(Tabla1[[#This Row],[IDU 2]]&lt;&gt;"",VLOOKUP(Tabla1[[#This Row],[IDU 2]],tb_idu!$B:$E,4,FALSE),"")</f>
        <v>10</v>
      </c>
      <c r="I222" s="6" t="s">
        <v>658</v>
      </c>
      <c r="J222" s="6"/>
      <c r="K222" s="6" t="str">
        <f>IF(Tabla1[[#This Row],[IDU 3]]&lt;&gt;"",VLOOKUP(Tabla1[[#This Row],[IDU 3]],tb_idu!$B:$E,4,FALSE),"")</f>
        <v/>
      </c>
      <c r="L222" s="6"/>
      <c r="M222" s="6"/>
      <c r="N222" s="6" t="str">
        <f>IF(Tabla1[[#This Row],[IDU 4]]&lt;&gt;"",VLOOKUP(Tabla1[[#This Row],[IDU 4]],tb_idu!$B:$E,4,FALSE),"")</f>
        <v/>
      </c>
      <c r="O222" s="6"/>
      <c r="P222" s="6"/>
      <c r="Q222" s="6" t="str">
        <f>IF(Tabla1[[#This Row],[IDU 5]]&lt;&gt;"",VLOOKUP(Tabla1[[#This Row],[IDU 5]],tb_idu!$B:$E,4,FALSE),"")</f>
        <v/>
      </c>
      <c r="R222" s="6"/>
      <c r="S222" s="6"/>
      <c r="T222" s="6" t="str">
        <f>IF(Tabla1[[#This Row],[IDU 6]]&lt;&gt;"",VLOOKUP(Tabla1[[#This Row],[IDU 6]],tb_idu!$B:$E,4,FALSE),"")</f>
        <v/>
      </c>
      <c r="U222" s="6"/>
      <c r="V222" s="6"/>
      <c r="W222" s="6" t="str">
        <f>IF(Tabla1[[#This Row],[IDU 7]]&lt;&gt;"",VLOOKUP(Tabla1[[#This Row],[IDU 7]],tb_idu!$B:$E,4,FALSE),"")</f>
        <v/>
      </c>
      <c r="X222" s="6"/>
      <c r="Y222" s="6"/>
      <c r="Z222" s="6" t="str">
        <f>IF(Tabla1[[#This Row],[IDU 8]]&lt;&gt;"",VLOOKUP(Tabla1[[#This Row],[IDU 8]],tb_idu!$B:$E,4,FALSE),"")</f>
        <v/>
      </c>
      <c r="AA222" s="6"/>
      <c r="AB222" s="6"/>
      <c r="AC222" s="6"/>
      <c r="AD222" s="6" t="s">
        <v>540</v>
      </c>
      <c r="AE222" s="6" t="s">
        <v>544</v>
      </c>
      <c r="AF222" s="6" t="s">
        <v>93</v>
      </c>
      <c r="AG222" s="6">
        <f>VLOOKUP(Tabla1[[#This Row],[NOMBRE DEL SITE]],tb_sitio!B:D,3,FALSE)</f>
        <v>94</v>
      </c>
      <c r="AH222" s="6" t="s">
        <v>1</v>
      </c>
      <c r="AI222" s="10">
        <f>VLOOKUP(Tabla1[[#This Row],[NOMBRE DEL PE ( agregador )]],tb_sitio!B:D,3,FALSE)</f>
        <v>1</v>
      </c>
      <c r="AK222">
        <f>IF(Tabla1[[#This Row],[id idu8]]&lt;&gt;"",1,0)</f>
        <v>0</v>
      </c>
      <c r="AL222">
        <f>IF(Tabla1[[#This Row],[id idu7]]&lt;&gt;"",1,0)</f>
        <v>0</v>
      </c>
      <c r="AM222">
        <f>IF(Tabla1[[#This Row],[id idu6]]&lt;&gt;"",1,0)</f>
        <v>0</v>
      </c>
      <c r="AN222">
        <f>IF(Tabla1[[#This Row],[id idu5]]&lt;&gt;"",1,0)</f>
        <v>0</v>
      </c>
      <c r="AO222">
        <f>IF(Tabla1[[#This Row],[id idu4]]&lt;&gt;"",1,0)</f>
        <v>0</v>
      </c>
      <c r="AP222">
        <f>IF(Tabla1[[#This Row],[id idu3]]&lt;&gt;"",1,0)</f>
        <v>0</v>
      </c>
      <c r="AQ222">
        <f>IF(Tabla1[[#This Row],[id idu2]]&lt;&gt;"",1,0)</f>
        <v>1</v>
      </c>
      <c r="AR222">
        <f>IF(OR(Tabla1[[#This Row],[id idu]]&lt;&gt;"",Tabla1[[#This Row],[id servicio]]&lt;&gt;""),1,0)</f>
        <v>1</v>
      </c>
      <c r="AS222">
        <f t="shared" si="3"/>
        <v>2</v>
      </c>
      <c r="AT222" t="str">
        <f>IF(AR222=1,_xlfn.CONCAT("(",1+SUM($AS$1:AS221),",",Tabla1[[#This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(753,89,187,"17-EG6-4","17-EG6-6",NULL,"LIM_AERO_PAG_1","Gi0/4/2","","",1,94),</v>
      </c>
      <c r="AU222" t="str">
        <f>IF(AQ222=1,_xlfn.CONCAT("(",2+SUM($AS$1:AS221),",",Tabla1[[#This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2]])+1,20)),""),""",",2+SUM($AS$1:AS221)-1,",""","",""",""","",""",""","",""",""","",""",",Tabla1[[#This Row],[id_agregador]],",",Tabla1[[#This Row],[id sitio]],"),"),"")</f>
        <v>(754,89,10,"17-EG6-6","17-EG6-4",753,"","","","",1,94),</v>
      </c>
      <c r="AV222" s="9" t="str">
        <f>IF(AP222=1,_xlfn.CONCAT("(",3+SUM($AS$1:AS221),",",Tabla1[[#This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3]])+1,20)),""),""",",3+SUM($AS$1:AS221)-1,",""","",""",""","",""",""","",""",""","",""",",Tabla1[[#This Row],[id_agregador]],",",Tabla1[[#This Row],[id sitio]],"),"),"")</f>
        <v/>
      </c>
      <c r="AW222" t="str">
        <f>IF(AO222=1,_xlfn.CONCAT("(",4+SUM($AS$1:AS221),",",Tabla1[[#This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4]])+1,20)),""),""",",4+SUM($AS$1:AS221)-1,",""","",""",""","",""",""","",""",""","",""",",Tabla1[[#This Row],[id_agregador]],",",Tabla1[[#This Row],[id sitio]],"),"),"")</f>
        <v/>
      </c>
      <c r="AX222" t="str">
        <f>IF(AN222=1,_xlfn.CONCAT("(",5+SUM($AS$1:AS221),",",Tabla1[[#This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5]])+1,20)),""),""",",5+SUM($AS$1:AS221)-1,",""","",""",""","",""",""","",""",""","",""",",Tabla1[[#This Row],[id_agregador]],",",Tabla1[[#This Row],[id sitio]],"),"),"")</f>
        <v/>
      </c>
      <c r="AY222" t="str">
        <f>IF(AM222=1,_xlfn.CONCAT("(",6+SUM($AS$1:AS221),",",Tabla1[[#This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6]])+1,20)),""),""",",6+SUM($AS$1:AS221)-1,",""","",""",""","",""",""","",""",""","",""",",Tabla1[[#This Row],[id_agregador]],",",Tabla1[[#This Row],[id sitio]],"),"),"")</f>
        <v/>
      </c>
      <c r="AZ222" t="str">
        <f>IF(AL222=1,_xlfn.CONCAT("(",7+SUM($AS$1:AS221),",",Tabla1[[#This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7]])+1,20)),""),""",",7+SUM($AS$1:AS221)-1,",""","",""",""","",""",""","",""",""","",""",",Tabla1[[#This Row],[id_agregador]],",",Tabla1[[#This Row],[id sitio]],"),"),"")</f>
        <v/>
      </c>
      <c r="BA222" t="str">
        <f>IF(AK222=1,_xlfn.CONCAT("(",8+SUM($AS$1:AS221),",",Tabla1[[#This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8]])+1,20)),""),""",",8+SUM($AS$1:AS221)-1,",""","",""",""","",""",""","",""",""","",""",",Tabla1[[#This Row],[id_agregador]],",",Tabla1[[#This Row],[id sitio]],"),"),"")</f>
        <v/>
      </c>
    </row>
    <row r="223" spans="1:53" x14ac:dyDescent="0.25">
      <c r="A223" s="6" t="s">
        <v>272</v>
      </c>
      <c r="B223" s="6" t="s">
        <v>514</v>
      </c>
      <c r="C223" s="6">
        <f>VLOOKUP(Tabla1[[#This Row],[NOMBRE DE SERVICIO]],tb_servicio!D:E,2,FALSE)</f>
        <v>199</v>
      </c>
      <c r="D223" s="6" t="s">
        <v>216</v>
      </c>
      <c r="E223" s="6">
        <f>IF(Tabla1[[#This Row],[IDU 1]]&lt;&gt;"",VLOOKUP(Tabla1[[#This Row],[IDU 1]],tb_idu!$B:$E,4,FALSE),"")</f>
        <v>187</v>
      </c>
      <c r="F223" s="6" t="s">
        <v>612</v>
      </c>
      <c r="G223" s="6" t="s">
        <v>254</v>
      </c>
      <c r="H223" s="6">
        <f>IF(Tabla1[[#This Row],[IDU 2]]&lt;&gt;"",VLOOKUP(Tabla1[[#This Row],[IDU 2]],tb_idu!$B:$E,4,FALSE),"")</f>
        <v>10</v>
      </c>
      <c r="I223" s="6" t="s">
        <v>658</v>
      </c>
      <c r="J223" s="6"/>
      <c r="K223" s="6" t="str">
        <f>IF(Tabla1[[#This Row],[IDU 3]]&lt;&gt;"",VLOOKUP(Tabla1[[#This Row],[IDU 3]],tb_idu!$B:$E,4,FALSE),"")</f>
        <v/>
      </c>
      <c r="L223" s="6"/>
      <c r="M223" s="6"/>
      <c r="N223" s="6" t="str">
        <f>IF(Tabla1[[#This Row],[IDU 4]]&lt;&gt;"",VLOOKUP(Tabla1[[#This Row],[IDU 4]],tb_idu!$B:$E,4,FALSE),"")</f>
        <v/>
      </c>
      <c r="O223" s="6"/>
      <c r="P223" s="6"/>
      <c r="Q223" s="6" t="str">
        <f>IF(Tabla1[[#This Row],[IDU 5]]&lt;&gt;"",VLOOKUP(Tabla1[[#This Row],[IDU 5]],tb_idu!$B:$E,4,FALSE),"")</f>
        <v/>
      </c>
      <c r="R223" s="6"/>
      <c r="S223" s="6"/>
      <c r="T223" s="6" t="str">
        <f>IF(Tabla1[[#This Row],[IDU 6]]&lt;&gt;"",VLOOKUP(Tabla1[[#This Row],[IDU 6]],tb_idu!$B:$E,4,FALSE),"")</f>
        <v/>
      </c>
      <c r="U223" s="6"/>
      <c r="V223" s="6"/>
      <c r="W223" s="6" t="str">
        <f>IF(Tabla1[[#This Row],[IDU 7]]&lt;&gt;"",VLOOKUP(Tabla1[[#This Row],[IDU 7]],tb_idu!$B:$E,4,FALSE),"")</f>
        <v/>
      </c>
      <c r="X223" s="6"/>
      <c r="Y223" s="6"/>
      <c r="Z223" s="6" t="str">
        <f>IF(Tabla1[[#This Row],[IDU 8]]&lt;&gt;"",VLOOKUP(Tabla1[[#This Row],[IDU 8]],tb_idu!$B:$E,4,FALSE),"")</f>
        <v/>
      </c>
      <c r="AA223" s="6"/>
      <c r="AB223" s="6"/>
      <c r="AC223" s="6"/>
      <c r="AD223" s="6" t="s">
        <v>540</v>
      </c>
      <c r="AE223" s="6" t="s">
        <v>544</v>
      </c>
      <c r="AF223" s="6" t="s">
        <v>93</v>
      </c>
      <c r="AG223" s="6">
        <f>VLOOKUP(Tabla1[[#This Row],[NOMBRE DEL SITE]],tb_sitio!B:D,3,FALSE)</f>
        <v>94</v>
      </c>
      <c r="AH223" s="6" t="s">
        <v>1</v>
      </c>
      <c r="AI223" s="10">
        <f>VLOOKUP(Tabla1[[#This Row],[NOMBRE DEL PE ( agregador )]],tb_sitio!B:D,3,FALSE)</f>
        <v>1</v>
      </c>
      <c r="AK223">
        <f>IF(Tabla1[[#This Row],[id idu8]]&lt;&gt;"",1,0)</f>
        <v>0</v>
      </c>
      <c r="AL223">
        <f>IF(Tabla1[[#This Row],[id idu7]]&lt;&gt;"",1,0)</f>
        <v>0</v>
      </c>
      <c r="AM223">
        <f>IF(Tabla1[[#This Row],[id idu6]]&lt;&gt;"",1,0)</f>
        <v>0</v>
      </c>
      <c r="AN223">
        <f>IF(Tabla1[[#This Row],[id idu5]]&lt;&gt;"",1,0)</f>
        <v>0</v>
      </c>
      <c r="AO223">
        <f>IF(Tabla1[[#This Row],[id idu4]]&lt;&gt;"",1,0)</f>
        <v>0</v>
      </c>
      <c r="AP223">
        <f>IF(Tabla1[[#This Row],[id idu3]]&lt;&gt;"",1,0)</f>
        <v>0</v>
      </c>
      <c r="AQ223">
        <f>IF(Tabla1[[#This Row],[id idu2]]&lt;&gt;"",1,0)</f>
        <v>1</v>
      </c>
      <c r="AR223">
        <f>IF(OR(Tabla1[[#This Row],[id idu]]&lt;&gt;"",Tabla1[[#This Row],[id servicio]]&lt;&gt;""),1,0)</f>
        <v>1</v>
      </c>
      <c r="AS223">
        <f t="shared" si="3"/>
        <v>2</v>
      </c>
      <c r="AT223" t="str">
        <f>IF(AR223=1,_xlfn.CONCAT("(",1+SUM($AS$1:AS222),",",Tabla1[[#This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(755,199,187,"17-EG6-1","17-EG6-6",NULL,"LIM_AERO_PAG_1","Gi0/4/2","","",1,94),</v>
      </c>
      <c r="AU223" t="str">
        <f>IF(AQ223=1,_xlfn.CONCAT("(",2+SUM($AS$1:AS222),",",Tabla1[[#This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2]])+1,20)),""),""",",2+SUM($AS$1:AS222)-1,",""","",""",""","",""",""","",""",""","",""",",Tabla1[[#This Row],[id_agregador]],",",Tabla1[[#This Row],[id sitio]],"),"),"")</f>
        <v>(756,199,10,"17-EG6-6","17-EG6-4",755,"","","","",1,94),</v>
      </c>
      <c r="AV223" s="9" t="str">
        <f>IF(AP223=1,_xlfn.CONCAT("(",3+SUM($AS$1:AS222),",",Tabla1[[#This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3]])+1,20)),""),""",",3+SUM($AS$1:AS222)-1,",""","",""",""","",""",""","",""",""","",""",",Tabla1[[#This Row],[id_agregador]],",",Tabla1[[#This Row],[id sitio]],"),"),"")</f>
        <v/>
      </c>
      <c r="AW223" t="str">
        <f>IF(AO223=1,_xlfn.CONCAT("(",4+SUM($AS$1:AS222),",",Tabla1[[#This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4]])+1,20)),""),""",",4+SUM($AS$1:AS222)-1,",""","",""",""","",""",""","",""",""","",""",",Tabla1[[#This Row],[id_agregador]],",",Tabla1[[#This Row],[id sitio]],"),"),"")</f>
        <v/>
      </c>
      <c r="AX223" t="str">
        <f>IF(AN223=1,_xlfn.CONCAT("(",5+SUM($AS$1:AS222),",",Tabla1[[#This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5]])+1,20)),""),""",",5+SUM($AS$1:AS222)-1,",""","",""",""","",""",""","",""",""","",""",",Tabla1[[#This Row],[id_agregador]],",",Tabla1[[#This Row],[id sitio]],"),"),"")</f>
        <v/>
      </c>
      <c r="AY223" t="str">
        <f>IF(AM223=1,_xlfn.CONCAT("(",6+SUM($AS$1:AS222),",",Tabla1[[#This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6]])+1,20)),""),""",",6+SUM($AS$1:AS222)-1,",""","",""",""","",""",""","",""",""","",""",",Tabla1[[#This Row],[id_agregador]],",",Tabla1[[#This Row],[id sitio]],"),"),"")</f>
        <v/>
      </c>
      <c r="AZ223" t="str">
        <f>IF(AL223=1,_xlfn.CONCAT("(",7+SUM($AS$1:AS222),",",Tabla1[[#This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7]])+1,20)),""),""",",7+SUM($AS$1:AS222)-1,",""","",""",""","",""",""","",""",""","",""",",Tabla1[[#This Row],[id_agregador]],",",Tabla1[[#This Row],[id sitio]],"),"),"")</f>
        <v/>
      </c>
      <c r="BA223" t="str">
        <f>IF(AK223=1,_xlfn.CONCAT("(",8+SUM($AS$1:AS222),",",Tabla1[[#This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8]])+1,20)),""),""",",8+SUM($AS$1:AS222)-1,",""","",""",""","",""",""","",""",""","",""",",Tabla1[[#This Row],[id_agregador]],",",Tabla1[[#This Row],[id sitio]],"),"),"")</f>
        <v/>
      </c>
    </row>
    <row r="224" spans="1:53" x14ac:dyDescent="0.25">
      <c r="A224" s="6" t="s">
        <v>274</v>
      </c>
      <c r="B224" s="6" t="s">
        <v>515</v>
      </c>
      <c r="C224" s="6">
        <f>VLOOKUP(Tabla1[[#This Row],[NOMBRE DE SERVICIO]],tb_servicio!D:E,2,FALSE)</f>
        <v>121</v>
      </c>
      <c r="D224" s="6" t="s">
        <v>216</v>
      </c>
      <c r="E224" s="6">
        <f>IF(Tabla1[[#This Row],[IDU 1]]&lt;&gt;"",VLOOKUP(Tabla1[[#This Row],[IDU 1]],tb_idu!$B:$E,4,FALSE),"")</f>
        <v>187</v>
      </c>
      <c r="F224" s="6" t="s">
        <v>601</v>
      </c>
      <c r="G224" s="6" t="s">
        <v>219</v>
      </c>
      <c r="H224" s="6">
        <f>IF(Tabla1[[#This Row],[IDU 2]]&lt;&gt;"",VLOOKUP(Tabla1[[#This Row],[IDU 2]],tb_idu!$B:$E,4,FALSE),"")</f>
        <v>9</v>
      </c>
      <c r="I224" s="6" t="s">
        <v>629</v>
      </c>
      <c r="J224" s="6" t="s">
        <v>226</v>
      </c>
      <c r="K224" s="6">
        <f>IF(Tabla1[[#This Row],[IDU 3]]&lt;&gt;"",VLOOKUP(Tabla1[[#This Row],[IDU 3]],tb_idu!$B:$E,4,FALSE),"")</f>
        <v>7</v>
      </c>
      <c r="L224" s="6" t="s">
        <v>547</v>
      </c>
      <c r="M224" s="6" t="s">
        <v>255</v>
      </c>
      <c r="N224" s="6">
        <f>IF(Tabla1[[#This Row],[IDU 4]]&lt;&gt;"",VLOOKUP(Tabla1[[#This Row],[IDU 4]],tb_idu!$B:$E,4,FALSE),"")</f>
        <v>197</v>
      </c>
      <c r="O224" s="6" t="s">
        <v>548</v>
      </c>
      <c r="P224" s="6" t="s">
        <v>256</v>
      </c>
      <c r="Q224" s="6">
        <f>IF(Tabla1[[#This Row],[IDU 5]]&lt;&gt;"",VLOOKUP(Tabla1[[#This Row],[IDU 5]],tb_idu!$B:$E,4,FALSE),"")</f>
        <v>196</v>
      </c>
      <c r="R224" s="6" t="s">
        <v>720</v>
      </c>
      <c r="S224" s="6"/>
      <c r="T224" s="6" t="str">
        <f>IF(Tabla1[[#This Row],[IDU 6]]&lt;&gt;"",VLOOKUP(Tabla1[[#This Row],[IDU 6]],tb_idu!$B:$E,4,FALSE),"")</f>
        <v/>
      </c>
      <c r="U224" s="6"/>
      <c r="V224" s="6"/>
      <c r="W224" s="6" t="str">
        <f>IF(Tabla1[[#This Row],[IDU 7]]&lt;&gt;"",VLOOKUP(Tabla1[[#This Row],[IDU 7]],tb_idu!$B:$E,4,FALSE),"")</f>
        <v/>
      </c>
      <c r="X224" s="6"/>
      <c r="Y224" s="6"/>
      <c r="Z224" s="6" t="str">
        <f>IF(Tabla1[[#This Row],[IDU 8]]&lt;&gt;"",VLOOKUP(Tabla1[[#This Row],[IDU 8]],tb_idu!$B:$E,4,FALSE),"")</f>
        <v/>
      </c>
      <c r="AA224" s="6"/>
      <c r="AB224" s="6"/>
      <c r="AC224" s="6"/>
      <c r="AD224" s="6" t="s">
        <v>540</v>
      </c>
      <c r="AE224" s="6" t="s">
        <v>550</v>
      </c>
      <c r="AF224" s="6" t="s">
        <v>93</v>
      </c>
      <c r="AG224" s="6">
        <f>VLOOKUP(Tabla1[[#This Row],[NOMBRE DEL SITE]],tb_sitio!B:D,3,FALSE)</f>
        <v>94</v>
      </c>
      <c r="AH224" s="6" t="s">
        <v>1</v>
      </c>
      <c r="AI224" s="10">
        <f>VLOOKUP(Tabla1[[#This Row],[NOMBRE DEL PE ( agregador )]],tb_sitio!B:D,3,FALSE)</f>
        <v>1</v>
      </c>
      <c r="AK224">
        <f>IF(Tabla1[[#This Row],[id idu8]]&lt;&gt;"",1,0)</f>
        <v>0</v>
      </c>
      <c r="AL224">
        <f>IF(Tabla1[[#This Row],[id idu7]]&lt;&gt;"",1,0)</f>
        <v>0</v>
      </c>
      <c r="AM224">
        <f>IF(Tabla1[[#This Row],[id idu6]]&lt;&gt;"",1,0)</f>
        <v>0</v>
      </c>
      <c r="AN224">
        <f>IF(Tabla1[[#This Row],[id idu5]]&lt;&gt;"",1,0)</f>
        <v>1</v>
      </c>
      <c r="AO224">
        <f>IF(Tabla1[[#This Row],[id idu4]]&lt;&gt;"",1,0)</f>
        <v>1</v>
      </c>
      <c r="AP224">
        <f>IF(Tabla1[[#This Row],[id idu3]]&lt;&gt;"",1,0)</f>
        <v>1</v>
      </c>
      <c r="AQ224">
        <f>IF(Tabla1[[#This Row],[id idu2]]&lt;&gt;"",1,0)</f>
        <v>1</v>
      </c>
      <c r="AR224">
        <f>IF(OR(Tabla1[[#This Row],[id idu]]&lt;&gt;"",Tabla1[[#This Row],[id servicio]]&lt;&gt;""),1,0)</f>
        <v>1</v>
      </c>
      <c r="AS224">
        <f t="shared" si="3"/>
        <v>5</v>
      </c>
      <c r="AT224" t="str">
        <f>IF(AR224=1,_xlfn.CONCAT("(",1+SUM($AS$1:AS223),",",Tabla1[[#This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(757,121,187,"2-ML1-1","IF3-5",NULL,"LIM_AERO_PAG_1","Gi0/4/6","","",1,94),</v>
      </c>
      <c r="AU224" t="str">
        <f>IF(AQ224=1,_xlfn.CONCAT("(",2+SUM($AS$1:AS223),",",Tabla1[[#This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2]])+1,20)),""),""",",2+SUM($AS$1:AS223)-1,",""","",""",""","",""",""","",""",""","",""",",Tabla1[[#This Row],[id_agregador]],",",Tabla1[[#This Row],[id sitio]],"),"),"")</f>
        <v>(758,121,9,"IF1-2","17-EG6-2",757,"","","","",1,94),</v>
      </c>
      <c r="AV224" s="9" t="str">
        <f>IF(AP224=1,_xlfn.CONCAT("(",3+SUM($AS$1:AS223),",",Tabla1[[#This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3]])+1,20)),""),""",",3+SUM($AS$1:AS223)-1,",""","",""",""","",""",""","",""",""","",""",",Tabla1[[#This Row],[id_agregador]],",",Tabla1[[#This Row],[id sitio]],"),"),"")</f>
        <v>(759,121,7,"17-EG6-4","17-EG6-1",758,"","","","",1,94),</v>
      </c>
      <c r="AW224" t="str">
        <f>IF(AO224=1,_xlfn.CONCAT("(",4+SUM($AS$1:AS223),",",Tabla1[[#This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4]])+1,20)),""),""",",4+SUM($AS$1:AS223)-1,",""","",""",""","",""",""","",""",""","",""",",Tabla1[[#This Row],[id_agregador]],",",Tabla1[[#This Row],[id sitio]],"),"),"")</f>
        <v>(760,121,197,"33-ETMC-1","17-EG16-4",759,"","","","",1,94),</v>
      </c>
      <c r="AX224" t="str">
        <f>IF(AN224=1,_xlfn.CONCAT("(",5+SUM($AS$1:AS223),",",Tabla1[[#This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5]])+1,20)),""),""",",5+SUM($AS$1:AS223)-1,",""","",""",""","",""",""","",""",""","",""",",Tabla1[[#This Row],[id_agregador]],",",Tabla1[[#This Row],[id sitio]],"),"),"")</f>
        <v>(761,121,196,"17-EG16-4","7-MP1-Port1VC12-44",760,"","","","",1,94),</v>
      </c>
      <c r="AY224" t="str">
        <f>IF(AM224=1,_xlfn.CONCAT("(",6+SUM($AS$1:AS223),",",Tabla1[[#This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6]])+1,20)),""),""",",6+SUM($AS$1:AS223)-1,",""","",""",""","",""",""","",""",""","",""",",Tabla1[[#This Row],[id_agregador]],",",Tabla1[[#This Row],[id sitio]],"),"),"")</f>
        <v/>
      </c>
      <c r="AZ224" t="str">
        <f>IF(AL224=1,_xlfn.CONCAT("(",7+SUM($AS$1:AS223),",",Tabla1[[#This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7]])+1,20)),""),""",",7+SUM($AS$1:AS223)-1,",""","",""",""","",""",""","",""",""","",""",",Tabla1[[#This Row],[id_agregador]],",",Tabla1[[#This Row],[id sitio]],"),"),"")</f>
        <v/>
      </c>
      <c r="BA224" t="str">
        <f>IF(AK224=1,_xlfn.CONCAT("(",8+SUM($AS$1:AS223),",",Tabla1[[#This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8]])+1,20)),""),""",",8+SUM($AS$1:AS223)-1,",""","",""",""","",""",""","",""",""","",""",",Tabla1[[#This Row],[id_agregador]],",",Tabla1[[#This Row],[id sitio]],"),"),"")</f>
        <v/>
      </c>
    </row>
    <row r="225" spans="1:53" x14ac:dyDescent="0.25">
      <c r="A225" s="6" t="s">
        <v>282</v>
      </c>
      <c r="B225" s="6" t="s">
        <v>516</v>
      </c>
      <c r="C225" s="6">
        <f>VLOOKUP(Tabla1[[#This Row],[NOMBRE DE SERVICIO]],tb_servicio!D:E,2,FALSE)</f>
        <v>220</v>
      </c>
      <c r="D225" s="6" t="s">
        <v>94</v>
      </c>
      <c r="E225" s="6">
        <f>IF(Tabla1[[#This Row],[IDU 1]]&lt;&gt;"",VLOOKUP(Tabla1[[#This Row],[IDU 1]],tb_idu!$B:$E,4,FALSE),"")</f>
        <v>193</v>
      </c>
      <c r="F225" s="6" t="s">
        <v>721</v>
      </c>
      <c r="G225" s="6" t="s">
        <v>240</v>
      </c>
      <c r="H225" s="6">
        <f>IF(Tabla1[[#This Row],[IDU 2]]&lt;&gt;"",VLOOKUP(Tabla1[[#This Row],[IDU 2]],tb_idu!$B:$E,4,FALSE),"")</f>
        <v>57</v>
      </c>
      <c r="I225" s="6" t="s">
        <v>722</v>
      </c>
      <c r="J225" s="6"/>
      <c r="K225" s="6" t="str">
        <f>IF(Tabla1[[#This Row],[IDU 3]]&lt;&gt;"",VLOOKUP(Tabla1[[#This Row],[IDU 3]],tb_idu!$B:$E,4,FALSE),"")</f>
        <v/>
      </c>
      <c r="L225" s="6"/>
      <c r="M225" s="6"/>
      <c r="N225" s="6" t="str">
        <f>IF(Tabla1[[#This Row],[IDU 4]]&lt;&gt;"",VLOOKUP(Tabla1[[#This Row],[IDU 4]],tb_idu!$B:$E,4,FALSE),"")</f>
        <v/>
      </c>
      <c r="O225" s="6"/>
      <c r="P225" s="6"/>
      <c r="Q225" s="6" t="str">
        <f>IF(Tabla1[[#This Row],[IDU 5]]&lt;&gt;"",VLOOKUP(Tabla1[[#This Row],[IDU 5]],tb_idu!$B:$E,4,FALSE),"")</f>
        <v/>
      </c>
      <c r="R225" s="6"/>
      <c r="S225" s="6"/>
      <c r="T225" s="6" t="str">
        <f>IF(Tabla1[[#This Row],[IDU 6]]&lt;&gt;"",VLOOKUP(Tabla1[[#This Row],[IDU 6]],tb_idu!$B:$E,4,FALSE),"")</f>
        <v/>
      </c>
      <c r="U225" s="6"/>
      <c r="V225" s="6"/>
      <c r="W225" s="6" t="str">
        <f>IF(Tabla1[[#This Row],[IDU 7]]&lt;&gt;"",VLOOKUP(Tabla1[[#This Row],[IDU 7]],tb_idu!$B:$E,4,FALSE),"")</f>
        <v/>
      </c>
      <c r="X225" s="6"/>
      <c r="Y225" s="6"/>
      <c r="Z225" s="6" t="str">
        <f>IF(Tabla1[[#This Row],[IDU 8]]&lt;&gt;"",VLOOKUP(Tabla1[[#This Row],[IDU 8]],tb_idu!$B:$E,4,FALSE),"")</f>
        <v/>
      </c>
      <c r="AA225" s="6"/>
      <c r="AB225" s="6"/>
      <c r="AC225" s="6"/>
      <c r="AD225" s="6" t="s">
        <v>553</v>
      </c>
      <c r="AE225" s="6" t="s">
        <v>723</v>
      </c>
      <c r="AF225" s="6" t="s">
        <v>94</v>
      </c>
      <c r="AG225" s="6">
        <f>VLOOKUP(Tabla1[[#This Row],[NOMBRE DEL SITE]],tb_sitio!B:D,3,FALSE)</f>
        <v>95</v>
      </c>
      <c r="AH225" s="6" t="s">
        <v>12</v>
      </c>
      <c r="AI225" s="10">
        <f>VLOOKUP(Tabla1[[#This Row],[NOMBRE DEL PE ( agregador )]],tb_sitio!B:D,3,FALSE)</f>
        <v>13</v>
      </c>
      <c r="AK225">
        <f>IF(Tabla1[[#This Row],[id idu8]]&lt;&gt;"",1,0)</f>
        <v>0</v>
      </c>
      <c r="AL225">
        <f>IF(Tabla1[[#This Row],[id idu7]]&lt;&gt;"",1,0)</f>
        <v>0</v>
      </c>
      <c r="AM225">
        <f>IF(Tabla1[[#This Row],[id idu6]]&lt;&gt;"",1,0)</f>
        <v>0</v>
      </c>
      <c r="AN225">
        <f>IF(Tabla1[[#This Row],[id idu5]]&lt;&gt;"",1,0)</f>
        <v>0</v>
      </c>
      <c r="AO225">
        <f>IF(Tabla1[[#This Row],[id idu4]]&lt;&gt;"",1,0)</f>
        <v>0</v>
      </c>
      <c r="AP225">
        <f>IF(Tabla1[[#This Row],[id idu3]]&lt;&gt;"",1,0)</f>
        <v>0</v>
      </c>
      <c r="AQ225">
        <f>IF(Tabla1[[#This Row],[id idu2]]&lt;&gt;"",1,0)</f>
        <v>1</v>
      </c>
      <c r="AR225">
        <f>IF(OR(Tabla1[[#This Row],[id idu]]&lt;&gt;"",Tabla1[[#This Row],[id servicio]]&lt;&gt;""),1,0)</f>
        <v>1</v>
      </c>
      <c r="AS225">
        <f t="shared" si="3"/>
        <v>2</v>
      </c>
      <c r="AT225" t="str">
        <f>IF(AR225=1,_xlfn.CONCAT("(",1+SUM($AS$1:AS224),",",Tabla1[[#This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(762,220,193,"17-EG6-1","IF3",NULL,"LIM_EAL_PAG_1","Gi0/1/4","","",13,95),</v>
      </c>
      <c r="AU225" t="str">
        <f>IF(AQ225=1,_xlfn.CONCAT("(",2+SUM($AS$1:AS224),",",Tabla1[[#This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2]])+1,20)),""),""",",2+SUM($AS$1:AS224)-1,",""","",""",""","",""",""","",""",""","",""",",Tabla1[[#This Row],[id_agregador]],",",Tabla1[[#This Row],[id sitio]],"),"),"")</f>
        <v>(763,220,57,"IF1","17-EG6-4",762,"","","","",13,95),</v>
      </c>
      <c r="AV225" s="9" t="str">
        <f>IF(AP225=1,_xlfn.CONCAT("(",3+SUM($AS$1:AS224),",",Tabla1[[#This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3]])+1,20)),""),""",",3+SUM($AS$1:AS224)-1,",""","",""",""","",""",""","",""",""","",""",",Tabla1[[#This Row],[id_agregador]],",",Tabla1[[#This Row],[id sitio]],"),"),"")</f>
        <v/>
      </c>
      <c r="AW225" t="str">
        <f>IF(AO225=1,_xlfn.CONCAT("(",4+SUM($AS$1:AS224),",",Tabla1[[#This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4]])+1,20)),""),""",",4+SUM($AS$1:AS224)-1,",""","",""",""","",""",""","",""",""","",""",",Tabla1[[#This Row],[id_agregador]],",",Tabla1[[#This Row],[id sitio]],"),"),"")</f>
        <v/>
      </c>
      <c r="AX225" t="str">
        <f>IF(AN225=1,_xlfn.CONCAT("(",5+SUM($AS$1:AS224),",",Tabla1[[#This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5]])+1,20)),""),""",",5+SUM($AS$1:AS224)-1,",""","",""",""","",""",""","",""",""","",""",",Tabla1[[#This Row],[id_agregador]],",",Tabla1[[#This Row],[id sitio]],"),"),"")</f>
        <v/>
      </c>
      <c r="AY225" t="str">
        <f>IF(AM225=1,_xlfn.CONCAT("(",6+SUM($AS$1:AS224),",",Tabla1[[#This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6]])+1,20)),""),""",",6+SUM($AS$1:AS224)-1,",""","",""",""","",""",""","",""",""","",""",",Tabla1[[#This Row],[id_agregador]],",",Tabla1[[#This Row],[id sitio]],"),"),"")</f>
        <v/>
      </c>
      <c r="AZ225" t="str">
        <f>IF(AL225=1,_xlfn.CONCAT("(",7+SUM($AS$1:AS224),",",Tabla1[[#This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7]])+1,20)),""),""",",7+SUM($AS$1:AS224)-1,",""","",""",""","",""",""","",""",""","",""",",Tabla1[[#This Row],[id_agregador]],",",Tabla1[[#This Row],[id sitio]],"),"),"")</f>
        <v/>
      </c>
      <c r="BA225" t="str">
        <f>IF(AK225=1,_xlfn.CONCAT("(",8+SUM($AS$1:AS224),",",Tabla1[[#This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8]])+1,20)),""),""",",8+SUM($AS$1:AS224)-1,",""","",""",""","",""",""","",""",""","",""",",Tabla1[[#This Row],[id_agregador]],",",Tabla1[[#This Row],[id sitio]],"),"),"")</f>
        <v/>
      </c>
    </row>
    <row r="226" spans="1:53" x14ac:dyDescent="0.25">
      <c r="A226" s="6" t="s">
        <v>282</v>
      </c>
      <c r="B226" s="6" t="s">
        <v>517</v>
      </c>
      <c r="C226" s="6">
        <f>VLOOKUP(Tabla1[[#This Row],[NOMBRE DE SERVICIO]],tb_servicio!D:E,2,FALSE)</f>
        <v>221</v>
      </c>
      <c r="D226" s="6" t="s">
        <v>217</v>
      </c>
      <c r="E226" s="6">
        <f>IF(Tabla1[[#This Row],[IDU 1]]&lt;&gt;"",VLOOKUP(Tabla1[[#This Row],[IDU 1]],tb_idu!$B:$E,4,FALSE),"")</f>
        <v>194</v>
      </c>
      <c r="F226" s="6" t="s">
        <v>721</v>
      </c>
      <c r="G226" s="6" t="s">
        <v>240</v>
      </c>
      <c r="H226" s="6">
        <f>IF(Tabla1[[#This Row],[IDU 2]]&lt;&gt;"",VLOOKUP(Tabla1[[#This Row],[IDU 2]],tb_idu!$B:$E,4,FALSE),"")</f>
        <v>57</v>
      </c>
      <c r="I226" s="6" t="s">
        <v>724</v>
      </c>
      <c r="J226" s="6"/>
      <c r="K226" s="6" t="str">
        <f>IF(Tabla1[[#This Row],[IDU 3]]&lt;&gt;"",VLOOKUP(Tabla1[[#This Row],[IDU 3]],tb_idu!$B:$E,4,FALSE),"")</f>
        <v/>
      </c>
      <c r="L226" s="6"/>
      <c r="M226" s="6"/>
      <c r="N226" s="6" t="str">
        <f>IF(Tabla1[[#This Row],[IDU 4]]&lt;&gt;"",VLOOKUP(Tabla1[[#This Row],[IDU 4]],tb_idu!$B:$E,4,FALSE),"")</f>
        <v/>
      </c>
      <c r="O226" s="6"/>
      <c r="P226" s="6"/>
      <c r="Q226" s="6" t="str">
        <f>IF(Tabla1[[#This Row],[IDU 5]]&lt;&gt;"",VLOOKUP(Tabla1[[#This Row],[IDU 5]],tb_idu!$B:$E,4,FALSE),"")</f>
        <v/>
      </c>
      <c r="R226" s="6"/>
      <c r="S226" s="6"/>
      <c r="T226" s="6" t="str">
        <f>IF(Tabla1[[#This Row],[IDU 6]]&lt;&gt;"",VLOOKUP(Tabla1[[#This Row],[IDU 6]],tb_idu!$B:$E,4,FALSE),"")</f>
        <v/>
      </c>
      <c r="U226" s="6"/>
      <c r="V226" s="6"/>
      <c r="W226" s="6" t="str">
        <f>IF(Tabla1[[#This Row],[IDU 7]]&lt;&gt;"",VLOOKUP(Tabla1[[#This Row],[IDU 7]],tb_idu!$B:$E,4,FALSE),"")</f>
        <v/>
      </c>
      <c r="X226" s="6"/>
      <c r="Y226" s="6"/>
      <c r="Z226" s="6" t="str">
        <f>IF(Tabla1[[#This Row],[IDU 8]]&lt;&gt;"",VLOOKUP(Tabla1[[#This Row],[IDU 8]],tb_idu!$B:$E,4,FALSE),"")</f>
        <v/>
      </c>
      <c r="AA226" s="6"/>
      <c r="AB226" s="6"/>
      <c r="AC226" s="6"/>
      <c r="AD226" s="6" t="s">
        <v>553</v>
      </c>
      <c r="AE226" s="6" t="s">
        <v>723</v>
      </c>
      <c r="AF226" s="6" t="s">
        <v>95</v>
      </c>
      <c r="AG226" s="6">
        <f>VLOOKUP(Tabla1[[#This Row],[NOMBRE DEL SITE]],tb_sitio!B:D,3,FALSE)</f>
        <v>96</v>
      </c>
      <c r="AH226" s="6" t="s">
        <v>12</v>
      </c>
      <c r="AI226" s="12">
        <f>VLOOKUP(Tabla1[[#This Row],[NOMBRE DEL PE ( agregador )]],tb_sitio!B:D,3,FALSE)</f>
        <v>13</v>
      </c>
      <c r="AK226">
        <f>IF(Tabla1[[#This Row],[id idu8]]&lt;&gt;"",1,0)</f>
        <v>0</v>
      </c>
      <c r="AL226">
        <f>IF(Tabla1[[#This Row],[id idu7]]&lt;&gt;"",1,0)</f>
        <v>0</v>
      </c>
      <c r="AM226">
        <f>IF(Tabla1[[#This Row],[id idu6]]&lt;&gt;"",1,0)</f>
        <v>0</v>
      </c>
      <c r="AN226">
        <f>IF(Tabla1[[#This Row],[id idu5]]&lt;&gt;"",1,0)</f>
        <v>0</v>
      </c>
      <c r="AO226">
        <f>IF(Tabla1[[#This Row],[id idu4]]&lt;&gt;"",1,0)</f>
        <v>0</v>
      </c>
      <c r="AP226">
        <f>IF(Tabla1[[#This Row],[id idu3]]&lt;&gt;"",1,0)</f>
        <v>0</v>
      </c>
      <c r="AQ226">
        <f>IF(Tabla1[[#This Row],[id idu2]]&lt;&gt;"",1,0)</f>
        <v>1</v>
      </c>
      <c r="AR226">
        <f>IF(OR(Tabla1[[#This Row],[id idu]]&lt;&gt;"",Tabla1[[#This Row],[id servicio]]&lt;&gt;""),1,0)</f>
        <v>1</v>
      </c>
      <c r="AS226">
        <f t="shared" si="3"/>
        <v>2</v>
      </c>
      <c r="AT226" t="str">
        <f>IF(AR226=1,_xlfn.CONCAT("(",1+SUM($AS$1:AS225),",",Tabla1[[#This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Row],[id_agregador]],",",Tabla1[[#This Row],[id sitio]],"),"),"")</f>
        <v>(764,221,194,"17-EG6-1","IF3",NULL,"LIM_EAL_PAG_1","Gi0/1/4","","",13,96),</v>
      </c>
      <c r="AU226" t="str">
        <f>IF(AQ226=1,_xlfn.CONCAT("(",2+SUM($AS$1:AS225),",",Tabla1[[#This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2]])+1,20)),""),""",",2+SUM($AS$1:AS225)-1,",""","",""",""","",""",""","",""",""","",""",",Tabla1[[#This Row],[id_agregador]],",",Tabla1[[#This Row],[id sitio]],"),"),"")</f>
        <v>(765,221,57,"IF2","17-EG6-4",764,"","","","",13,96),</v>
      </c>
      <c r="AV226" s="9" t="str">
        <f>IF(AP226=1,_xlfn.CONCAT("(",3+SUM($AS$1:AS225),",",Tabla1[[#This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3]])+1,20)),""),""",",3+SUM($AS$1:AS225)-1,",""","",""",""","",""",""","",""",""","",""",",Tabla1[[#This Row],[id_agregador]],",",Tabla1[[#This Row],[id sitio]],"),"),"")</f>
        <v/>
      </c>
      <c r="AW226" t="str">
        <f>IF(AO226=1,_xlfn.CONCAT("(",4+SUM($AS$1:AS225),",",Tabla1[[#This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4]])+1,20)),""),""",",4+SUM($AS$1:AS225)-1,",""","",""",""","",""",""","",""",""","",""",",Tabla1[[#This Row],[id_agregador]],",",Tabla1[[#This Row],[id sitio]],"),"),"")</f>
        <v/>
      </c>
      <c r="AX226" t="str">
        <f>IF(AN226=1,_xlfn.CONCAT("(",5+SUM($AS$1:AS225),",",Tabla1[[#This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5]])+1,20)),""),""",",5+SUM($AS$1:AS225)-1,",""","",""",""","",""",""","",""",""","",""",",Tabla1[[#This Row],[id_agregador]],",",Tabla1[[#This Row],[id sitio]],"),"),"")</f>
        <v/>
      </c>
      <c r="AY226" t="str">
        <f>IF(AM226=1,_xlfn.CONCAT("(",6+SUM($AS$1:AS225),",",Tabla1[[#This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6]])+1,20)),""),""",",6+SUM($AS$1:AS225)-1,",""","",""",""","",""",""","",""",""","",""",",Tabla1[[#This Row],[id_agregador]],",",Tabla1[[#This Row],[id sitio]],"),"),"")</f>
        <v/>
      </c>
      <c r="AZ226" t="str">
        <f>IF(AL226=1,_xlfn.CONCAT("(",7+SUM($AS$1:AS225),",",Tabla1[[#This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7]])+1,20)),""),""",",7+SUM($AS$1:AS225)-1,",""","",""",""","",""",""","",""",""","",""",",Tabla1[[#This Row],[id_agregador]],",",Tabla1[[#This Row],[id sitio]],"),"),"")</f>
        <v/>
      </c>
      <c r="BA226" t="str">
        <f>IF(AK226=1,_xlfn.CONCAT("(",8+SUM($AS$1:AS225),",",Tabla1[[#This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8]])+1,20)),""),""",",8+SUM($AS$1:AS225)-1,",""","",""",""","",""",""","",""",""","",""",",Tabla1[[#This Row],[id_agregador]],",",Tabla1[[#This Row],[id sitio]],"),"),"")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tb_sitio</vt:lpstr>
      <vt:lpstr>tb_idu</vt:lpstr>
      <vt:lpstr>tb_tipo_servicio</vt:lpstr>
      <vt:lpstr>tb_servicio</vt:lpstr>
      <vt:lpstr>tb_datafill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2018-12-18T02:29:12Z</dcterms:modified>
</cp:coreProperties>
</file>