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5f0a3f2e34bdd/SwpDocs/UNAB/Docencia/Metodos de Optimizacion Aplicados/Metodos_Optimizacion_Aplicados_2020-10/"/>
    </mc:Choice>
  </mc:AlternateContent>
  <xr:revisionPtr revIDLastSave="110" documentId="8_{CE54C64D-9313-1249-9B42-E3F64DE2D367}" xr6:coauthVersionLast="45" xr6:coauthVersionMax="45" xr10:uidLastSave="{F4CE7194-B253-8E40-AAA5-1B74D4F90954}"/>
  <bookViews>
    <workbookView xWindow="-32980" yWindow="3540" windowWidth="28800" windowHeight="17540" xr2:uid="{6D3F78C6-3E96-844D-B943-9AFB864285CA}"/>
  </bookViews>
  <sheets>
    <sheet name="Ejercicio 4.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E14" i="1"/>
  <c r="G9" i="1"/>
  <c r="F9" i="1"/>
  <c r="E9" i="1"/>
  <c r="G10" i="1"/>
  <c r="F10" i="1"/>
  <c r="K34" i="1" l="1"/>
  <c r="I34" i="1"/>
  <c r="H34" i="1"/>
  <c r="G34" i="1"/>
  <c r="F34" i="1"/>
  <c r="E34" i="1"/>
  <c r="L33" i="1"/>
  <c r="L32" i="1"/>
  <c r="L31" i="1"/>
  <c r="E13" i="1"/>
  <c r="I11" i="1"/>
  <c r="E11" i="1"/>
  <c r="E10" i="1" s="1"/>
  <c r="L10" i="1" s="1"/>
  <c r="L7" i="1"/>
  <c r="L6" i="1"/>
  <c r="L5" i="1"/>
  <c r="I8" i="1"/>
  <c r="H8" i="1"/>
  <c r="G8" i="1"/>
  <c r="F8" i="1"/>
  <c r="E8" i="1"/>
  <c r="K8" i="1"/>
  <c r="K11" i="1"/>
  <c r="L11" i="1" s="1"/>
  <c r="K10" i="1"/>
  <c r="I9" i="1"/>
  <c r="I13" i="1" s="1"/>
  <c r="I10" i="1"/>
  <c r="H11" i="1"/>
  <c r="H9" i="1"/>
  <c r="H12" i="1" s="1"/>
  <c r="H10" i="1"/>
  <c r="G11" i="1"/>
  <c r="G13" i="1"/>
  <c r="G12" i="1"/>
  <c r="F11" i="1"/>
  <c r="F13" i="1"/>
  <c r="I12" i="1"/>
  <c r="I15" i="1" l="1"/>
  <c r="I18" i="1"/>
  <c r="I16" i="1"/>
  <c r="G14" i="1"/>
  <c r="G16" i="1" s="1"/>
  <c r="G15" i="1"/>
  <c r="E15" i="1"/>
  <c r="E18" i="1"/>
  <c r="F14" i="1"/>
  <c r="F18" i="1" s="1"/>
  <c r="F15" i="1"/>
  <c r="E12" i="1"/>
  <c r="F12" i="1"/>
  <c r="H13" i="1"/>
  <c r="K9" i="1"/>
  <c r="F16" i="1" l="1"/>
  <c r="E19" i="1"/>
  <c r="E17" i="1"/>
  <c r="E20" i="1" s="1"/>
  <c r="L9" i="1"/>
  <c r="K12" i="1"/>
  <c r="K13" i="1"/>
  <c r="H14" i="1"/>
  <c r="H18" i="1" s="1"/>
  <c r="H15" i="1"/>
  <c r="H16" i="1" s="1"/>
  <c r="F19" i="1"/>
  <c r="F17" i="1"/>
  <c r="I17" i="1"/>
  <c r="I19" i="1"/>
  <c r="E16" i="1"/>
  <c r="G18" i="1"/>
  <c r="F20" i="1" l="1"/>
  <c r="I20" i="1"/>
  <c r="G17" i="1"/>
  <c r="G20" i="1" s="1"/>
  <c r="G19" i="1"/>
  <c r="H19" i="1"/>
  <c r="H17" i="1"/>
  <c r="H20" i="1" s="1"/>
  <c r="L13" i="1"/>
  <c r="K14" i="1"/>
  <c r="K15" i="1"/>
  <c r="L15" i="1" s="1"/>
  <c r="K16" i="1"/>
  <c r="K18" i="1" l="1"/>
  <c r="L14" i="1"/>
  <c r="K17" i="1" l="1"/>
  <c r="K19" i="1"/>
  <c r="K20" i="1" l="1"/>
</calcChain>
</file>

<file path=xl/sharedStrings.xml><?xml version="1.0" encoding="utf-8"?>
<sst xmlns="http://schemas.openxmlformats.org/spreadsheetml/2006/main" count="115" uniqueCount="63">
  <si>
    <t>FILA</t>
  </si>
  <si>
    <t>OPERACIÓN</t>
  </si>
  <si>
    <t>Cj</t>
  </si>
  <si>
    <t>BASE</t>
  </si>
  <si>
    <t>XB</t>
  </si>
  <si>
    <t>COCIENTE</t>
  </si>
  <si>
    <t>Comentarios</t>
  </si>
  <si>
    <t>CB</t>
  </si>
  <si>
    <t>X1</t>
  </si>
  <si>
    <t>X2</t>
  </si>
  <si>
    <t>H1</t>
  </si>
  <si>
    <t>H2</t>
  </si>
  <si>
    <t>H3</t>
  </si>
  <si>
    <t>F1</t>
  </si>
  <si>
    <t>Solución no es óptima ya que hay Zj - Cj negativos</t>
  </si>
  <si>
    <t>F2</t>
  </si>
  <si>
    <t>X2 tiene el Zj - Cj mas negativo</t>
  </si>
  <si>
    <t>F3</t>
  </si>
  <si>
    <t>cociente minimo positivo = 60</t>
  </si>
  <si>
    <t>FZ1</t>
  </si>
  <si>
    <t>Zj - Cj</t>
  </si>
  <si>
    <t>Z =</t>
  </si>
  <si>
    <t>H3 sale de la base y X2 entra a la base. Pivote: 15</t>
  </si>
  <si>
    <t>F4</t>
  </si>
  <si>
    <t>F5</t>
  </si>
  <si>
    <t>X1 tiene el Zj - Cj mas negativo</t>
  </si>
  <si>
    <t>F6</t>
  </si>
  <si>
    <t>cociente minimo positivo = 33,33333</t>
  </si>
  <si>
    <t>FZ2</t>
  </si>
  <si>
    <t>H1 sale de la base y X1 entra a la base. Pivote: 3</t>
  </si>
  <si>
    <t>H3 tiene el Zj - Cj mas negativo</t>
  </si>
  <si>
    <t>cociente minimo positivo = 95,45454545</t>
  </si>
  <si>
    <t>H2 sale de la base y H3 entra a la base. Pivote: 0,9777777</t>
  </si>
  <si>
    <t>Se producen 54,5454 unidades de X1</t>
  </si>
  <si>
    <t>Sobran 95,4545 unidades del recurso 3</t>
  </si>
  <si>
    <t>Se producen 31,8181 unidades de X2</t>
  </si>
  <si>
    <t>Solución óptima ya que todos los Zj - Cj son positivos</t>
  </si>
  <si>
    <t>Fila1</t>
  </si>
  <si>
    <t>Fila2</t>
  </si>
  <si>
    <t>Fila3</t>
  </si>
  <si>
    <t>FilaZ1</t>
  </si>
  <si>
    <t>Fila4</t>
  </si>
  <si>
    <t>Fila5</t>
  </si>
  <si>
    <t>Fila6</t>
  </si>
  <si>
    <t>FilaZ2</t>
  </si>
  <si>
    <t>Fila7</t>
  </si>
  <si>
    <t>Fila8</t>
  </si>
  <si>
    <t>Fila9</t>
  </si>
  <si>
    <t>FilaZ3</t>
  </si>
  <si>
    <t>Fila10</t>
  </si>
  <si>
    <t>Fila11</t>
  </si>
  <si>
    <t>Fila12</t>
  </si>
  <si>
    <t>FilaZ4</t>
  </si>
  <si>
    <t>-</t>
  </si>
  <si>
    <t>Fila3/15</t>
  </si>
  <si>
    <t>Fila6*(-8) + Fila2</t>
  </si>
  <si>
    <t>Fila4/3</t>
  </si>
  <si>
    <t>Fila6*(-10) + Fila1</t>
  </si>
  <si>
    <t>Fila7*(-6,8) + Fila5</t>
  </si>
  <si>
    <t>Fila7*(-0,4) + Fila6</t>
  </si>
  <si>
    <t>Fila8/0,9777</t>
  </si>
  <si>
    <t>Fila11*(0,2222) + Fila7</t>
  </si>
  <si>
    <t>Fila11*(-0,1555) + Fila9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</si>
</sst>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698-BFAB-4049-A1F2-C977244EB7F0}">
  <dimension ref="B3:O38"/>
  <sheetViews>
    <sheetView tabSelected="1" workbookViewId="0">
      <selection activeCell="C34" sqref="C34"/>
    </sheetView>
  </sheetViews>
  <sheetFormatPr baseColWidth="10" defaultColWidth="10.83203125" defaultRowHeight="16" x14ac:dyDescent="0.2"/>
  <cols>
    <col min="1" max="1" width="10.83203125" style="1"/>
    <col min="2" max="2" width="6.1640625" style="1" bestFit="1" customWidth="1"/>
    <col min="3" max="3" width="20.83203125" style="1" bestFit="1" customWidth="1"/>
    <col min="4" max="4" width="5.83203125" style="1" bestFit="1" customWidth="1"/>
    <col min="5" max="5" width="4.1640625" style="1" bestFit="1" customWidth="1"/>
    <col min="6" max="6" width="3.83203125" style="1" bestFit="1" customWidth="1"/>
    <col min="7" max="9" width="12.83203125" style="1" bestFit="1" customWidth="1"/>
    <col min="10" max="10" width="5.5" style="1" bestFit="1" customWidth="1"/>
    <col min="11" max="12" width="12.1640625" style="1" bestFit="1" customWidth="1"/>
    <col min="13" max="14" width="10.83203125" style="1"/>
    <col min="15" max="15" width="31.6640625" style="1" customWidth="1"/>
    <col min="16" max="16384" width="10.83203125" style="1"/>
  </cols>
  <sheetData>
    <row r="3" spans="2:15" x14ac:dyDescent="0.2">
      <c r="B3" s="46" t="s">
        <v>0</v>
      </c>
      <c r="C3" s="46" t="s">
        <v>1</v>
      </c>
      <c r="D3" s="16" t="s">
        <v>2</v>
      </c>
      <c r="E3" s="29">
        <v>9</v>
      </c>
      <c r="F3" s="29">
        <v>10</v>
      </c>
      <c r="G3" s="29">
        <v>0</v>
      </c>
      <c r="H3" s="29">
        <v>0</v>
      </c>
      <c r="I3" s="30">
        <v>0</v>
      </c>
      <c r="J3" s="46" t="s">
        <v>3</v>
      </c>
      <c r="K3" s="46" t="s">
        <v>4</v>
      </c>
      <c r="L3" s="42" t="s">
        <v>5</v>
      </c>
      <c r="M3" s="40" t="s">
        <v>6</v>
      </c>
      <c r="N3" s="41"/>
      <c r="O3" s="42"/>
    </row>
    <row r="4" spans="2:15" x14ac:dyDescent="0.2">
      <c r="B4" s="47"/>
      <c r="C4" s="47"/>
      <c r="D4" s="17" t="s">
        <v>7</v>
      </c>
      <c r="E4" s="19" t="s">
        <v>8</v>
      </c>
      <c r="F4" s="19" t="s">
        <v>9</v>
      </c>
      <c r="G4" s="19" t="s">
        <v>10</v>
      </c>
      <c r="H4" s="19" t="s">
        <v>11</v>
      </c>
      <c r="I4" s="18" t="s">
        <v>12</v>
      </c>
      <c r="J4" s="47"/>
      <c r="K4" s="47"/>
      <c r="L4" s="45"/>
      <c r="M4" s="43"/>
      <c r="N4" s="44"/>
      <c r="O4" s="45"/>
    </row>
    <row r="5" spans="2:15" x14ac:dyDescent="0.2">
      <c r="B5" s="20" t="s">
        <v>37</v>
      </c>
      <c r="C5" s="20" t="s">
        <v>53</v>
      </c>
      <c r="D5" s="8">
        <v>0</v>
      </c>
      <c r="E5" s="3">
        <v>7</v>
      </c>
      <c r="F5" s="3">
        <v>10</v>
      </c>
      <c r="G5" s="3">
        <v>1</v>
      </c>
      <c r="H5" s="3">
        <v>0</v>
      </c>
      <c r="I5" s="4">
        <v>0</v>
      </c>
      <c r="J5" s="8" t="s">
        <v>10</v>
      </c>
      <c r="K5" s="8">
        <v>700</v>
      </c>
      <c r="L5" s="8">
        <f>K5/F5</f>
        <v>70</v>
      </c>
      <c r="M5" s="34" t="s">
        <v>14</v>
      </c>
      <c r="N5" s="35"/>
      <c r="O5" s="36"/>
    </row>
    <row r="6" spans="2:15" x14ac:dyDescent="0.2">
      <c r="B6" s="20" t="s">
        <v>38</v>
      </c>
      <c r="C6" s="20" t="s">
        <v>53</v>
      </c>
      <c r="D6" s="5">
        <v>0</v>
      </c>
      <c r="E6" s="3">
        <v>10</v>
      </c>
      <c r="F6" s="3">
        <v>8</v>
      </c>
      <c r="G6" s="3">
        <v>0</v>
      </c>
      <c r="H6" s="3">
        <v>1</v>
      </c>
      <c r="I6" s="4">
        <v>0</v>
      </c>
      <c r="J6" s="5" t="s">
        <v>11</v>
      </c>
      <c r="K6" s="5">
        <v>800</v>
      </c>
      <c r="L6" s="5">
        <f>K6/F6</f>
        <v>100</v>
      </c>
      <c r="M6" s="34" t="s">
        <v>16</v>
      </c>
      <c r="N6" s="35"/>
      <c r="O6" s="36"/>
    </row>
    <row r="7" spans="2:15" x14ac:dyDescent="0.2">
      <c r="B7" s="17" t="s">
        <v>39</v>
      </c>
      <c r="C7" s="17" t="s">
        <v>53</v>
      </c>
      <c r="D7" s="6">
        <v>0</v>
      </c>
      <c r="E7" s="2">
        <v>6</v>
      </c>
      <c r="F7" s="53">
        <v>15</v>
      </c>
      <c r="G7" s="2">
        <v>0</v>
      </c>
      <c r="H7" s="2">
        <v>0</v>
      </c>
      <c r="I7" s="7">
        <v>1</v>
      </c>
      <c r="J7" s="6" t="s">
        <v>12</v>
      </c>
      <c r="K7" s="6">
        <v>900</v>
      </c>
      <c r="L7" s="54">
        <f>K7/F7</f>
        <v>60</v>
      </c>
      <c r="M7" s="34" t="s">
        <v>18</v>
      </c>
      <c r="N7" s="35"/>
      <c r="O7" s="36"/>
    </row>
    <row r="8" spans="2:15" ht="17" thickBot="1" x14ac:dyDescent="0.25">
      <c r="B8" s="21" t="s">
        <v>40</v>
      </c>
      <c r="C8" s="21"/>
      <c r="D8" s="27" t="s">
        <v>20</v>
      </c>
      <c r="E8" s="9">
        <f>$D$5*E5+$D$6*E6+$D$7*E7-E3</f>
        <v>-9</v>
      </c>
      <c r="F8" s="55">
        <f>$D$5*F5+$D$6*F6+$D$7*F7-F3</f>
        <v>-10</v>
      </c>
      <c r="G8" s="9">
        <f>$D$5*G5+$D$6*G6+$D$7*G7-G3</f>
        <v>0</v>
      </c>
      <c r="H8" s="9">
        <f>$D$5*H5+$D$6*H6+$D$7*H7-H3</f>
        <v>0</v>
      </c>
      <c r="I8" s="10">
        <f>$D$5*I5+$D$6*I6+$D$7*I7-I3</f>
        <v>0</v>
      </c>
      <c r="J8" s="9" t="s">
        <v>21</v>
      </c>
      <c r="K8" s="37">
        <f>D5*K5+D6*K6+D7*K7</f>
        <v>0</v>
      </c>
      <c r="L8" s="38"/>
      <c r="M8" s="39" t="s">
        <v>22</v>
      </c>
      <c r="N8" s="37"/>
      <c r="O8" s="38"/>
    </row>
    <row r="9" spans="2:15" ht="17" thickTop="1" x14ac:dyDescent="0.2">
      <c r="B9" s="20" t="s">
        <v>41</v>
      </c>
      <c r="C9" s="20" t="s">
        <v>57</v>
      </c>
      <c r="D9" s="13">
        <v>0</v>
      </c>
      <c r="E9" s="57">
        <f>E11*-10+E5</f>
        <v>3</v>
      </c>
      <c r="F9" s="3">
        <f>F11*-10+F5</f>
        <v>0</v>
      </c>
      <c r="G9" s="3">
        <f>G11*-10+G5</f>
        <v>1</v>
      </c>
      <c r="H9" s="3">
        <f>H11*-10+H5</f>
        <v>0</v>
      </c>
      <c r="I9" s="4">
        <f>I11*-10+I5</f>
        <v>-0.66666666666666663</v>
      </c>
      <c r="J9" s="5" t="s">
        <v>10</v>
      </c>
      <c r="K9" s="5">
        <f>K11*-10+K5</f>
        <v>100</v>
      </c>
      <c r="L9" s="56">
        <f>K9/E9</f>
        <v>33.333333333333336</v>
      </c>
      <c r="M9" s="34" t="s">
        <v>14</v>
      </c>
      <c r="N9" s="35"/>
      <c r="O9" s="36"/>
    </row>
    <row r="10" spans="2:15" x14ac:dyDescent="0.2">
      <c r="B10" s="20" t="s">
        <v>42</v>
      </c>
      <c r="C10" s="20" t="s">
        <v>55</v>
      </c>
      <c r="D10" s="5">
        <v>0</v>
      </c>
      <c r="E10" s="12">
        <f>E11*-8+E6</f>
        <v>6.8</v>
      </c>
      <c r="F10" s="3">
        <f>F11*-8+F6</f>
        <v>0</v>
      </c>
      <c r="G10" s="3">
        <f>G11*-8+G6</f>
        <v>0</v>
      </c>
      <c r="H10" s="3">
        <f>H11*-8+H6</f>
        <v>1</v>
      </c>
      <c r="I10" s="4">
        <f>I11*-8+I6</f>
        <v>-0.53333333333333333</v>
      </c>
      <c r="J10" s="5" t="s">
        <v>11</v>
      </c>
      <c r="K10" s="5">
        <f>K11*-8+K6</f>
        <v>320</v>
      </c>
      <c r="L10" s="5">
        <f>K10/E10</f>
        <v>47.058823529411768</v>
      </c>
      <c r="M10" s="34" t="s">
        <v>25</v>
      </c>
      <c r="N10" s="35"/>
      <c r="O10" s="36"/>
    </row>
    <row r="11" spans="2:15" x14ac:dyDescent="0.2">
      <c r="B11" s="17" t="s">
        <v>43</v>
      </c>
      <c r="C11" s="17" t="s">
        <v>54</v>
      </c>
      <c r="D11" s="6">
        <v>10</v>
      </c>
      <c r="E11" s="2">
        <f>E7/15</f>
        <v>0.4</v>
      </c>
      <c r="F11" s="2">
        <f>F7/15</f>
        <v>1</v>
      </c>
      <c r="G11" s="2">
        <f>G7/15</f>
        <v>0</v>
      </c>
      <c r="H11" s="2">
        <f>H7/15</f>
        <v>0</v>
      </c>
      <c r="I11" s="11">
        <f>I7/15</f>
        <v>6.6666666666666666E-2</v>
      </c>
      <c r="J11" s="6" t="s">
        <v>9</v>
      </c>
      <c r="K11" s="6">
        <f>K7/15</f>
        <v>60</v>
      </c>
      <c r="L11" s="6">
        <f>K11/E11</f>
        <v>150</v>
      </c>
      <c r="M11" s="34" t="s">
        <v>27</v>
      </c>
      <c r="N11" s="35"/>
      <c r="O11" s="36"/>
    </row>
    <row r="12" spans="2:15" ht="17" thickBot="1" x14ac:dyDescent="0.25">
      <c r="B12" s="21" t="s">
        <v>44</v>
      </c>
      <c r="C12" s="21"/>
      <c r="D12" s="27" t="s">
        <v>20</v>
      </c>
      <c r="E12" s="55">
        <f>$D$9*E9+$D$10*E10+$D$11*E11-E3</f>
        <v>-5</v>
      </c>
      <c r="F12" s="9">
        <f t="shared" ref="F12:I12" si="0">$D$9*F9+$D$10*F10+$D$11*F11-F3</f>
        <v>0</v>
      </c>
      <c r="G12" s="9">
        <f t="shared" si="0"/>
        <v>0</v>
      </c>
      <c r="H12" s="9">
        <f t="shared" si="0"/>
        <v>0</v>
      </c>
      <c r="I12" s="10">
        <f t="shared" si="0"/>
        <v>0.66666666666666663</v>
      </c>
      <c r="J12" s="9" t="s">
        <v>21</v>
      </c>
      <c r="K12" s="37">
        <f>D9*K9+D10*K10+D11*K11</f>
        <v>600</v>
      </c>
      <c r="L12" s="38"/>
      <c r="M12" s="39" t="s">
        <v>29</v>
      </c>
      <c r="N12" s="37"/>
      <c r="O12" s="38"/>
    </row>
    <row r="13" spans="2:15" ht="17" thickTop="1" x14ac:dyDescent="0.2">
      <c r="B13" s="22" t="s">
        <v>45</v>
      </c>
      <c r="C13" s="23" t="s">
        <v>56</v>
      </c>
      <c r="D13" s="13">
        <v>9</v>
      </c>
      <c r="E13" s="1">
        <f>E9/3</f>
        <v>1</v>
      </c>
      <c r="F13" s="1">
        <f>F9/3</f>
        <v>0</v>
      </c>
      <c r="G13" s="1">
        <f>G9/3</f>
        <v>0.33333333333333331</v>
      </c>
      <c r="H13" s="1">
        <f>H9/3</f>
        <v>0</v>
      </c>
      <c r="I13" s="15">
        <f>I9/3</f>
        <v>-0.22222222222222221</v>
      </c>
      <c r="J13" s="13" t="s">
        <v>8</v>
      </c>
      <c r="K13" s="13">
        <f>K9/3</f>
        <v>33.333333333333336</v>
      </c>
      <c r="L13" s="1">
        <f>K13/I13</f>
        <v>-150.00000000000003</v>
      </c>
      <c r="M13" s="34" t="s">
        <v>14</v>
      </c>
      <c r="N13" s="35"/>
      <c r="O13" s="36"/>
    </row>
    <row r="14" spans="2:15" x14ac:dyDescent="0.2">
      <c r="B14" s="24" t="s">
        <v>46</v>
      </c>
      <c r="C14" s="20" t="s">
        <v>58</v>
      </c>
      <c r="D14" s="5">
        <v>0</v>
      </c>
      <c r="E14" s="1">
        <f>E13*-E10+E10</f>
        <v>0</v>
      </c>
      <c r="F14" s="1">
        <f>F13*-E10+F10</f>
        <v>0</v>
      </c>
      <c r="G14" s="1">
        <f>G13*-E10+G10</f>
        <v>-2.2666666666666666</v>
      </c>
      <c r="H14" s="1">
        <f>H13*-E10+H10</f>
        <v>1</v>
      </c>
      <c r="I14" s="60">
        <f>I13*-E10+I10</f>
        <v>0.97777777777777775</v>
      </c>
      <c r="J14" s="5" t="s">
        <v>11</v>
      </c>
      <c r="K14" s="5">
        <f>K13*-E10+K10</f>
        <v>93.333333333333314</v>
      </c>
      <c r="L14" s="58">
        <f>K14/I14</f>
        <v>95.454545454545439</v>
      </c>
      <c r="M14" s="34" t="s">
        <v>30</v>
      </c>
      <c r="N14" s="35"/>
      <c r="O14" s="36"/>
    </row>
    <row r="15" spans="2:15" x14ac:dyDescent="0.2">
      <c r="B15" s="25" t="s">
        <v>47</v>
      </c>
      <c r="C15" s="17" t="s">
        <v>59</v>
      </c>
      <c r="D15" s="6">
        <v>10</v>
      </c>
      <c r="E15" s="2">
        <f>E13*-E11+E11</f>
        <v>0</v>
      </c>
      <c r="F15" s="2">
        <f>F13*-E11+F11</f>
        <v>1</v>
      </c>
      <c r="G15" s="2">
        <f>G13*-E11+G11</f>
        <v>-0.13333333333333333</v>
      </c>
      <c r="H15" s="2">
        <f>H13*-E11+H11</f>
        <v>0</v>
      </c>
      <c r="I15" s="7">
        <f>I13*-E11+I11</f>
        <v>0.15555555555555556</v>
      </c>
      <c r="J15" s="6" t="s">
        <v>9</v>
      </c>
      <c r="K15" s="6">
        <f>K13*-E11+K11</f>
        <v>46.666666666666664</v>
      </c>
      <c r="L15" s="7">
        <f>K15/I15</f>
        <v>300</v>
      </c>
      <c r="M15" s="34" t="s">
        <v>31</v>
      </c>
      <c r="N15" s="35"/>
      <c r="O15" s="36"/>
    </row>
    <row r="16" spans="2:15" ht="17" thickBot="1" x14ac:dyDescent="0.25">
      <c r="B16" s="26" t="s">
        <v>48</v>
      </c>
      <c r="C16" s="26"/>
      <c r="D16" s="27" t="s">
        <v>20</v>
      </c>
      <c r="E16" s="9">
        <f>D13*E13+D14*E14+D15*E15-E3</f>
        <v>0</v>
      </c>
      <c r="F16" s="9">
        <f>D13*F13+D14*F14+D15*F15-F3</f>
        <v>0</v>
      </c>
      <c r="G16" s="9">
        <f>D13*G13+D14*G14+D15*G15-G3</f>
        <v>1.6666666666666667</v>
      </c>
      <c r="H16" s="9">
        <f>D13*H13+D14*H14+D15*H15-H3</f>
        <v>0</v>
      </c>
      <c r="I16" s="59">
        <f>D13*I13+D14*I14+D15*I15-I3</f>
        <v>-0.44444444444444442</v>
      </c>
      <c r="J16" s="9" t="s">
        <v>21</v>
      </c>
      <c r="K16" s="37">
        <f>D13*K13+D14*K14+D15*K15</f>
        <v>766.66666666666663</v>
      </c>
      <c r="L16" s="38"/>
      <c r="M16" s="39" t="s">
        <v>32</v>
      </c>
      <c r="N16" s="37"/>
      <c r="O16" s="38"/>
    </row>
    <row r="17" spans="2:15" ht="17" thickTop="1" x14ac:dyDescent="0.2">
      <c r="B17" s="22" t="s">
        <v>49</v>
      </c>
      <c r="C17" s="23" t="s">
        <v>61</v>
      </c>
      <c r="D17" s="13">
        <v>9</v>
      </c>
      <c r="E17" s="1">
        <f>E18*-I13+E13</f>
        <v>1</v>
      </c>
      <c r="F17" s="1">
        <f>F18*-I13+F13</f>
        <v>0</v>
      </c>
      <c r="G17" s="1">
        <f>G18*-I13+G13</f>
        <v>-0.18181818181818182</v>
      </c>
      <c r="H17" s="1">
        <f>H18*-I13+H13</f>
        <v>0.22727272727272727</v>
      </c>
      <c r="I17" s="15">
        <f>I18*-I13+I13</f>
        <v>0</v>
      </c>
      <c r="J17" s="31" t="s">
        <v>8</v>
      </c>
      <c r="K17" s="31">
        <f>K18*-I13+K13</f>
        <v>54.545454545454547</v>
      </c>
      <c r="M17" s="48" t="s">
        <v>33</v>
      </c>
      <c r="N17" s="49"/>
      <c r="O17" s="50"/>
    </row>
    <row r="18" spans="2:15" x14ac:dyDescent="0.2">
      <c r="B18" s="24" t="s">
        <v>50</v>
      </c>
      <c r="C18" s="20" t="s">
        <v>60</v>
      </c>
      <c r="D18" s="5">
        <v>0</v>
      </c>
      <c r="E18" s="1">
        <f>E14/I14</f>
        <v>0</v>
      </c>
      <c r="F18" s="1">
        <f>F14/I14</f>
        <v>0</v>
      </c>
      <c r="G18" s="1">
        <f>G14/I14</f>
        <v>-2.3181818181818183</v>
      </c>
      <c r="H18" s="1">
        <f>H14/I14</f>
        <v>1.0227272727272727</v>
      </c>
      <c r="I18" s="4">
        <f>I14/I14</f>
        <v>1</v>
      </c>
      <c r="J18" s="33" t="s">
        <v>12</v>
      </c>
      <c r="K18" s="33">
        <f>K14/I14</f>
        <v>95.454545454545439</v>
      </c>
      <c r="M18" s="34" t="s">
        <v>34</v>
      </c>
      <c r="N18" s="35"/>
      <c r="O18" s="36"/>
    </row>
    <row r="19" spans="2:15" x14ac:dyDescent="0.2">
      <c r="B19" s="25" t="s">
        <v>51</v>
      </c>
      <c r="C19" s="17" t="s">
        <v>62</v>
      </c>
      <c r="D19" s="6">
        <v>10</v>
      </c>
      <c r="E19" s="2">
        <f>E18*-I15+E15</f>
        <v>0</v>
      </c>
      <c r="F19" s="2">
        <f>F18*-I15+F15</f>
        <v>1</v>
      </c>
      <c r="G19" s="2">
        <f>G18*-I15+G15</f>
        <v>0.22727272727272732</v>
      </c>
      <c r="H19" s="2">
        <f>H18*-I15+H15</f>
        <v>-0.15909090909090909</v>
      </c>
      <c r="I19" s="7">
        <f>I18*-I15+I15</f>
        <v>0</v>
      </c>
      <c r="J19" s="32" t="s">
        <v>9</v>
      </c>
      <c r="K19" s="32">
        <f>K18*-I15+K15</f>
        <v>31.81818181818182</v>
      </c>
      <c r="L19" s="7"/>
      <c r="M19" s="34" t="s">
        <v>35</v>
      </c>
      <c r="N19" s="35"/>
      <c r="O19" s="36"/>
    </row>
    <row r="20" spans="2:15" ht="17" thickBot="1" x14ac:dyDescent="0.25">
      <c r="B20" s="26" t="s">
        <v>52</v>
      </c>
      <c r="C20" s="26"/>
      <c r="D20" s="27" t="s">
        <v>20</v>
      </c>
      <c r="E20" s="9">
        <f>D17*E17+D18*E18+D19*E19-E3</f>
        <v>0</v>
      </c>
      <c r="F20" s="9">
        <f>D17*F17+D18*F18+D19*F19-F3</f>
        <v>0</v>
      </c>
      <c r="G20" s="9">
        <f>D17*G17+D18*G18+D19*G19-G3</f>
        <v>0.63636363636363691</v>
      </c>
      <c r="H20" s="9">
        <f>D17*H17+D18*H18+D19*H19-H3</f>
        <v>0.45454545454545459</v>
      </c>
      <c r="I20" s="14">
        <f>D17*I17+D18*I18+D19*I19-I3</f>
        <v>0</v>
      </c>
      <c r="J20" s="28" t="s">
        <v>21</v>
      </c>
      <c r="K20" s="51">
        <f>D17*K17+D18*K18+D19*K19</f>
        <v>809.09090909090912</v>
      </c>
      <c r="L20" s="52"/>
      <c r="M20" s="39" t="s">
        <v>36</v>
      </c>
      <c r="N20" s="37"/>
      <c r="O20" s="38"/>
    </row>
    <row r="21" spans="2:15" ht="17" thickTop="1" x14ac:dyDescent="0.2"/>
    <row r="29" spans="2:15" x14ac:dyDescent="0.2">
      <c r="B29" s="46" t="s">
        <v>0</v>
      </c>
      <c r="C29" s="46" t="s">
        <v>1</v>
      </c>
      <c r="D29" s="16" t="s">
        <v>2</v>
      </c>
      <c r="E29" s="29">
        <v>9</v>
      </c>
      <c r="F29" s="29">
        <v>10</v>
      </c>
      <c r="G29" s="29">
        <v>0</v>
      </c>
      <c r="H29" s="29">
        <v>0</v>
      </c>
      <c r="I29" s="30">
        <v>0</v>
      </c>
      <c r="J29" s="46" t="s">
        <v>3</v>
      </c>
      <c r="K29" s="46" t="s">
        <v>4</v>
      </c>
      <c r="L29" s="42" t="s">
        <v>5</v>
      </c>
      <c r="M29" s="40" t="s">
        <v>6</v>
      </c>
      <c r="N29" s="41"/>
      <c r="O29" s="42"/>
    </row>
    <row r="30" spans="2:15" x14ac:dyDescent="0.2">
      <c r="B30" s="47"/>
      <c r="C30" s="47"/>
      <c r="D30" s="17" t="s">
        <v>7</v>
      </c>
      <c r="E30" s="19" t="s">
        <v>8</v>
      </c>
      <c r="F30" s="19" t="s">
        <v>9</v>
      </c>
      <c r="G30" s="19" t="s">
        <v>10</v>
      </c>
      <c r="H30" s="19" t="s">
        <v>11</v>
      </c>
      <c r="I30" s="18" t="s">
        <v>12</v>
      </c>
      <c r="J30" s="47"/>
      <c r="K30" s="47"/>
      <c r="L30" s="45"/>
      <c r="M30" s="43"/>
      <c r="N30" s="44"/>
      <c r="O30" s="45"/>
    </row>
    <row r="31" spans="2:15" x14ac:dyDescent="0.2">
      <c r="B31" s="20" t="s">
        <v>13</v>
      </c>
      <c r="C31" s="20" t="s">
        <v>53</v>
      </c>
      <c r="D31" s="8">
        <v>0</v>
      </c>
      <c r="E31" s="3">
        <v>7</v>
      </c>
      <c r="F31" s="3">
        <v>10</v>
      </c>
      <c r="G31" s="3">
        <v>1</v>
      </c>
      <c r="H31" s="3">
        <v>0</v>
      </c>
      <c r="I31" s="4">
        <v>0</v>
      </c>
      <c r="J31" s="8" t="s">
        <v>10</v>
      </c>
      <c r="K31" s="8">
        <v>700</v>
      </c>
      <c r="L31" s="8">
        <f>K31/F31</f>
        <v>70</v>
      </c>
      <c r="M31" s="34" t="s">
        <v>14</v>
      </c>
      <c r="N31" s="35"/>
      <c r="O31" s="36"/>
    </row>
    <row r="32" spans="2:15" x14ac:dyDescent="0.2">
      <c r="B32" s="20" t="s">
        <v>15</v>
      </c>
      <c r="C32" s="20" t="s">
        <v>53</v>
      </c>
      <c r="D32" s="5">
        <v>0</v>
      </c>
      <c r="E32" s="3">
        <v>10</v>
      </c>
      <c r="F32" s="3">
        <v>8</v>
      </c>
      <c r="G32" s="3">
        <v>0</v>
      </c>
      <c r="H32" s="3">
        <v>1</v>
      </c>
      <c r="I32" s="4">
        <v>0</v>
      </c>
      <c r="J32" s="5" t="s">
        <v>11</v>
      </c>
      <c r="K32" s="5">
        <v>800</v>
      </c>
      <c r="L32" s="5">
        <f>K32/F32</f>
        <v>100</v>
      </c>
      <c r="M32" s="34" t="s">
        <v>16</v>
      </c>
      <c r="N32" s="35"/>
      <c r="O32" s="36"/>
    </row>
    <row r="33" spans="2:15" x14ac:dyDescent="0.2">
      <c r="B33" s="17" t="s">
        <v>17</v>
      </c>
      <c r="C33" s="17" t="s">
        <v>53</v>
      </c>
      <c r="D33" s="6">
        <v>0</v>
      </c>
      <c r="E33" s="2">
        <v>6</v>
      </c>
      <c r="F33" s="2">
        <v>15</v>
      </c>
      <c r="G33" s="2">
        <v>0</v>
      </c>
      <c r="H33" s="2">
        <v>0</v>
      </c>
      <c r="I33" s="7">
        <v>1</v>
      </c>
      <c r="J33" s="6" t="s">
        <v>12</v>
      </c>
      <c r="K33" s="6">
        <v>900</v>
      </c>
      <c r="L33" s="6">
        <f>K33/F33</f>
        <v>60</v>
      </c>
      <c r="M33" s="34" t="s">
        <v>18</v>
      </c>
      <c r="N33" s="35"/>
      <c r="O33" s="36"/>
    </row>
    <row r="34" spans="2:15" x14ac:dyDescent="0.2">
      <c r="B34" s="21" t="s">
        <v>19</v>
      </c>
      <c r="C34" s="21"/>
      <c r="D34" s="27" t="s">
        <v>20</v>
      </c>
      <c r="E34" s="9">
        <f>$D$5*E31+$D$6*E32+$D$7*E33-E29</f>
        <v>-9</v>
      </c>
      <c r="F34" s="9">
        <f>$D$5*F31+$D$6*F32+$D$7*F33-F29</f>
        <v>-10</v>
      </c>
      <c r="G34" s="9">
        <f>$D$5*G31+$D$6*G32+$D$7*G33-G29</f>
        <v>0</v>
      </c>
      <c r="H34" s="9">
        <f>$D$5*H31+$D$6*H32+$D$7*H33-H29</f>
        <v>0</v>
      </c>
      <c r="I34" s="10">
        <f>$D$5*I31+$D$6*I32+$D$7*I33-I29</f>
        <v>0</v>
      </c>
      <c r="J34" s="9" t="s">
        <v>21</v>
      </c>
      <c r="K34" s="37">
        <f>D31*K31+D32*K32+D33*K33</f>
        <v>0</v>
      </c>
      <c r="L34" s="38"/>
      <c r="M34" s="39" t="s">
        <v>22</v>
      </c>
      <c r="N34" s="37"/>
      <c r="O34" s="38"/>
    </row>
    <row r="35" spans="2:15" x14ac:dyDescent="0.2">
      <c r="B35" s="20" t="s">
        <v>23</v>
      </c>
      <c r="C35" s="20"/>
      <c r="D35" s="13"/>
      <c r="E35" s="3"/>
      <c r="F35" s="3"/>
      <c r="G35" s="3"/>
      <c r="H35" s="3"/>
      <c r="I35" s="4"/>
      <c r="J35" s="5" t="s">
        <v>10</v>
      </c>
      <c r="K35" s="5"/>
      <c r="L35" s="5"/>
      <c r="M35" s="34"/>
      <c r="N35" s="35"/>
      <c r="O35" s="36"/>
    </row>
    <row r="36" spans="2:15" x14ac:dyDescent="0.2">
      <c r="B36" s="20" t="s">
        <v>24</v>
      </c>
      <c r="C36" s="20"/>
      <c r="D36" s="5"/>
      <c r="E36" s="12"/>
      <c r="F36" s="3"/>
      <c r="G36" s="3"/>
      <c r="H36" s="3"/>
      <c r="I36" s="4"/>
      <c r="J36" s="5" t="s">
        <v>11</v>
      </c>
      <c r="K36" s="5"/>
      <c r="L36" s="5"/>
      <c r="M36" s="34"/>
      <c r="N36" s="35"/>
      <c r="O36" s="36"/>
    </row>
    <row r="37" spans="2:15" x14ac:dyDescent="0.2">
      <c r="B37" s="17" t="s">
        <v>26</v>
      </c>
      <c r="C37" s="17"/>
      <c r="D37" s="6"/>
      <c r="E37" s="2"/>
      <c r="F37" s="2"/>
      <c r="G37" s="2"/>
      <c r="H37" s="2"/>
      <c r="I37" s="11"/>
      <c r="J37" s="6" t="s">
        <v>9</v>
      </c>
      <c r="K37" s="6"/>
      <c r="L37" s="6"/>
      <c r="M37" s="34"/>
      <c r="N37" s="35"/>
      <c r="O37" s="36"/>
    </row>
    <row r="38" spans="2:15" x14ac:dyDescent="0.2">
      <c r="B38" s="21" t="s">
        <v>28</v>
      </c>
      <c r="C38" s="21"/>
      <c r="D38" s="27" t="s">
        <v>20</v>
      </c>
      <c r="E38" s="9"/>
      <c r="F38" s="9"/>
      <c r="G38" s="9"/>
      <c r="H38" s="9"/>
      <c r="I38" s="10"/>
      <c r="J38" s="9" t="s">
        <v>21</v>
      </c>
      <c r="K38" s="37"/>
      <c r="L38" s="38"/>
      <c r="M38" s="39"/>
      <c r="N38" s="37"/>
      <c r="O38" s="38"/>
    </row>
  </sheetData>
  <mergeCells count="42">
    <mergeCell ref="M19:O19"/>
    <mergeCell ref="K20:L20"/>
    <mergeCell ref="M20:O20"/>
    <mergeCell ref="K16:L16"/>
    <mergeCell ref="M14:O14"/>
    <mergeCell ref="M15:O15"/>
    <mergeCell ref="M16:O16"/>
    <mergeCell ref="M17:O17"/>
    <mergeCell ref="M18:O18"/>
    <mergeCell ref="M9:O9"/>
    <mergeCell ref="M10:O10"/>
    <mergeCell ref="M11:O11"/>
    <mergeCell ref="M12:O12"/>
    <mergeCell ref="M13:O13"/>
    <mergeCell ref="M3:O4"/>
    <mergeCell ref="M6:O6"/>
    <mergeCell ref="M7:O7"/>
    <mergeCell ref="M8:O8"/>
    <mergeCell ref="M5:O5"/>
    <mergeCell ref="B3:B4"/>
    <mergeCell ref="C3:C4"/>
    <mergeCell ref="J3:J4"/>
    <mergeCell ref="K3:K4"/>
    <mergeCell ref="L3:L4"/>
    <mergeCell ref="K8:L8"/>
    <mergeCell ref="B29:B30"/>
    <mergeCell ref="C29:C30"/>
    <mergeCell ref="J29:J30"/>
    <mergeCell ref="K29:K30"/>
    <mergeCell ref="L29:L30"/>
    <mergeCell ref="K12:L12"/>
    <mergeCell ref="M29:O30"/>
    <mergeCell ref="M31:O31"/>
    <mergeCell ref="M32:O32"/>
    <mergeCell ref="M33:O33"/>
    <mergeCell ref="K34:L34"/>
    <mergeCell ref="M34:O34"/>
    <mergeCell ref="M35:O35"/>
    <mergeCell ref="M36:O36"/>
    <mergeCell ref="M37:O37"/>
    <mergeCell ref="K38:L38"/>
    <mergeCell ref="M38:O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4.2.1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Alid</dc:creator>
  <cp:keywords/>
  <dc:description/>
  <cp:lastModifiedBy>Marcelo Alid</cp:lastModifiedBy>
  <cp:revision/>
  <dcterms:created xsi:type="dcterms:W3CDTF">2019-03-07T02:57:29Z</dcterms:created>
  <dcterms:modified xsi:type="dcterms:W3CDTF">2020-07-03T20:06:49Z</dcterms:modified>
  <cp:category/>
  <cp:contentStatus/>
</cp:coreProperties>
</file>