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1"/>
  <workbookPr defaultThemeVersion="166925"/>
  <mc:AlternateContent xmlns:mc="http://schemas.openxmlformats.org/markup-compatibility/2006">
    <mc:Choice Requires="x15">
      <x15ac:absPath xmlns:x15ac="http://schemas.microsoft.com/office/spreadsheetml/2010/11/ac" url="C:\lhed\OneDrive - Chevron\CTV Tech Companies\Maana\Information Share\Use Case Summary\"/>
    </mc:Choice>
  </mc:AlternateContent>
  <xr:revisionPtr revIDLastSave="10" documentId="13_ncr:1_{E0E1829D-F50B-A549-89ED-234D8DDC2667}" xr6:coauthVersionLast="45" xr6:coauthVersionMax="45" xr10:uidLastSave="{CD194670-43E1-4D95-80AF-9D41C2053BD2}"/>
  <bookViews>
    <workbookView xWindow="22932" yWindow="-108" windowWidth="15576" windowHeight="9216" xr2:uid="{650D7404-ED66-7A43-A37D-F3EA05A8A7C8}"/>
  </bookViews>
  <sheets>
    <sheet name="Use Cases" sheetId="2" r:id="rId1"/>
    <sheet name="HeatMap" sheetId="4" r:id="rId2"/>
    <sheet name="Score Card" sheetId="3" r:id="rId3"/>
    <sheet name="Dropdown" sheetId="5" r:id="rId4"/>
  </sheets>
  <definedNames>
    <definedName name="_xlnm._FilterDatabase" localSheetId="1" hidden="1">HeatMap!$B$11:$J$56</definedName>
    <definedName name="_xlnm._FilterDatabase" localSheetId="0" hidden="1">'Use Cases'!$A$2:$AE$49</definedName>
    <definedName name="Status">Dropdown!$A$2:$A$11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2" i="2" l="1"/>
  <c r="AB2" i="2"/>
  <c r="AA2" i="2"/>
  <c r="AC3" i="2"/>
  <c r="AB3" i="2"/>
  <c r="AA3" i="2"/>
  <c r="Z2" i="2"/>
  <c r="Z3" i="2"/>
  <c r="F11" i="3"/>
  <c r="J39" i="4" l="1"/>
  <c r="J40" i="4"/>
  <c r="J41" i="4"/>
  <c r="J42" i="4"/>
  <c r="J43" i="4"/>
  <c r="J44" i="4"/>
  <c r="J45" i="4"/>
  <c r="J46" i="4"/>
  <c r="J47" i="4"/>
  <c r="J48" i="4"/>
  <c r="J49" i="4"/>
  <c r="J50" i="4"/>
  <c r="J51" i="4"/>
  <c r="J52" i="4"/>
  <c r="J53" i="4"/>
  <c r="J54" i="4"/>
  <c r="J55" i="4"/>
  <c r="J56" i="4"/>
  <c r="I39" i="4"/>
  <c r="I40" i="4"/>
  <c r="I41" i="4"/>
  <c r="I42" i="4"/>
  <c r="I43" i="4"/>
  <c r="I44" i="4"/>
  <c r="I45" i="4"/>
  <c r="I46" i="4"/>
  <c r="I47" i="4"/>
  <c r="I48" i="4"/>
  <c r="I49" i="4"/>
  <c r="I50" i="4"/>
  <c r="I51" i="4"/>
  <c r="I52" i="4"/>
  <c r="I53" i="4"/>
  <c r="I54" i="4"/>
  <c r="I55" i="4"/>
  <c r="I56" i="4"/>
  <c r="C41" i="4"/>
  <c r="C42" i="4"/>
  <c r="C43" i="4"/>
  <c r="C44" i="4"/>
  <c r="C45" i="4"/>
  <c r="C46" i="4"/>
  <c r="C47" i="4"/>
  <c r="C48" i="4"/>
  <c r="C49" i="4"/>
  <c r="C50" i="4"/>
  <c r="C51" i="4"/>
  <c r="C52" i="4"/>
  <c r="C53" i="4"/>
  <c r="C54" i="4"/>
  <c r="C55" i="4"/>
  <c r="C56" i="4"/>
  <c r="B46" i="4"/>
  <c r="B47" i="4"/>
  <c r="B48" i="4"/>
  <c r="B49" i="4"/>
  <c r="B50" i="4"/>
  <c r="B51" i="4"/>
  <c r="B52" i="4"/>
  <c r="B53" i="4"/>
  <c r="B54" i="4"/>
  <c r="B55" i="4"/>
  <c r="B56" i="4"/>
  <c r="B37" i="4"/>
  <c r="B38" i="4"/>
  <c r="B39" i="4"/>
  <c r="B40" i="4"/>
  <c r="B41" i="4"/>
  <c r="B42" i="4"/>
  <c r="B43" i="4"/>
  <c r="B44" i="4"/>
  <c r="B45"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12" i="4"/>
  <c r="B13" i="4"/>
  <c r="B14" i="4"/>
  <c r="B15" i="4"/>
  <c r="B16" i="4"/>
  <c r="B17" i="4"/>
  <c r="B18" i="4"/>
  <c r="B19" i="4"/>
  <c r="B20" i="4"/>
  <c r="B21" i="4"/>
  <c r="B22" i="4"/>
  <c r="B23" i="4"/>
  <c r="B24" i="4"/>
  <c r="B25" i="4"/>
  <c r="B26" i="4"/>
  <c r="B27" i="4"/>
  <c r="B28" i="4"/>
  <c r="B29" i="4"/>
  <c r="B30" i="4"/>
  <c r="B31" i="4"/>
  <c r="B32" i="4"/>
  <c r="B33" i="4"/>
  <c r="B34" i="4"/>
  <c r="B35" i="4"/>
  <c r="B36" i="4"/>
  <c r="B12" i="4"/>
  <c r="AF49" i="2" l="1"/>
  <c r="AG49" i="2"/>
  <c r="AG31" i="2"/>
  <c r="AG32" i="2"/>
  <c r="AG33" i="2"/>
  <c r="AG34" i="2"/>
  <c r="AG35" i="2"/>
  <c r="AG36" i="2"/>
  <c r="AG37" i="2"/>
  <c r="AG38" i="2"/>
  <c r="AG39" i="2"/>
  <c r="AG40" i="2"/>
  <c r="AG41" i="2"/>
  <c r="AG42" i="2"/>
  <c r="AG43" i="2"/>
  <c r="AG44" i="2"/>
  <c r="AG45" i="2"/>
  <c r="AG46" i="2"/>
  <c r="AG47" i="2"/>
  <c r="AG48" i="2"/>
  <c r="AF31" i="2"/>
  <c r="AF32" i="2"/>
  <c r="AF33" i="2"/>
  <c r="AF34" i="2"/>
  <c r="AF35" i="2"/>
  <c r="AF36" i="2"/>
  <c r="AF37" i="2"/>
  <c r="AF38" i="2"/>
  <c r="AF39" i="2"/>
  <c r="AF40" i="2"/>
  <c r="AF41" i="2"/>
  <c r="AF42" i="2"/>
  <c r="AF43" i="2"/>
  <c r="AF44" i="2"/>
  <c r="AF45" i="2"/>
  <c r="AR45" i="2" s="1"/>
  <c r="AF46" i="2"/>
  <c r="AF47" i="2"/>
  <c r="AF48" i="2"/>
  <c r="AL31" i="2" l="1"/>
  <c r="AM32" i="2"/>
  <c r="AM49" i="2"/>
  <c r="AH42" i="2"/>
  <c r="AN41" i="2"/>
  <c r="AH34" i="2"/>
  <c r="AV40" i="2"/>
  <c r="AI35" i="2"/>
  <c r="AU49" i="2"/>
  <c r="AR37" i="2"/>
  <c r="AJ44" i="2"/>
  <c r="AL39" i="2"/>
  <c r="AJ36" i="2"/>
  <c r="AI43" i="2"/>
  <c r="AT49" i="2"/>
  <c r="AN33" i="2"/>
  <c r="AQ49" i="2"/>
  <c r="AH48" i="2"/>
  <c r="AJ40" i="2"/>
  <c r="AJ32" i="2"/>
  <c r="AV49" i="2"/>
  <c r="AI49" i="2"/>
  <c r="AU31" i="2"/>
  <c r="AO47" i="2"/>
  <c r="AI39" i="2"/>
  <c r="AI31" i="2"/>
  <c r="AP43" i="2"/>
  <c r="AI44" i="2"/>
  <c r="AV48" i="2"/>
  <c r="AW41" i="2"/>
  <c r="AN49" i="2"/>
  <c r="AL47" i="2"/>
  <c r="AI36" i="2"/>
  <c r="AO33" i="2"/>
  <c r="AS45" i="2"/>
  <c r="AP35" i="2"/>
  <c r="AR49" i="2"/>
  <c r="AJ37" i="2"/>
  <c r="AU47" i="2"/>
  <c r="AQ36" i="2"/>
  <c r="AN40" i="2"/>
  <c r="AM47" i="2"/>
  <c r="AM39" i="2"/>
  <c r="AM31" i="2"/>
  <c r="AO49" i="2"/>
  <c r="AL49" i="2"/>
  <c r="AJ45" i="2"/>
  <c r="AM40" i="2"/>
  <c r="AH35" i="2"/>
  <c r="AR44" i="2"/>
  <c r="AS37" i="2"/>
  <c r="AM48" i="2"/>
  <c r="AH43" i="2"/>
  <c r="AO41" i="2"/>
  <c r="AN48" i="2"/>
  <c r="AN32" i="2"/>
  <c r="AL46" i="2"/>
  <c r="AL38" i="2"/>
  <c r="AS42" i="2"/>
  <c r="AL34" i="2"/>
  <c r="AW49" i="2"/>
  <c r="AK49" i="2"/>
  <c r="AQ44" i="2"/>
  <c r="AU39" i="2"/>
  <c r="AV32" i="2"/>
  <c r="AR36" i="2"/>
  <c r="AT38" i="2"/>
  <c r="AO34" i="2"/>
  <c r="AU48" i="2"/>
  <c r="AL48" i="2"/>
  <c r="AT47" i="2"/>
  <c r="AK47" i="2"/>
  <c r="AS46" i="2"/>
  <c r="AJ46" i="2"/>
  <c r="AQ45" i="2"/>
  <c r="AI45" i="2"/>
  <c r="AP44" i="2"/>
  <c r="AH44" i="2"/>
  <c r="AO43" i="2"/>
  <c r="AW42" i="2"/>
  <c r="AN42" i="2"/>
  <c r="AV41" i="2"/>
  <c r="AM41" i="2"/>
  <c r="AU40" i="2"/>
  <c r="AL40" i="2"/>
  <c r="AT39" i="2"/>
  <c r="AK39" i="2"/>
  <c r="AS38" i="2"/>
  <c r="AJ38" i="2"/>
  <c r="AQ37" i="2"/>
  <c r="AI37" i="2"/>
  <c r="AP36" i="2"/>
  <c r="AH36" i="2"/>
  <c r="AO35" i="2"/>
  <c r="AW34" i="2"/>
  <c r="AN34" i="2"/>
  <c r="AV33" i="2"/>
  <c r="AM33" i="2"/>
  <c r="AU32" i="2"/>
  <c r="AL32" i="2"/>
  <c r="AT31" i="2"/>
  <c r="AK31" i="2"/>
  <c r="AR43" i="2"/>
  <c r="AR35" i="2"/>
  <c r="AT46" i="2"/>
  <c r="AO42" i="2"/>
  <c r="AK38" i="2"/>
  <c r="AT48" i="2"/>
  <c r="AK48" i="2"/>
  <c r="AS47" i="2"/>
  <c r="AJ47" i="2"/>
  <c r="AQ46" i="2"/>
  <c r="AI46" i="2"/>
  <c r="AP45" i="2"/>
  <c r="AH45" i="2"/>
  <c r="AO44" i="2"/>
  <c r="AW43" i="2"/>
  <c r="AN43" i="2"/>
  <c r="AV42" i="2"/>
  <c r="AM42" i="2"/>
  <c r="AU41" i="2"/>
  <c r="AL41" i="2"/>
  <c r="AT40" i="2"/>
  <c r="AK40" i="2"/>
  <c r="AS39" i="2"/>
  <c r="AJ39" i="2"/>
  <c r="AQ38" i="2"/>
  <c r="AI38" i="2"/>
  <c r="AP37" i="2"/>
  <c r="AH37" i="2"/>
  <c r="AO36" i="2"/>
  <c r="AW35" i="2"/>
  <c r="AN35" i="2"/>
  <c r="AV34" i="2"/>
  <c r="AM34" i="2"/>
  <c r="AU33" i="2"/>
  <c r="AL33" i="2"/>
  <c r="AT32" i="2"/>
  <c r="AK32" i="2"/>
  <c r="AS31" i="2"/>
  <c r="AJ31" i="2"/>
  <c r="AR42" i="2"/>
  <c r="AR34" i="2"/>
  <c r="AW33" i="2"/>
  <c r="AS48" i="2"/>
  <c r="AQ47" i="2"/>
  <c r="AP46" i="2"/>
  <c r="AO45" i="2"/>
  <c r="AN44" i="2"/>
  <c r="AM43" i="2"/>
  <c r="AL42" i="2"/>
  <c r="AK41" i="2"/>
  <c r="AS40" i="2"/>
  <c r="AQ39" i="2"/>
  <c r="AP38" i="2"/>
  <c r="AH38" i="2"/>
  <c r="AO37" i="2"/>
  <c r="AW36" i="2"/>
  <c r="AN36" i="2"/>
  <c r="AV35" i="2"/>
  <c r="AM35" i="2"/>
  <c r="AU34" i="2"/>
  <c r="AT33" i="2"/>
  <c r="AK33" i="2"/>
  <c r="AS32" i="2"/>
  <c r="AQ31" i="2"/>
  <c r="AR41" i="2"/>
  <c r="AR33" i="2"/>
  <c r="AK46" i="2"/>
  <c r="AJ48" i="2"/>
  <c r="AI47" i="2"/>
  <c r="AH46" i="2"/>
  <c r="AW44" i="2"/>
  <c r="AV43" i="2"/>
  <c r="AU42" i="2"/>
  <c r="AT41" i="2"/>
  <c r="AS49" i="2"/>
  <c r="AJ49" i="2"/>
  <c r="AQ48" i="2"/>
  <c r="AI48" i="2"/>
  <c r="AP47" i="2"/>
  <c r="AH47" i="2"/>
  <c r="AO46" i="2"/>
  <c r="AW45" i="2"/>
  <c r="AN45" i="2"/>
  <c r="AV44" i="2"/>
  <c r="AM44" i="2"/>
  <c r="AU43" i="2"/>
  <c r="AL43" i="2"/>
  <c r="AT42" i="2"/>
  <c r="AK42" i="2"/>
  <c r="AS41" i="2"/>
  <c r="AJ41" i="2"/>
  <c r="AQ40" i="2"/>
  <c r="AI40" i="2"/>
  <c r="AP39" i="2"/>
  <c r="AH39" i="2"/>
  <c r="AO38" i="2"/>
  <c r="AW37" i="2"/>
  <c r="AN37" i="2"/>
  <c r="AV36" i="2"/>
  <c r="AM36" i="2"/>
  <c r="AU35" i="2"/>
  <c r="AL35" i="2"/>
  <c r="AT34" i="2"/>
  <c r="AK34" i="2"/>
  <c r="AS33" i="2"/>
  <c r="AJ33" i="2"/>
  <c r="AQ32" i="2"/>
  <c r="AI32" i="2"/>
  <c r="AP31" i="2"/>
  <c r="AH31" i="2"/>
  <c r="AR48" i="2"/>
  <c r="AR40" i="2"/>
  <c r="AR32" i="2"/>
  <c r="AP40" i="2"/>
  <c r="AH40" i="2"/>
  <c r="AO39" i="2"/>
  <c r="AW38" i="2"/>
  <c r="AN38" i="2"/>
  <c r="AV37" i="2"/>
  <c r="AM37" i="2"/>
  <c r="AU36" i="2"/>
  <c r="AL36" i="2"/>
  <c r="AT35" i="2"/>
  <c r="AK35" i="2"/>
  <c r="AS34" i="2"/>
  <c r="AJ34" i="2"/>
  <c r="AQ33" i="2"/>
  <c r="AI33" i="2"/>
  <c r="AP32" i="2"/>
  <c r="AH32" i="2"/>
  <c r="AO31" i="2"/>
  <c r="AR47" i="2"/>
  <c r="AR39" i="2"/>
  <c r="AR31" i="2"/>
  <c r="AP48" i="2"/>
  <c r="AN46" i="2"/>
  <c r="AM45" i="2"/>
  <c r="AL44" i="2"/>
  <c r="AK43" i="2"/>
  <c r="AJ42" i="2"/>
  <c r="AI41" i="2"/>
  <c r="AP49" i="2"/>
  <c r="AH49" i="2"/>
  <c r="AO48" i="2"/>
  <c r="AW47" i="2"/>
  <c r="AN47" i="2"/>
  <c r="AV46" i="2"/>
  <c r="AM46" i="2"/>
  <c r="AU45" i="2"/>
  <c r="AL45" i="2"/>
  <c r="AT44" i="2"/>
  <c r="AK44" i="2"/>
  <c r="AS43" i="2"/>
  <c r="AJ43" i="2"/>
  <c r="AQ42" i="2"/>
  <c r="AI42" i="2"/>
  <c r="AP41" i="2"/>
  <c r="AH41" i="2"/>
  <c r="AO40" i="2"/>
  <c r="AW39" i="2"/>
  <c r="AN39" i="2"/>
  <c r="AV38" i="2"/>
  <c r="AM38" i="2"/>
  <c r="AU37" i="2"/>
  <c r="AL37" i="2"/>
  <c r="AT36" i="2"/>
  <c r="AK36" i="2"/>
  <c r="AS35" i="2"/>
  <c r="AJ35" i="2"/>
  <c r="AQ34" i="2"/>
  <c r="AI34" i="2"/>
  <c r="AP33" i="2"/>
  <c r="AH33" i="2"/>
  <c r="AO32" i="2"/>
  <c r="AW31" i="2"/>
  <c r="AN31" i="2"/>
  <c r="AR46" i="2"/>
  <c r="AR38" i="2"/>
  <c r="AW46" i="2"/>
  <c r="AV45" i="2"/>
  <c r="AU44" i="2"/>
  <c r="AT43" i="2"/>
  <c r="AQ41" i="2"/>
  <c r="AW48" i="2"/>
  <c r="AV47" i="2"/>
  <c r="AU46" i="2"/>
  <c r="AT45" i="2"/>
  <c r="AK45" i="2"/>
  <c r="AS44" i="2"/>
  <c r="AQ43" i="2"/>
  <c r="AP42" i="2"/>
  <c r="AW40" i="2"/>
  <c r="AV39" i="2"/>
  <c r="AU38" i="2"/>
  <c r="AT37" i="2"/>
  <c r="AK37" i="2"/>
  <c r="AS36" i="2"/>
  <c r="AQ35" i="2"/>
  <c r="AP34" i="2"/>
  <c r="AW32" i="2"/>
  <c r="AV31" i="2"/>
  <c r="Q2" i="2"/>
  <c r="Q3" i="2"/>
  <c r="U2" i="2"/>
  <c r="P3" i="2"/>
  <c r="R3" i="2"/>
  <c r="S3" i="2"/>
  <c r="T3" i="2"/>
  <c r="U3" i="2"/>
  <c r="V3" i="2"/>
  <c r="W3" i="2"/>
  <c r="X3" i="2"/>
  <c r="Y3" i="2"/>
  <c r="O3" i="2"/>
  <c r="Y2" i="2"/>
  <c r="X2" i="2"/>
  <c r="W2" i="2"/>
  <c r="V2" i="2"/>
  <c r="T2" i="2"/>
  <c r="S2" i="2"/>
  <c r="R2" i="2"/>
  <c r="P2" i="2"/>
  <c r="O2" i="2"/>
  <c r="AE9" i="2" l="1"/>
  <c r="AE10" i="2"/>
  <c r="AE8" i="2"/>
  <c r="J16" i="4" s="1"/>
  <c r="AE13" i="2"/>
  <c r="J21" i="4" s="1"/>
  <c r="AE21" i="2"/>
  <c r="J29" i="4" s="1"/>
  <c r="AE29" i="2"/>
  <c r="J37" i="4" s="1"/>
  <c r="AE28" i="2"/>
  <c r="J36" i="4" s="1"/>
  <c r="AE5" i="2"/>
  <c r="J13" i="4" s="1"/>
  <c r="AE14" i="2"/>
  <c r="J22" i="4" s="1"/>
  <c r="AE22" i="2"/>
  <c r="J30" i="4" s="1"/>
  <c r="AE30" i="2"/>
  <c r="AE23" i="2"/>
  <c r="J31" i="4" s="1"/>
  <c r="AE20" i="2"/>
  <c r="J28" i="4" s="1"/>
  <c r="AE6" i="2"/>
  <c r="J14" i="4" s="1"/>
  <c r="AE15" i="2"/>
  <c r="J23" i="4" s="1"/>
  <c r="AE4" i="2"/>
  <c r="AE16" i="2"/>
  <c r="J24" i="4" s="1"/>
  <c r="AE24" i="2"/>
  <c r="J32" i="4" s="1"/>
  <c r="J17" i="4"/>
  <c r="AE25" i="2"/>
  <c r="J33" i="4" s="1"/>
  <c r="AE18" i="2"/>
  <c r="J26" i="4" s="1"/>
  <c r="AE11" i="2"/>
  <c r="J19" i="4" s="1"/>
  <c r="AE27" i="2"/>
  <c r="J35" i="4" s="1"/>
  <c r="AE12" i="2"/>
  <c r="J20" i="4" s="1"/>
  <c r="AE7" i="2"/>
  <c r="J15" i="4" s="1"/>
  <c r="AE17" i="2"/>
  <c r="J25" i="4" s="1"/>
  <c r="AE26" i="2"/>
  <c r="J34" i="4" s="1"/>
  <c r="AE19" i="2"/>
  <c r="J27" i="4" s="1"/>
  <c r="AD29" i="2"/>
  <c r="AD30" i="2"/>
  <c r="AD4" i="2"/>
  <c r="AD5" i="2"/>
  <c r="AD11" i="2"/>
  <c r="AD25" i="2"/>
  <c r="AD17" i="2"/>
  <c r="AD9" i="2"/>
  <c r="AD20" i="2"/>
  <c r="AD19" i="2"/>
  <c r="AD26" i="2"/>
  <c r="AD10" i="2"/>
  <c r="AD24" i="2"/>
  <c r="AD16" i="2"/>
  <c r="AD8" i="2"/>
  <c r="AD23" i="2"/>
  <c r="AD15" i="2"/>
  <c r="AD7" i="2"/>
  <c r="AD27" i="2"/>
  <c r="AD14" i="2"/>
  <c r="AD28" i="2"/>
  <c r="AD12" i="2"/>
  <c r="AD18" i="2"/>
  <c r="J18" i="4"/>
  <c r="AD22" i="2"/>
  <c r="AD6" i="2"/>
  <c r="AD21" i="2"/>
  <c r="AD13" i="2"/>
  <c r="AF29" i="2" l="1"/>
  <c r="I37" i="4"/>
  <c r="J38" i="4"/>
  <c r="AG30" i="2"/>
  <c r="I38" i="4"/>
  <c r="AF30" i="2"/>
  <c r="AG29" i="2"/>
  <c r="AO29" i="2" s="1"/>
  <c r="AF28" i="2"/>
  <c r="I36" i="4"/>
  <c r="AF26" i="2"/>
  <c r="I34" i="4"/>
  <c r="AF16" i="2"/>
  <c r="I24" i="4"/>
  <c r="AF18" i="2"/>
  <c r="I26" i="4"/>
  <c r="AF19" i="2"/>
  <c r="I27" i="4"/>
  <c r="AF27" i="2"/>
  <c r="I35" i="4"/>
  <c r="AF11" i="2"/>
  <c r="I19" i="4"/>
  <c r="AF9" i="2"/>
  <c r="I17" i="4"/>
  <c r="AF8" i="2"/>
  <c r="I16" i="4"/>
  <c r="AF22" i="2"/>
  <c r="I30" i="4"/>
  <c r="AF23" i="2"/>
  <c r="I31" i="4"/>
  <c r="AF6" i="2"/>
  <c r="I14" i="4"/>
  <c r="AF24" i="2"/>
  <c r="I32" i="4"/>
  <c r="AF7" i="2"/>
  <c r="I15" i="4"/>
  <c r="AF20" i="2"/>
  <c r="I28" i="4"/>
  <c r="AF5" i="2"/>
  <c r="I13" i="4"/>
  <c r="AF10" i="2"/>
  <c r="I18" i="4"/>
  <c r="AF14" i="2"/>
  <c r="I22" i="4"/>
  <c r="AF17" i="2"/>
  <c r="I25" i="4"/>
  <c r="AF25" i="2"/>
  <c r="I33" i="4"/>
  <c r="AF13" i="2"/>
  <c r="I21" i="4"/>
  <c r="AF21" i="2"/>
  <c r="I29" i="4"/>
  <c r="AF12" i="2"/>
  <c r="I20" i="4"/>
  <c r="AF15" i="2"/>
  <c r="I23" i="4"/>
  <c r="AF4" i="2"/>
  <c r="I12" i="4"/>
  <c r="AG4" i="2"/>
  <c r="J12" i="4"/>
  <c r="AG16" i="2"/>
  <c r="AG10" i="2"/>
  <c r="AG25" i="2"/>
  <c r="AG5" i="2"/>
  <c r="AG7" i="2"/>
  <c r="AG6" i="2"/>
  <c r="AG23" i="2"/>
  <c r="AG11" i="2"/>
  <c r="AG19" i="2"/>
  <c r="AG27" i="2"/>
  <c r="AG14" i="2"/>
  <c r="AG18" i="2"/>
  <c r="AG13" i="2"/>
  <c r="AG28" i="2"/>
  <c r="AG12" i="2"/>
  <c r="AG9" i="2"/>
  <c r="AG26" i="2"/>
  <c r="AG24" i="2"/>
  <c r="AG15" i="2"/>
  <c r="AG8" i="2"/>
  <c r="AG17" i="2"/>
  <c r="AG22" i="2"/>
  <c r="AG21" i="2"/>
  <c r="AG20" i="2"/>
  <c r="AL29" i="2" l="1"/>
  <c r="AU29" i="2"/>
  <c r="AK29" i="2"/>
  <c r="AV29" i="2"/>
  <c r="AI29" i="2"/>
  <c r="AT29" i="2"/>
  <c r="AJ29" i="2"/>
  <c r="AQ29" i="2"/>
  <c r="AN29" i="2"/>
  <c r="AR29" i="2"/>
  <c r="AS29" i="2"/>
  <c r="AW29" i="2"/>
  <c r="AH29" i="2"/>
  <c r="AP29" i="2"/>
  <c r="AM29" i="2"/>
  <c r="AK30" i="2"/>
  <c r="AI30" i="2"/>
  <c r="AW30" i="2"/>
  <c r="AM30" i="2"/>
  <c r="AS30" i="2"/>
  <c r="AN30" i="2"/>
  <c r="AT30" i="2"/>
  <c r="AJ30" i="2"/>
  <c r="AP30" i="2"/>
  <c r="AO30" i="2"/>
  <c r="AL30" i="2"/>
  <c r="AQ30" i="2"/>
  <c r="AH30" i="2"/>
  <c r="AV30" i="2"/>
  <c r="AR30" i="2"/>
  <c r="AU30" i="2"/>
  <c r="AO6" i="2"/>
  <c r="AH6" i="2"/>
  <c r="AP6" i="2"/>
  <c r="AI6" i="2"/>
  <c r="AQ6" i="2"/>
  <c r="AJ6" i="2"/>
  <c r="AS6" i="2"/>
  <c r="AK6" i="2"/>
  <c r="AT6" i="2"/>
  <c r="AR6" i="2"/>
  <c r="AL6" i="2"/>
  <c r="AU6" i="2"/>
  <c r="AM6" i="2"/>
  <c r="AV6" i="2"/>
  <c r="AN6" i="2"/>
  <c r="AW6" i="2"/>
  <c r="AN5" i="2"/>
  <c r="AW5" i="2"/>
  <c r="AO5" i="2"/>
  <c r="AH5" i="2"/>
  <c r="AP5" i="2"/>
  <c r="AI5" i="2"/>
  <c r="AQ5" i="2"/>
  <c r="AR5" i="2"/>
  <c r="AJ5" i="2"/>
  <c r="AS5" i="2"/>
  <c r="AK5" i="2"/>
  <c r="AT5" i="2"/>
  <c r="AL5" i="2"/>
  <c r="AU5" i="2"/>
  <c r="AM5" i="2"/>
  <c r="AV5" i="2"/>
  <c r="AM28" i="2"/>
  <c r="AV28" i="2"/>
  <c r="AN28" i="2"/>
  <c r="AW28" i="2"/>
  <c r="AQ28" i="2"/>
  <c r="AS28" i="2"/>
  <c r="AO28" i="2"/>
  <c r="AI28" i="2"/>
  <c r="AT28" i="2"/>
  <c r="AR28" i="2"/>
  <c r="AH28" i="2"/>
  <c r="AP28" i="2"/>
  <c r="AJ28" i="2"/>
  <c r="AK28" i="2"/>
  <c r="AL28" i="2"/>
  <c r="AU28" i="2"/>
  <c r="AK18" i="2"/>
  <c r="AT18" i="2"/>
  <c r="AR18" i="2"/>
  <c r="AL18" i="2"/>
  <c r="AU18" i="2"/>
  <c r="AO18" i="2"/>
  <c r="AM18" i="2"/>
  <c r="AV18" i="2"/>
  <c r="AN18" i="2"/>
  <c r="AW18" i="2"/>
  <c r="AH18" i="2"/>
  <c r="AP18" i="2"/>
  <c r="AI18" i="2"/>
  <c r="AQ18" i="2"/>
  <c r="AJ18" i="2"/>
  <c r="AS18" i="2"/>
  <c r="AO14" i="2"/>
  <c r="AH14" i="2"/>
  <c r="AP14" i="2"/>
  <c r="AI14" i="2"/>
  <c r="AQ14" i="2"/>
  <c r="AK14" i="2"/>
  <c r="AJ14" i="2"/>
  <c r="AS14" i="2"/>
  <c r="AT14" i="2"/>
  <c r="AR14" i="2"/>
  <c r="AL14" i="2"/>
  <c r="AU14" i="2"/>
  <c r="AM14" i="2"/>
  <c r="AV14" i="2"/>
  <c r="AN14" i="2"/>
  <c r="AW14" i="2"/>
  <c r="AR25" i="2"/>
  <c r="AJ25" i="2"/>
  <c r="AS25" i="2"/>
  <c r="AU25" i="2"/>
  <c r="AK25" i="2"/>
  <c r="AT25" i="2"/>
  <c r="AL25" i="2"/>
  <c r="AW25" i="2"/>
  <c r="AN25" i="2"/>
  <c r="AM25" i="2"/>
  <c r="AV25" i="2"/>
  <c r="AO25" i="2"/>
  <c r="AH25" i="2"/>
  <c r="AP25" i="2"/>
  <c r="AI25" i="2"/>
  <c r="AQ25" i="2"/>
  <c r="AN13" i="2"/>
  <c r="AW13" i="2"/>
  <c r="AO13" i="2"/>
  <c r="AH13" i="2"/>
  <c r="AP13" i="2"/>
  <c r="AI13" i="2"/>
  <c r="AQ13" i="2"/>
  <c r="AR13" i="2"/>
  <c r="AJ13" i="2"/>
  <c r="AS13" i="2"/>
  <c r="AK13" i="2"/>
  <c r="AT13" i="2"/>
  <c r="AL13" i="2"/>
  <c r="AU13" i="2"/>
  <c r="AM13" i="2"/>
  <c r="AV13" i="2"/>
  <c r="AI8" i="2"/>
  <c r="AQ8" i="2"/>
  <c r="AJ8" i="2"/>
  <c r="AS8" i="2"/>
  <c r="AK8" i="2"/>
  <c r="AT8" i="2"/>
  <c r="AV8" i="2"/>
  <c r="AL8" i="2"/>
  <c r="AU8" i="2"/>
  <c r="AM8" i="2"/>
  <c r="AN8" i="2"/>
  <c r="AW8" i="2"/>
  <c r="AO8" i="2"/>
  <c r="AR8" i="2"/>
  <c r="AH8" i="2"/>
  <c r="AP8" i="2"/>
  <c r="AH15" i="2"/>
  <c r="AP15" i="2"/>
  <c r="AI15" i="2"/>
  <c r="AQ15" i="2"/>
  <c r="AL15" i="2"/>
  <c r="AJ15" i="2"/>
  <c r="AS15" i="2"/>
  <c r="AK15" i="2"/>
  <c r="AT15" i="2"/>
  <c r="AU15" i="2"/>
  <c r="AM15" i="2"/>
  <c r="AV15" i="2"/>
  <c r="AR15" i="2"/>
  <c r="AN15" i="2"/>
  <c r="AW15" i="2"/>
  <c r="AO15" i="2"/>
  <c r="AI24" i="2"/>
  <c r="AQ24" i="2"/>
  <c r="AT24" i="2"/>
  <c r="AJ24" i="2"/>
  <c r="AS24" i="2"/>
  <c r="AK24" i="2"/>
  <c r="AL24" i="2"/>
  <c r="AU24" i="2"/>
  <c r="AM24" i="2"/>
  <c r="AV24" i="2"/>
  <c r="AW24" i="2"/>
  <c r="AN24" i="2"/>
  <c r="AO24" i="2"/>
  <c r="AR24" i="2"/>
  <c r="AH24" i="2"/>
  <c r="AP24" i="2"/>
  <c r="AL27" i="2"/>
  <c r="AU27" i="2"/>
  <c r="AN27" i="2"/>
  <c r="AO27" i="2"/>
  <c r="AQ27" i="2"/>
  <c r="AM27" i="2"/>
  <c r="AV27" i="2"/>
  <c r="AW27" i="2"/>
  <c r="AR27" i="2"/>
  <c r="AI27" i="2"/>
  <c r="AH27" i="2"/>
  <c r="AP27" i="2"/>
  <c r="AS27" i="2"/>
  <c r="AJ27" i="2"/>
  <c r="AK27" i="2"/>
  <c r="AT27" i="2"/>
  <c r="AK10" i="2"/>
  <c r="AT10" i="2"/>
  <c r="AO10" i="2"/>
  <c r="AR10" i="2"/>
  <c r="AL10" i="2"/>
  <c r="AU10" i="2"/>
  <c r="AM10" i="2"/>
  <c r="AV10" i="2"/>
  <c r="AN10" i="2"/>
  <c r="AW10" i="2"/>
  <c r="AH10" i="2"/>
  <c r="AP10" i="2"/>
  <c r="AI10" i="2"/>
  <c r="AQ10" i="2"/>
  <c r="AJ10" i="2"/>
  <c r="AS10" i="2"/>
  <c r="AR17" i="2"/>
  <c r="AJ17" i="2"/>
  <c r="AS17" i="2"/>
  <c r="AK17" i="2"/>
  <c r="AT17" i="2"/>
  <c r="AL17" i="2"/>
  <c r="AU17" i="2"/>
  <c r="AM17" i="2"/>
  <c r="AV17" i="2"/>
  <c r="AN17" i="2"/>
  <c r="AW17" i="2"/>
  <c r="AO17" i="2"/>
  <c r="AH17" i="2"/>
  <c r="AP17" i="2"/>
  <c r="AI17" i="2"/>
  <c r="AQ17" i="2"/>
  <c r="AK26" i="2"/>
  <c r="AT26" i="2"/>
  <c r="AO26" i="2"/>
  <c r="AQ26" i="2"/>
  <c r="AR26" i="2"/>
  <c r="AL26" i="2"/>
  <c r="AU26" i="2"/>
  <c r="AV26" i="2"/>
  <c r="AW26" i="2"/>
  <c r="AM26" i="2"/>
  <c r="AN26" i="2"/>
  <c r="AP26" i="2"/>
  <c r="AI26" i="2"/>
  <c r="AH26" i="2"/>
  <c r="AJ26" i="2"/>
  <c r="AS26" i="2"/>
  <c r="AL19" i="2"/>
  <c r="AU19" i="2"/>
  <c r="AH19" i="2"/>
  <c r="AM19" i="2"/>
  <c r="AV19" i="2"/>
  <c r="AR19" i="2"/>
  <c r="AN19" i="2"/>
  <c r="AW19" i="2"/>
  <c r="AP19" i="2"/>
  <c r="AO19" i="2"/>
  <c r="AI19" i="2"/>
  <c r="AQ19" i="2"/>
  <c r="AJ19" i="2"/>
  <c r="AS19" i="2"/>
  <c r="AK19" i="2"/>
  <c r="AT19" i="2"/>
  <c r="AI16" i="2"/>
  <c r="AQ16" i="2"/>
  <c r="AT16" i="2"/>
  <c r="AM16" i="2"/>
  <c r="AJ16" i="2"/>
  <c r="AS16" i="2"/>
  <c r="AK16" i="2"/>
  <c r="AV16" i="2"/>
  <c r="AL16" i="2"/>
  <c r="AU16" i="2"/>
  <c r="AN16" i="2"/>
  <c r="AW16" i="2"/>
  <c r="AO16" i="2"/>
  <c r="AR16" i="2"/>
  <c r="AH16" i="2"/>
  <c r="AP16" i="2"/>
  <c r="AO22" i="2"/>
  <c r="AQ22" i="2"/>
  <c r="AH22" i="2"/>
  <c r="AP22" i="2"/>
  <c r="AI22" i="2"/>
  <c r="AT22" i="2"/>
  <c r="AU22" i="2"/>
  <c r="AJ22" i="2"/>
  <c r="AS22" i="2"/>
  <c r="AK22" i="2"/>
  <c r="AR22" i="2"/>
  <c r="AL22" i="2"/>
  <c r="AM22" i="2"/>
  <c r="AV22" i="2"/>
  <c r="AN22" i="2"/>
  <c r="AW22" i="2"/>
  <c r="AM20" i="2"/>
  <c r="AV20" i="2"/>
  <c r="AN20" i="2"/>
  <c r="AW20" i="2"/>
  <c r="AO20" i="2"/>
  <c r="AR20" i="2"/>
  <c r="AH20" i="2"/>
  <c r="AP20" i="2"/>
  <c r="AQ20" i="2"/>
  <c r="AI20" i="2"/>
  <c r="AJ20" i="2"/>
  <c r="AS20" i="2"/>
  <c r="AK20" i="2"/>
  <c r="AT20" i="2"/>
  <c r="AL20" i="2"/>
  <c r="AU20" i="2"/>
  <c r="AR9" i="2"/>
  <c r="AJ9" i="2"/>
  <c r="AS9" i="2"/>
  <c r="AK9" i="2"/>
  <c r="AT9" i="2"/>
  <c r="AN9" i="2"/>
  <c r="AL9" i="2"/>
  <c r="AU9" i="2"/>
  <c r="AM9" i="2"/>
  <c r="AV9" i="2"/>
  <c r="AW9" i="2"/>
  <c r="AO9" i="2"/>
  <c r="AH9" i="2"/>
  <c r="AP9" i="2"/>
  <c r="AI9" i="2"/>
  <c r="AQ9" i="2"/>
  <c r="AL11" i="2"/>
  <c r="AU11" i="2"/>
  <c r="AM11" i="2"/>
  <c r="AV11" i="2"/>
  <c r="AR11" i="2"/>
  <c r="AN11" i="2"/>
  <c r="AW11" i="2"/>
  <c r="AO11" i="2"/>
  <c r="AH11" i="2"/>
  <c r="AP11" i="2"/>
  <c r="AI11" i="2"/>
  <c r="AQ11" i="2"/>
  <c r="AJ11" i="2"/>
  <c r="AS11" i="2"/>
  <c r="AK11" i="2"/>
  <c r="AT11" i="2"/>
  <c r="AH7" i="2"/>
  <c r="AP7" i="2"/>
  <c r="AI7" i="2"/>
  <c r="AQ7" i="2"/>
  <c r="AJ7" i="2"/>
  <c r="AS7" i="2"/>
  <c r="AK7" i="2"/>
  <c r="AT7" i="2"/>
  <c r="AL7" i="2"/>
  <c r="AU7" i="2"/>
  <c r="AM7" i="2"/>
  <c r="AV7" i="2"/>
  <c r="AR7" i="2"/>
  <c r="AN7" i="2"/>
  <c r="AW7" i="2"/>
  <c r="AO7" i="2"/>
  <c r="AN21" i="2"/>
  <c r="AW21" i="2"/>
  <c r="AH21" i="2"/>
  <c r="AS21" i="2"/>
  <c r="AO21" i="2"/>
  <c r="AJ21" i="2"/>
  <c r="AT21" i="2"/>
  <c r="AP21" i="2"/>
  <c r="AI21" i="2"/>
  <c r="AQ21" i="2"/>
  <c r="AR21" i="2"/>
  <c r="AK21" i="2"/>
  <c r="AL21" i="2"/>
  <c r="AU21" i="2"/>
  <c r="AM21" i="2"/>
  <c r="AV21" i="2"/>
  <c r="AM12" i="2"/>
  <c r="AV12" i="2"/>
  <c r="AN12" i="2"/>
  <c r="AW12" i="2"/>
  <c r="AO12" i="2"/>
  <c r="AR12" i="2"/>
  <c r="AH12" i="2"/>
  <c r="AP12" i="2"/>
  <c r="AI12" i="2"/>
  <c r="AQ12" i="2"/>
  <c r="AJ12" i="2"/>
  <c r="AS12" i="2"/>
  <c r="AK12" i="2"/>
  <c r="AT12" i="2"/>
  <c r="AL12" i="2"/>
  <c r="AU12" i="2"/>
  <c r="AH23" i="2"/>
  <c r="AP23" i="2"/>
  <c r="AU23" i="2"/>
  <c r="AV23" i="2"/>
  <c r="AI23" i="2"/>
  <c r="AQ23" i="2"/>
  <c r="AS23" i="2"/>
  <c r="AL23" i="2"/>
  <c r="AJ23" i="2"/>
  <c r="AK23" i="2"/>
  <c r="AT23" i="2"/>
  <c r="AM23" i="2"/>
  <c r="AR23" i="2"/>
  <c r="AN23" i="2"/>
  <c r="AW23" i="2"/>
  <c r="AO23" i="2"/>
  <c r="AT4" i="2"/>
  <c r="BJ4" i="2" s="1"/>
  <c r="AK4" i="2"/>
  <c r="BA4" i="2" s="1"/>
  <c r="AI4" i="2"/>
  <c r="AY4" i="2" s="1"/>
  <c r="AP4" i="2"/>
  <c r="BF4" i="2" s="1"/>
  <c r="AO4" i="2"/>
  <c r="BE4" i="2" s="1"/>
  <c r="AR4" i="2"/>
  <c r="BH4" i="2" s="1"/>
  <c r="AS4" i="2"/>
  <c r="BI4" i="2" s="1"/>
  <c r="AJ4" i="2"/>
  <c r="AZ4" i="2" s="1"/>
  <c r="AQ4" i="2"/>
  <c r="BG4" i="2" s="1"/>
  <c r="AW4" i="2"/>
  <c r="BM4" i="2" s="1"/>
  <c r="BM5" i="2" s="1"/>
  <c r="AM4" i="2"/>
  <c r="BC4" i="2" s="1"/>
  <c r="AN4" i="2"/>
  <c r="BD4" i="2" s="1"/>
  <c r="AH4" i="2"/>
  <c r="AX4" i="2" s="1"/>
  <c r="AL4" i="2"/>
  <c r="BB4" i="2" s="1"/>
  <c r="AV4" i="2"/>
  <c r="BL4" i="2" s="1"/>
  <c r="AU4" i="2"/>
  <c r="BK4" i="2" s="1"/>
  <c r="BK5" i="2" s="1"/>
  <c r="BK6" i="2" s="1"/>
  <c r="BI5" i="2" l="1"/>
  <c r="BI6" i="2" s="1"/>
  <c r="BI7" i="2" s="1"/>
  <c r="BI8" i="2" s="1"/>
  <c r="BI9" i="2" s="1"/>
  <c r="BI10" i="2" s="1"/>
  <c r="BI11" i="2" s="1"/>
  <c r="BI12" i="2" s="1"/>
  <c r="BI13" i="2" s="1"/>
  <c r="BI14" i="2" s="1"/>
  <c r="BI15" i="2" s="1"/>
  <c r="BI16" i="2" s="1"/>
  <c r="BI17" i="2" s="1"/>
  <c r="BI18" i="2" s="1"/>
  <c r="BI19" i="2" s="1"/>
  <c r="BI20" i="2" s="1"/>
  <c r="BI21" i="2" s="1"/>
  <c r="BI22" i="2" s="1"/>
  <c r="BI23" i="2" s="1"/>
  <c r="BI24" i="2" s="1"/>
  <c r="BI25" i="2" s="1"/>
  <c r="BI26" i="2" s="1"/>
  <c r="BI27" i="2" s="1"/>
  <c r="BI28" i="2" s="1"/>
  <c r="BI29" i="2" s="1"/>
  <c r="BI30" i="2" s="1"/>
  <c r="BI31" i="2" s="1"/>
  <c r="BI32" i="2" s="1"/>
  <c r="BI33" i="2" s="1"/>
  <c r="BI34" i="2" s="1"/>
  <c r="BI35" i="2" s="1"/>
  <c r="BI36" i="2" s="1"/>
  <c r="BI37" i="2" s="1"/>
  <c r="BI38" i="2" s="1"/>
  <c r="BI39" i="2" s="1"/>
  <c r="BI40" i="2" s="1"/>
  <c r="BI41" i="2" s="1"/>
  <c r="BI42" i="2" s="1"/>
  <c r="BI43" i="2" s="1"/>
  <c r="BI44" i="2" s="1"/>
  <c r="BI45" i="2" s="1"/>
  <c r="BI46" i="2" s="1"/>
  <c r="BI47" i="2" s="1"/>
  <c r="BI48" i="2" s="1"/>
  <c r="BI49" i="2" s="1"/>
  <c r="H5" i="4"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X32" i="2" s="1"/>
  <c r="AX33" i="2" s="1"/>
  <c r="AX34" i="2" s="1"/>
  <c r="AX35" i="2" s="1"/>
  <c r="AX36" i="2" s="1"/>
  <c r="AX37" i="2" s="1"/>
  <c r="AX38" i="2" s="1"/>
  <c r="AX39" i="2" s="1"/>
  <c r="AX40" i="2" s="1"/>
  <c r="AX41" i="2" s="1"/>
  <c r="AX42" i="2" s="1"/>
  <c r="AX43" i="2" s="1"/>
  <c r="AX44" i="2" s="1"/>
  <c r="AX45" i="2" s="1"/>
  <c r="AX46" i="2" s="1"/>
  <c r="AX47" i="2" s="1"/>
  <c r="AX48" i="2" s="1"/>
  <c r="AX49" i="2" s="1"/>
  <c r="E7" i="4" s="1"/>
  <c r="BE5" i="2"/>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H6" i="4"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G6" i="4" s="1"/>
  <c r="BF5" i="2"/>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E5" i="4" s="1"/>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G7" i="4" s="1"/>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E6" i="4" s="1"/>
  <c r="BJ5" i="2"/>
  <c r="BJ6" i="2" s="1"/>
  <c r="BJ7" i="2" s="1"/>
  <c r="BJ8" i="2" s="1"/>
  <c r="BJ9" i="2" s="1"/>
  <c r="BJ10" i="2" s="1"/>
  <c r="BJ11" i="2" s="1"/>
  <c r="BJ12" i="2" s="1"/>
  <c r="BJ13" i="2" s="1"/>
  <c r="BJ14" i="2" s="1"/>
  <c r="BJ15" i="2" s="1"/>
  <c r="BJ16" i="2" s="1"/>
  <c r="BJ17" i="2" s="1"/>
  <c r="BJ18" i="2" s="1"/>
  <c r="BJ19" i="2" s="1"/>
  <c r="BJ20" i="2" s="1"/>
  <c r="BJ21" i="2" s="1"/>
  <c r="BJ22" i="2" s="1"/>
  <c r="BJ23" i="2" s="1"/>
  <c r="BJ24" i="2" s="1"/>
  <c r="BJ25" i="2" s="1"/>
  <c r="BJ26" i="2" s="1"/>
  <c r="BJ27" i="2" s="1"/>
  <c r="BJ28" i="2" s="1"/>
  <c r="BJ29" i="2" s="1"/>
  <c r="BJ30" i="2" s="1"/>
  <c r="BJ31" i="2" s="1"/>
  <c r="BJ32" i="2" s="1"/>
  <c r="BJ33" i="2" s="1"/>
  <c r="BJ34" i="2" s="1"/>
  <c r="BJ35" i="2" s="1"/>
  <c r="BJ36" i="2" s="1"/>
  <c r="BJ37" i="2" s="1"/>
  <c r="BJ38" i="2" s="1"/>
  <c r="BJ39" i="2" s="1"/>
  <c r="BJ40" i="2" s="1"/>
  <c r="BJ41" i="2" s="1"/>
  <c r="BJ42" i="2" s="1"/>
  <c r="BJ43" i="2" s="1"/>
  <c r="BJ44" i="2" s="1"/>
  <c r="BJ45" i="2" s="1"/>
  <c r="BJ46" i="2" s="1"/>
  <c r="BJ47" i="2" s="1"/>
  <c r="BJ48" i="2" s="1"/>
  <c r="BJ49" i="2" s="1"/>
  <c r="E4" i="4" s="1"/>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BA37" i="2" s="1"/>
  <c r="BA38" i="2" s="1"/>
  <c r="BA39" i="2" s="1"/>
  <c r="BA40" i="2" s="1"/>
  <c r="BA41" i="2" s="1"/>
  <c r="BA42" i="2" s="1"/>
  <c r="BA43" i="2" s="1"/>
  <c r="BA44" i="2" s="1"/>
  <c r="BA45" i="2" s="1"/>
  <c r="BA46" i="2" s="1"/>
  <c r="BA47" i="2" s="1"/>
  <c r="BA48" i="2" s="1"/>
  <c r="BA49" i="2" s="1"/>
  <c r="H7" i="4"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Y30" i="2" s="1"/>
  <c r="AY31" i="2" s="1"/>
  <c r="AY32" i="2" s="1"/>
  <c r="AY33" i="2" s="1"/>
  <c r="AY34" i="2" s="1"/>
  <c r="AY35" i="2" s="1"/>
  <c r="AY36" i="2" s="1"/>
  <c r="AY37" i="2" s="1"/>
  <c r="AY38" i="2" s="1"/>
  <c r="AY39" i="2" s="1"/>
  <c r="AY40" i="2" s="1"/>
  <c r="AY41" i="2" s="1"/>
  <c r="AY42" i="2" s="1"/>
  <c r="AY43" i="2" s="1"/>
  <c r="AY44" i="2" s="1"/>
  <c r="AY45" i="2" s="1"/>
  <c r="AY46" i="2" s="1"/>
  <c r="AY47" i="2" s="1"/>
  <c r="AY48" i="2" s="1"/>
  <c r="AY49" i="2" s="1"/>
  <c r="F7" i="4" s="1"/>
  <c r="BG5" i="2"/>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F5" i="4" s="1"/>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BC41" i="2" s="1"/>
  <c r="BC42" i="2" s="1"/>
  <c r="BC43" i="2" s="1"/>
  <c r="BC44" i="2" s="1"/>
  <c r="BC45" i="2" s="1"/>
  <c r="BC46" i="2" s="1"/>
  <c r="BC47" i="2" s="1"/>
  <c r="BC48" i="2" s="1"/>
  <c r="BC49" i="2" s="1"/>
  <c r="F6" i="4" s="1"/>
  <c r="BL5" i="2"/>
  <c r="BL6" i="2" s="1"/>
  <c r="BL7" i="2" s="1"/>
  <c r="BL8" i="2" s="1"/>
  <c r="BL9" i="2" s="1"/>
  <c r="BL10" i="2" s="1"/>
  <c r="BL11" i="2" s="1"/>
  <c r="BL12" i="2" s="1"/>
  <c r="BL13" i="2" s="1"/>
  <c r="BL14" i="2" s="1"/>
  <c r="BL15" i="2" s="1"/>
  <c r="BL16" i="2" s="1"/>
  <c r="BL17" i="2" s="1"/>
  <c r="BL18" i="2" s="1"/>
  <c r="BL19" i="2" s="1"/>
  <c r="BL20" i="2" s="1"/>
  <c r="BL21" i="2" s="1"/>
  <c r="BL22" i="2" s="1"/>
  <c r="BL23" i="2" s="1"/>
  <c r="BL24" i="2" s="1"/>
  <c r="BL25" i="2" s="1"/>
  <c r="BL26" i="2" s="1"/>
  <c r="BL27" i="2" s="1"/>
  <c r="BL28" i="2" s="1"/>
  <c r="BL29" i="2" s="1"/>
  <c r="BL30" i="2" s="1"/>
  <c r="BL31" i="2" s="1"/>
  <c r="BL32" i="2" s="1"/>
  <c r="BL33" i="2" s="1"/>
  <c r="BL34" i="2" s="1"/>
  <c r="BL35" i="2" s="1"/>
  <c r="BL36" i="2" s="1"/>
  <c r="BL37" i="2" s="1"/>
  <c r="BL38" i="2" s="1"/>
  <c r="BL39" i="2" s="1"/>
  <c r="BL40" i="2" s="1"/>
  <c r="BL41" i="2" s="1"/>
  <c r="BL42" i="2" s="1"/>
  <c r="BL43" i="2" s="1"/>
  <c r="BL44" i="2" s="1"/>
  <c r="BL45" i="2" s="1"/>
  <c r="BL46" i="2" s="1"/>
  <c r="BL47" i="2" s="1"/>
  <c r="BL48" i="2" s="1"/>
  <c r="BL49" i="2" s="1"/>
  <c r="G4" i="4" s="1"/>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M6" i="2"/>
  <c r="BM7" i="2" s="1"/>
  <c r="BM8" i="2" s="1"/>
  <c r="BM9" i="2" s="1"/>
  <c r="BM10" i="2" s="1"/>
  <c r="BM11" i="2" s="1"/>
  <c r="BM12" i="2" s="1"/>
  <c r="BM13" i="2" s="1"/>
  <c r="BM14" i="2" s="1"/>
  <c r="BM15" i="2" s="1"/>
  <c r="BM16" i="2" s="1"/>
  <c r="BM17" i="2" s="1"/>
  <c r="BM18" i="2" s="1"/>
  <c r="BM19" i="2" s="1"/>
  <c r="BM20" i="2" s="1"/>
  <c r="BM21" i="2" s="1"/>
  <c r="BM22" i="2" s="1"/>
  <c r="BM23" i="2" s="1"/>
  <c r="BM24" i="2" s="1"/>
  <c r="BM25" i="2" s="1"/>
  <c r="BM26" i="2" s="1"/>
  <c r="BM27" i="2" s="1"/>
  <c r="BM28" i="2" s="1"/>
  <c r="BM29" i="2" s="1"/>
  <c r="BM30" i="2" s="1"/>
  <c r="BM31" i="2" s="1"/>
  <c r="BM32" i="2" s="1"/>
  <c r="BM33" i="2" s="1"/>
  <c r="BM34" i="2" s="1"/>
  <c r="BM35" i="2" s="1"/>
  <c r="BM36" i="2" s="1"/>
  <c r="BM37" i="2" s="1"/>
  <c r="BM38" i="2" s="1"/>
  <c r="BM39" i="2" s="1"/>
  <c r="BM40" i="2" s="1"/>
  <c r="BM41" i="2" s="1"/>
  <c r="BM42" i="2" s="1"/>
  <c r="BM43" i="2" s="1"/>
  <c r="BM44" i="2" s="1"/>
  <c r="BM45" i="2" s="1"/>
  <c r="BM46" i="2" s="1"/>
  <c r="BM47" i="2" s="1"/>
  <c r="BM48" i="2" s="1"/>
  <c r="BM49" i="2" s="1"/>
  <c r="H4" i="4" s="1"/>
  <c r="BK7" i="2"/>
  <c r="BK8" i="2" s="1"/>
  <c r="BK9" i="2" s="1"/>
  <c r="BK10" i="2" s="1"/>
  <c r="BK11" i="2" s="1"/>
  <c r="BK12" i="2" s="1"/>
  <c r="BK13" i="2" s="1"/>
  <c r="BK14" i="2" s="1"/>
  <c r="BK15" i="2" s="1"/>
  <c r="BK16" i="2" s="1"/>
  <c r="BK17" i="2" s="1"/>
  <c r="BK18" i="2" s="1"/>
  <c r="BK19" i="2" s="1"/>
  <c r="BK20" i="2" s="1"/>
  <c r="BK21" i="2" s="1"/>
  <c r="BK22" i="2" s="1"/>
  <c r="BK23" i="2" s="1"/>
  <c r="BK24" i="2" s="1"/>
  <c r="BK25" i="2" s="1"/>
  <c r="BK26" i="2" s="1"/>
  <c r="BK27" i="2" s="1"/>
  <c r="BK28" i="2" s="1"/>
  <c r="BK29" i="2" s="1"/>
  <c r="BK30" i="2" s="1"/>
  <c r="BK31" i="2" s="1"/>
  <c r="BK32" i="2" s="1"/>
  <c r="BK33" i="2" s="1"/>
  <c r="BK34" i="2" s="1"/>
  <c r="BK35" i="2" s="1"/>
  <c r="BK36" i="2" s="1"/>
  <c r="BK37" i="2" s="1"/>
  <c r="BK38" i="2" s="1"/>
  <c r="BK39" i="2" s="1"/>
  <c r="BK40" i="2" s="1"/>
  <c r="BK41" i="2" s="1"/>
  <c r="BK42" i="2" s="1"/>
  <c r="BK43" i="2" s="1"/>
  <c r="BK44" i="2" s="1"/>
  <c r="BK45" i="2" s="1"/>
  <c r="BK46" i="2" s="1"/>
  <c r="BK47" i="2" s="1"/>
  <c r="BK48" i="2" s="1"/>
  <c r="BK49" i="2" s="1"/>
  <c r="F4" i="4" s="1"/>
  <c r="G5" i="4" l="1"/>
  <c r="AU51" i="2"/>
</calcChain>
</file>

<file path=xl/sharedStrings.xml><?xml version="1.0" encoding="utf-8"?>
<sst xmlns="http://schemas.openxmlformats.org/spreadsheetml/2006/main" count="374" uniqueCount="275">
  <si>
    <t>Business Metrics</t>
  </si>
  <si>
    <t>Technology Metrics</t>
  </si>
  <si>
    <r>
      <t xml:space="preserve">Number (Do Not Change) 
</t>
    </r>
    <r>
      <rPr>
        <b/>
        <sz val="10"/>
        <color theme="1"/>
        <rFont val="Calibri (Body)"/>
      </rPr>
      <t>Legend: RED: Form Not Completed, GREEN: Form Completed, ORANGE: Verify Form is the correct one</t>
    </r>
  </si>
  <si>
    <t>Use Case Title</t>
  </si>
  <si>
    <t>Use Case Description</t>
  </si>
  <si>
    <t>Submitted By</t>
  </si>
  <si>
    <t>Meeting Ivitees</t>
  </si>
  <si>
    <t>Function</t>
  </si>
  <si>
    <t>Date Use Case 
Meeting Scheduled</t>
  </si>
  <si>
    <t>Date V-Capture Meeting Scheduled</t>
  </si>
  <si>
    <t>Status</t>
  </si>
  <si>
    <t>Status Comments</t>
  </si>
  <si>
    <t>Stakeholders</t>
  </si>
  <si>
    <t>How is it done today?</t>
  </si>
  <si>
    <t>Data Required to Develop Use Case</t>
  </si>
  <si>
    <t>Value Comment</t>
  </si>
  <si>
    <t>Business Metric Score</t>
  </si>
  <si>
    <t>Technology Metric Score</t>
  </si>
  <si>
    <t>Business Bucket</t>
  </si>
  <si>
    <t>Technology Bucket</t>
  </si>
  <si>
    <t>Don not remove used for normalization</t>
  </si>
  <si>
    <t>Automate workflows across functions and organizations leveraging Siemens TeamCenter</t>
  </si>
  <si>
    <t>Siemens and Maana are discussing a partnership to enable their flagship digital platform “TeamCenter” to have graphQL and microservice capabilities.  Teamcenter modules that utilize Maana will enable automated workflows across functions and organizations within a corporation.  We are not sure how relevant this is to CVX, it depends if we adopt Siemen’s Teamcenter.  That barrier is a high running cost for Siemen’s technologies.  ABU uses Subsea engineering associates as an integrity management platform, which would benefit from graphQL capabilities to CVX technologies and data to lower running costs, improve capabilities, improve data access.</t>
  </si>
  <si>
    <t>Larry Bowden</t>
  </si>
  <si>
    <t>Cross Functional</t>
  </si>
  <si>
    <t>Future Opportunity</t>
  </si>
  <si>
    <t>UC D&amp;C, FE: Mike Sprawls, Steven Szabo, Esteban Montero, Keith Johnston, Connie Fuentes</t>
  </si>
  <si>
    <t>Create modern framework for all Upstream D&amp;C processes.  Reduces op-ex with efficiency gains and new capabilities to reduce risk and improve performance</t>
  </si>
  <si>
    <t>General</t>
  </si>
  <si>
    <t>SEEQ is discussing graphQL connectivity so that we can incorporate our timeseries data into Maana for knowledge acquisition and automated decision making as events occur.  CPP, GOM, SJV may be able to use this capability.  The ETC FE FOSC would be able to demonstrate higher value through increased capabilities.</t>
  </si>
  <si>
    <t>We met with Seeq and discussed the opportunities but at this point it is too early to move forwards with Seeq. Need to check back in a few months.</t>
  </si>
  <si>
    <t>FOSC: Luc Huyse, Irene Stein, Kush</t>
  </si>
  <si>
    <t>Able to include operational data with design and maintenance data.  May be possible to include environmental data.  All 4 data types enable barrier model evaluation to improve decision making to extend asset life or reduce costs from non-optimal reliability/maintenance/SCM processes</t>
  </si>
  <si>
    <t>ABU uses Subsea engineering associates as an integrity management platform, which would benefit from graphQL capabilities to CVX technologies and data to lower running costs, improve capabilities, improve data access.</t>
  </si>
  <si>
    <t xml:space="preserve">This might tie to TeamCenter so tie together with ABU. </t>
  </si>
  <si>
    <t>ABU: Stuart Payne, Afton Galbraith</t>
  </si>
  <si>
    <t>Lower costs and reduce time to add capabilities for ABU by pointing to existing CVX capabilities using the platform being developed.  Also better protects IP by not putting all eggs in one basket.</t>
  </si>
  <si>
    <t>Laura Bandura is now with GOM and is inquiring for ways to use knowledge graph capabilities for GOM.  We have a future discussion setup.</t>
  </si>
  <si>
    <t>TBD</t>
  </si>
  <si>
    <t>New</t>
  </si>
  <si>
    <t>Draw her back to the solution.    Having someone that have experience with Google. Laura has knowledge graphs it might be worth asking Laura if she would be interested in extending the work with Maana.  Integrate the work she has done into Maana and integrate with other use cases we are developing.</t>
  </si>
  <si>
    <t>GOM: Laura Bandura</t>
  </si>
  <si>
    <t>Met with Laura and they are looking at possibel use cases.</t>
  </si>
  <si>
    <t>Tech computing is creating AI to automate workflows for MCBU with Petrophysics SMEs.  The technology would benefit from being encapsulated as a microservice and available to all people and processes that create or utilize well logs.  Demonstrated low costs for commercialization could inspire other data science or ITC uses.</t>
  </si>
  <si>
    <t>This workflow might be a worflow to tie in with Laura's KG.  Could also be a tie in to TeamCenter to call and execute.</t>
  </si>
  <si>
    <t>Edward Mason, Sun Boquin, Laura Bandura, Steven Szabo, Xin Feng</t>
  </si>
  <si>
    <t>Reduce manual efforts, integrate cross organizational workflows, improve production significantly from reducing risk and improving confidence with new feedback process to match reservoir/well forecasting with actuals for improved optimization</t>
  </si>
  <si>
    <t>Fishing Operations</t>
  </si>
  <si>
    <t>How many times should I attempt to fish?  Analyze success rate, depth of fish, rig cost, tool and side track cost and provide max number of fishing attempts (if any)</t>
  </si>
  <si>
    <t>Fredrik Vaage</t>
  </si>
  <si>
    <t>Drilling</t>
  </si>
  <si>
    <t>UC Complete</t>
  </si>
  <si>
    <t xml:space="preserve">Form will be submitted by July 1, 2019 so please schedule DA Meteing after that date. You can have one meeting with Submitted by Fredrik Vaage can be </t>
  </si>
  <si>
    <t>Optimization of supply boats or trucks</t>
  </si>
  <si>
    <t>Optimal schedule for shared supply boats.  If two rigs are waiting on equipment is it more economical to spot hire a second boat.  Equipment is 2 hours away for Rig B, is it best to kick of boat to Rig A and spot hire for Rig B</t>
  </si>
  <si>
    <t>Form will be submitted by July 1, 2019 so please schedule DA Meteing after that date</t>
  </si>
  <si>
    <t xml:space="preserve">Rig Selection Optimization </t>
  </si>
  <si>
    <t xml:space="preserve">This project will assist in the rig selection and ensure that the rig selected is fit for purpose. </t>
  </si>
  <si>
    <t>WellLine for Chevron</t>
  </si>
  <si>
    <t>Try to expand it to include some kind of decision making “helper”</t>
  </si>
  <si>
    <t>Not Applicable - WellLine</t>
  </si>
  <si>
    <t xml:space="preserve">Spec sheet database </t>
  </si>
  <si>
    <t>Analyze all equipment in the well against spec sheet for equipment to be run and verify clearances</t>
  </si>
  <si>
    <t>Offset well analysis for identifying wellbore instability</t>
  </si>
  <si>
    <t>Takes too long to mine the data for events.  Would like to tabulate the data and then move into Studio.  Build a hazards database.  Help to identify wellbore instability</t>
  </si>
  <si>
    <t>Beth Stump</t>
  </si>
  <si>
    <t>Geology/Drilling</t>
  </si>
  <si>
    <t>Schedule meeting for after July 1, 2019</t>
  </si>
  <si>
    <t>MCBU, GOM</t>
  </si>
  <si>
    <t>Not being done because it takes too long to identify where the data is</t>
  </si>
  <si>
    <t>WellView, TRUDAS, railroad db, Petrolink, CDs and hard drives, Geolog, O: drive</t>
  </si>
  <si>
    <t>shorten well plan</t>
  </si>
  <si>
    <t>WellLine validation and added data sources</t>
  </si>
  <si>
    <t>what kinds of sources can feed WellLine?  Test to see how much other data we can fit into the application</t>
  </si>
  <si>
    <t>Marcus Jones</t>
  </si>
  <si>
    <t>Morning reports</t>
  </si>
  <si>
    <t>Automatically creating reports from data.  Build out a dashboard, image capture, recommend next actions based on historical data.  Daily predictive analytics based on morning report data</t>
  </si>
  <si>
    <t>UC Meeting Completed and Documetion In Progresss</t>
  </si>
  <si>
    <t>Drilling tools optimization</t>
  </si>
  <si>
    <t>Given specific downhole drilling tools, what tool does the best job in specific areas/fields.  What combo of tools will give us the highest efficiency</t>
  </si>
  <si>
    <t>Dave Rodrick</t>
  </si>
  <si>
    <t>Anecdotal, narrow focus on past experiences</t>
  </si>
  <si>
    <t>Drilling reports, Wellview</t>
  </si>
  <si>
    <t>increase drilling time by 10%, requires integration with design optimization processes</t>
  </si>
  <si>
    <t>Automated Integrated Design (AID) P&amp;ID Knowledge Graphs</t>
  </si>
  <si>
    <t xml:space="preserve">The objective of this development is to determine whether facility PIDs can be transposed into knowledge graphs. The information represented by the lines and symbols on PIDS are assemblies of much larger data sets. To truly digitize the PID we would need to ingest and transpose the information on the and related to the PID in the form of a knowledge graph. </t>
  </si>
  <si>
    <t>Keith Johnston</t>
  </si>
  <si>
    <t>FE</t>
  </si>
  <si>
    <t>6/27/2019 3:00 - 4:00 PM</t>
  </si>
  <si>
    <t>Help automate engineering workflows related to P&amp;ID analysis using other processes (Standards, HES, etc.)</t>
  </si>
  <si>
    <t>FE ESRA Integration</t>
  </si>
  <si>
    <t>By providing a solution that will facilitate the consolidation of pipe and valve classes to facilitate standardization of components will ultimately lead to reduced material inventory, increase sharing between projects and business units, reduce costs for contracting engineering services and allow the Chevron engineers to focus on higher value work.</t>
  </si>
  <si>
    <t>Maurice May
Esteban Montero</t>
  </si>
  <si>
    <t>SCM improvements</t>
  </si>
  <si>
    <t>Lifecycle Management Tool</t>
  </si>
  <si>
    <r>
      <t xml:space="preserve">Concept for an application of the Systems Engineering V  in a product that takes Maana through the stages of the V including definition of requirements through process analyses to verification and validation. 
</t>
    </r>
    <r>
      <rPr>
        <b/>
        <sz val="11"/>
        <color theme="1"/>
        <rFont val="Calibri"/>
        <family val="2"/>
        <scheme val="minor"/>
      </rPr>
      <t>Integrated Safegaurd Model</t>
    </r>
    <r>
      <rPr>
        <sz val="12"/>
        <color theme="1"/>
        <rFont val="Calibri"/>
        <family val="2"/>
        <scheme val="minor"/>
      </rPr>
      <t xml:space="preserve">
Lifecycle Management Tool: ISM is a tool to model safeguards in a way that allows to analyze interactions, behaviors, feedback, and other system features in order to identify unsafe scenarios and increase awareness of system functionality and behavior. This can be achieved by modeling the control structure of any system as a knowledge graph. This solution can have a set/library of generalized control structures that can be customized for specific analyses 
</t>
    </r>
    <r>
      <rPr>
        <b/>
        <sz val="11"/>
        <color theme="1"/>
        <rFont val="Calibri"/>
        <family val="2"/>
        <scheme val="minor"/>
      </rPr>
      <t>Unsafe Action Predictor</t>
    </r>
    <r>
      <rPr>
        <sz val="12"/>
        <color theme="1"/>
        <rFont val="Calibri"/>
        <family val="2"/>
        <scheme val="minor"/>
      </rPr>
      <t xml:space="preserve">
Lifecycle Management Tool: Object Process Methodology allows us to architect any system in a way that can be translated into a knowledge graph. Architecting a system using a graph will allows us to integrate form and functions to other sources of knowledge in this list
Lifecycle Management Tool: By combining scenarios of a system behavior we can model potential scenarios of unsafe actions based on identifying potential conflicts of controls, failed actions, etc. 
</t>
    </r>
    <r>
      <rPr>
        <b/>
        <sz val="11"/>
        <color theme="1"/>
        <rFont val="Calibri"/>
        <family val="2"/>
        <scheme val="minor"/>
      </rPr>
      <t>System Architect Assistant</t>
    </r>
    <r>
      <rPr>
        <sz val="12"/>
        <color theme="1"/>
        <rFont val="Calibri"/>
        <family val="2"/>
        <scheme val="minor"/>
      </rPr>
      <t xml:space="preserve">
Lifecycle Management Tool: Object Process Methodology allows us to architect any system in a way that can be translated into a knowledge graph. Architecting a system using a graph will allows us to integrate form and functions to other sources of knowledge in this list
</t>
    </r>
  </si>
  <si>
    <t>Esteban Montero</t>
  </si>
  <si>
    <t>6/19/2019 1:00 - 2:00 PM</t>
  </si>
  <si>
    <t>Related to lifecycle</t>
  </si>
  <si>
    <t xml:space="preserve">Enables new capabilities to automate complex workflows in engineering to operations.  Adds consistency to operations and improves process safety.
Incident reduction, increased reliability, reduced SME time, increased consistency and standardization 
Incident reduction, increased reliability, reduced SME time, increased consistency and standardization </t>
  </si>
  <si>
    <t>New tools to manless facilities and autonomous operations</t>
  </si>
  <si>
    <t>Reduce efforts and lower risks needed to achieve increased autonomous operations and manless facilities.</t>
  </si>
  <si>
    <t>Operations</t>
  </si>
  <si>
    <t>Upstream D&amp;C: Mike Sprawls, Steven Szabo, Esteban Montero, iField Teams.</t>
  </si>
  <si>
    <t>High risks, new tools and capabilities are needed</t>
  </si>
  <si>
    <t>Apply STAMP philosophy to automate CAST and STPA processes for complex facilities to reduce risk.  Implement new AI assistant tools to alert when operations deviates from plans and recommend corrective actions.</t>
  </si>
  <si>
    <t xml:space="preserve">Upstream Well abandonment Planning and Execution Digital Tool </t>
  </si>
  <si>
    <t xml:space="preserve"> abandonment planning focus within CEMREC’s Upstream Environmental Management group. The background you shared seemed it would pair extremely well with the Well Line application. To recap, at a high-level, you’re looking for a tool that can assist with Abandonment:_x000D_
•	Planning_x000D_
•	Scheduling / Prioritization_x000D_
•	Data Collection / Integration_x000D_
•	Work Flow Automation_x000D_
_x000D_
Given that 1,200 abandonments will take place this year by Chevron, and likely 1,300 and 1,400 in the following years, you’re also looking to leverage a tool that can integrate with your systems of records: Well View, Lotus (soon to be Foresight), and other public records._x000D_
_x000D_
I know our Well Line team are keen to demonstrate the Well Line application for you. I’ve also included Louisa Reid, our Chevron Technology Venture Project Manager responsible for Maana within Chevron. I would ask that you please connect with her as she is in the process of compiling a list of Use Cases across divisions within Chevron to be executed under the new SW License Agreement for Maana and CTV. _x000D_
</t>
  </si>
  <si>
    <t>Fauke, Aaron</t>
  </si>
  <si>
    <t>Forwarded from Ryan after a meeting with Bakersfield.</t>
  </si>
  <si>
    <t>Risk Modeling assistant for MIT STAMP applications of CAST, STPA</t>
  </si>
  <si>
    <t>Facilitate appliction of STAMP philosophy to CAST, STPA risk assessments for complex facilities.  Legacy risk assessment methods are based on experience and are not systematic based on systems engineering principles.  Modern risk assessment practices require significant cognitive tasks for the participants.  Knowledge graphs can be used to apply STAMP philosophy for systems enginering risk assessments more effectively.</t>
  </si>
  <si>
    <t>Bowden, Larry</t>
  </si>
  <si>
    <t>Mike Sprawls, Esteban Montero</t>
  </si>
  <si>
    <t>Process safety improvement, efficiency savings, cognitive task standardization, build and apply risk knowledge</t>
  </si>
  <si>
    <t>Heat exchanger fouling resistance evaluation and process improvement</t>
  </si>
  <si>
    <t>Apply knowledge graphs to help evaluate heat exchanger fouling and provide life cycle cost support for decisions that affect fouling rates</t>
  </si>
  <si>
    <t>Ian Luna</t>
  </si>
  <si>
    <t>Heat exchanger fouling has an impact on refinery turn around planning and process efficiencies</t>
  </si>
  <si>
    <t>Unconvention well modeling</t>
  </si>
  <si>
    <t>Maana can be used to help determine which well models to employ and for which purpose, as well as providing a way to implement AI as a proxie for well model use.</t>
  </si>
  <si>
    <t>Edgar Dias</t>
  </si>
  <si>
    <t>We currently utilize 3rd parties to develop AI models that do not have domain knowledge.  It would be more efficient to develop models in a platform that retains SME knowledge that utilize production forecasts.</t>
  </si>
  <si>
    <t>Sales and Trading 1</t>
  </si>
  <si>
    <t>Jennifer Chao</t>
  </si>
  <si>
    <t>S&amp;T</t>
  </si>
  <si>
    <t>Sales and Trading 2</t>
  </si>
  <si>
    <t xml:space="preserve">WellSafe Well Control Drills </t>
  </si>
  <si>
    <t xml:space="preserve">This will ensure that the appropriate well control drills are conducted to prepare D&amp;C personnel for upcoming operations </t>
  </si>
  <si>
    <t>Completion components and acid compatibility</t>
  </si>
  <si>
    <t>This project will simply the project planning for workover that involve pumping acid down the completion.</t>
  </si>
  <si>
    <t xml:space="preserve">Edge Real Time Monitoring </t>
  </si>
  <si>
    <t xml:space="preserve">Allow predictive real time monitoring in the field </t>
  </si>
  <si>
    <t>Manufacturing Use Case 1</t>
  </si>
  <si>
    <t>Ryan Cheffe is interested in submitting a use case for manufacturing</t>
  </si>
  <si>
    <t>Ryan Cheffe</t>
  </si>
  <si>
    <t>Manufacturing</t>
  </si>
  <si>
    <t>Totals</t>
  </si>
  <si>
    <t>Maana Use Case Qualification Results</t>
  </si>
  <si>
    <t>Note: Do not edit this sheet, edit 'Use Cases' tab only</t>
  </si>
  <si>
    <t>ID</t>
  </si>
  <si>
    <t>Case Title</t>
  </si>
  <si>
    <t>Business Metrics Score</t>
  </si>
  <si>
    <t>Technology Metrics Score</t>
  </si>
  <si>
    <t>Scoring Card</t>
  </si>
  <si>
    <t>Category</t>
  </si>
  <si>
    <t>Area</t>
  </si>
  <si>
    <t>3 Points</t>
  </si>
  <si>
    <t>2 Points</t>
  </si>
  <si>
    <t>1 Point</t>
  </si>
  <si>
    <t>Weigh Factor</t>
  </si>
  <si>
    <t>Metric Description</t>
  </si>
  <si>
    <r>
      <t xml:space="preserve">High Priority Operations
</t>
    </r>
    <r>
      <rPr>
        <b/>
        <sz val="11"/>
        <color theme="1"/>
        <rFont val="ArialMT"/>
      </rPr>
      <t>(Business Units: GOM, TCO, MCBU, Manufacturing, ?)</t>
    </r>
  </si>
  <si>
    <t>Impacting all 5 BUs</t>
  </si>
  <si>
    <t>Impacting 4-3 BUs</t>
  </si>
  <si>
    <t>Impacting 2-1 BUs</t>
  </si>
  <si>
    <t xml:space="preserve">This metric captures the priority of key Business Units for Chevron. The 5th BU definition is pending. </t>
  </si>
  <si>
    <r>
      <t xml:space="preserve">High Priority Digital Platforms 
</t>
    </r>
    <r>
      <rPr>
        <b/>
        <sz val="11"/>
        <color theme="1"/>
        <rFont val="ArialMT"/>
      </rPr>
      <t>(Subsurface, Surface, D&amp;C)</t>
    </r>
  </si>
  <si>
    <t>Impacting all 3 Platforms</t>
  </si>
  <si>
    <t>Impacting 2 Platforms</t>
  </si>
  <si>
    <t>Impacting 1 Platform</t>
  </si>
  <si>
    <t>This metric captures the priority of Digital Platforms at Chevron. Note Digital Platforms are not software products.</t>
  </si>
  <si>
    <t>Business Value</t>
  </si>
  <si>
    <t>&gt;$4M/yr</t>
  </si>
  <si>
    <t>&lt; $4M &gt; $1M/yr</t>
  </si>
  <si>
    <t>&lt;1M/yr</t>
  </si>
  <si>
    <t xml:space="preserve">Business value includes all potential financial impact on operating expenses and revenue. </t>
  </si>
  <si>
    <t>Sponsor Influence</t>
  </si>
  <si>
    <t>Functional Level</t>
  </si>
  <si>
    <t>Business Level</t>
  </si>
  <si>
    <t>Team Level</t>
  </si>
  <si>
    <t xml:space="preserve">Project sponsors at functional levels of the broad Chevron organization will receive more points. </t>
  </si>
  <si>
    <t>Business Scalability</t>
  </si>
  <si>
    <t>Part of a Broader Program</t>
  </si>
  <si>
    <t>Potential Link to other POC/ Pilot</t>
  </si>
  <si>
    <t>No Link to Other POC/Pilot</t>
  </si>
  <si>
    <t>POCs which contribute to larger Chevron Digital initiatives will receive more points.</t>
  </si>
  <si>
    <t>Reusing Features from Maana / Prior Projects</t>
  </si>
  <si>
    <t>High Reuse (similar project done before)</t>
  </si>
  <si>
    <t>Medium Reuse (some features from prior projects)</t>
  </si>
  <si>
    <t>Low or No Reuse</t>
  </si>
  <si>
    <t xml:space="preserve">Working on POCs where in areas where the Maana platform has been used, will reduce the effort. </t>
  </si>
  <si>
    <t>Creating Artifacts Reusable in the Future</t>
  </si>
  <si>
    <t>Several New Features</t>
  </si>
  <si>
    <t>Some New Features</t>
  </si>
  <si>
    <t>Minimal or No New Features</t>
  </si>
  <si>
    <t xml:space="preserve">The ability to leverage artifacts in future projects will be prioritized. </t>
  </si>
  <si>
    <t>Development Effort</t>
  </si>
  <si>
    <t>4 - 6 Weeks in Effort</t>
  </si>
  <si>
    <t>6 - 12 Weeks in Effort</t>
  </si>
  <si>
    <t>&gt;12 Weeks Effort</t>
  </si>
  <si>
    <t>Effort estimates prepared based on Maana's prior projects, and assesment on problem complexity and extent.</t>
  </si>
  <si>
    <t>SME Availibility</t>
  </si>
  <si>
    <t>High</t>
  </si>
  <si>
    <t>Medium</t>
  </si>
  <si>
    <t>Low</t>
  </si>
  <si>
    <t xml:space="preserve">This is an indication that the SME has a time to commit to the POC development. </t>
  </si>
  <si>
    <t>SME Effort</t>
  </si>
  <si>
    <t xml:space="preserve">This is an indication of the required commitment from the SME. </t>
  </si>
  <si>
    <t>Data Availibility</t>
  </si>
  <si>
    <t>All</t>
  </si>
  <si>
    <t>Some</t>
  </si>
  <si>
    <t>No Availibility</t>
  </si>
  <si>
    <t>Data availbility will determine progress and impact effort estimates. </t>
  </si>
  <si>
    <t>Leveraging Models</t>
  </si>
  <si>
    <t>Multiple models being used</t>
  </si>
  <si>
    <t>2 Models</t>
  </si>
  <si>
    <t>Single Model</t>
  </si>
  <si>
    <t>Applications which leverage a larger number of models receive more points, as this would be an indication of integration of knowledge.</t>
  </si>
  <si>
    <t>Built-in learning / feedback loop</t>
  </si>
  <si>
    <t xml:space="preserve">Significant Built-In Learning </t>
  </si>
  <si>
    <t>Some Built-In Learning</t>
  </si>
  <si>
    <t>Limited built-in Learning</t>
  </si>
  <si>
    <t>A key characteristic of an ideal Maana application.  ORDL</t>
  </si>
  <si>
    <t>Quantifiable Success Criteria</t>
  </si>
  <si>
    <t>Having a clearly defined success criteria informed by quantifiable measures of how the problem is solved today</t>
  </si>
  <si>
    <t>Some quantifiable key success criteria</t>
  </si>
  <si>
    <t>Succes Criteria Defined but Hard to Quantify</t>
  </si>
  <si>
    <t>Projects where quantifiable success criteria is available and defined will receive more points.</t>
  </si>
  <si>
    <t>Current Approach to Problem</t>
  </si>
  <si>
    <t>Well-known problem in the industry, with solutions available</t>
  </si>
  <si>
    <t>Problem known in the industry with some solutions which partially solve it</t>
  </si>
  <si>
    <t>Problem either not common in the industry or with no solutions available</t>
  </si>
  <si>
    <t xml:space="preserve">Problems understood in the industry would receive more points, as opposed to R&amp;D type of projects. </t>
  </si>
  <si>
    <t>Value for Customer</t>
  </si>
  <si>
    <t>Business Line- Business Area where Maana will be used</t>
  </si>
  <si>
    <t>Upstream (Drilling, Wells etc)</t>
  </si>
  <si>
    <t>Downstream (Refineries etc)</t>
  </si>
  <si>
    <t>Corporate, Support (shared services)</t>
  </si>
  <si>
    <t>Organizational Unit- Unit where Maana will be deployment</t>
  </si>
  <si>
    <t>Geographical Business units</t>
  </si>
  <si>
    <t>Central Engineering Dept (e.g., ETC etc)</t>
  </si>
  <si>
    <t>Global Service (e.g., Global procurement etc)</t>
  </si>
  <si>
    <t>Core Disciplines-Process where Maana will be deployment</t>
  </si>
  <si>
    <t>Production, SubSea, Process Engineering</t>
  </si>
  <si>
    <t>Drilling and Completions, Geosciences</t>
  </si>
  <si>
    <t>Non-core Oil &amp; Gas Functions, (e.g., Trading, Procurement)</t>
  </si>
  <si>
    <t>Customer- Level of Engagement with Maana</t>
  </si>
  <si>
    <t>Ultimate Business Owner</t>
  </si>
  <si>
    <t>Specialist, SME</t>
  </si>
  <si>
    <t>Data Science</t>
  </si>
  <si>
    <t>Level of improvement- Maana will contribute to current process</t>
  </si>
  <si>
    <t>Ultimate Business Process</t>
  </si>
  <si>
    <t>Specialist, SME process</t>
  </si>
  <si>
    <t>Development Projects/ Operating Assets</t>
  </si>
  <si>
    <t>Major Upstream Captial Projects*, Large Upstream operating assets**</t>
  </si>
  <si>
    <t>Medium Development Projects and Operating Assets</t>
  </si>
  <si>
    <t>DownStream Capital Projects and Assets</t>
  </si>
  <si>
    <t>Scalability- Customer operations where Maana can be scaled</t>
  </si>
  <si>
    <t>Value for Maana</t>
  </si>
  <si>
    <t>Resuse features in Maana</t>
  </si>
  <si>
    <t>&gt;70 usage</t>
  </si>
  <si>
    <t>&gt;40-&lt;70% usage</t>
  </si>
  <si>
    <t>&lt;40% usage</t>
  </si>
  <si>
    <t>Introduce new reusable features to Maana</t>
  </si>
  <si>
    <t>&gt;70 new</t>
  </si>
  <si>
    <t>&gt;40-&lt;70% new</t>
  </si>
  <si>
    <t>&lt;40% new</t>
  </si>
  <si>
    <t>Effort involved on developing a model- Maana success with customer</t>
  </si>
  <si>
    <t>Can deliver 100% of the scope within the time frame</t>
  </si>
  <si>
    <t>Can deliver 80-100% within the time frame</t>
  </si>
  <si>
    <t>Can deliver less than 80% in the time frame</t>
  </si>
  <si>
    <t>Quality of data- Quality assurance for customer</t>
  </si>
  <si>
    <t>No impact to accuracy of the model. No clean up required</t>
  </si>
  <si>
    <t>Model accuracy is &gt;50%- &lt;70% due to data quality. Minor cleaning of data without distorting relevance and meaning of the data to the business</t>
  </si>
  <si>
    <t>Model accuracy is less than 50% due to data quality. Cleaning data will distort relevance and meaning of the data to the business</t>
  </si>
  <si>
    <t>Ease of consuming and using source data</t>
  </si>
  <si>
    <t>Data is easily consumable (like strucutured data) without too much effort</t>
  </si>
  <si>
    <t>Data is easily consumable with some manipulation. No new technology is required to consume the data (Structured + some unstructured data)</t>
  </si>
  <si>
    <t>Large effort required in consuming data (only unstructured data where we need to develop new technology to consume it)</t>
  </si>
  <si>
    <t>Idea</t>
  </si>
  <si>
    <t>UC Meeting Scheduled</t>
  </si>
  <si>
    <t>VC Meeting Scheduled</t>
  </si>
  <si>
    <t>Moved to Ranking Log</t>
  </si>
  <si>
    <t>Follow Up At a Later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</si>
</sst>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color theme="1"/>
      <name val="Calibri"/>
      <family val="2"/>
      <scheme val="minor"/>
    </font>
    <font>
      <b/>
      <sz val="12"/>
      <color theme="1"/>
      <name val="Calibri"/>
      <family val="2"/>
      <scheme val="minor"/>
    </font>
    <font>
      <sz val="11"/>
      <color rgb="FFFF0000"/>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b/>
      <sz val="18"/>
      <color rgb="FFFF0000"/>
      <name val="Calibri"/>
      <family val="2"/>
      <scheme val="minor"/>
    </font>
    <font>
      <b/>
      <sz val="18"/>
      <color theme="1"/>
      <name val="ArialMT"/>
      <family val="2"/>
    </font>
    <font>
      <b/>
      <sz val="12"/>
      <color theme="0"/>
      <name val="ArialMT"/>
      <family val="2"/>
    </font>
    <font>
      <b/>
      <sz val="12"/>
      <color theme="1"/>
      <name val="ArialMT"/>
      <family val="2"/>
    </font>
    <font>
      <b/>
      <sz val="12"/>
      <color theme="1"/>
      <name val="ArialMT"/>
    </font>
    <font>
      <sz val="12"/>
      <color theme="1"/>
      <name val="ArialMT"/>
      <family val="2"/>
    </font>
    <font>
      <sz val="12"/>
      <color theme="0"/>
      <name val="ArialMT"/>
      <family val="2"/>
    </font>
    <font>
      <b/>
      <sz val="16"/>
      <color theme="1"/>
      <name val="Calibri"/>
      <family val="2"/>
      <scheme val="minor"/>
    </font>
    <font>
      <b/>
      <sz val="14"/>
      <color theme="0"/>
      <name val="Calibri"/>
      <family val="2"/>
      <scheme val="minor"/>
    </font>
    <font>
      <b/>
      <sz val="11"/>
      <color theme="1"/>
      <name val="ArialMT"/>
    </font>
    <font>
      <b/>
      <sz val="11"/>
      <color theme="1"/>
      <name val="Calibri"/>
      <family val="2"/>
      <scheme val="minor"/>
    </font>
    <font>
      <sz val="10"/>
      <color theme="1"/>
      <name val="Arial"/>
      <family val="2"/>
    </font>
    <font>
      <sz val="10"/>
      <color theme="1"/>
      <name val="ArialMT"/>
      <family val="2"/>
    </font>
    <font>
      <sz val="14"/>
      <color theme="1"/>
      <name val="ArialMT"/>
      <family val="2"/>
    </font>
    <font>
      <b/>
      <sz val="8"/>
      <color theme="1"/>
      <name val="Calibri"/>
      <family val="2"/>
      <scheme val="minor"/>
    </font>
    <font>
      <b/>
      <sz val="10"/>
      <color theme="1"/>
      <name val="ArialMT"/>
    </font>
    <font>
      <b/>
      <sz val="14"/>
      <color theme="1"/>
      <name val="ArialMT"/>
    </font>
    <font>
      <b/>
      <sz val="8"/>
      <color theme="1"/>
      <name val="ArialMT"/>
    </font>
    <font>
      <sz val="8"/>
      <color theme="1"/>
      <name val="ArialMT"/>
    </font>
    <font>
      <sz val="8"/>
      <color theme="1"/>
      <name val="ArialMT"/>
      <family val="2"/>
    </font>
    <font>
      <b/>
      <sz val="7"/>
      <color theme="1"/>
      <name val="ArialMT"/>
    </font>
    <font>
      <sz val="7"/>
      <color theme="1"/>
      <name val="ArialMT"/>
      <family val="2"/>
    </font>
    <font>
      <sz val="16"/>
      <color theme="1"/>
      <name val="Calibri"/>
      <family val="2"/>
      <scheme val="minor"/>
    </font>
    <font>
      <b/>
      <sz val="10"/>
      <color theme="1"/>
      <name val="Calibri (Body)"/>
    </font>
    <font>
      <b/>
      <sz val="12"/>
      <color rgb="FFFF0000"/>
      <name val="ArialMT"/>
    </font>
    <font>
      <sz val="12"/>
      <color rgb="FFFF0000"/>
      <name val="ArialMT"/>
    </font>
  </fonts>
  <fills count="21">
    <fill>
      <patternFill patternType="none"/>
    </fill>
    <fill>
      <patternFill patternType="gray125"/>
    </fill>
    <fill>
      <patternFill patternType="solid">
        <fgColor theme="3"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rgb="FF63BE7A"/>
        <bgColor indexed="64"/>
      </patternFill>
    </fill>
    <fill>
      <patternFill patternType="solid">
        <fgColor rgb="FF9CCF7E"/>
        <bgColor indexed="64"/>
      </patternFill>
    </fill>
    <fill>
      <patternFill patternType="solid">
        <fgColor rgb="FFC7DB81"/>
        <bgColor indexed="64"/>
      </patternFill>
    </fill>
    <fill>
      <patternFill patternType="solid">
        <fgColor rgb="FFD6DF82"/>
        <bgColor indexed="64"/>
      </patternFill>
    </fill>
    <fill>
      <patternFill patternType="solid">
        <fgColor rgb="FFFCCA7D"/>
        <bgColor indexed="64"/>
      </patternFill>
    </fill>
    <fill>
      <patternFill patternType="solid">
        <fgColor rgb="FFF2E784"/>
        <bgColor indexed="64"/>
      </patternFill>
    </fill>
    <fill>
      <patternFill patternType="solid">
        <fgColor rgb="FFFBAA77"/>
        <bgColor indexed="64"/>
      </patternFill>
    </fill>
    <fill>
      <patternFill patternType="solid">
        <fgColor rgb="FFFA8971"/>
        <bgColor indexed="64"/>
      </patternFill>
    </fill>
    <fill>
      <patternFill patternType="solid">
        <fgColor rgb="FFF8696B"/>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theme="2" tint="-0.749961851863155"/>
      </left>
      <right style="thin">
        <color theme="2" tint="-0.749961851863155"/>
      </right>
      <top style="thin">
        <color theme="2" tint="-0.749961851863155"/>
      </top>
      <bottom/>
      <diagonal/>
    </border>
    <border>
      <left style="thin">
        <color theme="2" tint="-0.749961851863155"/>
      </left>
      <right style="thin">
        <color theme="2" tint="-0.749961851863155"/>
      </right>
      <top/>
      <bottom/>
      <diagonal/>
    </border>
    <border>
      <left style="thin">
        <color theme="2" tint="-0.749961851863155"/>
      </left>
      <right style="thin">
        <color theme="2" tint="-0.749961851863155"/>
      </right>
      <top/>
      <bottom style="thin">
        <color indexed="64"/>
      </bottom>
      <diagonal/>
    </border>
    <border>
      <left style="thin">
        <color theme="2" tint="-0.749961851863155"/>
      </left>
      <right/>
      <top style="thin">
        <color theme="2" tint="-0.749961851863155"/>
      </top>
      <bottom style="thin">
        <color theme="2" tint="-0.749961851863155"/>
      </bottom>
      <diagonal/>
    </border>
    <border>
      <left style="thin">
        <color theme="2" tint="-0.749961851863155"/>
      </left>
      <right/>
      <top style="thin">
        <color theme="2" tint="-0.749961851863155"/>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8" fillId="0" borderId="0"/>
  </cellStyleXfs>
  <cellXfs count="169">
    <xf numFmtId="0" fontId="0" fillId="0" borderId="0" xfId="0"/>
    <xf numFmtId="0" fontId="0" fillId="0" borderId="1" xfId="0" applyBorder="1" applyAlignment="1">
      <alignment horizontal="center" vertical="center"/>
    </xf>
    <xf numFmtId="22"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applyAlignment="1">
      <alignment vertical="center"/>
    </xf>
    <xf numFmtId="0" fontId="0" fillId="0" borderId="0" xfId="0" applyFont="1" applyAlignment="1">
      <alignment horizontal="center" vertical="center"/>
    </xf>
    <xf numFmtId="0" fontId="4"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pplyAlignment="1">
      <alignment horizontal="left" vertical="top"/>
    </xf>
    <xf numFmtId="0" fontId="0" fillId="0" borderId="0" xfId="0" applyAlignment="1">
      <alignment horizontal="left" vertical="top" wrapText="1"/>
    </xf>
    <xf numFmtId="0" fontId="8" fillId="2" borderId="3" xfId="0" applyFont="1" applyFill="1" applyBorder="1" applyAlignment="1">
      <alignment horizontal="center" vertical="top" wrapText="1"/>
    </xf>
    <xf numFmtId="0" fontId="9" fillId="0" borderId="0" xfId="0" applyFont="1" applyAlignment="1">
      <alignment horizontal="left" vertical="top" wrapText="1"/>
    </xf>
    <xf numFmtId="0" fontId="12" fillId="3"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0" borderId="0" xfId="0" applyFont="1" applyAlignment="1">
      <alignment horizontal="left" vertical="top" wrapText="1"/>
    </xf>
    <xf numFmtId="0" fontId="12" fillId="3"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8" fillId="2" borderId="3" xfId="0" applyFont="1" applyFill="1" applyBorder="1" applyAlignment="1">
      <alignment horizontal="left" vertical="top" wrapText="1"/>
    </xf>
    <xf numFmtId="0" fontId="11" fillId="0" borderId="3" xfId="0" applyFont="1" applyBorder="1" applyAlignment="1">
      <alignment horizontal="left" vertical="top" wrapText="1"/>
    </xf>
    <xf numFmtId="0" fontId="12" fillId="3" borderId="3"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8" fillId="2" borderId="4" xfId="0" applyFont="1" applyFill="1" applyBorder="1" applyAlignment="1">
      <alignment horizontal="center" vertical="top" wrapText="1"/>
    </xf>
    <xf numFmtId="0" fontId="10" fillId="0" borderId="3" xfId="0" applyFont="1" applyBorder="1" applyAlignment="1">
      <alignment horizontal="center" vertical="center" wrapText="1"/>
    </xf>
    <xf numFmtId="0" fontId="5" fillId="0" borderId="0" xfId="0" applyFont="1" applyAlignment="1">
      <alignment horizontal="center" vertical="center"/>
    </xf>
    <xf numFmtId="2" fontId="5" fillId="0" borderId="1" xfId="0" applyNumberFormat="1" applyFont="1" applyBorder="1" applyAlignment="1">
      <alignment horizontal="center" vertical="center"/>
    </xf>
    <xf numFmtId="2" fontId="0" fillId="0" borderId="0" xfId="0" applyNumberFormat="1" applyAlignment="1">
      <alignment wrapText="1"/>
    </xf>
    <xf numFmtId="0" fontId="16" fillId="0" borderId="1" xfId="0" applyFont="1" applyBorder="1"/>
    <xf numFmtId="0" fontId="16" fillId="0" borderId="1" xfId="0" applyFont="1" applyBorder="1" applyAlignment="1">
      <alignment horizontal="center" vertical="center" wrapText="1"/>
    </xf>
    <xf numFmtId="2" fontId="16" fillId="0" borderId="1" xfId="0" applyNumberFormat="1" applyFont="1" applyBorder="1" applyAlignment="1">
      <alignment wrapText="1"/>
    </xf>
    <xf numFmtId="0" fontId="0" fillId="0" borderId="1" xfId="0" applyBorder="1" applyAlignment="1">
      <alignment wrapText="1"/>
    </xf>
    <xf numFmtId="0" fontId="0" fillId="0" borderId="1" xfId="0" applyBorder="1"/>
    <xf numFmtId="2" fontId="0" fillId="0" borderId="1" xfId="0" applyNumberFormat="1" applyBorder="1" applyAlignment="1">
      <alignment wrapText="1"/>
    </xf>
    <xf numFmtId="0" fontId="2" fillId="0" borderId="1" xfId="0" applyFont="1" applyBorder="1" applyAlignment="1">
      <alignment wrapText="1"/>
    </xf>
    <xf numFmtId="0" fontId="2" fillId="0" borderId="1" xfId="0" applyFont="1" applyBorder="1"/>
    <xf numFmtId="2" fontId="2" fillId="0" borderId="1" xfId="0" applyNumberFormat="1" applyFont="1" applyBorder="1" applyAlignment="1">
      <alignment wrapText="1"/>
    </xf>
    <xf numFmtId="22" fontId="0" fillId="0" borderId="1" xfId="0" applyNumberFormat="1" applyBorder="1" applyAlignment="1">
      <alignment wrapText="1"/>
    </xf>
    <xf numFmtId="22" fontId="0" fillId="0" borderId="1" xfId="0" applyNumberFormat="1" applyBorder="1"/>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left" vertical="center" wrapText="1"/>
    </xf>
    <xf numFmtId="22" fontId="0" fillId="0" borderId="9" xfId="0" applyNumberFormat="1" applyBorder="1" applyAlignment="1">
      <alignment horizontal="center" vertical="center"/>
    </xf>
    <xf numFmtId="22" fontId="0" fillId="0" borderId="9" xfId="0" applyNumberFormat="1" applyBorder="1" applyAlignment="1">
      <alignment vertical="center"/>
    </xf>
    <xf numFmtId="2" fontId="0" fillId="0" borderId="9" xfId="0" applyNumberFormat="1" applyBorder="1" applyAlignment="1">
      <alignment horizontal="center" vertical="center" wrapText="1"/>
    </xf>
    <xf numFmtId="0" fontId="17" fillId="0" borderId="1" xfId="0" applyFont="1" applyBorder="1"/>
    <xf numFmtId="0" fontId="1"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2" fontId="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2" fontId="10" fillId="0" borderId="2" xfId="0" applyNumberFormat="1" applyFont="1" applyBorder="1" applyAlignment="1">
      <alignment horizontal="center" vertical="center" wrapText="1"/>
    </xf>
    <xf numFmtId="0" fontId="11" fillId="0" borderId="10" xfId="0" applyFont="1" applyBorder="1" applyAlignment="1">
      <alignment horizontal="left" vertical="center" wrapText="1"/>
    </xf>
    <xf numFmtId="0" fontId="14"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18" fillId="9" borderId="0" xfId="1" applyFill="1"/>
    <xf numFmtId="0" fontId="18" fillId="0" borderId="0" xfId="1"/>
    <xf numFmtId="0" fontId="19" fillId="9" borderId="0" xfId="1" applyFont="1" applyFill="1" applyAlignment="1">
      <alignment vertical="center" textRotation="90"/>
    </xf>
    <xf numFmtId="0" fontId="14" fillId="7" borderId="1" xfId="0" applyFont="1" applyFill="1" applyBorder="1" applyAlignment="1">
      <alignment vertical="center" wrapText="1"/>
    </xf>
    <xf numFmtId="0" fontId="3" fillId="8" borderId="1" xfId="0" applyFont="1" applyFill="1" applyBorder="1" applyAlignment="1">
      <alignment vertical="center" wrapText="1"/>
    </xf>
    <xf numFmtId="0" fontId="0" fillId="0" borderId="0" xfId="0" applyFill="1"/>
    <xf numFmtId="0" fontId="0" fillId="0" borderId="0" xfId="0" applyFill="1" applyAlignment="1">
      <alignment horizontal="center" vertical="center"/>
    </xf>
    <xf numFmtId="2" fontId="0" fillId="0" borderId="0" xfId="0" applyNumberFormat="1" applyFill="1" applyAlignment="1">
      <alignment wrapText="1"/>
    </xf>
    <xf numFmtId="0" fontId="5" fillId="0" borderId="0" xfId="0" applyFont="1" applyFill="1" applyAlignment="1">
      <alignment horizontal="center" vertical="center"/>
    </xf>
    <xf numFmtId="0" fontId="0" fillId="0" borderId="0" xfId="0" applyFill="1" applyAlignment="1">
      <alignment vertical="center"/>
    </xf>
    <xf numFmtId="0" fontId="1" fillId="0" borderId="0" xfId="0" applyFont="1" applyFill="1" applyAlignment="1">
      <alignment horizontal="center" vertical="center"/>
    </xf>
    <xf numFmtId="0" fontId="1" fillId="0" borderId="0" xfId="0" applyFont="1" applyFill="1" applyBorder="1" applyAlignment="1">
      <alignment vertical="center" wrapText="1"/>
    </xf>
    <xf numFmtId="2" fontId="1" fillId="0" borderId="0" xfId="0" applyNumberFormat="1" applyFont="1" applyBorder="1" applyAlignment="1">
      <alignment horizontal="center" vertical="center"/>
    </xf>
    <xf numFmtId="0" fontId="1" fillId="0" borderId="0" xfId="0" applyFont="1" applyAlignment="1">
      <alignment horizontal="center" vertical="center"/>
    </xf>
    <xf numFmtId="1" fontId="1" fillId="0" borderId="0" xfId="0" applyNumberFormat="1" applyFont="1" applyBorder="1" applyAlignment="1">
      <alignment horizontal="center" vertical="center"/>
    </xf>
    <xf numFmtId="0" fontId="16" fillId="0" borderId="0" xfId="0" applyFont="1" applyAlignment="1">
      <alignment horizontal="center" vertical="center" wrapText="1"/>
    </xf>
    <xf numFmtId="0" fontId="16" fillId="0" borderId="1" xfId="0" applyFont="1" applyBorder="1" applyAlignment="1">
      <alignment vertical="center"/>
    </xf>
    <xf numFmtId="1" fontId="16" fillId="0" borderId="0" xfId="0" applyNumberFormat="1" applyFont="1" applyFill="1" applyAlignment="1">
      <alignment horizontal="center" vertical="center"/>
    </xf>
    <xf numFmtId="1" fontId="16" fillId="0" borderId="0" xfId="0" applyNumberFormat="1" applyFont="1" applyAlignment="1">
      <alignment horizontal="center" vertical="center" wrapText="1"/>
    </xf>
    <xf numFmtId="1" fontId="16" fillId="0" borderId="0" xfId="0" applyNumberFormat="1" applyFont="1" applyFill="1" applyBorder="1" applyAlignment="1">
      <alignment vertical="center" wrapText="1"/>
    </xf>
    <xf numFmtId="1" fontId="16" fillId="0" borderId="0" xfId="0" applyNumberFormat="1" applyFont="1" applyBorder="1" applyAlignment="1">
      <alignment horizontal="center" vertical="center"/>
    </xf>
    <xf numFmtId="1" fontId="16" fillId="0" borderId="0" xfId="0" applyNumberFormat="1" applyFont="1" applyAlignment="1">
      <alignment horizontal="center" vertical="center"/>
    </xf>
    <xf numFmtId="1" fontId="20" fillId="0" borderId="0" xfId="0" applyNumberFormat="1" applyFont="1" applyFill="1" applyBorder="1" applyAlignment="1">
      <alignment vertical="center" wrapText="1"/>
    </xf>
    <xf numFmtId="1" fontId="16" fillId="10" borderId="0" xfId="0" applyNumberFormat="1" applyFont="1" applyFill="1" applyAlignment="1">
      <alignment horizontal="center" vertical="center" wrapText="1"/>
    </xf>
    <xf numFmtId="0" fontId="0" fillId="10" borderId="0" xfId="0" applyFill="1" applyAlignment="1">
      <alignment vertical="center"/>
    </xf>
    <xf numFmtId="0" fontId="0" fillId="10" borderId="0" xfId="0" applyFont="1" applyFill="1" applyAlignment="1">
      <alignment horizontal="center" vertical="center"/>
    </xf>
    <xf numFmtId="1" fontId="0" fillId="10" borderId="0" xfId="0" applyNumberFormat="1" applyFill="1" applyAlignment="1">
      <alignment vertical="center"/>
    </xf>
    <xf numFmtId="0" fontId="0" fillId="10" borderId="1" xfId="0" applyFill="1" applyBorder="1"/>
    <xf numFmtId="2" fontId="0" fillId="10" borderId="1" xfId="0" applyNumberFormat="1" applyFill="1" applyBorder="1" applyAlignment="1">
      <alignment wrapText="1"/>
    </xf>
    <xf numFmtId="0" fontId="5" fillId="10" borderId="1" xfId="0" applyFont="1" applyFill="1" applyBorder="1" applyAlignment="1">
      <alignment horizontal="center" vertical="center"/>
    </xf>
    <xf numFmtId="2" fontId="5" fillId="10" borderId="1" xfId="0" applyNumberFormat="1" applyFont="1" applyFill="1" applyBorder="1" applyAlignment="1">
      <alignment horizontal="center" vertical="center"/>
    </xf>
    <xf numFmtId="1" fontId="1" fillId="10" borderId="0" xfId="0" applyNumberFormat="1" applyFont="1" applyFill="1" applyBorder="1" applyAlignment="1">
      <alignment horizontal="center" vertical="center"/>
    </xf>
    <xf numFmtId="0" fontId="15" fillId="11" borderId="0" xfId="1" applyFont="1" applyFill="1" applyAlignment="1">
      <alignment horizontal="center" vertical="center" wrapText="1"/>
    </xf>
    <xf numFmtId="0" fontId="15" fillId="12" borderId="0" xfId="1" applyFont="1" applyFill="1" applyAlignment="1">
      <alignment horizontal="center" vertical="center" wrapText="1"/>
    </xf>
    <xf numFmtId="0" fontId="15" fillId="13" borderId="0" xfId="1" applyFont="1" applyFill="1" applyAlignment="1">
      <alignment horizontal="center" vertical="center" wrapText="1"/>
    </xf>
    <xf numFmtId="0" fontId="15" fillId="14" borderId="0" xfId="1" applyFont="1" applyFill="1" applyAlignment="1">
      <alignment horizontal="center" vertical="center" wrapText="1"/>
    </xf>
    <xf numFmtId="0" fontId="15" fillId="15" borderId="0" xfId="1" applyFont="1" applyFill="1" applyAlignment="1">
      <alignment horizontal="center" vertical="center" wrapText="1"/>
    </xf>
    <xf numFmtId="0" fontId="15" fillId="16" borderId="0" xfId="1" applyFont="1" applyFill="1" applyAlignment="1">
      <alignment horizontal="center" vertical="center" wrapText="1"/>
    </xf>
    <xf numFmtId="0" fontId="18" fillId="9" borderId="0" xfId="1" applyFill="1" applyBorder="1"/>
    <xf numFmtId="2" fontId="21" fillId="9" borderId="0" xfId="1" applyNumberFormat="1" applyFont="1" applyFill="1" applyAlignment="1">
      <alignment vertical="top"/>
    </xf>
    <xf numFmtId="0" fontId="15" fillId="18" borderId="11" xfId="1" applyFont="1" applyFill="1" applyBorder="1" applyAlignment="1">
      <alignment horizontal="center" vertical="center" wrapText="1"/>
    </xf>
    <xf numFmtId="0" fontId="15" fillId="17" borderId="11" xfId="1" applyFont="1" applyFill="1" applyBorder="1" applyAlignment="1">
      <alignment horizontal="center" vertical="center" wrapText="1"/>
    </xf>
    <xf numFmtId="0" fontId="15" fillId="15" borderId="11" xfId="1" applyFont="1" applyFill="1" applyBorder="1" applyAlignment="1">
      <alignment horizontal="center" vertical="center" wrapText="1"/>
    </xf>
    <xf numFmtId="0" fontId="15" fillId="15" borderId="0" xfId="1" applyFont="1" applyFill="1" applyBorder="1" applyAlignment="1">
      <alignment horizontal="center" vertical="center" wrapText="1"/>
    </xf>
    <xf numFmtId="0" fontId="15" fillId="17" borderId="0" xfId="1" applyFont="1" applyFill="1" applyBorder="1" applyAlignment="1">
      <alignment horizontal="center" vertical="center" wrapText="1"/>
    </xf>
    <xf numFmtId="0" fontId="15" fillId="18" borderId="0" xfId="1" applyFont="1" applyFill="1" applyBorder="1" applyAlignment="1">
      <alignment horizontal="center" vertical="center" wrapText="1"/>
    </xf>
    <xf numFmtId="0" fontId="15" fillId="19" borderId="11" xfId="1" applyFont="1" applyFill="1" applyBorder="1" applyAlignment="1">
      <alignment horizontal="center" vertical="center" wrapText="1"/>
    </xf>
    <xf numFmtId="2" fontId="21" fillId="9" borderId="12" xfId="1" applyNumberFormat="1" applyFont="1" applyFill="1" applyBorder="1" applyAlignment="1">
      <alignment vertical="top"/>
    </xf>
    <xf numFmtId="0" fontId="18" fillId="9" borderId="0" xfId="1" applyFill="1" applyAlignment="1">
      <alignment horizontal="center" vertical="center"/>
    </xf>
    <xf numFmtId="0" fontId="21" fillId="9" borderId="0" xfId="1" applyFont="1" applyFill="1" applyAlignment="1">
      <alignment horizontal="center" vertical="center"/>
    </xf>
    <xf numFmtId="0" fontId="18" fillId="9" borderId="0" xfId="1" applyFill="1" applyAlignment="1">
      <alignment wrapText="1"/>
    </xf>
    <xf numFmtId="0" fontId="18" fillId="0" borderId="0" xfId="1" applyAlignment="1">
      <alignment wrapText="1"/>
    </xf>
    <xf numFmtId="0" fontId="21" fillId="0" borderId="0" xfId="1" applyFont="1" applyAlignment="1">
      <alignment horizontal="center" vertical="center"/>
    </xf>
    <xf numFmtId="0" fontId="18" fillId="9" borderId="1" xfId="1" applyFill="1" applyBorder="1" applyAlignment="1">
      <alignment horizontal="center" vertical="center" wrapText="1"/>
    </xf>
    <xf numFmtId="2" fontId="25" fillId="9" borderId="1" xfId="1" applyNumberFormat="1" applyFont="1" applyFill="1" applyBorder="1" applyAlignment="1">
      <alignment horizontal="center" vertical="center" wrapText="1"/>
    </xf>
    <xf numFmtId="0" fontId="26" fillId="9" borderId="1" xfId="1" applyFont="1" applyFill="1" applyBorder="1" applyAlignment="1">
      <alignment horizontal="center" vertical="center" wrapText="1"/>
    </xf>
    <xf numFmtId="0" fontId="0" fillId="0" borderId="0" xfId="0" applyFill="1" applyAlignment="1">
      <alignment vertical="center" wrapText="1"/>
    </xf>
    <xf numFmtId="0" fontId="16" fillId="0" borderId="1" xfId="0" applyFont="1" applyBorder="1" applyAlignment="1">
      <alignment vertical="center" wrapText="1"/>
    </xf>
    <xf numFmtId="0" fontId="0" fillId="0" borderId="1" xfId="0" applyBorder="1" applyAlignment="1">
      <alignment vertical="center" wrapText="1"/>
    </xf>
    <xf numFmtId="0" fontId="0" fillId="10" borderId="1" xfId="0" applyFill="1" applyBorder="1" applyAlignment="1">
      <alignment vertical="center" wrapText="1"/>
    </xf>
    <xf numFmtId="0" fontId="0" fillId="0" borderId="0" xfId="0" applyAlignment="1">
      <alignment vertical="center" wrapText="1"/>
    </xf>
    <xf numFmtId="0" fontId="0" fillId="0" borderId="1" xfId="0" applyBorder="1" applyAlignment="1">
      <alignment vertical="center"/>
    </xf>
    <xf numFmtId="0" fontId="0" fillId="10" borderId="1" xfId="0" applyFill="1" applyBorder="1" applyAlignment="1">
      <alignment vertic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left" wrapText="1"/>
    </xf>
    <xf numFmtId="0" fontId="3" fillId="0" borderId="1" xfId="0" applyFont="1" applyBorder="1" applyAlignment="1">
      <alignment horizontal="center" vertical="center"/>
    </xf>
    <xf numFmtId="22" fontId="3" fillId="0" borderId="1" xfId="0" applyNumberFormat="1" applyFont="1" applyBorder="1" applyAlignment="1">
      <alignment horizontal="center" vertical="center"/>
    </xf>
    <xf numFmtId="22" fontId="3" fillId="0" borderId="9" xfId="0" applyNumberFormat="1" applyFont="1" applyBorder="1" applyAlignment="1">
      <alignment horizontal="center" vertical="center"/>
    </xf>
    <xf numFmtId="0" fontId="28" fillId="0" borderId="0" xfId="0" applyFont="1" applyFill="1" applyAlignment="1">
      <alignment vertical="center"/>
    </xf>
    <xf numFmtId="0" fontId="13" fillId="0" borderId="1" xfId="0" applyFont="1" applyBorder="1" applyAlignment="1">
      <alignment vertical="center"/>
    </xf>
    <xf numFmtId="0" fontId="28" fillId="0" borderId="1" xfId="0" applyFont="1" applyBorder="1" applyAlignment="1">
      <alignment horizontal="center" vertical="center"/>
    </xf>
    <xf numFmtId="0" fontId="13" fillId="10" borderId="1" xfId="0" applyFont="1" applyFill="1" applyBorder="1" applyAlignment="1">
      <alignment horizontal="center" vertical="center"/>
    </xf>
    <xf numFmtId="0" fontId="28" fillId="0" borderId="0" xfId="0" applyFont="1" applyAlignment="1">
      <alignment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0" fillId="10" borderId="1" xfId="0" applyFill="1" applyBorder="1" applyAlignment="1">
      <alignment horizontal="center" vertical="center"/>
    </xf>
    <xf numFmtId="0" fontId="28" fillId="18" borderId="1" xfId="0" applyFont="1" applyFill="1" applyBorder="1" applyAlignment="1">
      <alignment horizontal="center" vertical="center"/>
    </xf>
    <xf numFmtId="0" fontId="28" fillId="20" borderId="1" xfId="0" applyFont="1" applyFill="1" applyBorder="1" applyAlignment="1">
      <alignment horizontal="center" vertical="center"/>
    </xf>
    <xf numFmtId="0" fontId="28" fillId="20" borderId="9" xfId="0" applyFont="1" applyFill="1" applyBorder="1" applyAlignment="1">
      <alignment horizontal="center" vertical="center"/>
    </xf>
    <xf numFmtId="0" fontId="28" fillId="0"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11" fillId="0" borderId="0" xfId="0" applyFont="1" applyAlignment="1">
      <alignment horizontal="center" vertical="center" wrapText="1"/>
    </xf>
    <xf numFmtId="0" fontId="23" fillId="9" borderId="1" xfId="1" applyFont="1" applyFill="1" applyBorder="1" applyAlignment="1">
      <alignment horizontal="center" vertical="center"/>
    </xf>
    <xf numFmtId="0" fontId="10" fillId="0" borderId="4" xfId="0" applyFont="1" applyBorder="1" applyAlignment="1">
      <alignment horizontal="center" vertical="center" wrapText="1"/>
    </xf>
    <xf numFmtId="0" fontId="30" fillId="6" borderId="1" xfId="0" applyFont="1" applyFill="1" applyBorder="1" applyAlignment="1">
      <alignment horizontal="center" vertical="center" wrapText="1"/>
    </xf>
    <xf numFmtId="0" fontId="31" fillId="3" borderId="1"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5" borderId="2" xfId="0" applyFont="1" applyFill="1" applyBorder="1" applyAlignment="1">
      <alignment horizontal="center" vertical="center" wrapText="1"/>
    </xf>
    <xf numFmtId="2" fontId="30" fillId="0" borderId="2" xfId="0" applyNumberFormat="1" applyFont="1" applyBorder="1" applyAlignment="1">
      <alignment horizontal="center" vertical="center" wrapText="1"/>
    </xf>
    <xf numFmtId="0" fontId="31" fillId="0" borderId="10" xfId="0" applyFont="1" applyBorder="1" applyAlignment="1">
      <alignment horizontal="left" vertical="center" wrapText="1"/>
    </xf>
    <xf numFmtId="0" fontId="13" fillId="0" borderId="1" xfId="0" applyFont="1" applyFill="1" applyBorder="1" applyAlignment="1">
      <alignment horizontal="center" vertical="center"/>
    </xf>
    <xf numFmtId="0" fontId="13" fillId="0" borderId="18" xfId="0" applyFont="1" applyFill="1" applyBorder="1" applyAlignment="1">
      <alignment horizontal="center" vertical="center"/>
    </xf>
    <xf numFmtId="0" fontId="13" fillId="0" borderId="15" xfId="0" applyFont="1" applyFill="1" applyBorder="1" applyAlignment="1">
      <alignment horizontal="center" vertical="center"/>
    </xf>
    <xf numFmtId="0" fontId="11" fillId="9" borderId="0" xfId="1" applyFont="1" applyFill="1" applyAlignment="1">
      <alignment horizontal="center" vertical="top"/>
    </xf>
    <xf numFmtId="0" fontId="11" fillId="9" borderId="0" xfId="1" applyFont="1" applyFill="1" applyBorder="1" applyAlignment="1">
      <alignment horizontal="center" vertical="center" textRotation="90"/>
    </xf>
    <xf numFmtId="0" fontId="23" fillId="9" borderId="1" xfId="1" applyFont="1" applyFill="1" applyBorder="1" applyAlignment="1">
      <alignment horizontal="center" vertical="center"/>
    </xf>
    <xf numFmtId="0" fontId="24" fillId="9" borderId="2" xfId="1" applyFont="1" applyFill="1" applyBorder="1" applyAlignment="1">
      <alignment horizontal="left" vertical="center" wrapText="1"/>
    </xf>
    <xf numFmtId="0" fontId="24" fillId="9" borderId="13" xfId="1" applyFont="1" applyFill="1" applyBorder="1" applyAlignment="1">
      <alignment horizontal="left" vertical="center" wrapText="1"/>
    </xf>
    <xf numFmtId="0" fontId="24" fillId="9" borderId="14" xfId="1" applyFont="1" applyFill="1" applyBorder="1" applyAlignment="1">
      <alignment horizontal="left" vertical="center" wrapText="1"/>
    </xf>
    <xf numFmtId="0" fontId="24" fillId="9" borderId="1" xfId="1" applyFont="1" applyFill="1" applyBorder="1" applyAlignment="1">
      <alignment horizontal="left" vertical="center" wrapText="1"/>
    </xf>
    <xf numFmtId="0" fontId="22" fillId="9" borderId="0" xfId="1" applyFont="1" applyFill="1" applyAlignment="1">
      <alignment horizontal="center" vertical="center"/>
    </xf>
    <xf numFmtId="0" fontId="27" fillId="9" borderId="15" xfId="1" applyFont="1" applyFill="1" applyBorder="1" applyAlignment="1">
      <alignment horizontal="left" vertical="center"/>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6" borderId="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cellXfs>
  <cellStyles count="2">
    <cellStyle name="Normal" xfId="0" builtinId="0"/>
    <cellStyle name="Normal 2" xfId="1" xr:uid="{3F3350BD-8C16-9648-A9B8-2F5AEDC54FF9}"/>
  </cellStyles>
  <dxfs count="0"/>
  <tableStyles count="0" defaultTableStyle="TableStyleMedium2" defaultPivotStyle="PivotStyleLight16"/>
  <colors>
    <mruColors>
      <color rgb="FFFA8971"/>
      <color rgb="FF9CD080"/>
      <color rgb="FFFBAA77"/>
      <color rgb="FFFCCA7D"/>
      <color rgb="FFF8696B"/>
      <color rgb="FFF2E784"/>
      <color rgb="FFD6DF82"/>
      <color rgb="FFC7DB81"/>
      <color rgb="FF9CCF7E"/>
      <color rgb="FF63BE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C9E1-10AA-AD44-A128-5375BB7FB135}">
  <dimension ref="A1:BM51"/>
  <sheetViews>
    <sheetView tabSelected="1" zoomScale="60" zoomScaleNormal="60" workbookViewId="0">
      <pane xSplit="3" ySplit="3" topLeftCell="D9" activePane="bottomRight" state="frozen"/>
      <selection pane="bottomRight" activeCell="R18" sqref="R18"/>
      <selection pane="bottomLeft" activeCell="A4" sqref="A4"/>
      <selection pane="topRight" activeCell="D1" sqref="D1"/>
    </sheetView>
  </sheetViews>
  <sheetFormatPr defaultColWidth="8.75" defaultRowHeight="23.45"/>
  <cols>
    <col min="1" max="1" width="16" style="133" customWidth="1"/>
    <col min="2" max="2" width="27.75" style="120" customWidth="1"/>
    <col min="3" max="3" width="67.25" style="120" customWidth="1"/>
    <col min="4" max="4" width="16.75" style="3" customWidth="1"/>
    <col min="5" max="5" width="16.75" customWidth="1"/>
    <col min="6" max="6" width="20.75" customWidth="1"/>
    <col min="7" max="7" width="23.25" style="3" customWidth="1"/>
    <col min="8" max="8" width="33.25" customWidth="1"/>
    <col min="9" max="9" width="39.75" customWidth="1"/>
    <col min="10" max="10" width="54" style="33" customWidth="1"/>
    <col min="11" max="11" width="18.5" style="4" customWidth="1"/>
    <col min="12" max="12" width="23" style="4" customWidth="1"/>
    <col min="13" max="13" width="33.75" style="4" customWidth="1"/>
    <col min="14" max="14" width="62.5" customWidth="1"/>
    <col min="15" max="24" width="9.75" style="3" customWidth="1"/>
    <col min="25" max="29" width="10.75" style="3" customWidth="1"/>
    <col min="30" max="30" width="12.75" style="31" customWidth="1"/>
    <col min="31" max="31" width="13" style="31" customWidth="1"/>
    <col min="32" max="32" width="9.75" style="73" hidden="1" customWidth="1"/>
    <col min="33" max="33" width="10.5" style="73" hidden="1" customWidth="1"/>
    <col min="34" max="43" width="4.25" style="81" hidden="1" customWidth="1"/>
    <col min="44" max="44" width="6.25" style="81" hidden="1" customWidth="1"/>
    <col min="45" max="49" width="4.25" style="81" hidden="1" customWidth="1"/>
    <col min="50" max="65" width="5.25" style="84" hidden="1" customWidth="1"/>
    <col min="66" max="16384" width="8.75" style="4"/>
  </cols>
  <sheetData>
    <row r="1" spans="1:65" s="69" customFormat="1" ht="11.25" customHeight="1">
      <c r="A1" s="129"/>
      <c r="B1" s="116"/>
      <c r="C1" s="116"/>
      <c r="D1" s="66"/>
      <c r="E1" s="65"/>
      <c r="F1" s="65"/>
      <c r="G1" s="66"/>
      <c r="H1" s="65"/>
      <c r="I1" s="65"/>
      <c r="J1" s="67"/>
      <c r="N1" s="65"/>
      <c r="O1" s="151" t="s">
        <v>0</v>
      </c>
      <c r="P1" s="151"/>
      <c r="Q1" s="151"/>
      <c r="R1" s="151"/>
      <c r="S1" s="151"/>
      <c r="T1" s="152" t="s">
        <v>1</v>
      </c>
      <c r="U1" s="153"/>
      <c r="V1" s="153"/>
      <c r="W1" s="153"/>
      <c r="X1" s="153"/>
      <c r="Y1" s="153"/>
      <c r="Z1" s="153"/>
      <c r="AA1" s="153"/>
      <c r="AB1" s="153"/>
      <c r="AC1" s="153"/>
      <c r="AD1" s="68"/>
      <c r="AE1" s="68"/>
      <c r="AF1" s="70"/>
      <c r="AG1" s="70"/>
      <c r="AH1" s="77"/>
      <c r="AI1" s="77"/>
      <c r="AJ1" s="77"/>
      <c r="AK1" s="77"/>
      <c r="AL1" s="77"/>
      <c r="AM1" s="77"/>
      <c r="AN1" s="77"/>
      <c r="AO1" s="77"/>
      <c r="AP1" s="77"/>
      <c r="AQ1" s="77"/>
      <c r="AR1" s="77"/>
      <c r="AS1" s="77"/>
      <c r="AT1" s="77"/>
      <c r="AU1" s="77"/>
      <c r="AV1" s="77"/>
      <c r="AW1" s="77"/>
      <c r="AX1" s="84"/>
      <c r="AY1" s="84"/>
      <c r="AZ1" s="84"/>
      <c r="BA1" s="84"/>
      <c r="BB1" s="84"/>
      <c r="BC1" s="84"/>
      <c r="BD1" s="84"/>
      <c r="BE1" s="84"/>
      <c r="BF1" s="84"/>
      <c r="BG1" s="84"/>
      <c r="BH1" s="84"/>
      <c r="BI1" s="84"/>
      <c r="BJ1" s="84"/>
      <c r="BK1" s="84"/>
      <c r="BL1" s="84"/>
      <c r="BM1" s="84"/>
    </row>
    <row r="2" spans="1:65" s="6" customFormat="1" ht="231" customHeight="1">
      <c r="A2" s="55" t="s">
        <v>2</v>
      </c>
      <c r="B2" s="53" t="s">
        <v>3</v>
      </c>
      <c r="C2" s="53" t="s">
        <v>4</v>
      </c>
      <c r="D2" s="53" t="s">
        <v>5</v>
      </c>
      <c r="E2" s="53" t="s">
        <v>6</v>
      </c>
      <c r="F2" s="53" t="s">
        <v>7</v>
      </c>
      <c r="G2" s="53" t="s">
        <v>8</v>
      </c>
      <c r="H2" s="53" t="s">
        <v>9</v>
      </c>
      <c r="I2" s="53" t="s">
        <v>10</v>
      </c>
      <c r="J2" s="54" t="s">
        <v>11</v>
      </c>
      <c r="K2" s="53" t="s">
        <v>12</v>
      </c>
      <c r="L2" s="53" t="s">
        <v>13</v>
      </c>
      <c r="M2" s="53" t="s">
        <v>14</v>
      </c>
      <c r="N2" s="53" t="s">
        <v>15</v>
      </c>
      <c r="O2" s="52" t="str">
        <f>'Score Card'!B5</f>
        <v>High Priority Operations
(Business Units: GOM, TCO, MCBU, Manufacturing, ?)</v>
      </c>
      <c r="P2" s="52" t="str">
        <f>'Score Card'!B6</f>
        <v>High Priority Digital Platforms 
(Subsurface, Surface, D&amp;C)</v>
      </c>
      <c r="Q2" s="52" t="str">
        <f>'Score Card'!B7</f>
        <v>Business Value</v>
      </c>
      <c r="R2" s="52" t="str">
        <f>'Score Card'!B8</f>
        <v>Sponsor Influence</v>
      </c>
      <c r="S2" s="52" t="str">
        <f>'Score Card'!B9</f>
        <v>Business Scalability</v>
      </c>
      <c r="T2" s="52" t="str">
        <f>'Score Card'!B10</f>
        <v>Reusing Features from Maana / Prior Projects</v>
      </c>
      <c r="U2" s="52" t="str">
        <f>'Score Card'!B11</f>
        <v>Creating Artifacts Reusable in the Future</v>
      </c>
      <c r="V2" s="52" t="str">
        <f>'Score Card'!B12</f>
        <v>Development Effort</v>
      </c>
      <c r="W2" s="52" t="str">
        <f>'Score Card'!B13</f>
        <v>SME Availibility</v>
      </c>
      <c r="X2" s="52" t="str">
        <f>'Score Card'!B14</f>
        <v>SME Effort</v>
      </c>
      <c r="Y2" s="52" t="str">
        <f>'Score Card'!B15</f>
        <v>Data Availibility</v>
      </c>
      <c r="Z2" s="52" t="str">
        <f>'Score Card'!B16</f>
        <v>Leveraging Models</v>
      </c>
      <c r="AA2" s="52" t="str">
        <f>'Score Card'!B17</f>
        <v>Built-in learning / feedback loop</v>
      </c>
      <c r="AB2" s="52" t="str">
        <f>'Score Card'!B18</f>
        <v>Quantifiable Success Criteria</v>
      </c>
      <c r="AC2" s="52" t="str">
        <f>'Score Card'!B19</f>
        <v>Current Approach to Problem</v>
      </c>
      <c r="AD2" s="58" t="s">
        <v>16</v>
      </c>
      <c r="AE2" s="59" t="s">
        <v>17</v>
      </c>
      <c r="AF2" s="75" t="s">
        <v>18</v>
      </c>
      <c r="AG2" s="75" t="s">
        <v>19</v>
      </c>
      <c r="AH2" s="78">
        <v>1</v>
      </c>
      <c r="AI2" s="78">
        <v>2</v>
      </c>
      <c r="AJ2" s="78">
        <v>3</v>
      </c>
      <c r="AK2" s="78">
        <v>4</v>
      </c>
      <c r="AL2" s="78">
        <v>5</v>
      </c>
      <c r="AM2" s="78">
        <v>6</v>
      </c>
      <c r="AN2" s="78">
        <v>7</v>
      </c>
      <c r="AO2" s="78">
        <v>8</v>
      </c>
      <c r="AP2" s="78">
        <v>9</v>
      </c>
      <c r="AQ2" s="78">
        <v>10</v>
      </c>
      <c r="AR2" s="78">
        <v>11</v>
      </c>
      <c r="AS2" s="78">
        <v>12</v>
      </c>
      <c r="AT2" s="78">
        <v>13</v>
      </c>
      <c r="AU2" s="78">
        <v>14</v>
      </c>
      <c r="AV2" s="78">
        <v>15</v>
      </c>
      <c r="AW2" s="78">
        <v>16</v>
      </c>
      <c r="AX2" s="83">
        <v>1</v>
      </c>
      <c r="AY2" s="83">
        <v>2</v>
      </c>
      <c r="AZ2" s="83">
        <v>3</v>
      </c>
      <c r="BA2" s="83">
        <v>4</v>
      </c>
      <c r="BB2" s="83">
        <v>5</v>
      </c>
      <c r="BC2" s="83">
        <v>6</v>
      </c>
      <c r="BD2" s="83">
        <v>7</v>
      </c>
      <c r="BE2" s="83">
        <v>8</v>
      </c>
      <c r="BF2" s="83">
        <v>9</v>
      </c>
      <c r="BG2" s="83">
        <v>10</v>
      </c>
      <c r="BH2" s="83">
        <v>11</v>
      </c>
      <c r="BI2" s="83">
        <v>12</v>
      </c>
      <c r="BJ2" s="83">
        <v>13</v>
      </c>
      <c r="BK2" s="83">
        <v>14</v>
      </c>
      <c r="BL2" s="83">
        <v>15</v>
      </c>
      <c r="BM2" s="83">
        <v>16</v>
      </c>
    </row>
    <row r="3" spans="1:65" s="6" customFormat="1" ht="79.900000000000006" customHeight="1">
      <c r="A3" s="130"/>
      <c r="B3" s="117"/>
      <c r="C3" s="117" t="s">
        <v>20</v>
      </c>
      <c r="D3" s="134"/>
      <c r="E3" s="34"/>
      <c r="F3" s="34"/>
      <c r="G3" s="35"/>
      <c r="H3" s="34"/>
      <c r="I3" s="34"/>
      <c r="J3" s="36"/>
      <c r="K3" s="76"/>
      <c r="L3" s="76"/>
      <c r="M3" s="76"/>
      <c r="N3" s="34"/>
      <c r="O3" s="7">
        <f t="shared" ref="O3:AC3" si="0">MAX(O4:O70)</f>
        <v>3</v>
      </c>
      <c r="P3" s="7">
        <f t="shared" si="0"/>
        <v>3</v>
      </c>
      <c r="Q3" s="7">
        <f t="shared" si="0"/>
        <v>3</v>
      </c>
      <c r="R3" s="7">
        <f t="shared" si="0"/>
        <v>3</v>
      </c>
      <c r="S3" s="7">
        <f t="shared" si="0"/>
        <v>3</v>
      </c>
      <c r="T3" s="7">
        <f t="shared" si="0"/>
        <v>2</v>
      </c>
      <c r="U3" s="7">
        <f t="shared" si="0"/>
        <v>3</v>
      </c>
      <c r="V3" s="7">
        <f t="shared" si="0"/>
        <v>2</v>
      </c>
      <c r="W3" s="7">
        <f t="shared" si="0"/>
        <v>3</v>
      </c>
      <c r="X3" s="7">
        <f t="shared" si="0"/>
        <v>3</v>
      </c>
      <c r="Y3" s="7">
        <f t="shared" si="0"/>
        <v>3</v>
      </c>
      <c r="Z3" s="7">
        <f t="shared" si="0"/>
        <v>3</v>
      </c>
      <c r="AA3" s="7">
        <f t="shared" si="0"/>
        <v>2</v>
      </c>
      <c r="AB3" s="7">
        <f t="shared" si="0"/>
        <v>3</v>
      </c>
      <c r="AC3" s="7">
        <f t="shared" si="0"/>
        <v>3</v>
      </c>
      <c r="AD3" s="63"/>
      <c r="AE3" s="64"/>
      <c r="AF3" s="71"/>
      <c r="AG3" s="71"/>
      <c r="AH3" s="79"/>
      <c r="AI3" s="79"/>
      <c r="AJ3" s="79"/>
      <c r="AK3" s="79"/>
      <c r="AL3" s="79"/>
      <c r="AM3" s="79"/>
      <c r="AN3" s="79"/>
      <c r="AO3" s="79"/>
      <c r="AP3" s="79"/>
      <c r="AQ3" s="79"/>
      <c r="AR3" s="82"/>
      <c r="AS3" s="79"/>
      <c r="AT3" s="79"/>
      <c r="AU3" s="79"/>
      <c r="AV3" s="79"/>
      <c r="AW3" s="79"/>
      <c r="AX3" s="85"/>
      <c r="AY3" s="85"/>
      <c r="AZ3" s="85"/>
      <c r="BA3" s="85"/>
      <c r="BB3" s="85"/>
      <c r="BC3" s="85"/>
      <c r="BD3" s="85"/>
      <c r="BE3" s="85"/>
      <c r="BF3" s="85"/>
      <c r="BG3" s="85"/>
      <c r="BH3" s="85"/>
      <c r="BI3" s="85"/>
      <c r="BJ3" s="85"/>
      <c r="BK3" s="85"/>
      <c r="BL3" s="85"/>
      <c r="BM3" s="85"/>
    </row>
    <row r="4" spans="1:65" ht="63.4" customHeight="1">
      <c r="A4" s="123">
        <v>1</v>
      </c>
      <c r="B4" s="37" t="s">
        <v>21</v>
      </c>
      <c r="C4" s="37" t="s">
        <v>22</v>
      </c>
      <c r="D4" s="38" t="s">
        <v>23</v>
      </c>
      <c r="E4" s="38"/>
      <c r="F4" s="38" t="s">
        <v>24</v>
      </c>
      <c r="G4" s="1"/>
      <c r="H4" s="38"/>
      <c r="I4" s="126" t="s">
        <v>25</v>
      </c>
      <c r="J4" s="39"/>
      <c r="K4" s="37" t="s">
        <v>26</v>
      </c>
      <c r="L4" s="38"/>
      <c r="M4" s="38"/>
      <c r="N4" s="37" t="s">
        <v>27</v>
      </c>
      <c r="O4" s="8"/>
      <c r="P4" s="8"/>
      <c r="Q4" s="8"/>
      <c r="R4" s="8"/>
      <c r="S4" s="8"/>
      <c r="T4" s="8"/>
      <c r="U4" s="8"/>
      <c r="V4" s="8"/>
      <c r="W4" s="8"/>
      <c r="X4" s="8"/>
      <c r="Y4" s="8"/>
      <c r="Z4" s="8"/>
      <c r="AA4" s="8"/>
      <c r="AB4" s="8"/>
      <c r="AC4" s="8"/>
      <c r="AD4" s="32">
        <f>'Score Card'!$F$5*O4/$O$3+'Score Card'!$F$6*P4/$P$3+'Score Card'!$F$8*R4/$R$3+'Score Card'!$F$9*S4/$S$3+'Score Card'!$F$7*Q4/$Q$3</f>
        <v>0</v>
      </c>
      <c r="AE4" s="32">
        <f>'Score Card'!$F$10*T4/$T$3+'Score Card'!$F$11*U4/$U$3+'Score Card'!$F$12*V4/$V$3+'Score Card'!$F$13*W4/$W$3+'Score Card'!$F$14*X4/$X$3+'Score Card'!$F$15*Y4/$Y$3+'Score Card'!$F$16*Z4/$Z$3+'Score Card'!$F$17*AA4/$AA$3+'Score Card'!$F$18*AB4/$AB$3+'Score Card'!$F$19*AC4/$AC$3</f>
        <v>0</v>
      </c>
      <c r="AF4" s="74">
        <f>IF(AND(AD4&gt;0,AD4&lt;=0.25),1,IF(AND(AD4&gt;0.25,AD4&lt;=0.5),2,IF(AND(AD4&gt;0.5,AD4&lt;=0.75),3,IF(AND(AD4&gt;0.75,AD4&lt;=1),4,0))))</f>
        <v>0</v>
      </c>
      <c r="AG4" s="74">
        <f>IF(AND(AE4&gt;0,AE4&lt;=0.25),1,IF(AND(AE4&gt;0.25,AE4&lt;=0.5),2,IF(AND(AE4&gt;0.5,AE4&lt;=0.75),3,IF(AND(AE4&gt;0.75,AE4&lt;=1),4,0))))</f>
        <v>0</v>
      </c>
      <c r="AH4" s="80" t="str">
        <f t="shared" ref="AH4:AH49" si="1">IF(AND($AF4=1,$AG4=1),(" ["&amp;$A4&amp;"] "),"")</f>
        <v/>
      </c>
      <c r="AI4" s="80" t="str">
        <f t="shared" ref="AI4:AI49" si="2">IF(AND($AF4=2,$AG4=1),(" ["&amp;$A4&amp;"] "),"")</f>
        <v/>
      </c>
      <c r="AJ4" s="80" t="str">
        <f t="shared" ref="AJ4:AJ49" si="3">IF(AND($AF4=3,$AG4=1),(" ["&amp;$A4&amp;"] "),"")</f>
        <v/>
      </c>
      <c r="AK4" s="80" t="str">
        <f t="shared" ref="AK4:AK49" si="4">IF(AND($AF4=4,$AG4=1),(" ["&amp;$A4&amp;"] "),"")</f>
        <v/>
      </c>
      <c r="AL4" s="80" t="str">
        <f t="shared" ref="AL4:AL49" si="5">IF(AND($AF4=1,$AG4=2),(" ["&amp;$A4&amp;"] "),"")</f>
        <v/>
      </c>
      <c r="AM4" s="80" t="str">
        <f t="shared" ref="AM4:AM49" si="6">IF(AND($AF4=2,$AG4=2),(" ["&amp;$A4&amp;"] "),"")</f>
        <v/>
      </c>
      <c r="AN4" s="80" t="str">
        <f t="shared" ref="AN4:AN49" si="7">IF(AND($AF4=3,$AG4=2),(" ["&amp;$A4&amp;"] "),"")</f>
        <v/>
      </c>
      <c r="AO4" s="80" t="str">
        <f t="shared" ref="AO4:AO49" si="8">IF(AND($AF4=4,$AG4=2),(" ["&amp;$A4&amp;"] "),"")</f>
        <v/>
      </c>
      <c r="AP4" s="80" t="str">
        <f t="shared" ref="AP4:AP49" si="9">IF(AND($AF4=1,$AG4=3),(" ["&amp;$A4&amp;"] "),"")</f>
        <v/>
      </c>
      <c r="AQ4" s="80" t="str">
        <f t="shared" ref="AQ4:AQ49" si="10">IF(AND($AF4=2,$AG4=3),(" ["&amp;$A4&amp;"] "),"")</f>
        <v/>
      </c>
      <c r="AR4" s="80" t="str">
        <f t="shared" ref="AR4:AR49" si="11">IF(AND($AF4=3,$AG4=3),(" ["&amp;$A4&amp;"] "),"")</f>
        <v/>
      </c>
      <c r="AS4" s="80" t="str">
        <f t="shared" ref="AS4:AS49" si="12">IF(AND($AF4=4,$AG4=3),(" ["&amp;$A4&amp;"] "),"")</f>
        <v/>
      </c>
      <c r="AT4" s="80" t="str">
        <f t="shared" ref="AT4:AT49" si="13">IF(AND($AF4=1,$AG4=4),(" ["&amp;$A4&amp;"] "),"")</f>
        <v/>
      </c>
      <c r="AU4" s="80" t="str">
        <f t="shared" ref="AU4:AU49" si="14">IF(AND($AF4=2,$AG4=4),(" ["&amp;$A4&amp;"] "),"")</f>
        <v/>
      </c>
      <c r="AV4" s="80" t="str">
        <f t="shared" ref="AV4:AV49" si="15">IF(AND($AF4=3,$AG4=4),(" ["&amp;$A4&amp;"] "),"")</f>
        <v/>
      </c>
      <c r="AW4" s="80" t="str">
        <f t="shared" ref="AW4:AW49" si="16">IF(AND($AF4=4,$AG4=4),(" ["&amp;$A4&amp;"] "),"")</f>
        <v/>
      </c>
      <c r="AX4" s="86" t="str">
        <f>AH4</f>
        <v/>
      </c>
      <c r="AY4" s="86" t="str">
        <f t="shared" ref="AY4:BM4" si="17">AI4</f>
        <v/>
      </c>
      <c r="AZ4" s="86" t="str">
        <f t="shared" si="17"/>
        <v/>
      </c>
      <c r="BA4" s="86" t="str">
        <f t="shared" si="17"/>
        <v/>
      </c>
      <c r="BB4" s="86" t="str">
        <f t="shared" si="17"/>
        <v/>
      </c>
      <c r="BC4" s="86" t="str">
        <f t="shared" si="17"/>
        <v/>
      </c>
      <c r="BD4" s="86" t="str">
        <f t="shared" si="17"/>
        <v/>
      </c>
      <c r="BE4" s="86" t="str">
        <f t="shared" si="17"/>
        <v/>
      </c>
      <c r="BF4" s="86" t="str">
        <f t="shared" si="17"/>
        <v/>
      </c>
      <c r="BG4" s="86" t="str">
        <f t="shared" si="17"/>
        <v/>
      </c>
      <c r="BH4" s="86" t="str">
        <f t="shared" si="17"/>
        <v/>
      </c>
      <c r="BI4" s="86" t="str">
        <f t="shared" si="17"/>
        <v/>
      </c>
      <c r="BJ4" s="86" t="str">
        <f t="shared" si="17"/>
        <v/>
      </c>
      <c r="BK4" s="86" t="str">
        <f t="shared" si="17"/>
        <v/>
      </c>
      <c r="BL4" s="86" t="str">
        <f t="shared" si="17"/>
        <v/>
      </c>
      <c r="BM4" s="86" t="str">
        <f t="shared" si="17"/>
        <v/>
      </c>
    </row>
    <row r="5" spans="1:65" ht="61.9" customHeight="1">
      <c r="A5" s="123">
        <v>2</v>
      </c>
      <c r="B5" s="37" t="s">
        <v>28</v>
      </c>
      <c r="C5" s="37" t="s">
        <v>29</v>
      </c>
      <c r="D5" s="38" t="s">
        <v>23</v>
      </c>
      <c r="E5" s="38"/>
      <c r="F5" s="38" t="s">
        <v>24</v>
      </c>
      <c r="G5" s="38"/>
      <c r="H5" s="38"/>
      <c r="I5" s="126" t="s">
        <v>25</v>
      </c>
      <c r="J5" s="39" t="s">
        <v>30</v>
      </c>
      <c r="K5" s="37" t="s">
        <v>31</v>
      </c>
      <c r="L5" s="38"/>
      <c r="M5" s="38"/>
      <c r="N5" s="37" t="s">
        <v>32</v>
      </c>
      <c r="O5" s="8"/>
      <c r="P5" s="8"/>
      <c r="Q5" s="8"/>
      <c r="R5" s="8"/>
      <c r="S5" s="8"/>
      <c r="T5" s="8"/>
      <c r="U5" s="8"/>
      <c r="V5" s="8"/>
      <c r="W5" s="8"/>
      <c r="X5" s="8"/>
      <c r="Y5" s="8"/>
      <c r="Z5" s="8"/>
      <c r="AA5" s="8"/>
      <c r="AB5" s="8"/>
      <c r="AC5" s="8"/>
      <c r="AD5" s="32">
        <f>'Score Card'!$F$5*O5/$O$3+'Score Card'!$F$6*P5/$P$3+'Score Card'!$F$8*R5/$R$3+'Score Card'!$F$9*S5/$S$3+'Score Card'!$F$7*Q5/$Q$3</f>
        <v>0</v>
      </c>
      <c r="AE5" s="32">
        <f>'Score Card'!$F$10*T5/$T$3+'Score Card'!$F$11*U5/$U$3+'Score Card'!$F$12*V5/$V$3+'Score Card'!$F$13*W5/$W$3+'Score Card'!$F$14*X5/$X$3+'Score Card'!$F$15*Y5/$Y$3+'Score Card'!$F$16*Z5/$Z$3+'Score Card'!$F$17*AA5/$AA$3+'Score Card'!$F$18*AB5/$AB$3+'Score Card'!$F$19*AC5/$AC$3</f>
        <v>0</v>
      </c>
      <c r="AF5" s="74">
        <f t="shared" ref="AF5:AF49" si="18">IF(AND(AD5&gt;0,AD5&lt;=0.25),1,IF(AND(AD5&gt;0.25,AD5&lt;=0.5),2,IF(AND(AD5&gt;0.5,AD5&lt;=0.75),3,IF(AND(AD5&gt;0.75,AD5&lt;=1),4,0))))</f>
        <v>0</v>
      </c>
      <c r="AG5" s="74">
        <f t="shared" ref="AG5:AG49" si="19">IF(AND(AE5&gt;0,AE5&lt;=0.25),1,IF(AND(AE5&gt;0.25,AE5&lt;=0.5),2,IF(AND(AE5&gt;0.5,AE5&lt;=0.75),3,IF(AND(AE5&gt;0.75,AE5&lt;=1),4,0))))</f>
        <v>0</v>
      </c>
      <c r="AH5" s="80" t="str">
        <f t="shared" si="1"/>
        <v/>
      </c>
      <c r="AI5" s="80" t="str">
        <f t="shared" si="2"/>
        <v/>
      </c>
      <c r="AJ5" s="80" t="str">
        <f t="shared" si="3"/>
        <v/>
      </c>
      <c r="AK5" s="80" t="str">
        <f t="shared" si="4"/>
        <v/>
      </c>
      <c r="AL5" s="80" t="str">
        <f t="shared" si="5"/>
        <v/>
      </c>
      <c r="AM5" s="80" t="str">
        <f t="shared" si="6"/>
        <v/>
      </c>
      <c r="AN5" s="80" t="str">
        <f t="shared" si="7"/>
        <v/>
      </c>
      <c r="AO5" s="80" t="str">
        <f t="shared" si="8"/>
        <v/>
      </c>
      <c r="AP5" s="80" t="str">
        <f t="shared" si="9"/>
        <v/>
      </c>
      <c r="AQ5" s="80" t="str">
        <f t="shared" si="10"/>
        <v/>
      </c>
      <c r="AR5" s="80" t="str">
        <f t="shared" si="11"/>
        <v/>
      </c>
      <c r="AS5" s="80" t="str">
        <f t="shared" si="12"/>
        <v/>
      </c>
      <c r="AT5" s="80" t="str">
        <f t="shared" si="13"/>
        <v/>
      </c>
      <c r="AU5" s="80" t="str">
        <f t="shared" si="14"/>
        <v/>
      </c>
      <c r="AV5" s="80" t="str">
        <f t="shared" si="15"/>
        <v/>
      </c>
      <c r="AW5" s="80" t="str">
        <f t="shared" si="16"/>
        <v/>
      </c>
      <c r="AX5" s="84" t="str">
        <f>CONCATENATE(AX4,AH5)</f>
        <v/>
      </c>
      <c r="AY5" s="84" t="str">
        <f t="shared" ref="AY5:BM5" si="20">CONCATENATE(AY4,AI5)</f>
        <v/>
      </c>
      <c r="AZ5" s="84" t="str">
        <f t="shared" si="20"/>
        <v/>
      </c>
      <c r="BA5" s="84" t="str">
        <f t="shared" si="20"/>
        <v/>
      </c>
      <c r="BB5" s="84" t="str">
        <f t="shared" si="20"/>
        <v/>
      </c>
      <c r="BC5" s="84" t="str">
        <f t="shared" si="20"/>
        <v/>
      </c>
      <c r="BD5" s="84" t="str">
        <f t="shared" si="20"/>
        <v/>
      </c>
      <c r="BE5" s="84" t="str">
        <f t="shared" si="20"/>
        <v/>
      </c>
      <c r="BF5" s="84" t="str">
        <f t="shared" si="20"/>
        <v/>
      </c>
      <c r="BG5" s="84" t="str">
        <f t="shared" si="20"/>
        <v/>
      </c>
      <c r="BH5" s="84" t="str">
        <f t="shared" si="20"/>
        <v/>
      </c>
      <c r="BI5" s="84" t="str">
        <f t="shared" si="20"/>
        <v/>
      </c>
      <c r="BJ5" s="84" t="str">
        <f t="shared" si="20"/>
        <v/>
      </c>
      <c r="BK5" s="84" t="str">
        <f t="shared" si="20"/>
        <v/>
      </c>
      <c r="BL5" s="84" t="str">
        <f t="shared" si="20"/>
        <v/>
      </c>
      <c r="BM5" s="84" t="str">
        <f t="shared" si="20"/>
        <v/>
      </c>
    </row>
    <row r="6" spans="1:65" s="5" customFormat="1" ht="78" customHeight="1">
      <c r="A6" s="123">
        <v>3</v>
      </c>
      <c r="B6" s="40" t="s">
        <v>28</v>
      </c>
      <c r="C6" s="40" t="s">
        <v>33</v>
      </c>
      <c r="D6" s="41" t="s">
        <v>23</v>
      </c>
      <c r="E6" s="38"/>
      <c r="F6" s="38" t="s">
        <v>24</v>
      </c>
      <c r="G6" s="41"/>
      <c r="H6" s="41"/>
      <c r="I6" s="126" t="s">
        <v>25</v>
      </c>
      <c r="J6" s="42" t="s">
        <v>34</v>
      </c>
      <c r="K6" s="40" t="s">
        <v>35</v>
      </c>
      <c r="L6" s="38"/>
      <c r="M6" s="38"/>
      <c r="N6" s="40" t="s">
        <v>36</v>
      </c>
      <c r="O6" s="9"/>
      <c r="P6" s="9"/>
      <c r="Q6" s="9"/>
      <c r="R6" s="9"/>
      <c r="S6" s="9"/>
      <c r="T6" s="8"/>
      <c r="U6" s="8"/>
      <c r="V6" s="8"/>
      <c r="W6" s="8"/>
      <c r="X6" s="8"/>
      <c r="Y6" s="8"/>
      <c r="Z6" s="8"/>
      <c r="AA6" s="8"/>
      <c r="AB6" s="8"/>
      <c r="AC6" s="8"/>
      <c r="AD6" s="32">
        <f>'Score Card'!$F$5*O6/$O$3+'Score Card'!$F$6*P6/$P$3+'Score Card'!$F$8*R6/$R$3+'Score Card'!$F$9*S6/$S$3+'Score Card'!$F$7*Q6/$Q$3</f>
        <v>0</v>
      </c>
      <c r="AE6" s="32">
        <f>'Score Card'!$F$10*T6/$T$3+'Score Card'!$F$11*U6/$U$3+'Score Card'!$F$12*V6/$V$3+'Score Card'!$F$13*W6/$W$3+'Score Card'!$F$14*X6/$X$3+'Score Card'!$F$15*Y6/$Y$3+'Score Card'!$F$16*Z6/$Z$3+'Score Card'!$F$17*AA6/$AA$3+'Score Card'!$F$18*AB6/$AB$3+'Score Card'!$F$19*AC6/$AC$3</f>
        <v>0</v>
      </c>
      <c r="AF6" s="74">
        <f t="shared" si="18"/>
        <v>0</v>
      </c>
      <c r="AG6" s="74">
        <f t="shared" si="19"/>
        <v>0</v>
      </c>
      <c r="AH6" s="80" t="str">
        <f t="shared" si="1"/>
        <v/>
      </c>
      <c r="AI6" s="80" t="str">
        <f t="shared" si="2"/>
        <v/>
      </c>
      <c r="AJ6" s="80" t="str">
        <f t="shared" si="3"/>
        <v/>
      </c>
      <c r="AK6" s="80" t="str">
        <f t="shared" si="4"/>
        <v/>
      </c>
      <c r="AL6" s="80" t="str">
        <f t="shared" si="5"/>
        <v/>
      </c>
      <c r="AM6" s="80" t="str">
        <f t="shared" si="6"/>
        <v/>
      </c>
      <c r="AN6" s="80" t="str">
        <f t="shared" si="7"/>
        <v/>
      </c>
      <c r="AO6" s="80" t="str">
        <f t="shared" si="8"/>
        <v/>
      </c>
      <c r="AP6" s="80" t="str">
        <f t="shared" si="9"/>
        <v/>
      </c>
      <c r="AQ6" s="80" t="str">
        <f t="shared" si="10"/>
        <v/>
      </c>
      <c r="AR6" s="80" t="str">
        <f t="shared" si="11"/>
        <v/>
      </c>
      <c r="AS6" s="80" t="str">
        <f t="shared" si="12"/>
        <v/>
      </c>
      <c r="AT6" s="80" t="str">
        <f t="shared" si="13"/>
        <v/>
      </c>
      <c r="AU6" s="80" t="str">
        <f t="shared" si="14"/>
        <v/>
      </c>
      <c r="AV6" s="80" t="str">
        <f t="shared" si="15"/>
        <v/>
      </c>
      <c r="AW6" s="80" t="str">
        <f t="shared" si="16"/>
        <v/>
      </c>
      <c r="AX6" s="84" t="str">
        <f t="shared" ref="AX6:AX49" si="21">CONCATENATE(AX5,AH6)</f>
        <v/>
      </c>
      <c r="AY6" s="84" t="str">
        <f t="shared" ref="AY6:AY49" si="22">CONCATENATE(AY5,AI6)</f>
        <v/>
      </c>
      <c r="AZ6" s="84" t="str">
        <f t="shared" ref="AZ6:AZ49" si="23">CONCATENATE(AZ5,AJ6)</f>
        <v/>
      </c>
      <c r="BA6" s="84" t="str">
        <f t="shared" ref="BA6:BA49" si="24">CONCATENATE(BA5,AK6)</f>
        <v/>
      </c>
      <c r="BB6" s="84" t="str">
        <f t="shared" ref="BB6:BB49" si="25">CONCATENATE(BB5,AL6)</f>
        <v/>
      </c>
      <c r="BC6" s="84" t="str">
        <f t="shared" ref="BC6:BC49" si="26">CONCATENATE(BC5,AM6)</f>
        <v/>
      </c>
      <c r="BD6" s="84" t="str">
        <f t="shared" ref="BD6:BD49" si="27">CONCATENATE(BD5,AN6)</f>
        <v/>
      </c>
      <c r="BE6" s="84" t="str">
        <f t="shared" ref="BE6:BE49" si="28">CONCATENATE(BE5,AO6)</f>
        <v/>
      </c>
      <c r="BF6" s="84" t="str">
        <f t="shared" ref="BF6:BF49" si="29">CONCATENATE(BF5,AP6)</f>
        <v/>
      </c>
      <c r="BG6" s="84" t="str">
        <f t="shared" ref="BG6:BG49" si="30">CONCATENATE(BG5,AQ6)</f>
        <v/>
      </c>
      <c r="BH6" s="84" t="str">
        <f t="shared" ref="BH6:BH49" si="31">CONCATENATE(BH5,AR6)</f>
        <v/>
      </c>
      <c r="BI6" s="84" t="str">
        <f t="shared" ref="BI6:BI49" si="32">CONCATENATE(BI5,AS6)</f>
        <v/>
      </c>
      <c r="BJ6" s="84" t="str">
        <f t="shared" ref="BJ6:BJ49" si="33">CONCATENATE(BJ5,AT6)</f>
        <v/>
      </c>
      <c r="BK6" s="84" t="str">
        <f t="shared" ref="BK6:BK49" si="34">CONCATENATE(BK5,AU6)</f>
        <v/>
      </c>
      <c r="BL6" s="84" t="str">
        <f t="shared" ref="BL6:BL49" si="35">CONCATENATE(BL5,AV6)</f>
        <v/>
      </c>
      <c r="BM6" s="84" t="str">
        <f t="shared" ref="BM6:BM49" si="36">CONCATENATE(BM5,AW6)</f>
        <v/>
      </c>
    </row>
    <row r="7" spans="1:65" ht="78">
      <c r="A7" s="137">
        <v>4</v>
      </c>
      <c r="B7" s="118" t="s">
        <v>28</v>
      </c>
      <c r="C7" s="118" t="s">
        <v>37</v>
      </c>
      <c r="D7" s="1" t="s">
        <v>23</v>
      </c>
      <c r="E7" s="38"/>
      <c r="F7" s="38" t="s">
        <v>38</v>
      </c>
      <c r="G7" s="38"/>
      <c r="H7" s="38"/>
      <c r="I7" s="126" t="s">
        <v>39</v>
      </c>
      <c r="J7" s="39" t="s">
        <v>40</v>
      </c>
      <c r="K7" s="37" t="s">
        <v>41</v>
      </c>
      <c r="L7" s="38"/>
      <c r="M7" s="38"/>
      <c r="N7" s="37" t="s">
        <v>42</v>
      </c>
      <c r="O7" s="8"/>
      <c r="P7" s="8"/>
      <c r="Q7" s="8"/>
      <c r="R7" s="8"/>
      <c r="S7" s="8"/>
      <c r="T7" s="8"/>
      <c r="U7" s="8"/>
      <c r="V7" s="8"/>
      <c r="W7" s="8"/>
      <c r="X7" s="8"/>
      <c r="Y7" s="8"/>
      <c r="Z7" s="8"/>
      <c r="AA7" s="8"/>
      <c r="AB7" s="8"/>
      <c r="AC7" s="8"/>
      <c r="AD7" s="32">
        <f>'Score Card'!$F$5*O7/$O$3+'Score Card'!$F$6*P7/$P$3+'Score Card'!$F$8*R7/$R$3+'Score Card'!$F$9*S7/$S$3+'Score Card'!$F$7*Q7/$Q$3</f>
        <v>0</v>
      </c>
      <c r="AE7" s="32">
        <f>'Score Card'!$F$10*T7/$T$3+'Score Card'!$F$11*U7/$U$3+'Score Card'!$F$12*V7/$V$3+'Score Card'!$F$13*W7/$W$3+'Score Card'!$F$14*X7/$X$3+'Score Card'!$F$15*Y7/$Y$3+'Score Card'!$F$16*Z7/$Z$3+'Score Card'!$F$17*AA7/$AA$3+'Score Card'!$F$18*AB7/$AB$3+'Score Card'!$F$19*AC7/$AC$3</f>
        <v>0</v>
      </c>
      <c r="AF7" s="74">
        <f t="shared" si="18"/>
        <v>0</v>
      </c>
      <c r="AG7" s="74">
        <f t="shared" si="19"/>
        <v>0</v>
      </c>
      <c r="AH7" s="80" t="str">
        <f t="shared" si="1"/>
        <v/>
      </c>
      <c r="AI7" s="80" t="str">
        <f t="shared" si="2"/>
        <v/>
      </c>
      <c r="AJ7" s="80" t="str">
        <f t="shared" si="3"/>
        <v/>
      </c>
      <c r="AK7" s="80" t="str">
        <f t="shared" si="4"/>
        <v/>
      </c>
      <c r="AL7" s="80" t="str">
        <f t="shared" si="5"/>
        <v/>
      </c>
      <c r="AM7" s="80" t="str">
        <f t="shared" si="6"/>
        <v/>
      </c>
      <c r="AN7" s="80" t="str">
        <f t="shared" si="7"/>
        <v/>
      </c>
      <c r="AO7" s="80" t="str">
        <f t="shared" si="8"/>
        <v/>
      </c>
      <c r="AP7" s="80" t="str">
        <f t="shared" si="9"/>
        <v/>
      </c>
      <c r="AQ7" s="80" t="str">
        <f t="shared" si="10"/>
        <v/>
      </c>
      <c r="AR7" s="80" t="str">
        <f t="shared" si="11"/>
        <v/>
      </c>
      <c r="AS7" s="80" t="str">
        <f t="shared" si="12"/>
        <v/>
      </c>
      <c r="AT7" s="80" t="str">
        <f t="shared" si="13"/>
        <v/>
      </c>
      <c r="AU7" s="80" t="str">
        <f t="shared" si="14"/>
        <v/>
      </c>
      <c r="AV7" s="80" t="str">
        <f t="shared" si="15"/>
        <v/>
      </c>
      <c r="AW7" s="80" t="str">
        <f t="shared" si="16"/>
        <v/>
      </c>
      <c r="AX7" s="84" t="str">
        <f t="shared" si="21"/>
        <v/>
      </c>
      <c r="AY7" s="84" t="str">
        <f t="shared" si="22"/>
        <v/>
      </c>
      <c r="AZ7" s="84" t="str">
        <f t="shared" si="23"/>
        <v/>
      </c>
      <c r="BA7" s="84" t="str">
        <f t="shared" si="24"/>
        <v/>
      </c>
      <c r="BB7" s="84" t="str">
        <f t="shared" si="25"/>
        <v/>
      </c>
      <c r="BC7" s="84" t="str">
        <f t="shared" si="26"/>
        <v/>
      </c>
      <c r="BD7" s="84" t="str">
        <f t="shared" si="27"/>
        <v/>
      </c>
      <c r="BE7" s="84" t="str">
        <f t="shared" si="28"/>
        <v/>
      </c>
      <c r="BF7" s="84" t="str">
        <f t="shared" si="29"/>
        <v/>
      </c>
      <c r="BG7" s="84" t="str">
        <f t="shared" si="30"/>
        <v/>
      </c>
      <c r="BH7" s="84" t="str">
        <f t="shared" si="31"/>
        <v/>
      </c>
      <c r="BI7" s="84" t="str">
        <f t="shared" si="32"/>
        <v/>
      </c>
      <c r="BJ7" s="84" t="str">
        <f t="shared" si="33"/>
        <v/>
      </c>
      <c r="BK7" s="84" t="str">
        <f t="shared" si="34"/>
        <v/>
      </c>
      <c r="BL7" s="84" t="str">
        <f t="shared" si="35"/>
        <v/>
      </c>
      <c r="BM7" s="84" t="str">
        <f t="shared" si="36"/>
        <v/>
      </c>
    </row>
    <row r="8" spans="1:65" ht="59.65" customHeight="1">
      <c r="A8" s="123">
        <v>5</v>
      </c>
      <c r="B8" s="37" t="s">
        <v>28</v>
      </c>
      <c r="C8" s="37" t="s">
        <v>43</v>
      </c>
      <c r="D8" s="38" t="s">
        <v>23</v>
      </c>
      <c r="E8" s="38"/>
      <c r="F8" s="38" t="s">
        <v>24</v>
      </c>
      <c r="G8" s="38"/>
      <c r="H8" s="38"/>
      <c r="I8" s="126" t="s">
        <v>25</v>
      </c>
      <c r="J8" s="39" t="s">
        <v>44</v>
      </c>
      <c r="K8" s="37" t="s">
        <v>45</v>
      </c>
      <c r="L8" s="38"/>
      <c r="M8" s="38"/>
      <c r="N8" s="37" t="s">
        <v>46</v>
      </c>
      <c r="O8" s="8"/>
      <c r="P8" s="8"/>
      <c r="Q8" s="8"/>
      <c r="R8" s="8"/>
      <c r="S8" s="8"/>
      <c r="T8" s="8"/>
      <c r="U8" s="8"/>
      <c r="V8" s="8"/>
      <c r="W8" s="8"/>
      <c r="X8" s="8"/>
      <c r="Y8" s="8"/>
      <c r="Z8" s="8"/>
      <c r="AA8" s="8"/>
      <c r="AB8" s="8"/>
      <c r="AC8" s="8"/>
      <c r="AD8" s="32">
        <f>'Score Card'!$F$5*O8/$O$3+'Score Card'!$F$6*P8/$P$3+'Score Card'!$F$8*R8/$R$3+'Score Card'!$F$9*S8/$S$3+'Score Card'!$F$7*Q8/$Q$3</f>
        <v>0</v>
      </c>
      <c r="AE8" s="32">
        <f>'Score Card'!$F$10*T8/$T$3+'Score Card'!$F$11*U8/$U$3+'Score Card'!$F$12*V8/$V$3+'Score Card'!$F$13*W8/$W$3+'Score Card'!$F$14*X8/$X$3+'Score Card'!$F$15*Y8/$Y$3+'Score Card'!$F$16*Z8/$Z$3+'Score Card'!$F$17*AA8/$AA$3+'Score Card'!$F$18*AB8/$AB$3+'Score Card'!$F$19*AC8/$AC$3</f>
        <v>0</v>
      </c>
      <c r="AF8" s="74">
        <f t="shared" si="18"/>
        <v>0</v>
      </c>
      <c r="AG8" s="74">
        <f t="shared" si="19"/>
        <v>0</v>
      </c>
      <c r="AH8" s="80" t="str">
        <f t="shared" si="1"/>
        <v/>
      </c>
      <c r="AI8" s="80" t="str">
        <f t="shared" si="2"/>
        <v/>
      </c>
      <c r="AJ8" s="80" t="str">
        <f t="shared" si="3"/>
        <v/>
      </c>
      <c r="AK8" s="80" t="str">
        <f t="shared" si="4"/>
        <v/>
      </c>
      <c r="AL8" s="80" t="str">
        <f t="shared" si="5"/>
        <v/>
      </c>
      <c r="AM8" s="80" t="str">
        <f t="shared" si="6"/>
        <v/>
      </c>
      <c r="AN8" s="80" t="str">
        <f t="shared" si="7"/>
        <v/>
      </c>
      <c r="AO8" s="80" t="str">
        <f t="shared" si="8"/>
        <v/>
      </c>
      <c r="AP8" s="80" t="str">
        <f t="shared" si="9"/>
        <v/>
      </c>
      <c r="AQ8" s="80" t="str">
        <f t="shared" si="10"/>
        <v/>
      </c>
      <c r="AR8" s="80" t="str">
        <f t="shared" si="11"/>
        <v/>
      </c>
      <c r="AS8" s="80" t="str">
        <f t="shared" si="12"/>
        <v/>
      </c>
      <c r="AT8" s="80" t="str">
        <f t="shared" si="13"/>
        <v/>
      </c>
      <c r="AU8" s="80" t="str">
        <f t="shared" si="14"/>
        <v/>
      </c>
      <c r="AV8" s="80" t="str">
        <f t="shared" si="15"/>
        <v/>
      </c>
      <c r="AW8" s="80" t="str">
        <f t="shared" si="16"/>
        <v/>
      </c>
      <c r="AX8" s="84" t="str">
        <f t="shared" si="21"/>
        <v/>
      </c>
      <c r="AY8" s="84" t="str">
        <f t="shared" si="22"/>
        <v/>
      </c>
      <c r="AZ8" s="84" t="str">
        <f t="shared" si="23"/>
        <v/>
      </c>
      <c r="BA8" s="84" t="str">
        <f t="shared" si="24"/>
        <v/>
      </c>
      <c r="BB8" s="84" t="str">
        <f t="shared" si="25"/>
        <v/>
      </c>
      <c r="BC8" s="84" t="str">
        <f t="shared" si="26"/>
        <v/>
      </c>
      <c r="BD8" s="84" t="str">
        <f t="shared" si="27"/>
        <v/>
      </c>
      <c r="BE8" s="84" t="str">
        <f t="shared" si="28"/>
        <v/>
      </c>
      <c r="BF8" s="84" t="str">
        <f t="shared" si="29"/>
        <v/>
      </c>
      <c r="BG8" s="84" t="str">
        <f t="shared" si="30"/>
        <v/>
      </c>
      <c r="BH8" s="84" t="str">
        <f t="shared" si="31"/>
        <v/>
      </c>
      <c r="BI8" s="84" t="str">
        <f t="shared" si="32"/>
        <v/>
      </c>
      <c r="BJ8" s="84" t="str">
        <f t="shared" si="33"/>
        <v/>
      </c>
      <c r="BK8" s="84" t="str">
        <f t="shared" si="34"/>
        <v/>
      </c>
      <c r="BL8" s="84" t="str">
        <f t="shared" si="35"/>
        <v/>
      </c>
      <c r="BM8" s="84" t="str">
        <f t="shared" si="36"/>
        <v/>
      </c>
    </row>
    <row r="9" spans="1:65" ht="46.9">
      <c r="A9" s="137">
        <v>6</v>
      </c>
      <c r="B9" s="118" t="s">
        <v>47</v>
      </c>
      <c r="C9" s="118" t="s">
        <v>48</v>
      </c>
      <c r="D9" s="45" t="s">
        <v>49</v>
      </c>
      <c r="E9" s="43"/>
      <c r="F9" s="43" t="s">
        <v>50</v>
      </c>
      <c r="G9" s="43">
        <v>43626.520833333336</v>
      </c>
      <c r="H9" s="37"/>
      <c r="I9" s="53" t="s">
        <v>51</v>
      </c>
      <c r="J9" s="39" t="s">
        <v>52</v>
      </c>
      <c r="K9" s="37"/>
      <c r="L9" s="37"/>
      <c r="M9" s="37"/>
      <c r="N9" s="37"/>
      <c r="O9" s="8">
        <v>1</v>
      </c>
      <c r="P9" s="8">
        <v>2</v>
      </c>
      <c r="Q9" s="8">
        <v>2</v>
      </c>
      <c r="R9" s="8">
        <v>3</v>
      </c>
      <c r="S9" s="8">
        <v>2</v>
      </c>
      <c r="T9" s="8">
        <v>1</v>
      </c>
      <c r="U9" s="8">
        <v>2</v>
      </c>
      <c r="V9" s="8">
        <v>2</v>
      </c>
      <c r="W9" s="8">
        <v>2</v>
      </c>
      <c r="X9" s="8">
        <v>2</v>
      </c>
      <c r="Y9" s="8">
        <v>3</v>
      </c>
      <c r="Z9" s="8">
        <v>1</v>
      </c>
      <c r="AA9" s="8">
        <v>2</v>
      </c>
      <c r="AB9" s="8">
        <v>2</v>
      </c>
      <c r="AC9" s="8">
        <v>1</v>
      </c>
      <c r="AD9" s="32">
        <f>'Score Card'!$F$5*O9/$O$3+'Score Card'!$F$6*P9/$P$3+'Score Card'!$F$8*R9/$R$3+'Score Card'!$F$9*S9/$S$3+'Score Card'!$F$7*Q9/$Q$3</f>
        <v>0.68333333333333324</v>
      </c>
      <c r="AE9" s="32">
        <f>'Score Card'!$F$10*T9/$T$3+'Score Card'!$F$11*U9/$U$3+'Score Card'!$F$12*V9/$V$3+'Score Card'!$F$13*W9/$W$3+'Score Card'!$F$14*X9/$X$3+'Score Card'!$F$15*Y9/$Y$3+'Score Card'!$F$16*Z9/$Z$3+'Score Card'!$F$17*AA9/$AA$3+'Score Card'!$F$18*AB9/$AB$3+'Score Card'!$F$19*AC9/$AC$3</f>
        <v>0.75333333333333341</v>
      </c>
      <c r="AF9" s="74">
        <f t="shared" si="18"/>
        <v>3</v>
      </c>
      <c r="AG9" s="74">
        <f t="shared" si="19"/>
        <v>4</v>
      </c>
      <c r="AH9" s="80" t="str">
        <f t="shared" si="1"/>
        <v/>
      </c>
      <c r="AI9" s="80" t="str">
        <f t="shared" si="2"/>
        <v/>
      </c>
      <c r="AJ9" s="80" t="str">
        <f t="shared" si="3"/>
        <v/>
      </c>
      <c r="AK9" s="80" t="str">
        <f t="shared" si="4"/>
        <v/>
      </c>
      <c r="AL9" s="80" t="str">
        <f t="shared" si="5"/>
        <v/>
      </c>
      <c r="AM9" s="80" t="str">
        <f t="shared" si="6"/>
        <v/>
      </c>
      <c r="AN9" s="80" t="str">
        <f t="shared" si="7"/>
        <v/>
      </c>
      <c r="AO9" s="80" t="str">
        <f t="shared" si="8"/>
        <v/>
      </c>
      <c r="AP9" s="80" t="str">
        <f t="shared" si="9"/>
        <v/>
      </c>
      <c r="AQ9" s="80" t="str">
        <f t="shared" si="10"/>
        <v/>
      </c>
      <c r="AR9" s="80" t="str">
        <f t="shared" si="11"/>
        <v/>
      </c>
      <c r="AS9" s="80" t="str">
        <f t="shared" si="12"/>
        <v/>
      </c>
      <c r="AT9" s="80" t="str">
        <f t="shared" si="13"/>
        <v/>
      </c>
      <c r="AU9" s="80" t="str">
        <f t="shared" si="14"/>
        <v/>
      </c>
      <c r="AV9" s="80" t="str">
        <f t="shared" si="15"/>
        <v xml:space="preserve"> [6] </v>
      </c>
      <c r="AW9" s="80" t="str">
        <f t="shared" si="16"/>
        <v/>
      </c>
      <c r="AX9" s="84" t="str">
        <f t="shared" si="21"/>
        <v/>
      </c>
      <c r="AY9" s="84" t="str">
        <f t="shared" si="22"/>
        <v/>
      </c>
      <c r="AZ9" s="84" t="str">
        <f t="shared" si="23"/>
        <v/>
      </c>
      <c r="BA9" s="84" t="str">
        <f t="shared" si="24"/>
        <v/>
      </c>
      <c r="BB9" s="84" t="str">
        <f t="shared" si="25"/>
        <v/>
      </c>
      <c r="BC9" s="84" t="str">
        <f t="shared" si="26"/>
        <v/>
      </c>
      <c r="BD9" s="84" t="str">
        <f t="shared" si="27"/>
        <v/>
      </c>
      <c r="BE9" s="84" t="str">
        <f t="shared" si="28"/>
        <v/>
      </c>
      <c r="BF9" s="84" t="str">
        <f t="shared" si="29"/>
        <v/>
      </c>
      <c r="BG9" s="84" t="str">
        <f t="shared" si="30"/>
        <v/>
      </c>
      <c r="BH9" s="84" t="str">
        <f t="shared" si="31"/>
        <v/>
      </c>
      <c r="BI9" s="84" t="str">
        <f t="shared" si="32"/>
        <v/>
      </c>
      <c r="BJ9" s="84" t="str">
        <f t="shared" si="33"/>
        <v/>
      </c>
      <c r="BK9" s="84" t="str">
        <f t="shared" si="34"/>
        <v/>
      </c>
      <c r="BL9" s="84" t="str">
        <f t="shared" si="35"/>
        <v xml:space="preserve"> [6] </v>
      </c>
      <c r="BM9" s="84" t="str">
        <f t="shared" si="36"/>
        <v/>
      </c>
    </row>
    <row r="10" spans="1:65" ht="46.9">
      <c r="A10" s="138">
        <v>7</v>
      </c>
      <c r="B10" s="118" t="s">
        <v>53</v>
      </c>
      <c r="C10" s="118" t="s">
        <v>54</v>
      </c>
      <c r="D10" s="45" t="s">
        <v>49</v>
      </c>
      <c r="E10" s="43"/>
      <c r="F10" s="43" t="s">
        <v>50</v>
      </c>
      <c r="G10" s="43">
        <v>43626.520833333336</v>
      </c>
      <c r="H10" s="37"/>
      <c r="I10" s="53" t="s">
        <v>51</v>
      </c>
      <c r="J10" s="39" t="s">
        <v>55</v>
      </c>
      <c r="K10" s="37"/>
      <c r="L10" s="37"/>
      <c r="M10" s="37"/>
      <c r="N10" s="37"/>
      <c r="O10" s="8">
        <v>1</v>
      </c>
      <c r="P10" s="8">
        <v>1</v>
      </c>
      <c r="Q10" s="8">
        <v>1</v>
      </c>
      <c r="R10" s="8">
        <v>2</v>
      </c>
      <c r="S10" s="8">
        <v>2</v>
      </c>
      <c r="T10" s="8">
        <v>2</v>
      </c>
      <c r="U10" s="8">
        <v>3</v>
      </c>
      <c r="V10" s="8">
        <v>2</v>
      </c>
      <c r="W10" s="8">
        <v>2</v>
      </c>
      <c r="X10" s="8">
        <v>2</v>
      </c>
      <c r="Y10" s="8">
        <v>2</v>
      </c>
      <c r="Z10" s="8">
        <v>3</v>
      </c>
      <c r="AA10" s="8">
        <v>1</v>
      </c>
      <c r="AB10" s="8">
        <v>3</v>
      </c>
      <c r="AC10" s="8">
        <v>3</v>
      </c>
      <c r="AD10" s="32">
        <f>'Score Card'!$F$5*O10/$O$3+'Score Card'!$F$6*P10/$P$3+'Score Card'!$F$8*R10/$R$3+'Score Card'!$F$9*S10/$S$3+'Score Card'!$F$7*Q10/$Q$3</f>
        <v>0.49999999999999994</v>
      </c>
      <c r="AE10" s="32">
        <f>'Score Card'!$F$10*T10/$T$3+'Score Card'!$F$11*U10/$U$3+'Score Card'!$F$12*V10/$V$3+'Score Card'!$F$13*W10/$W$3+'Score Card'!$F$14*X10/$X$3+'Score Card'!$F$15*Y10/$Y$3+'Score Card'!$F$16*Z10/$Z$3+'Score Card'!$F$17*AA10/$AA$3+'Score Card'!$F$18*AB10/$AB$3+'Score Card'!$F$19*AC10/$AC$3</f>
        <v>0.84333333333333327</v>
      </c>
      <c r="AF10" s="74">
        <f t="shared" si="18"/>
        <v>2</v>
      </c>
      <c r="AG10" s="74">
        <f t="shared" si="19"/>
        <v>4</v>
      </c>
      <c r="AH10" s="80" t="str">
        <f t="shared" si="1"/>
        <v/>
      </c>
      <c r="AI10" s="80" t="str">
        <f t="shared" si="2"/>
        <v/>
      </c>
      <c r="AJ10" s="80" t="str">
        <f t="shared" si="3"/>
        <v/>
      </c>
      <c r="AK10" s="80" t="str">
        <f t="shared" si="4"/>
        <v/>
      </c>
      <c r="AL10" s="80" t="str">
        <f t="shared" si="5"/>
        <v/>
      </c>
      <c r="AM10" s="80" t="str">
        <f t="shared" si="6"/>
        <v/>
      </c>
      <c r="AN10" s="80" t="str">
        <f t="shared" si="7"/>
        <v/>
      </c>
      <c r="AO10" s="80" t="str">
        <f t="shared" si="8"/>
        <v/>
      </c>
      <c r="AP10" s="80" t="str">
        <f t="shared" si="9"/>
        <v/>
      </c>
      <c r="AQ10" s="80" t="str">
        <f t="shared" si="10"/>
        <v/>
      </c>
      <c r="AR10" s="80" t="str">
        <f t="shared" si="11"/>
        <v/>
      </c>
      <c r="AS10" s="80" t="str">
        <f t="shared" si="12"/>
        <v/>
      </c>
      <c r="AT10" s="80" t="str">
        <f t="shared" si="13"/>
        <v/>
      </c>
      <c r="AU10" s="80" t="str">
        <f t="shared" si="14"/>
        <v xml:space="preserve"> [7] </v>
      </c>
      <c r="AV10" s="80" t="str">
        <f t="shared" si="15"/>
        <v/>
      </c>
      <c r="AW10" s="80" t="str">
        <f t="shared" si="16"/>
        <v/>
      </c>
      <c r="AX10" s="84" t="str">
        <f t="shared" si="21"/>
        <v/>
      </c>
      <c r="AY10" s="84" t="str">
        <f t="shared" si="22"/>
        <v/>
      </c>
      <c r="AZ10" s="84" t="str">
        <f t="shared" si="23"/>
        <v/>
      </c>
      <c r="BA10" s="84" t="str">
        <f t="shared" si="24"/>
        <v/>
      </c>
      <c r="BB10" s="84" t="str">
        <f t="shared" si="25"/>
        <v/>
      </c>
      <c r="BC10" s="84" t="str">
        <f t="shared" si="26"/>
        <v/>
      </c>
      <c r="BD10" s="84" t="str">
        <f t="shared" si="27"/>
        <v/>
      </c>
      <c r="BE10" s="84" t="str">
        <f t="shared" si="28"/>
        <v/>
      </c>
      <c r="BF10" s="84" t="str">
        <f t="shared" si="29"/>
        <v/>
      </c>
      <c r="BG10" s="84" t="str">
        <f t="shared" si="30"/>
        <v/>
      </c>
      <c r="BH10" s="84" t="str">
        <f t="shared" si="31"/>
        <v/>
      </c>
      <c r="BI10" s="84" t="str">
        <f t="shared" si="32"/>
        <v/>
      </c>
      <c r="BJ10" s="84" t="str">
        <f t="shared" si="33"/>
        <v/>
      </c>
      <c r="BK10" s="84" t="str">
        <f t="shared" si="34"/>
        <v xml:space="preserve"> [7] </v>
      </c>
      <c r="BL10" s="84" t="str">
        <f t="shared" si="35"/>
        <v xml:space="preserve"> [6] </v>
      </c>
      <c r="BM10" s="84" t="str">
        <f t="shared" si="36"/>
        <v/>
      </c>
    </row>
    <row r="11" spans="1:65" ht="31.15">
      <c r="A11" s="138">
        <v>8</v>
      </c>
      <c r="B11" s="118" t="s">
        <v>56</v>
      </c>
      <c r="C11" s="118" t="s">
        <v>57</v>
      </c>
      <c r="D11" s="45" t="s">
        <v>49</v>
      </c>
      <c r="E11" s="43"/>
      <c r="F11" s="43" t="s">
        <v>50</v>
      </c>
      <c r="G11" s="43">
        <v>43626.520833333336</v>
      </c>
      <c r="H11" s="37"/>
      <c r="I11" s="53" t="s">
        <v>51</v>
      </c>
      <c r="J11" s="39" t="s">
        <v>55</v>
      </c>
      <c r="K11" s="37"/>
      <c r="L11" s="37"/>
      <c r="M11" s="37"/>
      <c r="N11" s="37"/>
      <c r="O11" s="8">
        <v>2</v>
      </c>
      <c r="P11" s="8">
        <v>3</v>
      </c>
      <c r="Q11" s="8">
        <v>3</v>
      </c>
      <c r="R11" s="8">
        <v>3</v>
      </c>
      <c r="S11" s="8">
        <v>3</v>
      </c>
      <c r="T11" s="8">
        <v>1</v>
      </c>
      <c r="U11" s="8">
        <v>3</v>
      </c>
      <c r="V11" s="8">
        <v>2</v>
      </c>
      <c r="W11" s="8">
        <v>2</v>
      </c>
      <c r="X11" s="8">
        <v>3</v>
      </c>
      <c r="Y11" s="8">
        <v>2</v>
      </c>
      <c r="Z11" s="8">
        <v>1</v>
      </c>
      <c r="AA11" s="8">
        <v>1</v>
      </c>
      <c r="AB11" s="8">
        <v>1</v>
      </c>
      <c r="AC11" s="8">
        <v>2</v>
      </c>
      <c r="AD11" s="32">
        <f>'Score Card'!$F$5*O11/$O$3+'Score Card'!$F$6*P11/$P$3+'Score Card'!$F$8*R11/$R$3+'Score Card'!$F$9*S11/$S$3+'Score Card'!$F$7*Q11/$Q$3</f>
        <v>0.93333333333333335</v>
      </c>
      <c r="AE11" s="32">
        <f>'Score Card'!$F$10*T11/$T$3+'Score Card'!$F$11*U11/$U$3+'Score Card'!$F$12*V11/$V$3+'Score Card'!$F$13*W11/$W$3+'Score Card'!$F$14*X11/$X$3+'Score Card'!$F$15*Y11/$Y$3+'Score Card'!$F$16*Z11/$Z$3+'Score Card'!$F$17*AA11/$AA$3+'Score Card'!$F$18*AB11/$AB$3+'Score Card'!$F$19*AC11/$AC$3</f>
        <v>0.68</v>
      </c>
      <c r="AF11" s="74">
        <f t="shared" si="18"/>
        <v>4</v>
      </c>
      <c r="AG11" s="74">
        <f t="shared" si="19"/>
        <v>3</v>
      </c>
      <c r="AH11" s="80" t="str">
        <f t="shared" si="1"/>
        <v/>
      </c>
      <c r="AI11" s="80" t="str">
        <f t="shared" si="2"/>
        <v/>
      </c>
      <c r="AJ11" s="80" t="str">
        <f t="shared" si="3"/>
        <v/>
      </c>
      <c r="AK11" s="80" t="str">
        <f t="shared" si="4"/>
        <v/>
      </c>
      <c r="AL11" s="80" t="str">
        <f t="shared" si="5"/>
        <v/>
      </c>
      <c r="AM11" s="80" t="str">
        <f t="shared" si="6"/>
        <v/>
      </c>
      <c r="AN11" s="80" t="str">
        <f t="shared" si="7"/>
        <v/>
      </c>
      <c r="AO11" s="80" t="str">
        <f t="shared" si="8"/>
        <v/>
      </c>
      <c r="AP11" s="80" t="str">
        <f t="shared" si="9"/>
        <v/>
      </c>
      <c r="AQ11" s="80" t="str">
        <f t="shared" si="10"/>
        <v/>
      </c>
      <c r="AR11" s="80" t="str">
        <f t="shared" si="11"/>
        <v/>
      </c>
      <c r="AS11" s="80" t="str">
        <f t="shared" si="12"/>
        <v xml:space="preserve"> [8] </v>
      </c>
      <c r="AT11" s="80" t="str">
        <f t="shared" si="13"/>
        <v/>
      </c>
      <c r="AU11" s="80" t="str">
        <f t="shared" si="14"/>
        <v/>
      </c>
      <c r="AV11" s="80" t="str">
        <f t="shared" si="15"/>
        <v/>
      </c>
      <c r="AW11" s="80" t="str">
        <f t="shared" si="16"/>
        <v/>
      </c>
      <c r="AX11" s="84" t="str">
        <f t="shared" si="21"/>
        <v/>
      </c>
      <c r="AY11" s="84" t="str">
        <f t="shared" si="22"/>
        <v/>
      </c>
      <c r="AZ11" s="84" t="str">
        <f t="shared" si="23"/>
        <v/>
      </c>
      <c r="BA11" s="84" t="str">
        <f t="shared" si="24"/>
        <v/>
      </c>
      <c r="BB11" s="84" t="str">
        <f t="shared" si="25"/>
        <v/>
      </c>
      <c r="BC11" s="84" t="str">
        <f t="shared" si="26"/>
        <v/>
      </c>
      <c r="BD11" s="84" t="str">
        <f t="shared" si="27"/>
        <v/>
      </c>
      <c r="BE11" s="84" t="str">
        <f t="shared" si="28"/>
        <v/>
      </c>
      <c r="BF11" s="84" t="str">
        <f t="shared" si="29"/>
        <v/>
      </c>
      <c r="BG11" s="84" t="str">
        <f t="shared" si="30"/>
        <v/>
      </c>
      <c r="BH11" s="84" t="str">
        <f t="shared" si="31"/>
        <v/>
      </c>
      <c r="BI11" s="84" t="str">
        <f t="shared" si="32"/>
        <v xml:space="preserve"> [8] </v>
      </c>
      <c r="BJ11" s="84" t="str">
        <f t="shared" si="33"/>
        <v/>
      </c>
      <c r="BK11" s="84" t="str">
        <f t="shared" si="34"/>
        <v xml:space="preserve"> [7] </v>
      </c>
      <c r="BL11" s="84" t="str">
        <f t="shared" si="35"/>
        <v xml:space="preserve"> [6] </v>
      </c>
      <c r="BM11" s="84" t="str">
        <f t="shared" si="36"/>
        <v/>
      </c>
    </row>
    <row r="12" spans="1:65" ht="31.15">
      <c r="A12" s="123">
        <v>9</v>
      </c>
      <c r="B12" s="37" t="s">
        <v>58</v>
      </c>
      <c r="C12" s="37" t="s">
        <v>59</v>
      </c>
      <c r="D12" s="37" t="s">
        <v>49</v>
      </c>
      <c r="E12" s="43"/>
      <c r="F12" s="43" t="s">
        <v>50</v>
      </c>
      <c r="G12" s="43">
        <v>43626.520833333336</v>
      </c>
      <c r="H12" s="37"/>
      <c r="I12" s="53" t="s">
        <v>60</v>
      </c>
      <c r="J12" s="39" t="s">
        <v>55</v>
      </c>
      <c r="K12" s="37"/>
      <c r="L12" s="37"/>
      <c r="M12" s="37"/>
      <c r="N12" s="37"/>
      <c r="O12" s="8"/>
      <c r="P12" s="8"/>
      <c r="Q12" s="8"/>
      <c r="R12" s="8"/>
      <c r="S12" s="8"/>
      <c r="T12" s="8"/>
      <c r="U12" s="8"/>
      <c r="V12" s="8"/>
      <c r="W12" s="8"/>
      <c r="X12" s="8"/>
      <c r="Y12" s="8"/>
      <c r="Z12" s="8"/>
      <c r="AA12" s="8"/>
      <c r="AB12" s="8"/>
      <c r="AC12" s="8"/>
      <c r="AD12" s="32">
        <f>'Score Card'!$F$5*O12/$O$3+'Score Card'!$F$6*P12/$P$3+'Score Card'!$F$8*R12/$R$3+'Score Card'!$F$9*S12/$S$3+'Score Card'!$F$7*Q12/$Q$3</f>
        <v>0</v>
      </c>
      <c r="AE12" s="32">
        <f>'Score Card'!$F$10*T12/$T$3+'Score Card'!$F$11*U12/$U$3+'Score Card'!$F$12*V12/$V$3+'Score Card'!$F$13*W12/$W$3+'Score Card'!$F$14*X12/$X$3+'Score Card'!$F$15*Y12/$Y$3+'Score Card'!$F$16*Z12/$Z$3+'Score Card'!$F$17*AA12/$AA$3+'Score Card'!$F$18*AB12/$AB$3+'Score Card'!$F$19*AC12/$AC$3</f>
        <v>0</v>
      </c>
      <c r="AF12" s="74">
        <f t="shared" si="18"/>
        <v>0</v>
      </c>
      <c r="AG12" s="74">
        <f t="shared" si="19"/>
        <v>0</v>
      </c>
      <c r="AH12" s="80" t="str">
        <f t="shared" si="1"/>
        <v/>
      </c>
      <c r="AI12" s="80" t="str">
        <f t="shared" si="2"/>
        <v/>
      </c>
      <c r="AJ12" s="80" t="str">
        <f t="shared" si="3"/>
        <v/>
      </c>
      <c r="AK12" s="80" t="str">
        <f t="shared" si="4"/>
        <v/>
      </c>
      <c r="AL12" s="80" t="str">
        <f t="shared" si="5"/>
        <v/>
      </c>
      <c r="AM12" s="80" t="str">
        <f t="shared" si="6"/>
        <v/>
      </c>
      <c r="AN12" s="80" t="str">
        <f t="shared" si="7"/>
        <v/>
      </c>
      <c r="AO12" s="80" t="str">
        <f t="shared" si="8"/>
        <v/>
      </c>
      <c r="AP12" s="80" t="str">
        <f t="shared" si="9"/>
        <v/>
      </c>
      <c r="AQ12" s="80" t="str">
        <f t="shared" si="10"/>
        <v/>
      </c>
      <c r="AR12" s="80" t="str">
        <f t="shared" si="11"/>
        <v/>
      </c>
      <c r="AS12" s="80" t="str">
        <f t="shared" si="12"/>
        <v/>
      </c>
      <c r="AT12" s="80" t="str">
        <f t="shared" si="13"/>
        <v/>
      </c>
      <c r="AU12" s="80" t="str">
        <f t="shared" si="14"/>
        <v/>
      </c>
      <c r="AV12" s="80" t="str">
        <f t="shared" si="15"/>
        <v/>
      </c>
      <c r="AW12" s="80" t="str">
        <f t="shared" si="16"/>
        <v/>
      </c>
      <c r="AX12" s="84" t="str">
        <f t="shared" si="21"/>
        <v/>
      </c>
      <c r="AY12" s="84" t="str">
        <f t="shared" si="22"/>
        <v/>
      </c>
      <c r="AZ12" s="84" t="str">
        <f t="shared" si="23"/>
        <v/>
      </c>
      <c r="BA12" s="84" t="str">
        <f t="shared" si="24"/>
        <v/>
      </c>
      <c r="BB12" s="84" t="str">
        <f t="shared" si="25"/>
        <v/>
      </c>
      <c r="BC12" s="84" t="str">
        <f t="shared" si="26"/>
        <v/>
      </c>
      <c r="BD12" s="84" t="str">
        <f t="shared" si="27"/>
        <v/>
      </c>
      <c r="BE12" s="84" t="str">
        <f t="shared" si="28"/>
        <v/>
      </c>
      <c r="BF12" s="84" t="str">
        <f t="shared" si="29"/>
        <v/>
      </c>
      <c r="BG12" s="84" t="str">
        <f t="shared" si="30"/>
        <v/>
      </c>
      <c r="BH12" s="84" t="str">
        <f t="shared" si="31"/>
        <v/>
      </c>
      <c r="BI12" s="84" t="str">
        <f t="shared" si="32"/>
        <v xml:space="preserve"> [8] </v>
      </c>
      <c r="BJ12" s="84" t="str">
        <f t="shared" si="33"/>
        <v/>
      </c>
      <c r="BK12" s="84" t="str">
        <f t="shared" si="34"/>
        <v xml:space="preserve"> [7] </v>
      </c>
      <c r="BL12" s="84" t="str">
        <f t="shared" si="35"/>
        <v xml:space="preserve"> [6] </v>
      </c>
      <c r="BM12" s="84" t="str">
        <f t="shared" si="36"/>
        <v/>
      </c>
    </row>
    <row r="13" spans="1:65" ht="31.15">
      <c r="A13" s="137">
        <v>10</v>
      </c>
      <c r="B13" s="118" t="s">
        <v>61</v>
      </c>
      <c r="C13" s="118" t="s">
        <v>62</v>
      </c>
      <c r="D13" s="45" t="s">
        <v>49</v>
      </c>
      <c r="E13" s="43"/>
      <c r="F13" s="43" t="s">
        <v>50</v>
      </c>
      <c r="G13" s="43">
        <v>43626.520833333336</v>
      </c>
      <c r="H13" s="37"/>
      <c r="I13" s="53" t="s">
        <v>39</v>
      </c>
      <c r="J13" s="39" t="s">
        <v>55</v>
      </c>
      <c r="K13" s="37"/>
      <c r="L13" s="37"/>
      <c r="M13" s="37"/>
      <c r="N13" s="37"/>
      <c r="O13" s="8"/>
      <c r="P13" s="8"/>
      <c r="Q13" s="8"/>
      <c r="R13" s="8"/>
      <c r="S13" s="8"/>
      <c r="T13" s="8"/>
      <c r="U13" s="8"/>
      <c r="V13" s="8"/>
      <c r="W13" s="8"/>
      <c r="X13" s="8"/>
      <c r="Y13" s="8"/>
      <c r="Z13" s="8"/>
      <c r="AA13" s="8"/>
      <c r="AB13" s="8"/>
      <c r="AC13" s="8"/>
      <c r="AD13" s="32">
        <f>'Score Card'!$F$5*O13/$O$3+'Score Card'!$F$6*P13/$P$3+'Score Card'!$F$8*R13/$R$3+'Score Card'!$F$9*S13/$S$3+'Score Card'!$F$7*Q13/$Q$3</f>
        <v>0</v>
      </c>
      <c r="AE13" s="32">
        <f>'Score Card'!$F$10*T13/$T$3+'Score Card'!$F$11*U13/$U$3+'Score Card'!$F$12*V13/$V$3+'Score Card'!$F$13*W13/$W$3+'Score Card'!$F$14*X13/$X$3+'Score Card'!$F$15*Y13/$Y$3+'Score Card'!$F$16*Z13/$Z$3+'Score Card'!$F$17*AA13/$AA$3+'Score Card'!$F$18*AB13/$AB$3+'Score Card'!$F$19*AC13/$AC$3</f>
        <v>0</v>
      </c>
      <c r="AF13" s="74">
        <f t="shared" si="18"/>
        <v>0</v>
      </c>
      <c r="AG13" s="74">
        <f t="shared" si="19"/>
        <v>0</v>
      </c>
      <c r="AH13" s="80" t="str">
        <f t="shared" si="1"/>
        <v/>
      </c>
      <c r="AI13" s="80" t="str">
        <f t="shared" si="2"/>
        <v/>
      </c>
      <c r="AJ13" s="80" t="str">
        <f t="shared" si="3"/>
        <v/>
      </c>
      <c r="AK13" s="80" t="str">
        <f t="shared" si="4"/>
        <v/>
      </c>
      <c r="AL13" s="80" t="str">
        <f t="shared" si="5"/>
        <v/>
      </c>
      <c r="AM13" s="80" t="str">
        <f t="shared" si="6"/>
        <v/>
      </c>
      <c r="AN13" s="80" t="str">
        <f t="shared" si="7"/>
        <v/>
      </c>
      <c r="AO13" s="80" t="str">
        <f t="shared" si="8"/>
        <v/>
      </c>
      <c r="AP13" s="80" t="str">
        <f t="shared" si="9"/>
        <v/>
      </c>
      <c r="AQ13" s="80" t="str">
        <f t="shared" si="10"/>
        <v/>
      </c>
      <c r="AR13" s="80" t="str">
        <f t="shared" si="11"/>
        <v/>
      </c>
      <c r="AS13" s="80" t="str">
        <f t="shared" si="12"/>
        <v/>
      </c>
      <c r="AT13" s="80" t="str">
        <f t="shared" si="13"/>
        <v/>
      </c>
      <c r="AU13" s="80" t="str">
        <f t="shared" si="14"/>
        <v/>
      </c>
      <c r="AV13" s="80" t="str">
        <f t="shared" si="15"/>
        <v/>
      </c>
      <c r="AW13" s="80" t="str">
        <f t="shared" si="16"/>
        <v/>
      </c>
      <c r="AX13" s="84" t="str">
        <f t="shared" si="21"/>
        <v/>
      </c>
      <c r="AY13" s="84" t="str">
        <f t="shared" si="22"/>
        <v/>
      </c>
      <c r="AZ13" s="84" t="str">
        <f t="shared" si="23"/>
        <v/>
      </c>
      <c r="BA13" s="84" t="str">
        <f t="shared" si="24"/>
        <v/>
      </c>
      <c r="BB13" s="84" t="str">
        <f t="shared" si="25"/>
        <v/>
      </c>
      <c r="BC13" s="84" t="str">
        <f t="shared" si="26"/>
        <v/>
      </c>
      <c r="BD13" s="84" t="str">
        <f t="shared" si="27"/>
        <v/>
      </c>
      <c r="BE13" s="84" t="str">
        <f t="shared" si="28"/>
        <v/>
      </c>
      <c r="BF13" s="84" t="str">
        <f t="shared" si="29"/>
        <v/>
      </c>
      <c r="BG13" s="84" t="str">
        <f t="shared" si="30"/>
        <v/>
      </c>
      <c r="BH13" s="84" t="str">
        <f t="shared" si="31"/>
        <v/>
      </c>
      <c r="BI13" s="84" t="str">
        <f t="shared" si="32"/>
        <v xml:space="preserve"> [8] </v>
      </c>
      <c r="BJ13" s="84" t="str">
        <f t="shared" si="33"/>
        <v/>
      </c>
      <c r="BK13" s="84" t="str">
        <f t="shared" si="34"/>
        <v xml:space="preserve"> [7] </v>
      </c>
      <c r="BL13" s="84" t="str">
        <f t="shared" si="35"/>
        <v xml:space="preserve"> [6] </v>
      </c>
      <c r="BM13" s="84" t="str">
        <f t="shared" si="36"/>
        <v/>
      </c>
    </row>
    <row r="14" spans="1:65" ht="46.9">
      <c r="A14" s="138">
        <v>11</v>
      </c>
      <c r="B14" s="118" t="s">
        <v>63</v>
      </c>
      <c r="C14" s="118" t="s">
        <v>64</v>
      </c>
      <c r="D14" s="45" t="s">
        <v>65</v>
      </c>
      <c r="E14" s="43"/>
      <c r="F14" s="43" t="s">
        <v>66</v>
      </c>
      <c r="G14" s="43">
        <v>43622.604166666664</v>
      </c>
      <c r="H14" s="37"/>
      <c r="I14" s="53" t="s">
        <v>51</v>
      </c>
      <c r="J14" s="39" t="s">
        <v>67</v>
      </c>
      <c r="K14" s="37" t="s">
        <v>68</v>
      </c>
      <c r="L14" s="37" t="s">
        <v>69</v>
      </c>
      <c r="M14" s="37" t="s">
        <v>70</v>
      </c>
      <c r="N14" s="37" t="s">
        <v>71</v>
      </c>
      <c r="O14" s="8">
        <v>2</v>
      </c>
      <c r="P14" s="8">
        <v>1</v>
      </c>
      <c r="Q14" s="8">
        <v>2</v>
      </c>
      <c r="R14" s="8">
        <v>1</v>
      </c>
      <c r="S14" s="8">
        <v>2</v>
      </c>
      <c r="T14" s="8">
        <v>1</v>
      </c>
      <c r="U14" s="8">
        <v>2</v>
      </c>
      <c r="V14" s="8">
        <v>1</v>
      </c>
      <c r="W14" s="8">
        <v>2</v>
      </c>
      <c r="X14" s="8">
        <v>1</v>
      </c>
      <c r="Y14" s="8">
        <v>0</v>
      </c>
      <c r="Z14" s="8">
        <v>2</v>
      </c>
      <c r="AA14" s="8">
        <v>0</v>
      </c>
      <c r="AB14" s="8">
        <v>1</v>
      </c>
      <c r="AC14" s="8">
        <v>1</v>
      </c>
      <c r="AD14" s="32">
        <f>'Score Card'!$F$5*O14/$O$3+'Score Card'!$F$6*P14/$P$3+'Score Card'!$F$8*R14/$R$3+'Score Card'!$F$9*S14/$S$3+'Score Card'!$F$7*Q14/$Q$3</f>
        <v>0.53333333333333333</v>
      </c>
      <c r="AE14" s="32">
        <f>'Score Card'!$F$10*T14/$T$3+'Score Card'!$F$11*U14/$U$3+'Score Card'!$F$12*V14/$V$3+'Score Card'!$F$13*W14/$W$3+'Score Card'!$F$14*X14/$X$3+'Score Card'!$F$15*Y14/$Y$3+'Score Card'!$F$16*Z14/$Z$3+'Score Card'!$F$17*AA14/$AA$3+'Score Card'!$F$18*AB14/$AB$3+'Score Card'!$F$19*AC14/$AC$3</f>
        <v>0.37999999999999995</v>
      </c>
      <c r="AF14" s="74">
        <f t="shared" si="18"/>
        <v>3</v>
      </c>
      <c r="AG14" s="74">
        <f t="shared" si="19"/>
        <v>2</v>
      </c>
      <c r="AH14" s="80" t="str">
        <f t="shared" si="1"/>
        <v/>
      </c>
      <c r="AI14" s="80" t="str">
        <f t="shared" si="2"/>
        <v/>
      </c>
      <c r="AJ14" s="80" t="str">
        <f t="shared" si="3"/>
        <v/>
      </c>
      <c r="AK14" s="80" t="str">
        <f t="shared" si="4"/>
        <v/>
      </c>
      <c r="AL14" s="80" t="str">
        <f t="shared" si="5"/>
        <v/>
      </c>
      <c r="AM14" s="80" t="str">
        <f t="shared" si="6"/>
        <v/>
      </c>
      <c r="AN14" s="80" t="str">
        <f t="shared" si="7"/>
        <v xml:space="preserve"> [11] </v>
      </c>
      <c r="AO14" s="80" t="str">
        <f t="shared" si="8"/>
        <v/>
      </c>
      <c r="AP14" s="80" t="str">
        <f t="shared" si="9"/>
        <v/>
      </c>
      <c r="AQ14" s="80" t="str">
        <f t="shared" si="10"/>
        <v/>
      </c>
      <c r="AR14" s="80" t="str">
        <f t="shared" si="11"/>
        <v/>
      </c>
      <c r="AS14" s="80" t="str">
        <f t="shared" si="12"/>
        <v/>
      </c>
      <c r="AT14" s="80" t="str">
        <f t="shared" si="13"/>
        <v/>
      </c>
      <c r="AU14" s="80" t="str">
        <f t="shared" si="14"/>
        <v/>
      </c>
      <c r="AV14" s="80" t="str">
        <f t="shared" si="15"/>
        <v/>
      </c>
      <c r="AW14" s="80" t="str">
        <f t="shared" si="16"/>
        <v/>
      </c>
      <c r="AX14" s="84" t="str">
        <f t="shared" si="21"/>
        <v/>
      </c>
      <c r="AY14" s="84" t="str">
        <f t="shared" si="22"/>
        <v/>
      </c>
      <c r="AZ14" s="84" t="str">
        <f t="shared" si="23"/>
        <v/>
      </c>
      <c r="BA14" s="84" t="str">
        <f t="shared" si="24"/>
        <v/>
      </c>
      <c r="BB14" s="84" t="str">
        <f t="shared" si="25"/>
        <v/>
      </c>
      <c r="BC14" s="84" t="str">
        <f t="shared" si="26"/>
        <v/>
      </c>
      <c r="BD14" s="84" t="str">
        <f t="shared" si="27"/>
        <v xml:space="preserve"> [11] </v>
      </c>
      <c r="BE14" s="84" t="str">
        <f t="shared" si="28"/>
        <v/>
      </c>
      <c r="BF14" s="84" t="str">
        <f t="shared" si="29"/>
        <v/>
      </c>
      <c r="BG14" s="84" t="str">
        <f t="shared" si="30"/>
        <v/>
      </c>
      <c r="BH14" s="84" t="str">
        <f t="shared" si="31"/>
        <v/>
      </c>
      <c r="BI14" s="84" t="str">
        <f t="shared" si="32"/>
        <v xml:space="preserve"> [8] </v>
      </c>
      <c r="BJ14" s="84" t="str">
        <f t="shared" si="33"/>
        <v/>
      </c>
      <c r="BK14" s="84" t="str">
        <f t="shared" si="34"/>
        <v xml:space="preserve"> [7] </v>
      </c>
      <c r="BL14" s="84" t="str">
        <f t="shared" si="35"/>
        <v xml:space="preserve"> [6] </v>
      </c>
      <c r="BM14" s="84" t="str">
        <f t="shared" si="36"/>
        <v/>
      </c>
    </row>
    <row r="15" spans="1:65" ht="31.15">
      <c r="A15" s="123">
        <v>12</v>
      </c>
      <c r="B15" s="37" t="s">
        <v>72</v>
      </c>
      <c r="C15" s="37" t="s">
        <v>73</v>
      </c>
      <c r="D15" s="37" t="s">
        <v>74</v>
      </c>
      <c r="E15" s="37"/>
      <c r="F15" s="37" t="s">
        <v>50</v>
      </c>
      <c r="G15" s="43">
        <v>43626.416666666664</v>
      </c>
      <c r="H15" s="37"/>
      <c r="I15" s="53" t="s">
        <v>60</v>
      </c>
      <c r="J15" s="39"/>
      <c r="K15" s="37"/>
      <c r="L15" s="37"/>
      <c r="M15" s="37"/>
      <c r="N15" s="37"/>
      <c r="O15" s="8"/>
      <c r="P15" s="8"/>
      <c r="Q15" s="8"/>
      <c r="R15" s="8"/>
      <c r="S15" s="8"/>
      <c r="T15" s="8"/>
      <c r="U15" s="8"/>
      <c r="V15" s="8"/>
      <c r="W15" s="8"/>
      <c r="X15" s="8"/>
      <c r="Y15" s="8"/>
      <c r="Z15" s="8"/>
      <c r="AA15" s="8"/>
      <c r="AB15" s="8"/>
      <c r="AC15" s="8"/>
      <c r="AD15" s="32">
        <f>'Score Card'!$F$5*O15/$O$3+'Score Card'!$F$6*P15/$P$3+'Score Card'!$F$8*R15/$R$3+'Score Card'!$F$9*S15/$S$3+'Score Card'!$F$7*Q15/$Q$3</f>
        <v>0</v>
      </c>
      <c r="AE15" s="32">
        <f>'Score Card'!$F$10*T15/$T$3+'Score Card'!$F$11*U15/$U$3+'Score Card'!$F$12*V15/$V$3+'Score Card'!$F$13*W15/$W$3+'Score Card'!$F$14*X15/$X$3+'Score Card'!$F$15*Y15/$Y$3+'Score Card'!$F$16*Z15/$Z$3+'Score Card'!$F$17*AA15/$AA$3+'Score Card'!$F$18*AB15/$AB$3+'Score Card'!$F$19*AC15/$AC$3</f>
        <v>0</v>
      </c>
      <c r="AF15" s="74">
        <f t="shared" si="18"/>
        <v>0</v>
      </c>
      <c r="AG15" s="74">
        <f t="shared" si="19"/>
        <v>0</v>
      </c>
      <c r="AH15" s="80" t="str">
        <f t="shared" si="1"/>
        <v/>
      </c>
      <c r="AI15" s="80" t="str">
        <f t="shared" si="2"/>
        <v/>
      </c>
      <c r="AJ15" s="80" t="str">
        <f t="shared" si="3"/>
        <v/>
      </c>
      <c r="AK15" s="80" t="str">
        <f t="shared" si="4"/>
        <v/>
      </c>
      <c r="AL15" s="80" t="str">
        <f t="shared" si="5"/>
        <v/>
      </c>
      <c r="AM15" s="80" t="str">
        <f t="shared" si="6"/>
        <v/>
      </c>
      <c r="AN15" s="80" t="str">
        <f t="shared" si="7"/>
        <v/>
      </c>
      <c r="AO15" s="80" t="str">
        <f t="shared" si="8"/>
        <v/>
      </c>
      <c r="AP15" s="80" t="str">
        <f t="shared" si="9"/>
        <v/>
      </c>
      <c r="AQ15" s="80" t="str">
        <f t="shared" si="10"/>
        <v/>
      </c>
      <c r="AR15" s="80" t="str">
        <f t="shared" si="11"/>
        <v/>
      </c>
      <c r="AS15" s="80" t="str">
        <f t="shared" si="12"/>
        <v/>
      </c>
      <c r="AT15" s="80" t="str">
        <f t="shared" si="13"/>
        <v/>
      </c>
      <c r="AU15" s="80" t="str">
        <f t="shared" si="14"/>
        <v/>
      </c>
      <c r="AV15" s="80" t="str">
        <f t="shared" si="15"/>
        <v/>
      </c>
      <c r="AW15" s="80" t="str">
        <f t="shared" si="16"/>
        <v/>
      </c>
      <c r="AX15" s="84" t="str">
        <f t="shared" si="21"/>
        <v/>
      </c>
      <c r="AY15" s="84" t="str">
        <f t="shared" si="22"/>
        <v/>
      </c>
      <c r="AZ15" s="84" t="str">
        <f t="shared" si="23"/>
        <v/>
      </c>
      <c r="BA15" s="84" t="str">
        <f t="shared" si="24"/>
        <v/>
      </c>
      <c r="BB15" s="84" t="str">
        <f t="shared" si="25"/>
        <v/>
      </c>
      <c r="BC15" s="84" t="str">
        <f t="shared" si="26"/>
        <v/>
      </c>
      <c r="BD15" s="84" t="str">
        <f t="shared" si="27"/>
        <v xml:space="preserve"> [11] </v>
      </c>
      <c r="BE15" s="84" t="str">
        <f t="shared" si="28"/>
        <v/>
      </c>
      <c r="BF15" s="84" t="str">
        <f t="shared" si="29"/>
        <v/>
      </c>
      <c r="BG15" s="84" t="str">
        <f t="shared" si="30"/>
        <v/>
      </c>
      <c r="BH15" s="84" t="str">
        <f t="shared" si="31"/>
        <v/>
      </c>
      <c r="BI15" s="84" t="str">
        <f t="shared" si="32"/>
        <v xml:space="preserve"> [8] </v>
      </c>
      <c r="BJ15" s="84" t="str">
        <f t="shared" si="33"/>
        <v/>
      </c>
      <c r="BK15" s="84" t="str">
        <f t="shared" si="34"/>
        <v xml:space="preserve"> [7] </v>
      </c>
      <c r="BL15" s="84" t="str">
        <f t="shared" si="35"/>
        <v xml:space="preserve"> [6] </v>
      </c>
      <c r="BM15" s="84" t="str">
        <f t="shared" si="36"/>
        <v/>
      </c>
    </row>
    <row r="16" spans="1:65" ht="46.9">
      <c r="A16" s="137">
        <v>13</v>
      </c>
      <c r="B16" s="118" t="s">
        <v>75</v>
      </c>
      <c r="C16" s="118" t="s">
        <v>76</v>
      </c>
      <c r="D16" s="45" t="s">
        <v>74</v>
      </c>
      <c r="E16" s="37"/>
      <c r="F16" s="37" t="s">
        <v>50</v>
      </c>
      <c r="G16" s="43">
        <v>43626.416666666664</v>
      </c>
      <c r="H16" s="37"/>
      <c r="I16" s="53" t="s">
        <v>77</v>
      </c>
      <c r="J16" s="39"/>
      <c r="K16" s="37"/>
      <c r="L16" s="37"/>
      <c r="M16" s="37"/>
      <c r="N16" s="37"/>
      <c r="O16" s="8"/>
      <c r="P16" s="8"/>
      <c r="Q16" s="8"/>
      <c r="R16" s="8"/>
      <c r="S16" s="8"/>
      <c r="T16" s="8"/>
      <c r="U16" s="8"/>
      <c r="V16" s="8"/>
      <c r="W16" s="8"/>
      <c r="X16" s="8"/>
      <c r="Y16" s="8"/>
      <c r="Z16" s="8"/>
      <c r="AA16" s="8"/>
      <c r="AB16" s="8"/>
      <c r="AC16" s="8"/>
      <c r="AD16" s="32">
        <f>'Score Card'!$F$5*O16/$O$3+'Score Card'!$F$6*P16/$P$3+'Score Card'!$F$8*R16/$R$3+'Score Card'!$F$9*S16/$S$3+'Score Card'!$F$7*Q16/$Q$3</f>
        <v>0</v>
      </c>
      <c r="AE16" s="32">
        <f>'Score Card'!$F$10*T16/$T$3+'Score Card'!$F$11*U16/$U$3+'Score Card'!$F$12*V16/$V$3+'Score Card'!$F$13*W16/$W$3+'Score Card'!$F$14*X16/$X$3+'Score Card'!$F$15*Y16/$Y$3+'Score Card'!$F$16*Z16/$Z$3+'Score Card'!$F$17*AA16/$AA$3+'Score Card'!$F$18*AB16/$AB$3+'Score Card'!$F$19*AC16/$AC$3</f>
        <v>0</v>
      </c>
      <c r="AF16" s="74">
        <f t="shared" si="18"/>
        <v>0</v>
      </c>
      <c r="AG16" s="74">
        <f t="shared" si="19"/>
        <v>0</v>
      </c>
      <c r="AH16" s="80" t="str">
        <f t="shared" si="1"/>
        <v/>
      </c>
      <c r="AI16" s="80" t="str">
        <f t="shared" si="2"/>
        <v/>
      </c>
      <c r="AJ16" s="80" t="str">
        <f t="shared" si="3"/>
        <v/>
      </c>
      <c r="AK16" s="80" t="str">
        <f t="shared" si="4"/>
        <v/>
      </c>
      <c r="AL16" s="80" t="str">
        <f t="shared" si="5"/>
        <v/>
      </c>
      <c r="AM16" s="80" t="str">
        <f t="shared" si="6"/>
        <v/>
      </c>
      <c r="AN16" s="80" t="str">
        <f t="shared" si="7"/>
        <v/>
      </c>
      <c r="AO16" s="80" t="str">
        <f t="shared" si="8"/>
        <v/>
      </c>
      <c r="AP16" s="80" t="str">
        <f t="shared" si="9"/>
        <v/>
      </c>
      <c r="AQ16" s="80" t="str">
        <f t="shared" si="10"/>
        <v/>
      </c>
      <c r="AR16" s="80" t="str">
        <f t="shared" si="11"/>
        <v/>
      </c>
      <c r="AS16" s="80" t="str">
        <f t="shared" si="12"/>
        <v/>
      </c>
      <c r="AT16" s="80" t="str">
        <f t="shared" si="13"/>
        <v/>
      </c>
      <c r="AU16" s="80" t="str">
        <f t="shared" si="14"/>
        <v/>
      </c>
      <c r="AV16" s="80" t="str">
        <f t="shared" si="15"/>
        <v/>
      </c>
      <c r="AW16" s="80" t="str">
        <f t="shared" si="16"/>
        <v/>
      </c>
      <c r="AX16" s="84" t="str">
        <f t="shared" si="21"/>
        <v/>
      </c>
      <c r="AY16" s="84" t="str">
        <f t="shared" si="22"/>
        <v/>
      </c>
      <c r="AZ16" s="84" t="str">
        <f t="shared" si="23"/>
        <v/>
      </c>
      <c r="BA16" s="84" t="str">
        <f t="shared" si="24"/>
        <v/>
      </c>
      <c r="BB16" s="84" t="str">
        <f t="shared" si="25"/>
        <v/>
      </c>
      <c r="BC16" s="84" t="str">
        <f t="shared" si="26"/>
        <v/>
      </c>
      <c r="BD16" s="84" t="str">
        <f t="shared" si="27"/>
        <v xml:space="preserve"> [11] </v>
      </c>
      <c r="BE16" s="84" t="str">
        <f t="shared" si="28"/>
        <v/>
      </c>
      <c r="BF16" s="84" t="str">
        <f t="shared" si="29"/>
        <v/>
      </c>
      <c r="BG16" s="84" t="str">
        <f t="shared" si="30"/>
        <v/>
      </c>
      <c r="BH16" s="84" t="str">
        <f t="shared" si="31"/>
        <v/>
      </c>
      <c r="BI16" s="84" t="str">
        <f t="shared" si="32"/>
        <v xml:space="preserve"> [8] </v>
      </c>
      <c r="BJ16" s="84" t="str">
        <f t="shared" si="33"/>
        <v/>
      </c>
      <c r="BK16" s="84" t="str">
        <f t="shared" si="34"/>
        <v xml:space="preserve"> [7] </v>
      </c>
      <c r="BL16" s="84" t="str">
        <f t="shared" si="35"/>
        <v xml:space="preserve"> [6] </v>
      </c>
      <c r="BM16" s="84" t="str">
        <f t="shared" si="36"/>
        <v/>
      </c>
    </row>
    <row r="17" spans="1:65" ht="31.15">
      <c r="A17" s="137">
        <v>14</v>
      </c>
      <c r="B17" s="118" t="s">
        <v>78</v>
      </c>
      <c r="C17" s="118" t="s">
        <v>79</v>
      </c>
      <c r="D17" s="45" t="s">
        <v>80</v>
      </c>
      <c r="E17" s="37"/>
      <c r="F17" s="37" t="s">
        <v>50</v>
      </c>
      <c r="G17" s="37"/>
      <c r="H17" s="37"/>
      <c r="I17" s="53" t="s">
        <v>39</v>
      </c>
      <c r="J17" s="39"/>
      <c r="K17" s="37"/>
      <c r="L17" s="37" t="s">
        <v>81</v>
      </c>
      <c r="M17" s="37" t="s">
        <v>82</v>
      </c>
      <c r="N17" s="37" t="s">
        <v>83</v>
      </c>
      <c r="O17" s="8"/>
      <c r="P17" s="8"/>
      <c r="Q17" s="8"/>
      <c r="R17" s="8"/>
      <c r="S17" s="8"/>
      <c r="T17" s="8"/>
      <c r="U17" s="8"/>
      <c r="V17" s="8"/>
      <c r="W17" s="8"/>
      <c r="X17" s="8"/>
      <c r="Y17" s="8"/>
      <c r="Z17" s="8"/>
      <c r="AA17" s="8"/>
      <c r="AB17" s="8"/>
      <c r="AC17" s="8"/>
      <c r="AD17" s="32">
        <f>'Score Card'!$F$5*O17/$O$3+'Score Card'!$F$6*P17/$P$3+'Score Card'!$F$8*R17/$R$3+'Score Card'!$F$9*S17/$S$3+'Score Card'!$F$7*Q17/$Q$3</f>
        <v>0</v>
      </c>
      <c r="AE17" s="32">
        <f>'Score Card'!$F$10*T17/$T$3+'Score Card'!$F$11*U17/$U$3+'Score Card'!$F$12*V17/$V$3+'Score Card'!$F$13*W17/$W$3+'Score Card'!$F$14*X17/$X$3+'Score Card'!$F$15*Y17/$Y$3+'Score Card'!$F$16*Z17/$Z$3+'Score Card'!$F$17*AA17/$AA$3+'Score Card'!$F$18*AB17/$AB$3+'Score Card'!$F$19*AC17/$AC$3</f>
        <v>0</v>
      </c>
      <c r="AF17" s="74">
        <f t="shared" si="18"/>
        <v>0</v>
      </c>
      <c r="AG17" s="74">
        <f t="shared" si="19"/>
        <v>0</v>
      </c>
      <c r="AH17" s="80" t="str">
        <f t="shared" si="1"/>
        <v/>
      </c>
      <c r="AI17" s="80" t="str">
        <f t="shared" si="2"/>
        <v/>
      </c>
      <c r="AJ17" s="80" t="str">
        <f t="shared" si="3"/>
        <v/>
      </c>
      <c r="AK17" s="80" t="str">
        <f t="shared" si="4"/>
        <v/>
      </c>
      <c r="AL17" s="80" t="str">
        <f t="shared" si="5"/>
        <v/>
      </c>
      <c r="AM17" s="80" t="str">
        <f t="shared" si="6"/>
        <v/>
      </c>
      <c r="AN17" s="80" t="str">
        <f t="shared" si="7"/>
        <v/>
      </c>
      <c r="AO17" s="80" t="str">
        <f t="shared" si="8"/>
        <v/>
      </c>
      <c r="AP17" s="80" t="str">
        <f t="shared" si="9"/>
        <v/>
      </c>
      <c r="AQ17" s="80" t="str">
        <f t="shared" si="10"/>
        <v/>
      </c>
      <c r="AR17" s="80" t="str">
        <f t="shared" si="11"/>
        <v/>
      </c>
      <c r="AS17" s="80" t="str">
        <f t="shared" si="12"/>
        <v/>
      </c>
      <c r="AT17" s="80" t="str">
        <f t="shared" si="13"/>
        <v/>
      </c>
      <c r="AU17" s="80" t="str">
        <f t="shared" si="14"/>
        <v/>
      </c>
      <c r="AV17" s="80" t="str">
        <f t="shared" si="15"/>
        <v/>
      </c>
      <c r="AW17" s="80" t="str">
        <f t="shared" si="16"/>
        <v/>
      </c>
      <c r="AX17" s="84" t="str">
        <f t="shared" si="21"/>
        <v/>
      </c>
      <c r="AY17" s="84" t="str">
        <f t="shared" si="22"/>
        <v/>
      </c>
      <c r="AZ17" s="84" t="str">
        <f t="shared" si="23"/>
        <v/>
      </c>
      <c r="BA17" s="84" t="str">
        <f t="shared" si="24"/>
        <v/>
      </c>
      <c r="BB17" s="84" t="str">
        <f t="shared" si="25"/>
        <v/>
      </c>
      <c r="BC17" s="84" t="str">
        <f t="shared" si="26"/>
        <v/>
      </c>
      <c r="BD17" s="84" t="str">
        <f t="shared" si="27"/>
        <v xml:space="preserve"> [11] </v>
      </c>
      <c r="BE17" s="84" t="str">
        <f t="shared" si="28"/>
        <v/>
      </c>
      <c r="BF17" s="84" t="str">
        <f t="shared" si="29"/>
        <v/>
      </c>
      <c r="BG17" s="84" t="str">
        <f t="shared" si="30"/>
        <v/>
      </c>
      <c r="BH17" s="84" t="str">
        <f t="shared" si="31"/>
        <v/>
      </c>
      <c r="BI17" s="84" t="str">
        <f t="shared" si="32"/>
        <v xml:space="preserve"> [8] </v>
      </c>
      <c r="BJ17" s="84" t="str">
        <f t="shared" si="33"/>
        <v/>
      </c>
      <c r="BK17" s="84" t="str">
        <f t="shared" si="34"/>
        <v xml:space="preserve"> [7] </v>
      </c>
      <c r="BL17" s="84" t="str">
        <f t="shared" si="35"/>
        <v xml:space="preserve"> [6] </v>
      </c>
      <c r="BM17" s="84" t="str">
        <f t="shared" si="36"/>
        <v/>
      </c>
    </row>
    <row r="18" spans="1:65" ht="78">
      <c r="A18" s="138">
        <v>15</v>
      </c>
      <c r="B18" s="118" t="s">
        <v>84</v>
      </c>
      <c r="C18" s="118" t="s">
        <v>85</v>
      </c>
      <c r="D18" s="45" t="s">
        <v>86</v>
      </c>
      <c r="E18" s="37"/>
      <c r="F18" s="37" t="s">
        <v>87</v>
      </c>
      <c r="G18" s="44">
        <v>43620.520833333336</v>
      </c>
      <c r="H18" s="44" t="s">
        <v>88</v>
      </c>
      <c r="I18" s="127" t="s">
        <v>51</v>
      </c>
      <c r="J18" s="39"/>
      <c r="K18" s="37"/>
      <c r="L18" s="38"/>
      <c r="M18" s="38"/>
      <c r="N18" s="37" t="s">
        <v>89</v>
      </c>
      <c r="O18" s="8">
        <v>3</v>
      </c>
      <c r="P18" s="8">
        <v>1</v>
      </c>
      <c r="Q18" s="8">
        <v>2</v>
      </c>
      <c r="R18" s="8">
        <v>1</v>
      </c>
      <c r="S18" s="8">
        <v>3</v>
      </c>
      <c r="T18" s="8">
        <v>1</v>
      </c>
      <c r="U18" s="8">
        <v>3</v>
      </c>
      <c r="V18" s="8">
        <v>2</v>
      </c>
      <c r="W18" s="8">
        <v>3</v>
      </c>
      <c r="X18" s="8">
        <v>1</v>
      </c>
      <c r="Y18" s="8">
        <v>3</v>
      </c>
      <c r="Z18" s="8">
        <v>2</v>
      </c>
      <c r="AA18" s="8">
        <v>2</v>
      </c>
      <c r="AB18" s="8">
        <v>2</v>
      </c>
      <c r="AC18" s="8">
        <v>1</v>
      </c>
      <c r="AD18" s="32">
        <f>'Score Card'!$F$5*O18/$O$3+'Score Card'!$F$6*P18/$P$3+'Score Card'!$F$8*R18/$R$3+'Score Card'!$F$9*S18/$S$3+'Score Card'!$F$7*Q18/$Q$3</f>
        <v>0.68333333333333335</v>
      </c>
      <c r="AE18" s="32">
        <f>'Score Card'!$F$10*T18/$T$3+'Score Card'!$F$11*U18/$U$3+'Score Card'!$F$12*V18/$V$3+'Score Card'!$F$13*W18/$W$3+'Score Card'!$F$14*X18/$X$3+'Score Card'!$F$15*Y18/$Y$3+'Score Card'!$F$16*Z18/$Z$3+'Score Card'!$F$17*AA18/$AA$3+'Score Card'!$F$18*AB18/$AB$3+'Score Card'!$F$19*AC18/$AC$3</f>
        <v>0.82666666666666666</v>
      </c>
      <c r="AF18" s="74">
        <f t="shared" si="18"/>
        <v>3</v>
      </c>
      <c r="AG18" s="74">
        <f t="shared" si="19"/>
        <v>4</v>
      </c>
      <c r="AH18" s="80" t="str">
        <f t="shared" si="1"/>
        <v/>
      </c>
      <c r="AI18" s="80" t="str">
        <f t="shared" si="2"/>
        <v/>
      </c>
      <c r="AJ18" s="80" t="str">
        <f t="shared" si="3"/>
        <v/>
      </c>
      <c r="AK18" s="80" t="str">
        <f t="shared" si="4"/>
        <v/>
      </c>
      <c r="AL18" s="80" t="str">
        <f t="shared" si="5"/>
        <v/>
      </c>
      <c r="AM18" s="80" t="str">
        <f t="shared" si="6"/>
        <v/>
      </c>
      <c r="AN18" s="80" t="str">
        <f t="shared" si="7"/>
        <v/>
      </c>
      <c r="AO18" s="80" t="str">
        <f t="shared" si="8"/>
        <v/>
      </c>
      <c r="AP18" s="80" t="str">
        <f t="shared" si="9"/>
        <v/>
      </c>
      <c r="AQ18" s="80" t="str">
        <f t="shared" si="10"/>
        <v/>
      </c>
      <c r="AR18" s="80" t="str">
        <f t="shared" si="11"/>
        <v/>
      </c>
      <c r="AS18" s="80" t="str">
        <f t="shared" si="12"/>
        <v/>
      </c>
      <c r="AT18" s="80" t="str">
        <f t="shared" si="13"/>
        <v/>
      </c>
      <c r="AU18" s="80" t="str">
        <f t="shared" si="14"/>
        <v/>
      </c>
      <c r="AV18" s="80" t="str">
        <f t="shared" si="15"/>
        <v xml:space="preserve"> [15] </v>
      </c>
      <c r="AW18" s="80" t="str">
        <f t="shared" si="16"/>
        <v/>
      </c>
      <c r="AX18" s="84" t="str">
        <f t="shared" si="21"/>
        <v/>
      </c>
      <c r="AY18" s="84" t="str">
        <f t="shared" si="22"/>
        <v/>
      </c>
      <c r="AZ18" s="84" t="str">
        <f t="shared" si="23"/>
        <v/>
      </c>
      <c r="BA18" s="84" t="str">
        <f t="shared" si="24"/>
        <v/>
      </c>
      <c r="BB18" s="84" t="str">
        <f t="shared" si="25"/>
        <v/>
      </c>
      <c r="BC18" s="84" t="str">
        <f t="shared" si="26"/>
        <v/>
      </c>
      <c r="BD18" s="84" t="str">
        <f t="shared" si="27"/>
        <v xml:space="preserve"> [11] </v>
      </c>
      <c r="BE18" s="84" t="str">
        <f t="shared" si="28"/>
        <v/>
      </c>
      <c r="BF18" s="84" t="str">
        <f t="shared" si="29"/>
        <v/>
      </c>
      <c r="BG18" s="84" t="str">
        <f t="shared" si="30"/>
        <v/>
      </c>
      <c r="BH18" s="84" t="str">
        <f t="shared" si="31"/>
        <v/>
      </c>
      <c r="BI18" s="84" t="str">
        <f t="shared" si="32"/>
        <v xml:space="preserve"> [8] </v>
      </c>
      <c r="BJ18" s="84" t="str">
        <f t="shared" si="33"/>
        <v/>
      </c>
      <c r="BK18" s="84" t="str">
        <f t="shared" si="34"/>
        <v xml:space="preserve"> [7] </v>
      </c>
      <c r="BL18" s="84" t="str">
        <f t="shared" si="35"/>
        <v xml:space="preserve"> [6]  [15] </v>
      </c>
      <c r="BM18" s="84" t="str">
        <f t="shared" si="36"/>
        <v/>
      </c>
    </row>
    <row r="19" spans="1:65" ht="78">
      <c r="A19" s="138">
        <v>16</v>
      </c>
      <c r="B19" s="118" t="s">
        <v>90</v>
      </c>
      <c r="C19" s="118" t="s">
        <v>91</v>
      </c>
      <c r="D19" s="45" t="s">
        <v>92</v>
      </c>
      <c r="E19" s="38"/>
      <c r="F19" s="38" t="s">
        <v>87</v>
      </c>
      <c r="G19" s="44">
        <v>43587.625</v>
      </c>
      <c r="H19" s="38"/>
      <c r="I19" s="126" t="s">
        <v>51</v>
      </c>
      <c r="J19" s="39"/>
      <c r="K19" s="37"/>
      <c r="L19" s="38"/>
      <c r="M19" s="38"/>
      <c r="N19" s="37" t="s">
        <v>93</v>
      </c>
      <c r="O19" s="8">
        <v>3</v>
      </c>
      <c r="P19" s="8">
        <v>1</v>
      </c>
      <c r="Q19" s="8">
        <v>2</v>
      </c>
      <c r="R19" s="8">
        <v>1</v>
      </c>
      <c r="S19" s="8">
        <v>3</v>
      </c>
      <c r="T19" s="8">
        <v>2</v>
      </c>
      <c r="U19" s="8">
        <v>2</v>
      </c>
      <c r="V19" s="8">
        <v>2</v>
      </c>
      <c r="W19" s="8">
        <v>1</v>
      </c>
      <c r="X19" s="8">
        <v>1</v>
      </c>
      <c r="Y19" s="8">
        <v>2</v>
      </c>
      <c r="Z19" s="8">
        <v>1</v>
      </c>
      <c r="AA19" s="8">
        <v>2</v>
      </c>
      <c r="AB19" s="8">
        <v>2</v>
      </c>
      <c r="AC19" s="8">
        <v>1</v>
      </c>
      <c r="AD19" s="32">
        <f>'Score Card'!$F$5*O19/$O$3+'Score Card'!$F$6*P19/$P$3+'Score Card'!$F$8*R19/$R$3+'Score Card'!$F$9*S19/$S$3+'Score Card'!$F$7*Q19/$Q$3</f>
        <v>0.68333333333333335</v>
      </c>
      <c r="AE19" s="32">
        <f>'Score Card'!$F$10*T19/$T$3+'Score Card'!$F$11*U19/$U$3+'Score Card'!$F$12*V19/$V$3+'Score Card'!$F$13*W19/$W$3+'Score Card'!$F$14*X19/$X$3+'Score Card'!$F$15*Y19/$Y$3+'Score Card'!$F$16*Z19/$Z$3+'Score Card'!$F$17*AA19/$AA$3+'Score Card'!$F$18*AB19/$AB$3+'Score Card'!$F$19*AC19/$AC$3</f>
        <v>0.73666666666666669</v>
      </c>
      <c r="AF19" s="74">
        <f t="shared" si="18"/>
        <v>3</v>
      </c>
      <c r="AG19" s="74">
        <f t="shared" si="19"/>
        <v>3</v>
      </c>
      <c r="AH19" s="80" t="str">
        <f t="shared" si="1"/>
        <v/>
      </c>
      <c r="AI19" s="80" t="str">
        <f t="shared" si="2"/>
        <v/>
      </c>
      <c r="AJ19" s="80" t="str">
        <f t="shared" si="3"/>
        <v/>
      </c>
      <c r="AK19" s="80" t="str">
        <f t="shared" si="4"/>
        <v/>
      </c>
      <c r="AL19" s="80" t="str">
        <f t="shared" si="5"/>
        <v/>
      </c>
      <c r="AM19" s="80" t="str">
        <f t="shared" si="6"/>
        <v/>
      </c>
      <c r="AN19" s="80" t="str">
        <f t="shared" si="7"/>
        <v/>
      </c>
      <c r="AO19" s="80" t="str">
        <f t="shared" si="8"/>
        <v/>
      </c>
      <c r="AP19" s="80" t="str">
        <f t="shared" si="9"/>
        <v/>
      </c>
      <c r="AQ19" s="80" t="str">
        <f t="shared" si="10"/>
        <v/>
      </c>
      <c r="AR19" s="80" t="str">
        <f t="shared" si="11"/>
        <v xml:space="preserve"> [16] </v>
      </c>
      <c r="AS19" s="80" t="str">
        <f t="shared" si="12"/>
        <v/>
      </c>
      <c r="AT19" s="80" t="str">
        <f t="shared" si="13"/>
        <v/>
      </c>
      <c r="AU19" s="80" t="str">
        <f t="shared" si="14"/>
        <v/>
      </c>
      <c r="AV19" s="80" t="str">
        <f t="shared" si="15"/>
        <v/>
      </c>
      <c r="AW19" s="80" t="str">
        <f t="shared" si="16"/>
        <v/>
      </c>
      <c r="AX19" s="84" t="str">
        <f t="shared" si="21"/>
        <v/>
      </c>
      <c r="AY19" s="84" t="str">
        <f t="shared" si="22"/>
        <v/>
      </c>
      <c r="AZ19" s="84" t="str">
        <f t="shared" si="23"/>
        <v/>
      </c>
      <c r="BA19" s="84" t="str">
        <f t="shared" si="24"/>
        <v/>
      </c>
      <c r="BB19" s="84" t="str">
        <f t="shared" si="25"/>
        <v/>
      </c>
      <c r="BC19" s="84" t="str">
        <f t="shared" si="26"/>
        <v/>
      </c>
      <c r="BD19" s="84" t="str">
        <f t="shared" si="27"/>
        <v xml:space="preserve"> [11] </v>
      </c>
      <c r="BE19" s="84" t="str">
        <f t="shared" si="28"/>
        <v/>
      </c>
      <c r="BF19" s="84" t="str">
        <f t="shared" si="29"/>
        <v/>
      </c>
      <c r="BG19" s="84" t="str">
        <f t="shared" si="30"/>
        <v/>
      </c>
      <c r="BH19" s="84" t="str">
        <f t="shared" si="31"/>
        <v xml:space="preserve"> [16] </v>
      </c>
      <c r="BI19" s="84" t="str">
        <f t="shared" si="32"/>
        <v xml:space="preserve"> [8] </v>
      </c>
      <c r="BJ19" s="84" t="str">
        <f t="shared" si="33"/>
        <v/>
      </c>
      <c r="BK19" s="84" t="str">
        <f t="shared" si="34"/>
        <v xml:space="preserve"> [7] </v>
      </c>
      <c r="BL19" s="84" t="str">
        <f t="shared" si="35"/>
        <v xml:space="preserve"> [6]  [15] </v>
      </c>
      <c r="BM19" s="84" t="str">
        <f t="shared" si="36"/>
        <v/>
      </c>
    </row>
    <row r="20" spans="1:65" ht="103.15" customHeight="1">
      <c r="A20" s="139">
        <v>17</v>
      </c>
      <c r="B20" s="45" t="s">
        <v>94</v>
      </c>
      <c r="C20" s="118" t="s">
        <v>95</v>
      </c>
      <c r="D20" s="46" t="s">
        <v>96</v>
      </c>
      <c r="E20" s="37"/>
      <c r="F20" s="47" t="s">
        <v>24</v>
      </c>
      <c r="G20" s="48">
        <v>43621.354166666664</v>
      </c>
      <c r="H20" s="49" t="s">
        <v>97</v>
      </c>
      <c r="I20" s="128" t="s">
        <v>51</v>
      </c>
      <c r="J20" s="50" t="s">
        <v>98</v>
      </c>
      <c r="K20" s="124" t="s">
        <v>26</v>
      </c>
      <c r="L20" s="38"/>
      <c r="M20" s="38"/>
      <c r="N20" s="37" t="s">
        <v>99</v>
      </c>
      <c r="O20" s="8">
        <v>2</v>
      </c>
      <c r="P20" s="8">
        <v>2</v>
      </c>
      <c r="Q20" s="8">
        <v>3</v>
      </c>
      <c r="R20" s="8">
        <v>2</v>
      </c>
      <c r="S20" s="8">
        <v>3</v>
      </c>
      <c r="T20" s="8">
        <v>0</v>
      </c>
      <c r="U20" s="8">
        <v>3</v>
      </c>
      <c r="V20" s="8">
        <v>1</v>
      </c>
      <c r="W20" s="8">
        <v>2</v>
      </c>
      <c r="X20" s="8">
        <v>1</v>
      </c>
      <c r="Y20" s="8">
        <v>3</v>
      </c>
      <c r="Z20" s="8">
        <v>2</v>
      </c>
      <c r="AA20" s="8">
        <v>2</v>
      </c>
      <c r="AB20" s="8">
        <v>0</v>
      </c>
      <c r="AC20" s="8">
        <v>1</v>
      </c>
      <c r="AD20" s="32">
        <f>'Score Card'!$F$5*O20/$O$3+'Score Card'!$F$6*P20/$P$3+'Score Card'!$F$8*R20/$R$3+'Score Card'!$F$9*S20/$S$3+'Score Card'!$F$7*Q20/$Q$3</f>
        <v>0.8</v>
      </c>
      <c r="AE20" s="32">
        <f>'Score Card'!$F$10*T20/$T$3+'Score Card'!$F$11*U20/$U$3+'Score Card'!$F$12*V20/$V$3+'Score Card'!$F$13*W20/$W$3+'Score Card'!$F$14*X20/$X$3+'Score Card'!$F$15*Y20/$Y$3+'Score Card'!$F$16*Z20/$Z$3+'Score Card'!$F$17*AA20/$AA$3+'Score Card'!$F$18*AB20/$AB$3+'Score Card'!$F$19*AC20/$AC$3</f>
        <v>0.57666666666666666</v>
      </c>
      <c r="AF20" s="74">
        <f t="shared" si="18"/>
        <v>4</v>
      </c>
      <c r="AG20" s="74">
        <f t="shared" si="19"/>
        <v>3</v>
      </c>
      <c r="AH20" s="80" t="str">
        <f t="shared" si="1"/>
        <v/>
      </c>
      <c r="AI20" s="80" t="str">
        <f t="shared" si="2"/>
        <v/>
      </c>
      <c r="AJ20" s="80" t="str">
        <f t="shared" si="3"/>
        <v/>
      </c>
      <c r="AK20" s="80" t="str">
        <f t="shared" si="4"/>
        <v/>
      </c>
      <c r="AL20" s="80" t="str">
        <f t="shared" si="5"/>
        <v/>
      </c>
      <c r="AM20" s="80" t="str">
        <f t="shared" si="6"/>
        <v/>
      </c>
      <c r="AN20" s="80" t="str">
        <f t="shared" si="7"/>
        <v/>
      </c>
      <c r="AO20" s="80" t="str">
        <f t="shared" si="8"/>
        <v/>
      </c>
      <c r="AP20" s="80" t="str">
        <f t="shared" si="9"/>
        <v/>
      </c>
      <c r="AQ20" s="80" t="str">
        <f t="shared" si="10"/>
        <v/>
      </c>
      <c r="AR20" s="80" t="str">
        <f t="shared" si="11"/>
        <v/>
      </c>
      <c r="AS20" s="80" t="str">
        <f t="shared" si="12"/>
        <v xml:space="preserve"> [17] </v>
      </c>
      <c r="AT20" s="80" t="str">
        <f t="shared" si="13"/>
        <v/>
      </c>
      <c r="AU20" s="80" t="str">
        <f t="shared" si="14"/>
        <v/>
      </c>
      <c r="AV20" s="80" t="str">
        <f t="shared" si="15"/>
        <v/>
      </c>
      <c r="AW20" s="80" t="str">
        <f t="shared" si="16"/>
        <v/>
      </c>
      <c r="AX20" s="84" t="str">
        <f t="shared" si="21"/>
        <v/>
      </c>
      <c r="AY20" s="84" t="str">
        <f t="shared" si="22"/>
        <v/>
      </c>
      <c r="AZ20" s="84" t="str">
        <f t="shared" si="23"/>
        <v/>
      </c>
      <c r="BA20" s="84" t="str">
        <f t="shared" si="24"/>
        <v/>
      </c>
      <c r="BB20" s="84" t="str">
        <f t="shared" si="25"/>
        <v/>
      </c>
      <c r="BC20" s="84" t="str">
        <f t="shared" si="26"/>
        <v/>
      </c>
      <c r="BD20" s="84" t="str">
        <f t="shared" si="27"/>
        <v xml:space="preserve"> [11] </v>
      </c>
      <c r="BE20" s="84" t="str">
        <f t="shared" si="28"/>
        <v/>
      </c>
      <c r="BF20" s="84" t="str">
        <f t="shared" si="29"/>
        <v/>
      </c>
      <c r="BG20" s="84" t="str">
        <f t="shared" si="30"/>
        <v/>
      </c>
      <c r="BH20" s="84" t="str">
        <f t="shared" si="31"/>
        <v xml:space="preserve"> [16] </v>
      </c>
      <c r="BI20" s="84" t="str">
        <f t="shared" si="32"/>
        <v xml:space="preserve"> [8]  [17] </v>
      </c>
      <c r="BJ20" s="84" t="str">
        <f t="shared" si="33"/>
        <v/>
      </c>
      <c r="BK20" s="84" t="str">
        <f t="shared" si="34"/>
        <v xml:space="preserve"> [7] </v>
      </c>
      <c r="BL20" s="84" t="str">
        <f t="shared" si="35"/>
        <v xml:space="preserve"> [6]  [15] </v>
      </c>
      <c r="BM20" s="84" t="str">
        <f t="shared" si="36"/>
        <v/>
      </c>
    </row>
    <row r="21" spans="1:65" ht="78">
      <c r="A21" s="123">
        <v>18</v>
      </c>
      <c r="B21" s="37" t="s">
        <v>100</v>
      </c>
      <c r="C21" s="37" t="s">
        <v>101</v>
      </c>
      <c r="D21" s="37" t="s">
        <v>23</v>
      </c>
      <c r="E21" s="37"/>
      <c r="F21" s="37" t="s">
        <v>102</v>
      </c>
      <c r="G21" s="2"/>
      <c r="H21" s="44"/>
      <c r="I21" s="127" t="s">
        <v>25</v>
      </c>
      <c r="J21" s="39"/>
      <c r="K21" s="37" t="s">
        <v>103</v>
      </c>
      <c r="L21" s="37" t="s">
        <v>104</v>
      </c>
      <c r="M21" s="38"/>
      <c r="N21" s="37" t="s">
        <v>105</v>
      </c>
      <c r="O21" s="8"/>
      <c r="P21" s="8"/>
      <c r="Q21" s="8"/>
      <c r="R21" s="8"/>
      <c r="S21" s="8"/>
      <c r="T21" s="8"/>
      <c r="U21" s="8"/>
      <c r="V21" s="8"/>
      <c r="W21" s="8"/>
      <c r="X21" s="8"/>
      <c r="Y21" s="8"/>
      <c r="Z21" s="8"/>
      <c r="AA21" s="8"/>
      <c r="AB21" s="8"/>
      <c r="AC21" s="8"/>
      <c r="AD21" s="32">
        <f>'Score Card'!$F$5*O21/$O$3+'Score Card'!$F$6*P21/$P$3+'Score Card'!$F$8*R21/$R$3+'Score Card'!$F$9*S21/$S$3+'Score Card'!$F$7*Q21/$Q$3</f>
        <v>0</v>
      </c>
      <c r="AE21" s="32">
        <f>'Score Card'!$F$10*T21/$T$3+'Score Card'!$F$11*U21/$U$3+'Score Card'!$F$12*V21/$V$3+'Score Card'!$F$13*W21/$W$3+'Score Card'!$F$14*X21/$X$3+'Score Card'!$F$15*Y21/$Y$3+'Score Card'!$F$16*Z21/$Z$3+'Score Card'!$F$17*AA21/$AA$3+'Score Card'!$F$18*AB21/$AB$3+'Score Card'!$F$19*AC21/$AC$3</f>
        <v>0</v>
      </c>
      <c r="AF21" s="74">
        <f t="shared" si="18"/>
        <v>0</v>
      </c>
      <c r="AG21" s="74">
        <f t="shared" si="19"/>
        <v>0</v>
      </c>
      <c r="AH21" s="80" t="str">
        <f t="shared" si="1"/>
        <v/>
      </c>
      <c r="AI21" s="80" t="str">
        <f t="shared" si="2"/>
        <v/>
      </c>
      <c r="AJ21" s="80" t="str">
        <f t="shared" si="3"/>
        <v/>
      </c>
      <c r="AK21" s="80" t="str">
        <f t="shared" si="4"/>
        <v/>
      </c>
      <c r="AL21" s="80" t="str">
        <f t="shared" si="5"/>
        <v/>
      </c>
      <c r="AM21" s="80" t="str">
        <f t="shared" si="6"/>
        <v/>
      </c>
      <c r="AN21" s="80" t="str">
        <f t="shared" si="7"/>
        <v/>
      </c>
      <c r="AO21" s="80" t="str">
        <f t="shared" si="8"/>
        <v/>
      </c>
      <c r="AP21" s="80" t="str">
        <f t="shared" si="9"/>
        <v/>
      </c>
      <c r="AQ21" s="80" t="str">
        <f t="shared" si="10"/>
        <v/>
      </c>
      <c r="AR21" s="80" t="str">
        <f t="shared" si="11"/>
        <v/>
      </c>
      <c r="AS21" s="80" t="str">
        <f t="shared" si="12"/>
        <v/>
      </c>
      <c r="AT21" s="80" t="str">
        <f t="shared" si="13"/>
        <v/>
      </c>
      <c r="AU21" s="80" t="str">
        <f t="shared" si="14"/>
        <v/>
      </c>
      <c r="AV21" s="80" t="str">
        <f t="shared" si="15"/>
        <v/>
      </c>
      <c r="AW21" s="80" t="str">
        <f t="shared" si="16"/>
        <v/>
      </c>
      <c r="AX21" s="84" t="str">
        <f t="shared" si="21"/>
        <v/>
      </c>
      <c r="AY21" s="84" t="str">
        <f t="shared" si="22"/>
        <v/>
      </c>
      <c r="AZ21" s="84" t="str">
        <f t="shared" si="23"/>
        <v/>
      </c>
      <c r="BA21" s="84" t="str">
        <f t="shared" si="24"/>
        <v/>
      </c>
      <c r="BB21" s="84" t="str">
        <f t="shared" si="25"/>
        <v/>
      </c>
      <c r="BC21" s="84" t="str">
        <f t="shared" si="26"/>
        <v/>
      </c>
      <c r="BD21" s="84" t="str">
        <f t="shared" si="27"/>
        <v xml:space="preserve"> [11] </v>
      </c>
      <c r="BE21" s="84" t="str">
        <f t="shared" si="28"/>
        <v/>
      </c>
      <c r="BF21" s="84" t="str">
        <f t="shared" si="29"/>
        <v/>
      </c>
      <c r="BG21" s="84" t="str">
        <f t="shared" si="30"/>
        <v/>
      </c>
      <c r="BH21" s="84" t="str">
        <f t="shared" si="31"/>
        <v xml:space="preserve"> [16] </v>
      </c>
      <c r="BI21" s="84" t="str">
        <f t="shared" si="32"/>
        <v xml:space="preserve"> [8]  [17] </v>
      </c>
      <c r="BJ21" s="84" t="str">
        <f t="shared" si="33"/>
        <v/>
      </c>
      <c r="BK21" s="84" t="str">
        <f t="shared" si="34"/>
        <v xml:space="preserve"> [7] </v>
      </c>
      <c r="BL21" s="84" t="str">
        <f t="shared" si="35"/>
        <v xml:space="preserve"> [6]  [15] </v>
      </c>
      <c r="BM21" s="84" t="str">
        <f t="shared" si="36"/>
        <v/>
      </c>
    </row>
    <row r="22" spans="1:65" ht="147" customHeight="1">
      <c r="A22" s="137">
        <v>19</v>
      </c>
      <c r="B22" s="118" t="s">
        <v>106</v>
      </c>
      <c r="C22" s="118" t="s">
        <v>107</v>
      </c>
      <c r="D22" s="1" t="s">
        <v>108</v>
      </c>
      <c r="E22" s="38"/>
      <c r="F22" s="38" t="s">
        <v>24</v>
      </c>
      <c r="G22" s="38"/>
      <c r="H22" s="38"/>
      <c r="I22" s="126" t="s">
        <v>39</v>
      </c>
      <c r="J22" s="39" t="s">
        <v>109</v>
      </c>
      <c r="K22" s="38"/>
      <c r="L22" s="38"/>
      <c r="M22" s="38"/>
      <c r="N22" s="38"/>
      <c r="O22" s="8"/>
      <c r="P22" s="8"/>
      <c r="Q22" s="8"/>
      <c r="R22" s="8"/>
      <c r="S22" s="8"/>
      <c r="T22" s="8"/>
      <c r="U22" s="8"/>
      <c r="V22" s="8"/>
      <c r="W22" s="8"/>
      <c r="X22" s="8"/>
      <c r="Y22" s="8"/>
      <c r="Z22" s="8"/>
      <c r="AA22" s="8"/>
      <c r="AB22" s="8"/>
      <c r="AC22" s="8"/>
      <c r="AD22" s="32">
        <f>'Score Card'!$F$5*O22/$O$3+'Score Card'!$F$6*P22/$P$3+'Score Card'!$F$8*R22/$R$3+'Score Card'!$F$9*S22/$S$3+'Score Card'!$F$7*Q22/$Q$3</f>
        <v>0</v>
      </c>
      <c r="AE22" s="32">
        <f>'Score Card'!$F$10*T22/$T$3+'Score Card'!$F$11*U22/$U$3+'Score Card'!$F$12*V22/$V$3+'Score Card'!$F$13*W22/$W$3+'Score Card'!$F$14*X22/$X$3+'Score Card'!$F$15*Y22/$Y$3+'Score Card'!$F$16*Z22/$Z$3+'Score Card'!$F$17*AA22/$AA$3+'Score Card'!$F$18*AB22/$AB$3+'Score Card'!$F$19*AC22/$AC$3</f>
        <v>0</v>
      </c>
      <c r="AF22" s="74">
        <f t="shared" si="18"/>
        <v>0</v>
      </c>
      <c r="AG22" s="74">
        <f t="shared" si="19"/>
        <v>0</v>
      </c>
      <c r="AH22" s="80" t="str">
        <f t="shared" si="1"/>
        <v/>
      </c>
      <c r="AI22" s="80" t="str">
        <f t="shared" si="2"/>
        <v/>
      </c>
      <c r="AJ22" s="80" t="str">
        <f t="shared" si="3"/>
        <v/>
      </c>
      <c r="AK22" s="80" t="str">
        <f t="shared" si="4"/>
        <v/>
      </c>
      <c r="AL22" s="80" t="str">
        <f t="shared" si="5"/>
        <v/>
      </c>
      <c r="AM22" s="80" t="str">
        <f t="shared" si="6"/>
        <v/>
      </c>
      <c r="AN22" s="80" t="str">
        <f t="shared" si="7"/>
        <v/>
      </c>
      <c r="AO22" s="80" t="str">
        <f t="shared" si="8"/>
        <v/>
      </c>
      <c r="AP22" s="80" t="str">
        <f t="shared" si="9"/>
        <v/>
      </c>
      <c r="AQ22" s="80" t="str">
        <f t="shared" si="10"/>
        <v/>
      </c>
      <c r="AR22" s="80" t="str">
        <f t="shared" si="11"/>
        <v/>
      </c>
      <c r="AS22" s="80" t="str">
        <f t="shared" si="12"/>
        <v/>
      </c>
      <c r="AT22" s="80" t="str">
        <f t="shared" si="13"/>
        <v/>
      </c>
      <c r="AU22" s="80" t="str">
        <f t="shared" si="14"/>
        <v/>
      </c>
      <c r="AV22" s="80" t="str">
        <f t="shared" si="15"/>
        <v/>
      </c>
      <c r="AW22" s="80" t="str">
        <f t="shared" si="16"/>
        <v/>
      </c>
      <c r="AX22" s="84" t="str">
        <f t="shared" si="21"/>
        <v/>
      </c>
      <c r="AY22" s="84" t="str">
        <f t="shared" si="22"/>
        <v/>
      </c>
      <c r="AZ22" s="84" t="str">
        <f t="shared" si="23"/>
        <v/>
      </c>
      <c r="BA22" s="84" t="str">
        <f t="shared" si="24"/>
        <v/>
      </c>
      <c r="BB22" s="84" t="str">
        <f t="shared" si="25"/>
        <v/>
      </c>
      <c r="BC22" s="84" t="str">
        <f t="shared" si="26"/>
        <v/>
      </c>
      <c r="BD22" s="84" t="str">
        <f t="shared" si="27"/>
        <v xml:space="preserve"> [11] </v>
      </c>
      <c r="BE22" s="84" t="str">
        <f t="shared" si="28"/>
        <v/>
      </c>
      <c r="BF22" s="84" t="str">
        <f t="shared" si="29"/>
        <v/>
      </c>
      <c r="BG22" s="84" t="str">
        <f t="shared" si="30"/>
        <v/>
      </c>
      <c r="BH22" s="84" t="str">
        <f t="shared" si="31"/>
        <v xml:space="preserve"> [16] </v>
      </c>
      <c r="BI22" s="84" t="str">
        <f t="shared" si="32"/>
        <v xml:space="preserve"> [8]  [17] </v>
      </c>
      <c r="BJ22" s="84" t="str">
        <f t="shared" si="33"/>
        <v/>
      </c>
      <c r="BK22" s="84" t="str">
        <f t="shared" si="34"/>
        <v xml:space="preserve"> [7] </v>
      </c>
      <c r="BL22" s="84" t="str">
        <f t="shared" si="35"/>
        <v xml:space="preserve"> [6]  [15] </v>
      </c>
      <c r="BM22" s="84" t="str">
        <f t="shared" si="36"/>
        <v/>
      </c>
    </row>
    <row r="23" spans="1:65" ht="93.6">
      <c r="A23" s="140">
        <v>20</v>
      </c>
      <c r="B23" s="118" t="s">
        <v>110</v>
      </c>
      <c r="C23" s="118" t="s">
        <v>111</v>
      </c>
      <c r="D23" s="1" t="s">
        <v>112</v>
      </c>
      <c r="E23" s="38"/>
      <c r="F23" s="38" t="s">
        <v>38</v>
      </c>
      <c r="G23" s="38"/>
      <c r="H23" s="38"/>
      <c r="I23" s="126" t="s">
        <v>25</v>
      </c>
      <c r="J23" s="39"/>
      <c r="K23" s="125" t="s">
        <v>113</v>
      </c>
      <c r="L23" s="38"/>
      <c r="M23" s="38"/>
      <c r="N23" s="37" t="s">
        <v>114</v>
      </c>
      <c r="O23" s="8"/>
      <c r="P23" s="8"/>
      <c r="Q23" s="8"/>
      <c r="R23" s="8"/>
      <c r="S23" s="8"/>
      <c r="T23" s="8"/>
      <c r="U23" s="8"/>
      <c r="V23" s="8"/>
      <c r="W23" s="8"/>
      <c r="X23" s="8"/>
      <c r="Y23" s="8"/>
      <c r="Z23" s="8"/>
      <c r="AA23" s="8"/>
      <c r="AB23" s="8"/>
      <c r="AC23" s="8"/>
      <c r="AD23" s="32">
        <f>'Score Card'!$F$5*O23/$O$3+'Score Card'!$F$6*P23/$P$3+'Score Card'!$F$8*R23/$R$3+'Score Card'!$F$9*S23/$S$3+'Score Card'!$F$7*Q23/$Q$3</f>
        <v>0</v>
      </c>
      <c r="AE23" s="32">
        <f>'Score Card'!$F$10*T23/$T$3+'Score Card'!$F$11*U23/$U$3+'Score Card'!$F$12*V23/$V$3+'Score Card'!$F$13*W23/$W$3+'Score Card'!$F$14*X23/$X$3+'Score Card'!$F$15*Y23/$Y$3+'Score Card'!$F$16*Z23/$Z$3+'Score Card'!$F$17*AA23/$AA$3+'Score Card'!$F$18*AB23/$AB$3+'Score Card'!$F$19*AC23/$AC$3</f>
        <v>0</v>
      </c>
      <c r="AF23" s="74">
        <f t="shared" si="18"/>
        <v>0</v>
      </c>
      <c r="AG23" s="74">
        <f t="shared" si="19"/>
        <v>0</v>
      </c>
      <c r="AH23" s="80" t="str">
        <f t="shared" si="1"/>
        <v/>
      </c>
      <c r="AI23" s="80" t="str">
        <f t="shared" si="2"/>
        <v/>
      </c>
      <c r="AJ23" s="80" t="str">
        <f t="shared" si="3"/>
        <v/>
      </c>
      <c r="AK23" s="80" t="str">
        <f t="shared" si="4"/>
        <v/>
      </c>
      <c r="AL23" s="80" t="str">
        <f t="shared" si="5"/>
        <v/>
      </c>
      <c r="AM23" s="80" t="str">
        <f t="shared" si="6"/>
        <v/>
      </c>
      <c r="AN23" s="80" t="str">
        <f t="shared" si="7"/>
        <v/>
      </c>
      <c r="AO23" s="80" t="str">
        <f t="shared" si="8"/>
        <v/>
      </c>
      <c r="AP23" s="80" t="str">
        <f t="shared" si="9"/>
        <v/>
      </c>
      <c r="AQ23" s="80" t="str">
        <f t="shared" si="10"/>
        <v/>
      </c>
      <c r="AR23" s="80" t="str">
        <f t="shared" si="11"/>
        <v/>
      </c>
      <c r="AS23" s="80" t="str">
        <f t="shared" si="12"/>
        <v/>
      </c>
      <c r="AT23" s="80" t="str">
        <f t="shared" si="13"/>
        <v/>
      </c>
      <c r="AU23" s="80" t="str">
        <f t="shared" si="14"/>
        <v/>
      </c>
      <c r="AV23" s="80" t="str">
        <f t="shared" si="15"/>
        <v/>
      </c>
      <c r="AW23" s="80" t="str">
        <f t="shared" si="16"/>
        <v/>
      </c>
      <c r="AX23" s="84" t="str">
        <f t="shared" si="21"/>
        <v/>
      </c>
      <c r="AY23" s="84" t="str">
        <f t="shared" si="22"/>
        <v/>
      </c>
      <c r="AZ23" s="84" t="str">
        <f t="shared" si="23"/>
        <v/>
      </c>
      <c r="BA23" s="84" t="str">
        <f t="shared" si="24"/>
        <v/>
      </c>
      <c r="BB23" s="84" t="str">
        <f t="shared" si="25"/>
        <v/>
      </c>
      <c r="BC23" s="84" t="str">
        <f t="shared" si="26"/>
        <v/>
      </c>
      <c r="BD23" s="84" t="str">
        <f t="shared" si="27"/>
        <v xml:space="preserve"> [11] </v>
      </c>
      <c r="BE23" s="84" t="str">
        <f t="shared" si="28"/>
        <v/>
      </c>
      <c r="BF23" s="84" t="str">
        <f t="shared" si="29"/>
        <v/>
      </c>
      <c r="BG23" s="84" t="str">
        <f t="shared" si="30"/>
        <v/>
      </c>
      <c r="BH23" s="84" t="str">
        <f t="shared" si="31"/>
        <v xml:space="preserve"> [16] </v>
      </c>
      <c r="BI23" s="84" t="str">
        <f t="shared" si="32"/>
        <v xml:space="preserve"> [8]  [17] </v>
      </c>
      <c r="BJ23" s="84" t="str">
        <f t="shared" si="33"/>
        <v/>
      </c>
      <c r="BK23" s="84" t="str">
        <f t="shared" si="34"/>
        <v xml:space="preserve"> [7] </v>
      </c>
      <c r="BL23" s="84" t="str">
        <f t="shared" si="35"/>
        <v xml:space="preserve"> [6]  [15] </v>
      </c>
      <c r="BM23" s="84" t="str">
        <f t="shared" si="36"/>
        <v/>
      </c>
    </row>
    <row r="24" spans="1:65" ht="46.9">
      <c r="A24" s="140">
        <v>21</v>
      </c>
      <c r="B24" s="118" t="s">
        <v>115</v>
      </c>
      <c r="C24" s="118" t="s">
        <v>116</v>
      </c>
      <c r="D24" s="1" t="s">
        <v>112</v>
      </c>
      <c r="E24" s="38"/>
      <c r="F24" s="38" t="s">
        <v>87</v>
      </c>
      <c r="G24" s="38"/>
      <c r="H24" s="38"/>
      <c r="I24" s="126" t="s">
        <v>25</v>
      </c>
      <c r="J24" s="39"/>
      <c r="K24" s="38" t="s">
        <v>117</v>
      </c>
      <c r="L24" s="38"/>
      <c r="M24" s="38"/>
      <c r="N24" s="37" t="s">
        <v>118</v>
      </c>
      <c r="O24" s="8"/>
      <c r="P24" s="8"/>
      <c r="Q24" s="8"/>
      <c r="R24" s="8"/>
      <c r="S24" s="8"/>
      <c r="T24" s="8"/>
      <c r="U24" s="8"/>
      <c r="V24" s="8"/>
      <c r="W24" s="8"/>
      <c r="X24" s="8"/>
      <c r="Y24" s="8"/>
      <c r="Z24" s="8"/>
      <c r="AA24" s="8"/>
      <c r="AB24" s="8"/>
      <c r="AC24" s="8"/>
      <c r="AD24" s="32">
        <f>'Score Card'!$F$5*O24/$O$3+'Score Card'!$F$6*P24/$P$3+'Score Card'!$F$8*R24/$R$3+'Score Card'!$F$9*S24/$S$3+'Score Card'!$F$7*Q24/$Q$3</f>
        <v>0</v>
      </c>
      <c r="AE24" s="32">
        <f>'Score Card'!$F$10*T24/$T$3+'Score Card'!$F$11*U24/$U$3+'Score Card'!$F$12*V24/$V$3+'Score Card'!$F$13*W24/$W$3+'Score Card'!$F$14*X24/$X$3+'Score Card'!$F$15*Y24/$Y$3+'Score Card'!$F$16*Z24/$Z$3+'Score Card'!$F$17*AA24/$AA$3+'Score Card'!$F$18*AB24/$AB$3+'Score Card'!$F$19*AC24/$AC$3</f>
        <v>0</v>
      </c>
      <c r="AF24" s="74">
        <f t="shared" si="18"/>
        <v>0</v>
      </c>
      <c r="AG24" s="74">
        <f t="shared" si="19"/>
        <v>0</v>
      </c>
      <c r="AH24" s="80" t="str">
        <f t="shared" si="1"/>
        <v/>
      </c>
      <c r="AI24" s="80" t="str">
        <f t="shared" si="2"/>
        <v/>
      </c>
      <c r="AJ24" s="80" t="str">
        <f t="shared" si="3"/>
        <v/>
      </c>
      <c r="AK24" s="80" t="str">
        <f t="shared" si="4"/>
        <v/>
      </c>
      <c r="AL24" s="80" t="str">
        <f t="shared" si="5"/>
        <v/>
      </c>
      <c r="AM24" s="80" t="str">
        <f t="shared" si="6"/>
        <v/>
      </c>
      <c r="AN24" s="80" t="str">
        <f t="shared" si="7"/>
        <v/>
      </c>
      <c r="AO24" s="80" t="str">
        <f t="shared" si="8"/>
        <v/>
      </c>
      <c r="AP24" s="80" t="str">
        <f t="shared" si="9"/>
        <v/>
      </c>
      <c r="AQ24" s="80" t="str">
        <f t="shared" si="10"/>
        <v/>
      </c>
      <c r="AR24" s="80" t="str">
        <f t="shared" si="11"/>
        <v/>
      </c>
      <c r="AS24" s="80" t="str">
        <f t="shared" si="12"/>
        <v/>
      </c>
      <c r="AT24" s="80" t="str">
        <f t="shared" si="13"/>
        <v/>
      </c>
      <c r="AU24" s="80" t="str">
        <f t="shared" si="14"/>
        <v/>
      </c>
      <c r="AV24" s="80" t="str">
        <f t="shared" si="15"/>
        <v/>
      </c>
      <c r="AW24" s="80" t="str">
        <f t="shared" si="16"/>
        <v/>
      </c>
      <c r="AX24" s="84" t="str">
        <f t="shared" si="21"/>
        <v/>
      </c>
      <c r="AY24" s="84" t="str">
        <f t="shared" si="22"/>
        <v/>
      </c>
      <c r="AZ24" s="84" t="str">
        <f t="shared" si="23"/>
        <v/>
      </c>
      <c r="BA24" s="84" t="str">
        <f t="shared" si="24"/>
        <v/>
      </c>
      <c r="BB24" s="84" t="str">
        <f t="shared" si="25"/>
        <v/>
      </c>
      <c r="BC24" s="84" t="str">
        <f t="shared" si="26"/>
        <v/>
      </c>
      <c r="BD24" s="84" t="str">
        <f t="shared" si="27"/>
        <v xml:space="preserve"> [11] </v>
      </c>
      <c r="BE24" s="84" t="str">
        <f t="shared" si="28"/>
        <v/>
      </c>
      <c r="BF24" s="84" t="str">
        <f t="shared" si="29"/>
        <v/>
      </c>
      <c r="BG24" s="84" t="str">
        <f t="shared" si="30"/>
        <v/>
      </c>
      <c r="BH24" s="84" t="str">
        <f t="shared" si="31"/>
        <v xml:space="preserve"> [16] </v>
      </c>
      <c r="BI24" s="84" t="str">
        <f t="shared" si="32"/>
        <v xml:space="preserve"> [8]  [17] </v>
      </c>
      <c r="BJ24" s="84" t="str">
        <f t="shared" si="33"/>
        <v/>
      </c>
      <c r="BK24" s="84" t="str">
        <f t="shared" si="34"/>
        <v xml:space="preserve"> [7] </v>
      </c>
      <c r="BL24" s="84" t="str">
        <f t="shared" si="35"/>
        <v xml:space="preserve"> [6]  [15] </v>
      </c>
      <c r="BM24" s="84" t="str">
        <f t="shared" si="36"/>
        <v/>
      </c>
    </row>
    <row r="25" spans="1:65" ht="46.9">
      <c r="A25" s="140">
        <v>22</v>
      </c>
      <c r="B25" s="118" t="s">
        <v>119</v>
      </c>
      <c r="C25" s="118" t="s">
        <v>120</v>
      </c>
      <c r="D25" s="1" t="s">
        <v>112</v>
      </c>
      <c r="E25" s="38"/>
      <c r="F25" s="38" t="s">
        <v>102</v>
      </c>
      <c r="G25" s="38"/>
      <c r="H25" s="38"/>
      <c r="I25" s="126" t="s">
        <v>25</v>
      </c>
      <c r="J25" s="39"/>
      <c r="K25" s="38" t="s">
        <v>121</v>
      </c>
      <c r="L25" s="38"/>
      <c r="M25" s="38"/>
      <c r="N25" s="37" t="s">
        <v>122</v>
      </c>
      <c r="O25" s="8"/>
      <c r="P25" s="8"/>
      <c r="Q25" s="8"/>
      <c r="R25" s="8"/>
      <c r="S25" s="8"/>
      <c r="T25" s="8"/>
      <c r="U25" s="8"/>
      <c r="V25" s="8"/>
      <c r="W25" s="8"/>
      <c r="X25" s="8"/>
      <c r="Y25" s="8"/>
      <c r="Z25" s="8"/>
      <c r="AA25" s="8"/>
      <c r="AB25" s="8"/>
      <c r="AC25" s="8"/>
      <c r="AD25" s="32">
        <f>'Score Card'!$F$5*O25/$O$3+'Score Card'!$F$6*P25/$P$3+'Score Card'!$F$8*R25/$R$3+'Score Card'!$F$9*S25/$S$3+'Score Card'!$F$7*Q25/$Q$3</f>
        <v>0</v>
      </c>
      <c r="AE25" s="32">
        <f>'Score Card'!$F$10*T25/$T$3+'Score Card'!$F$11*U25/$U$3+'Score Card'!$F$12*V25/$V$3+'Score Card'!$F$13*W25/$W$3+'Score Card'!$F$14*X25/$X$3+'Score Card'!$F$15*Y25/$Y$3+'Score Card'!$F$16*Z25/$Z$3+'Score Card'!$F$17*AA25/$AA$3+'Score Card'!$F$18*AB25/$AB$3+'Score Card'!$F$19*AC25/$AC$3</f>
        <v>0</v>
      </c>
      <c r="AF25" s="74">
        <f t="shared" si="18"/>
        <v>0</v>
      </c>
      <c r="AG25" s="74">
        <f t="shared" si="19"/>
        <v>0</v>
      </c>
      <c r="AH25" s="80" t="str">
        <f t="shared" si="1"/>
        <v/>
      </c>
      <c r="AI25" s="80" t="str">
        <f t="shared" si="2"/>
        <v/>
      </c>
      <c r="AJ25" s="80" t="str">
        <f t="shared" si="3"/>
        <v/>
      </c>
      <c r="AK25" s="80" t="str">
        <f t="shared" si="4"/>
        <v/>
      </c>
      <c r="AL25" s="80" t="str">
        <f t="shared" si="5"/>
        <v/>
      </c>
      <c r="AM25" s="80" t="str">
        <f t="shared" si="6"/>
        <v/>
      </c>
      <c r="AN25" s="80" t="str">
        <f t="shared" si="7"/>
        <v/>
      </c>
      <c r="AO25" s="80" t="str">
        <f t="shared" si="8"/>
        <v/>
      </c>
      <c r="AP25" s="80" t="str">
        <f t="shared" si="9"/>
        <v/>
      </c>
      <c r="AQ25" s="80" t="str">
        <f t="shared" si="10"/>
        <v/>
      </c>
      <c r="AR25" s="80" t="str">
        <f t="shared" si="11"/>
        <v/>
      </c>
      <c r="AS25" s="80" t="str">
        <f t="shared" si="12"/>
        <v/>
      </c>
      <c r="AT25" s="80" t="str">
        <f t="shared" si="13"/>
        <v/>
      </c>
      <c r="AU25" s="80" t="str">
        <f t="shared" si="14"/>
        <v/>
      </c>
      <c r="AV25" s="80" t="str">
        <f t="shared" si="15"/>
        <v/>
      </c>
      <c r="AW25" s="80" t="str">
        <f t="shared" si="16"/>
        <v/>
      </c>
      <c r="AX25" s="84" t="str">
        <f t="shared" si="21"/>
        <v/>
      </c>
      <c r="AY25" s="84" t="str">
        <f t="shared" si="22"/>
        <v/>
      </c>
      <c r="AZ25" s="84" t="str">
        <f t="shared" si="23"/>
        <v/>
      </c>
      <c r="BA25" s="84" t="str">
        <f t="shared" si="24"/>
        <v/>
      </c>
      <c r="BB25" s="84" t="str">
        <f t="shared" si="25"/>
        <v/>
      </c>
      <c r="BC25" s="84" t="str">
        <f t="shared" si="26"/>
        <v/>
      </c>
      <c r="BD25" s="84" t="str">
        <f t="shared" si="27"/>
        <v xml:space="preserve"> [11] </v>
      </c>
      <c r="BE25" s="84" t="str">
        <f t="shared" si="28"/>
        <v/>
      </c>
      <c r="BF25" s="84" t="str">
        <f t="shared" si="29"/>
        <v/>
      </c>
      <c r="BG25" s="84" t="str">
        <f t="shared" si="30"/>
        <v/>
      </c>
      <c r="BH25" s="84" t="str">
        <f t="shared" si="31"/>
        <v xml:space="preserve"> [16] </v>
      </c>
      <c r="BI25" s="84" t="str">
        <f t="shared" si="32"/>
        <v xml:space="preserve"> [8]  [17] </v>
      </c>
      <c r="BJ25" s="84" t="str">
        <f t="shared" si="33"/>
        <v/>
      </c>
      <c r="BK25" s="84" t="str">
        <f t="shared" si="34"/>
        <v xml:space="preserve"> [7] </v>
      </c>
      <c r="BL25" s="84" t="str">
        <f t="shared" si="35"/>
        <v xml:space="preserve"> [6]  [15] </v>
      </c>
      <c r="BM25" s="84" t="str">
        <f t="shared" si="36"/>
        <v/>
      </c>
    </row>
    <row r="26" spans="1:65">
      <c r="A26" s="137">
        <v>26</v>
      </c>
      <c r="B26" s="118" t="s">
        <v>123</v>
      </c>
      <c r="C26" s="118"/>
      <c r="D26" s="135" t="s">
        <v>124</v>
      </c>
      <c r="E26" s="38"/>
      <c r="F26" s="38" t="s">
        <v>125</v>
      </c>
      <c r="G26" s="38"/>
      <c r="H26" s="38"/>
      <c r="I26" s="126" t="s">
        <v>39</v>
      </c>
      <c r="J26" s="39"/>
      <c r="K26" s="51" t="s">
        <v>124</v>
      </c>
      <c r="L26" s="38"/>
      <c r="M26" s="38"/>
      <c r="N26" s="37"/>
      <c r="O26" s="8"/>
      <c r="P26" s="8"/>
      <c r="Q26" s="8"/>
      <c r="R26" s="8"/>
      <c r="S26" s="8"/>
      <c r="T26" s="8"/>
      <c r="U26" s="8"/>
      <c r="V26" s="8"/>
      <c r="W26" s="8"/>
      <c r="X26" s="8"/>
      <c r="Y26" s="8"/>
      <c r="Z26" s="8"/>
      <c r="AA26" s="8"/>
      <c r="AB26" s="8"/>
      <c r="AC26" s="8"/>
      <c r="AD26" s="32">
        <f>'Score Card'!$F$5*O26/$O$3+'Score Card'!$F$6*P26/$P$3+'Score Card'!$F$8*R26/$R$3+'Score Card'!$F$9*S26/$S$3+'Score Card'!$F$7*Q26/$Q$3</f>
        <v>0</v>
      </c>
      <c r="AE26" s="32">
        <f>'Score Card'!$F$10*T26/$T$3+'Score Card'!$F$11*U26/$U$3+'Score Card'!$F$12*V26/$V$3+'Score Card'!$F$13*W26/$W$3+'Score Card'!$F$14*X26/$X$3+'Score Card'!$F$15*Y26/$Y$3+'Score Card'!$F$16*Z26/$Z$3+'Score Card'!$F$17*AA26/$AA$3+'Score Card'!$F$18*AB26/$AB$3+'Score Card'!$F$19*AC26/$AC$3</f>
        <v>0</v>
      </c>
      <c r="AF26" s="74">
        <f t="shared" si="18"/>
        <v>0</v>
      </c>
      <c r="AG26" s="74">
        <f t="shared" si="19"/>
        <v>0</v>
      </c>
      <c r="AH26" s="80" t="str">
        <f t="shared" si="1"/>
        <v/>
      </c>
      <c r="AI26" s="80" t="str">
        <f t="shared" si="2"/>
        <v/>
      </c>
      <c r="AJ26" s="80" t="str">
        <f t="shared" si="3"/>
        <v/>
      </c>
      <c r="AK26" s="80" t="str">
        <f t="shared" si="4"/>
        <v/>
      </c>
      <c r="AL26" s="80" t="str">
        <f t="shared" si="5"/>
        <v/>
      </c>
      <c r="AM26" s="80" t="str">
        <f t="shared" si="6"/>
        <v/>
      </c>
      <c r="AN26" s="80" t="str">
        <f t="shared" si="7"/>
        <v/>
      </c>
      <c r="AO26" s="80" t="str">
        <f t="shared" si="8"/>
        <v/>
      </c>
      <c r="AP26" s="80" t="str">
        <f t="shared" si="9"/>
        <v/>
      </c>
      <c r="AQ26" s="80" t="str">
        <f t="shared" si="10"/>
        <v/>
      </c>
      <c r="AR26" s="80" t="str">
        <f t="shared" si="11"/>
        <v/>
      </c>
      <c r="AS26" s="80" t="str">
        <f t="shared" si="12"/>
        <v/>
      </c>
      <c r="AT26" s="80" t="str">
        <f t="shared" si="13"/>
        <v/>
      </c>
      <c r="AU26" s="80" t="str">
        <f t="shared" si="14"/>
        <v/>
      </c>
      <c r="AV26" s="80" t="str">
        <f t="shared" si="15"/>
        <v/>
      </c>
      <c r="AW26" s="80" t="str">
        <f t="shared" si="16"/>
        <v/>
      </c>
      <c r="AX26" s="84" t="str">
        <f t="shared" si="21"/>
        <v/>
      </c>
      <c r="AY26" s="84" t="str">
        <f t="shared" si="22"/>
        <v/>
      </c>
      <c r="AZ26" s="84" t="str">
        <f t="shared" si="23"/>
        <v/>
      </c>
      <c r="BA26" s="84" t="str">
        <f t="shared" si="24"/>
        <v/>
      </c>
      <c r="BB26" s="84" t="str">
        <f t="shared" si="25"/>
        <v/>
      </c>
      <c r="BC26" s="84" t="str">
        <f t="shared" si="26"/>
        <v/>
      </c>
      <c r="BD26" s="84" t="str">
        <f t="shared" si="27"/>
        <v xml:space="preserve"> [11] </v>
      </c>
      <c r="BE26" s="84" t="str">
        <f t="shared" si="28"/>
        <v/>
      </c>
      <c r="BF26" s="84" t="str">
        <f t="shared" si="29"/>
        <v/>
      </c>
      <c r="BG26" s="84" t="str">
        <f t="shared" si="30"/>
        <v/>
      </c>
      <c r="BH26" s="84" t="str">
        <f t="shared" si="31"/>
        <v xml:space="preserve"> [16] </v>
      </c>
      <c r="BI26" s="84" t="str">
        <f t="shared" si="32"/>
        <v xml:space="preserve"> [8]  [17] </v>
      </c>
      <c r="BJ26" s="84" t="str">
        <f t="shared" si="33"/>
        <v/>
      </c>
      <c r="BK26" s="84" t="str">
        <f t="shared" si="34"/>
        <v xml:space="preserve"> [7] </v>
      </c>
      <c r="BL26" s="84" t="str">
        <f t="shared" si="35"/>
        <v xml:space="preserve"> [6]  [15] </v>
      </c>
      <c r="BM26" s="84" t="str">
        <f t="shared" si="36"/>
        <v/>
      </c>
    </row>
    <row r="27" spans="1:65">
      <c r="A27" s="137">
        <v>27</v>
      </c>
      <c r="B27" s="118" t="s">
        <v>126</v>
      </c>
      <c r="C27" s="118"/>
      <c r="D27" s="135" t="s">
        <v>124</v>
      </c>
      <c r="E27" s="38"/>
      <c r="F27" s="38" t="s">
        <v>125</v>
      </c>
      <c r="G27" s="38"/>
      <c r="H27" s="38"/>
      <c r="I27" s="126" t="s">
        <v>39</v>
      </c>
      <c r="J27" s="39"/>
      <c r="K27" s="51" t="s">
        <v>124</v>
      </c>
      <c r="L27" s="38"/>
      <c r="M27" s="38"/>
      <c r="N27" s="38"/>
      <c r="O27" s="8"/>
      <c r="P27" s="8"/>
      <c r="Q27" s="8"/>
      <c r="R27" s="8"/>
      <c r="S27" s="8"/>
      <c r="T27" s="8"/>
      <c r="U27" s="8"/>
      <c r="V27" s="8"/>
      <c r="W27" s="8"/>
      <c r="X27" s="8"/>
      <c r="Y27" s="8"/>
      <c r="Z27" s="8"/>
      <c r="AA27" s="8"/>
      <c r="AB27" s="8"/>
      <c r="AC27" s="8"/>
      <c r="AD27" s="32">
        <f>'Score Card'!$F$5*O27/$O$3+'Score Card'!$F$6*P27/$P$3+'Score Card'!$F$8*R27/$R$3+'Score Card'!$F$9*S27/$S$3+'Score Card'!$F$7*Q27/$Q$3</f>
        <v>0</v>
      </c>
      <c r="AE27" s="32">
        <f>'Score Card'!$F$10*T27/$T$3+'Score Card'!$F$11*U27/$U$3+'Score Card'!$F$12*V27/$V$3+'Score Card'!$F$13*W27/$W$3+'Score Card'!$F$14*X27/$X$3+'Score Card'!$F$15*Y27/$Y$3+'Score Card'!$F$16*Z27/$Z$3+'Score Card'!$F$17*AA27/$AA$3+'Score Card'!$F$18*AB27/$AB$3+'Score Card'!$F$19*AC27/$AC$3</f>
        <v>0</v>
      </c>
      <c r="AF27" s="74">
        <f t="shared" si="18"/>
        <v>0</v>
      </c>
      <c r="AG27" s="74">
        <f t="shared" si="19"/>
        <v>0</v>
      </c>
      <c r="AH27" s="80" t="str">
        <f t="shared" si="1"/>
        <v/>
      </c>
      <c r="AI27" s="80" t="str">
        <f t="shared" si="2"/>
        <v/>
      </c>
      <c r="AJ27" s="80" t="str">
        <f t="shared" si="3"/>
        <v/>
      </c>
      <c r="AK27" s="80" t="str">
        <f t="shared" si="4"/>
        <v/>
      </c>
      <c r="AL27" s="80" t="str">
        <f t="shared" si="5"/>
        <v/>
      </c>
      <c r="AM27" s="80" t="str">
        <f t="shared" si="6"/>
        <v/>
      </c>
      <c r="AN27" s="80" t="str">
        <f t="shared" si="7"/>
        <v/>
      </c>
      <c r="AO27" s="80" t="str">
        <f t="shared" si="8"/>
        <v/>
      </c>
      <c r="AP27" s="80" t="str">
        <f t="shared" si="9"/>
        <v/>
      </c>
      <c r="AQ27" s="80" t="str">
        <f t="shared" si="10"/>
        <v/>
      </c>
      <c r="AR27" s="80" t="str">
        <f t="shared" si="11"/>
        <v/>
      </c>
      <c r="AS27" s="80" t="str">
        <f t="shared" si="12"/>
        <v/>
      </c>
      <c r="AT27" s="80" t="str">
        <f t="shared" si="13"/>
        <v/>
      </c>
      <c r="AU27" s="80" t="str">
        <f t="shared" si="14"/>
        <v/>
      </c>
      <c r="AV27" s="80" t="str">
        <f t="shared" si="15"/>
        <v/>
      </c>
      <c r="AW27" s="80" t="str">
        <f t="shared" si="16"/>
        <v/>
      </c>
      <c r="AX27" s="84" t="str">
        <f t="shared" si="21"/>
        <v/>
      </c>
      <c r="AY27" s="84" t="str">
        <f t="shared" si="22"/>
        <v/>
      </c>
      <c r="AZ27" s="84" t="str">
        <f t="shared" si="23"/>
        <v/>
      </c>
      <c r="BA27" s="84" t="str">
        <f t="shared" si="24"/>
        <v/>
      </c>
      <c r="BB27" s="84" t="str">
        <f t="shared" si="25"/>
        <v/>
      </c>
      <c r="BC27" s="84" t="str">
        <f t="shared" si="26"/>
        <v/>
      </c>
      <c r="BD27" s="84" t="str">
        <f t="shared" si="27"/>
        <v xml:space="preserve"> [11] </v>
      </c>
      <c r="BE27" s="84" t="str">
        <f t="shared" si="28"/>
        <v/>
      </c>
      <c r="BF27" s="84" t="str">
        <f t="shared" si="29"/>
        <v/>
      </c>
      <c r="BG27" s="84" t="str">
        <f t="shared" si="30"/>
        <v/>
      </c>
      <c r="BH27" s="84" t="str">
        <f t="shared" si="31"/>
        <v xml:space="preserve"> [16] </v>
      </c>
      <c r="BI27" s="84" t="str">
        <f t="shared" si="32"/>
        <v xml:space="preserve"> [8]  [17] </v>
      </c>
      <c r="BJ27" s="84" t="str">
        <f t="shared" si="33"/>
        <v/>
      </c>
      <c r="BK27" s="84" t="str">
        <f t="shared" si="34"/>
        <v xml:space="preserve"> [7] </v>
      </c>
      <c r="BL27" s="84" t="str">
        <f t="shared" si="35"/>
        <v xml:space="preserve"> [6]  [15] </v>
      </c>
      <c r="BM27" s="84" t="str">
        <f t="shared" si="36"/>
        <v/>
      </c>
    </row>
    <row r="28" spans="1:65" ht="31.15">
      <c r="A28" s="138">
        <v>28</v>
      </c>
      <c r="B28" s="118" t="s">
        <v>127</v>
      </c>
      <c r="C28" s="118" t="s">
        <v>128</v>
      </c>
      <c r="D28" s="1" t="s">
        <v>49</v>
      </c>
      <c r="E28" s="38"/>
      <c r="F28" s="38" t="s">
        <v>50</v>
      </c>
      <c r="G28" s="38"/>
      <c r="H28" s="38"/>
      <c r="I28" s="126" t="s">
        <v>51</v>
      </c>
      <c r="J28" s="39"/>
      <c r="K28" s="38"/>
      <c r="L28" s="38"/>
      <c r="M28" s="38"/>
      <c r="N28" s="38"/>
      <c r="O28" s="8">
        <v>2</v>
      </c>
      <c r="P28" s="8">
        <v>1</v>
      </c>
      <c r="Q28" s="8">
        <v>1</v>
      </c>
      <c r="R28" s="8">
        <v>2</v>
      </c>
      <c r="S28" s="8">
        <v>1</v>
      </c>
      <c r="T28" s="8">
        <v>1</v>
      </c>
      <c r="U28" s="8">
        <v>3</v>
      </c>
      <c r="V28" s="8">
        <v>2</v>
      </c>
      <c r="W28" s="8">
        <v>2</v>
      </c>
      <c r="X28" s="8">
        <v>2</v>
      </c>
      <c r="Y28" s="8">
        <v>3</v>
      </c>
      <c r="Z28" s="8">
        <v>1</v>
      </c>
      <c r="AA28" s="8">
        <v>1</v>
      </c>
      <c r="AB28" s="8">
        <v>2</v>
      </c>
      <c r="AC28" s="8">
        <v>1</v>
      </c>
      <c r="AD28" s="32">
        <f>'Score Card'!$F$5*O28/$O$3+'Score Card'!$F$6*P28/$P$3+'Score Card'!$F$8*R28/$R$3+'Score Card'!$F$9*S28/$S$3+'Score Card'!$F$7*Q28/$Q$3</f>
        <v>0.48333333333333328</v>
      </c>
      <c r="AE28" s="32">
        <f>'Score Card'!$F$10*T28/$T$3+'Score Card'!$F$11*U28/$U$3+'Score Card'!$F$12*V28/$V$3+'Score Card'!$F$13*W28/$W$3+'Score Card'!$F$14*X28/$X$3+'Score Card'!$F$15*Y28/$Y$3+'Score Card'!$F$16*Z28/$Z$3+'Score Card'!$F$17*AA28/$AA$3+'Score Card'!$F$18*AB28/$AB$3+'Score Card'!$F$19*AC28/$AC$3</f>
        <v>0.76333333333333342</v>
      </c>
      <c r="AF28" s="74">
        <f t="shared" si="18"/>
        <v>2</v>
      </c>
      <c r="AG28" s="74">
        <f t="shared" si="19"/>
        <v>4</v>
      </c>
      <c r="AH28" s="80" t="str">
        <f t="shared" si="1"/>
        <v/>
      </c>
      <c r="AI28" s="80" t="str">
        <f t="shared" si="2"/>
        <v/>
      </c>
      <c r="AJ28" s="80" t="str">
        <f t="shared" si="3"/>
        <v/>
      </c>
      <c r="AK28" s="80" t="str">
        <f t="shared" si="4"/>
        <v/>
      </c>
      <c r="AL28" s="80" t="str">
        <f t="shared" si="5"/>
        <v/>
      </c>
      <c r="AM28" s="80" t="str">
        <f t="shared" si="6"/>
        <v/>
      </c>
      <c r="AN28" s="80" t="str">
        <f t="shared" si="7"/>
        <v/>
      </c>
      <c r="AO28" s="80" t="str">
        <f t="shared" si="8"/>
        <v/>
      </c>
      <c r="AP28" s="80" t="str">
        <f t="shared" si="9"/>
        <v/>
      </c>
      <c r="AQ28" s="80" t="str">
        <f t="shared" si="10"/>
        <v/>
      </c>
      <c r="AR28" s="80" t="str">
        <f t="shared" si="11"/>
        <v/>
      </c>
      <c r="AS28" s="80" t="str">
        <f t="shared" si="12"/>
        <v/>
      </c>
      <c r="AT28" s="80" t="str">
        <f t="shared" si="13"/>
        <v/>
      </c>
      <c r="AU28" s="80" t="str">
        <f t="shared" si="14"/>
        <v xml:space="preserve"> [28] </v>
      </c>
      <c r="AV28" s="80" t="str">
        <f t="shared" si="15"/>
        <v/>
      </c>
      <c r="AW28" s="80" t="str">
        <f t="shared" si="16"/>
        <v/>
      </c>
      <c r="AX28" s="84" t="str">
        <f t="shared" si="21"/>
        <v/>
      </c>
      <c r="AY28" s="84" t="str">
        <f t="shared" si="22"/>
        <v/>
      </c>
      <c r="AZ28" s="84" t="str">
        <f t="shared" si="23"/>
        <v/>
      </c>
      <c r="BA28" s="84" t="str">
        <f t="shared" si="24"/>
        <v/>
      </c>
      <c r="BB28" s="84" t="str">
        <f t="shared" si="25"/>
        <v/>
      </c>
      <c r="BC28" s="84" t="str">
        <f t="shared" si="26"/>
        <v/>
      </c>
      <c r="BD28" s="84" t="str">
        <f t="shared" si="27"/>
        <v xml:space="preserve"> [11] </v>
      </c>
      <c r="BE28" s="84" t="str">
        <f t="shared" si="28"/>
        <v/>
      </c>
      <c r="BF28" s="84" t="str">
        <f t="shared" si="29"/>
        <v/>
      </c>
      <c r="BG28" s="84" t="str">
        <f t="shared" si="30"/>
        <v/>
      </c>
      <c r="BH28" s="84" t="str">
        <f t="shared" si="31"/>
        <v xml:space="preserve"> [16] </v>
      </c>
      <c r="BI28" s="84" t="str">
        <f t="shared" si="32"/>
        <v xml:space="preserve"> [8]  [17] </v>
      </c>
      <c r="BJ28" s="84" t="str">
        <f t="shared" si="33"/>
        <v/>
      </c>
      <c r="BK28" s="84" t="str">
        <f t="shared" si="34"/>
        <v xml:space="preserve"> [7]  [28] </v>
      </c>
      <c r="BL28" s="84" t="str">
        <f t="shared" si="35"/>
        <v xml:space="preserve"> [6]  [15] </v>
      </c>
      <c r="BM28" s="84" t="str">
        <f t="shared" si="36"/>
        <v/>
      </c>
    </row>
    <row r="29" spans="1:65" ht="31.15">
      <c r="A29" s="138">
        <v>29</v>
      </c>
      <c r="B29" s="118" t="s">
        <v>129</v>
      </c>
      <c r="C29" s="118" t="s">
        <v>130</v>
      </c>
      <c r="D29" s="1" t="s">
        <v>49</v>
      </c>
      <c r="E29" s="38"/>
      <c r="F29" s="38" t="s">
        <v>50</v>
      </c>
      <c r="G29" s="38"/>
      <c r="H29" s="38"/>
      <c r="I29" s="126" t="s">
        <v>51</v>
      </c>
      <c r="J29" s="39"/>
      <c r="K29" s="38"/>
      <c r="L29" s="38"/>
      <c r="M29" s="38"/>
      <c r="N29" s="38"/>
      <c r="O29" s="8">
        <v>2</v>
      </c>
      <c r="P29" s="8">
        <v>1</v>
      </c>
      <c r="Q29" s="8">
        <v>1</v>
      </c>
      <c r="R29" s="8">
        <v>0</v>
      </c>
      <c r="S29" s="8">
        <v>1</v>
      </c>
      <c r="T29" s="8">
        <v>1</v>
      </c>
      <c r="U29" s="8">
        <v>1</v>
      </c>
      <c r="V29" s="8">
        <v>2</v>
      </c>
      <c r="W29" s="8">
        <v>2</v>
      </c>
      <c r="X29" s="8">
        <v>1</v>
      </c>
      <c r="Y29" s="8">
        <v>2</v>
      </c>
      <c r="Z29" s="8">
        <v>1</v>
      </c>
      <c r="AA29" s="8">
        <v>1</v>
      </c>
      <c r="AB29" s="8">
        <v>2</v>
      </c>
      <c r="AC29" s="8">
        <v>2</v>
      </c>
      <c r="AD29" s="32">
        <f>'Score Card'!$F$5*O29/$O$3+'Score Card'!$F$6*P29/$P$3+'Score Card'!$F$8*R29/$R$3+'Score Card'!$F$9*S29/$S$3+'Score Card'!$F$7*Q29/$Q$3</f>
        <v>0.31666666666666665</v>
      </c>
      <c r="AE29" s="32">
        <f>'Score Card'!$F$10*T29/$T$3+'Score Card'!$F$11*U29/$U$3+'Score Card'!$F$12*V29/$V$3+'Score Card'!$F$13*W29/$W$3+'Score Card'!$F$14*X29/$X$3+'Score Card'!$F$15*Y29/$Y$3+'Score Card'!$F$16*Z29/$Z$3+'Score Card'!$F$17*AA29/$AA$3+'Score Card'!$F$18*AB29/$AB$3+'Score Card'!$F$19*AC29/$AC$3</f>
        <v>0.57999999999999996</v>
      </c>
      <c r="AF29" s="74">
        <f t="shared" si="18"/>
        <v>2</v>
      </c>
      <c r="AG29" s="74">
        <f t="shared" si="19"/>
        <v>3</v>
      </c>
      <c r="AH29" s="80" t="str">
        <f t="shared" si="1"/>
        <v/>
      </c>
      <c r="AI29" s="80" t="str">
        <f t="shared" si="2"/>
        <v/>
      </c>
      <c r="AJ29" s="80" t="str">
        <f t="shared" si="3"/>
        <v/>
      </c>
      <c r="AK29" s="80" t="str">
        <f t="shared" si="4"/>
        <v/>
      </c>
      <c r="AL29" s="80" t="str">
        <f t="shared" si="5"/>
        <v/>
      </c>
      <c r="AM29" s="80" t="str">
        <f t="shared" si="6"/>
        <v/>
      </c>
      <c r="AN29" s="80" t="str">
        <f t="shared" si="7"/>
        <v/>
      </c>
      <c r="AO29" s="80" t="str">
        <f t="shared" si="8"/>
        <v/>
      </c>
      <c r="AP29" s="80" t="str">
        <f t="shared" si="9"/>
        <v/>
      </c>
      <c r="AQ29" s="80" t="str">
        <f t="shared" si="10"/>
        <v xml:space="preserve"> [29] </v>
      </c>
      <c r="AR29" s="80" t="str">
        <f t="shared" si="11"/>
        <v/>
      </c>
      <c r="AS29" s="80" t="str">
        <f t="shared" si="12"/>
        <v/>
      </c>
      <c r="AT29" s="80" t="str">
        <f t="shared" si="13"/>
        <v/>
      </c>
      <c r="AU29" s="80" t="str">
        <f t="shared" si="14"/>
        <v/>
      </c>
      <c r="AV29" s="80" t="str">
        <f t="shared" si="15"/>
        <v/>
      </c>
      <c r="AW29" s="80" t="str">
        <f t="shared" si="16"/>
        <v/>
      </c>
      <c r="AX29" s="84" t="str">
        <f t="shared" si="21"/>
        <v/>
      </c>
      <c r="AY29" s="84" t="str">
        <f t="shared" si="22"/>
        <v/>
      </c>
      <c r="AZ29" s="84" t="str">
        <f t="shared" si="23"/>
        <v/>
      </c>
      <c r="BA29" s="84" t="str">
        <f t="shared" si="24"/>
        <v/>
      </c>
      <c r="BB29" s="84" t="str">
        <f t="shared" si="25"/>
        <v/>
      </c>
      <c r="BC29" s="84" t="str">
        <f t="shared" si="26"/>
        <v/>
      </c>
      <c r="BD29" s="84" t="str">
        <f t="shared" si="27"/>
        <v xml:space="preserve"> [11] </v>
      </c>
      <c r="BE29" s="84" t="str">
        <f t="shared" si="28"/>
        <v/>
      </c>
      <c r="BF29" s="84" t="str">
        <f t="shared" si="29"/>
        <v/>
      </c>
      <c r="BG29" s="84" t="str">
        <f t="shared" si="30"/>
        <v xml:space="preserve"> [29] </v>
      </c>
      <c r="BH29" s="84" t="str">
        <f t="shared" si="31"/>
        <v xml:space="preserve"> [16] </v>
      </c>
      <c r="BI29" s="84" t="str">
        <f t="shared" si="32"/>
        <v xml:space="preserve"> [8]  [17] </v>
      </c>
      <c r="BJ29" s="84" t="str">
        <f t="shared" si="33"/>
        <v/>
      </c>
      <c r="BK29" s="84" t="str">
        <f t="shared" si="34"/>
        <v xml:space="preserve"> [7]  [28] </v>
      </c>
      <c r="BL29" s="84" t="str">
        <f t="shared" si="35"/>
        <v xml:space="preserve"> [6]  [15] </v>
      </c>
      <c r="BM29" s="84" t="str">
        <f t="shared" si="36"/>
        <v/>
      </c>
    </row>
    <row r="30" spans="1:65">
      <c r="A30" s="138">
        <v>30</v>
      </c>
      <c r="B30" s="118" t="s">
        <v>131</v>
      </c>
      <c r="C30" s="118" t="s">
        <v>132</v>
      </c>
      <c r="D30" s="1" t="s">
        <v>49</v>
      </c>
      <c r="E30" s="38"/>
      <c r="F30" s="38" t="s">
        <v>50</v>
      </c>
      <c r="G30" s="38"/>
      <c r="H30" s="38"/>
      <c r="I30" s="126" t="s">
        <v>51</v>
      </c>
      <c r="J30" s="39"/>
      <c r="K30" s="38"/>
      <c r="L30" s="38"/>
      <c r="M30" s="38"/>
      <c r="N30" s="38"/>
      <c r="O30" s="8">
        <v>1</v>
      </c>
      <c r="P30" s="8">
        <v>1</v>
      </c>
      <c r="Q30" s="8">
        <v>3</v>
      </c>
      <c r="R30" s="8">
        <v>0</v>
      </c>
      <c r="S30" s="8">
        <v>1</v>
      </c>
      <c r="T30" s="8">
        <v>1</v>
      </c>
      <c r="U30" s="8">
        <v>3</v>
      </c>
      <c r="V30" s="8">
        <v>2</v>
      </c>
      <c r="W30" s="8">
        <v>2</v>
      </c>
      <c r="X30" s="8">
        <v>1</v>
      </c>
      <c r="Y30" s="8">
        <v>2</v>
      </c>
      <c r="Z30" s="8">
        <v>1</v>
      </c>
      <c r="AA30" s="8">
        <v>1</v>
      </c>
      <c r="AB30" s="8">
        <v>1</v>
      </c>
      <c r="AC30" s="8">
        <v>1</v>
      </c>
      <c r="AD30" s="32">
        <f>'Score Card'!$F$5*O30/$O$3+'Score Card'!$F$6*P30/$P$3+'Score Card'!$F$8*R30/$R$3+'Score Card'!$F$9*S30/$S$3+'Score Card'!$F$7*Q30/$Q$3</f>
        <v>0.35</v>
      </c>
      <c r="AE30" s="32">
        <f>'Score Card'!$F$10*T30/$T$3+'Score Card'!$F$11*U30/$U$3+'Score Card'!$F$12*V30/$V$3+'Score Card'!$F$13*W30/$W$3+'Score Card'!$F$14*X30/$X$3+'Score Card'!$F$15*Y30/$Y$3+'Score Card'!$F$16*Z30/$Z$3+'Score Card'!$F$17*AA30/$AA$3+'Score Card'!$F$18*AB30/$AB$3+'Score Card'!$F$19*AC30/$AC$3</f>
        <v>0.64666666666666672</v>
      </c>
      <c r="AF30" s="74">
        <f t="shared" si="18"/>
        <v>2</v>
      </c>
      <c r="AG30" s="74">
        <f t="shared" si="19"/>
        <v>3</v>
      </c>
      <c r="AH30" s="80" t="str">
        <f t="shared" si="1"/>
        <v/>
      </c>
      <c r="AI30" s="80" t="str">
        <f t="shared" si="2"/>
        <v/>
      </c>
      <c r="AJ30" s="80" t="str">
        <f t="shared" si="3"/>
        <v/>
      </c>
      <c r="AK30" s="80" t="str">
        <f t="shared" si="4"/>
        <v/>
      </c>
      <c r="AL30" s="80" t="str">
        <f t="shared" si="5"/>
        <v/>
      </c>
      <c r="AM30" s="80" t="str">
        <f t="shared" si="6"/>
        <v/>
      </c>
      <c r="AN30" s="80" t="str">
        <f t="shared" si="7"/>
        <v/>
      </c>
      <c r="AO30" s="80" t="str">
        <f t="shared" si="8"/>
        <v/>
      </c>
      <c r="AP30" s="80" t="str">
        <f t="shared" si="9"/>
        <v/>
      </c>
      <c r="AQ30" s="80" t="str">
        <f t="shared" si="10"/>
        <v xml:space="preserve"> [30] </v>
      </c>
      <c r="AR30" s="80" t="str">
        <f t="shared" si="11"/>
        <v/>
      </c>
      <c r="AS30" s="80" t="str">
        <f t="shared" si="12"/>
        <v/>
      </c>
      <c r="AT30" s="80" t="str">
        <f t="shared" si="13"/>
        <v/>
      </c>
      <c r="AU30" s="80" t="str">
        <f t="shared" si="14"/>
        <v/>
      </c>
      <c r="AV30" s="80" t="str">
        <f t="shared" si="15"/>
        <v/>
      </c>
      <c r="AW30" s="80" t="str">
        <f t="shared" si="16"/>
        <v/>
      </c>
      <c r="AX30" s="84" t="str">
        <f t="shared" si="21"/>
        <v/>
      </c>
      <c r="AY30" s="84" t="str">
        <f t="shared" si="22"/>
        <v/>
      </c>
      <c r="AZ30" s="84" t="str">
        <f t="shared" si="23"/>
        <v/>
      </c>
      <c r="BA30" s="84" t="str">
        <f t="shared" si="24"/>
        <v/>
      </c>
      <c r="BB30" s="84" t="str">
        <f t="shared" si="25"/>
        <v/>
      </c>
      <c r="BC30" s="84" t="str">
        <f t="shared" si="26"/>
        <v/>
      </c>
      <c r="BD30" s="84" t="str">
        <f t="shared" si="27"/>
        <v xml:space="preserve"> [11] </v>
      </c>
      <c r="BE30" s="84" t="str">
        <f t="shared" si="28"/>
        <v/>
      </c>
      <c r="BF30" s="84" t="str">
        <f t="shared" si="29"/>
        <v/>
      </c>
      <c r="BG30" s="84" t="str">
        <f t="shared" si="30"/>
        <v xml:space="preserve"> [29]  [30] </v>
      </c>
      <c r="BH30" s="84" t="str">
        <f t="shared" si="31"/>
        <v xml:space="preserve"> [16] </v>
      </c>
      <c r="BI30" s="84" t="str">
        <f t="shared" si="32"/>
        <v xml:space="preserve"> [8]  [17] </v>
      </c>
      <c r="BJ30" s="84" t="str">
        <f t="shared" si="33"/>
        <v/>
      </c>
      <c r="BK30" s="84" t="str">
        <f t="shared" si="34"/>
        <v xml:space="preserve"> [7]  [28] </v>
      </c>
      <c r="BL30" s="84" t="str">
        <f t="shared" si="35"/>
        <v xml:space="preserve"> [6]  [15] </v>
      </c>
      <c r="BM30" s="84" t="str">
        <f t="shared" si="36"/>
        <v/>
      </c>
    </row>
    <row r="31" spans="1:65">
      <c r="A31" s="137">
        <v>31</v>
      </c>
      <c r="B31" s="118" t="s">
        <v>133</v>
      </c>
      <c r="C31" s="118" t="s">
        <v>134</v>
      </c>
      <c r="D31" s="1" t="s">
        <v>135</v>
      </c>
      <c r="E31" s="38"/>
      <c r="F31" s="38" t="s">
        <v>136</v>
      </c>
      <c r="G31" s="38"/>
      <c r="H31" s="38"/>
      <c r="I31" s="38"/>
      <c r="J31" s="39"/>
      <c r="K31" s="121"/>
      <c r="L31" s="121"/>
      <c r="M31" s="121"/>
      <c r="N31" s="38"/>
      <c r="O31" s="8"/>
      <c r="P31" s="8"/>
      <c r="Q31" s="8"/>
      <c r="R31" s="8"/>
      <c r="S31" s="8"/>
      <c r="T31" s="8"/>
      <c r="U31" s="8"/>
      <c r="V31" s="8"/>
      <c r="W31" s="8"/>
      <c r="X31" s="8"/>
      <c r="Y31" s="8"/>
      <c r="Z31" s="8"/>
      <c r="AA31" s="8"/>
      <c r="AB31" s="8"/>
      <c r="AC31" s="8"/>
      <c r="AD31" s="32"/>
      <c r="AE31" s="32"/>
      <c r="AF31" s="74">
        <f t="shared" si="18"/>
        <v>0</v>
      </c>
      <c r="AG31" s="74">
        <f t="shared" si="19"/>
        <v>0</v>
      </c>
      <c r="AH31" s="80" t="str">
        <f t="shared" si="1"/>
        <v/>
      </c>
      <c r="AI31" s="80" t="str">
        <f t="shared" si="2"/>
        <v/>
      </c>
      <c r="AJ31" s="80" t="str">
        <f t="shared" si="3"/>
        <v/>
      </c>
      <c r="AK31" s="80" t="str">
        <f t="shared" si="4"/>
        <v/>
      </c>
      <c r="AL31" s="80" t="str">
        <f t="shared" si="5"/>
        <v/>
      </c>
      <c r="AM31" s="80" t="str">
        <f t="shared" si="6"/>
        <v/>
      </c>
      <c r="AN31" s="80" t="str">
        <f t="shared" si="7"/>
        <v/>
      </c>
      <c r="AO31" s="80" t="str">
        <f t="shared" si="8"/>
        <v/>
      </c>
      <c r="AP31" s="80" t="str">
        <f t="shared" si="9"/>
        <v/>
      </c>
      <c r="AQ31" s="80" t="str">
        <f t="shared" si="10"/>
        <v/>
      </c>
      <c r="AR31" s="80" t="str">
        <f t="shared" si="11"/>
        <v/>
      </c>
      <c r="AS31" s="80" t="str">
        <f t="shared" si="12"/>
        <v/>
      </c>
      <c r="AT31" s="80" t="str">
        <f t="shared" si="13"/>
        <v/>
      </c>
      <c r="AU31" s="80" t="str">
        <f t="shared" si="14"/>
        <v/>
      </c>
      <c r="AV31" s="80" t="str">
        <f t="shared" si="15"/>
        <v/>
      </c>
      <c r="AW31" s="80" t="str">
        <f t="shared" si="16"/>
        <v/>
      </c>
      <c r="AX31" s="84" t="str">
        <f t="shared" si="21"/>
        <v/>
      </c>
      <c r="AY31" s="84" t="str">
        <f t="shared" si="22"/>
        <v/>
      </c>
      <c r="AZ31" s="84" t="str">
        <f t="shared" si="23"/>
        <v/>
      </c>
      <c r="BA31" s="84" t="str">
        <f t="shared" si="24"/>
        <v/>
      </c>
      <c r="BB31" s="84" t="str">
        <f t="shared" si="25"/>
        <v/>
      </c>
      <c r="BC31" s="84" t="str">
        <f t="shared" si="26"/>
        <v/>
      </c>
      <c r="BD31" s="84" t="str">
        <f t="shared" si="27"/>
        <v xml:space="preserve"> [11] </v>
      </c>
      <c r="BE31" s="84" t="str">
        <f t="shared" si="28"/>
        <v/>
      </c>
      <c r="BF31" s="84" t="str">
        <f t="shared" si="29"/>
        <v/>
      </c>
      <c r="BG31" s="84" t="str">
        <f t="shared" si="30"/>
        <v xml:space="preserve"> [29]  [30] </v>
      </c>
      <c r="BH31" s="84" t="str">
        <f t="shared" si="31"/>
        <v xml:space="preserve"> [16] </v>
      </c>
      <c r="BI31" s="84" t="str">
        <f t="shared" si="32"/>
        <v xml:space="preserve"> [8]  [17] </v>
      </c>
      <c r="BJ31" s="84" t="str">
        <f t="shared" si="33"/>
        <v/>
      </c>
      <c r="BK31" s="84" t="str">
        <f t="shared" si="34"/>
        <v xml:space="preserve"> [7]  [28] </v>
      </c>
      <c r="BL31" s="84" t="str">
        <f t="shared" si="35"/>
        <v xml:space="preserve"> [6]  [15] </v>
      </c>
      <c r="BM31" s="84" t="str">
        <f t="shared" si="36"/>
        <v/>
      </c>
    </row>
    <row r="32" spans="1:65">
      <c r="A32" s="131">
        <v>32</v>
      </c>
      <c r="B32" s="118"/>
      <c r="C32" s="118"/>
      <c r="D32" s="1"/>
      <c r="E32" s="38"/>
      <c r="F32" s="38"/>
      <c r="G32" s="38"/>
      <c r="H32" s="38"/>
      <c r="I32" s="38"/>
      <c r="J32" s="39"/>
      <c r="K32" s="121"/>
      <c r="L32" s="121"/>
      <c r="M32" s="121"/>
      <c r="N32" s="38"/>
      <c r="O32" s="8"/>
      <c r="P32" s="8"/>
      <c r="Q32" s="8"/>
      <c r="R32" s="8"/>
      <c r="S32" s="8"/>
      <c r="T32" s="8"/>
      <c r="U32" s="8"/>
      <c r="V32" s="8"/>
      <c r="W32" s="8"/>
      <c r="X32" s="8"/>
      <c r="Y32" s="8"/>
      <c r="Z32" s="8"/>
      <c r="AA32" s="8"/>
      <c r="AB32" s="8"/>
      <c r="AC32" s="8"/>
      <c r="AD32" s="32"/>
      <c r="AE32" s="32"/>
      <c r="AF32" s="74">
        <f t="shared" si="18"/>
        <v>0</v>
      </c>
      <c r="AG32" s="74">
        <f t="shared" si="19"/>
        <v>0</v>
      </c>
      <c r="AH32" s="80" t="str">
        <f t="shared" si="1"/>
        <v/>
      </c>
      <c r="AI32" s="80" t="str">
        <f t="shared" si="2"/>
        <v/>
      </c>
      <c r="AJ32" s="80" t="str">
        <f t="shared" si="3"/>
        <v/>
      </c>
      <c r="AK32" s="80" t="str">
        <f t="shared" si="4"/>
        <v/>
      </c>
      <c r="AL32" s="80" t="str">
        <f t="shared" si="5"/>
        <v/>
      </c>
      <c r="AM32" s="80" t="str">
        <f t="shared" si="6"/>
        <v/>
      </c>
      <c r="AN32" s="80" t="str">
        <f t="shared" si="7"/>
        <v/>
      </c>
      <c r="AO32" s="80" t="str">
        <f t="shared" si="8"/>
        <v/>
      </c>
      <c r="AP32" s="80" t="str">
        <f t="shared" si="9"/>
        <v/>
      </c>
      <c r="AQ32" s="80" t="str">
        <f t="shared" si="10"/>
        <v/>
      </c>
      <c r="AR32" s="80" t="str">
        <f t="shared" si="11"/>
        <v/>
      </c>
      <c r="AS32" s="80" t="str">
        <f t="shared" si="12"/>
        <v/>
      </c>
      <c r="AT32" s="80" t="str">
        <f t="shared" si="13"/>
        <v/>
      </c>
      <c r="AU32" s="80" t="str">
        <f t="shared" si="14"/>
        <v/>
      </c>
      <c r="AV32" s="80" t="str">
        <f t="shared" si="15"/>
        <v/>
      </c>
      <c r="AW32" s="80" t="str">
        <f t="shared" si="16"/>
        <v/>
      </c>
      <c r="AX32" s="84" t="str">
        <f t="shared" si="21"/>
        <v/>
      </c>
      <c r="AY32" s="84" t="str">
        <f t="shared" si="22"/>
        <v/>
      </c>
      <c r="AZ32" s="84" t="str">
        <f t="shared" si="23"/>
        <v/>
      </c>
      <c r="BA32" s="84" t="str">
        <f t="shared" si="24"/>
        <v/>
      </c>
      <c r="BB32" s="84" t="str">
        <f t="shared" si="25"/>
        <v/>
      </c>
      <c r="BC32" s="84" t="str">
        <f t="shared" si="26"/>
        <v/>
      </c>
      <c r="BD32" s="84" t="str">
        <f t="shared" si="27"/>
        <v xml:space="preserve"> [11] </v>
      </c>
      <c r="BE32" s="84" t="str">
        <f t="shared" si="28"/>
        <v/>
      </c>
      <c r="BF32" s="84" t="str">
        <f t="shared" si="29"/>
        <v/>
      </c>
      <c r="BG32" s="84" t="str">
        <f t="shared" si="30"/>
        <v xml:space="preserve"> [29]  [30] </v>
      </c>
      <c r="BH32" s="84" t="str">
        <f t="shared" si="31"/>
        <v xml:space="preserve"> [16] </v>
      </c>
      <c r="BI32" s="84" t="str">
        <f t="shared" si="32"/>
        <v xml:space="preserve"> [8]  [17] </v>
      </c>
      <c r="BJ32" s="84" t="str">
        <f t="shared" si="33"/>
        <v/>
      </c>
      <c r="BK32" s="84" t="str">
        <f t="shared" si="34"/>
        <v xml:space="preserve"> [7]  [28] </v>
      </c>
      <c r="BL32" s="84" t="str">
        <f t="shared" si="35"/>
        <v xml:space="preserve"> [6]  [15] </v>
      </c>
      <c r="BM32" s="84" t="str">
        <f t="shared" si="36"/>
        <v/>
      </c>
    </row>
    <row r="33" spans="1:65">
      <c r="A33" s="131">
        <v>33</v>
      </c>
      <c r="B33" s="118"/>
      <c r="C33" s="118"/>
      <c r="D33" s="1"/>
      <c r="E33" s="38"/>
      <c r="F33" s="38"/>
      <c r="G33" s="38"/>
      <c r="H33" s="38"/>
      <c r="I33" s="38"/>
      <c r="J33" s="39"/>
      <c r="K33" s="121"/>
      <c r="L33" s="121"/>
      <c r="M33" s="121"/>
      <c r="N33" s="38"/>
      <c r="O33" s="8"/>
      <c r="P33" s="8"/>
      <c r="Q33" s="8"/>
      <c r="R33" s="8"/>
      <c r="S33" s="8"/>
      <c r="T33" s="8"/>
      <c r="U33" s="8"/>
      <c r="V33" s="8"/>
      <c r="W33" s="8"/>
      <c r="X33" s="8"/>
      <c r="Y33" s="8"/>
      <c r="Z33" s="8"/>
      <c r="AA33" s="8"/>
      <c r="AB33" s="8"/>
      <c r="AC33" s="8"/>
      <c r="AD33" s="32"/>
      <c r="AE33" s="32"/>
      <c r="AF33" s="74">
        <f t="shared" si="18"/>
        <v>0</v>
      </c>
      <c r="AG33" s="74">
        <f t="shared" si="19"/>
        <v>0</v>
      </c>
      <c r="AH33" s="80" t="str">
        <f t="shared" si="1"/>
        <v/>
      </c>
      <c r="AI33" s="80" t="str">
        <f t="shared" si="2"/>
        <v/>
      </c>
      <c r="AJ33" s="80" t="str">
        <f t="shared" si="3"/>
        <v/>
      </c>
      <c r="AK33" s="80" t="str">
        <f t="shared" si="4"/>
        <v/>
      </c>
      <c r="AL33" s="80" t="str">
        <f t="shared" si="5"/>
        <v/>
      </c>
      <c r="AM33" s="80" t="str">
        <f t="shared" si="6"/>
        <v/>
      </c>
      <c r="AN33" s="80" t="str">
        <f t="shared" si="7"/>
        <v/>
      </c>
      <c r="AO33" s="80" t="str">
        <f t="shared" si="8"/>
        <v/>
      </c>
      <c r="AP33" s="80" t="str">
        <f t="shared" si="9"/>
        <v/>
      </c>
      <c r="AQ33" s="80" t="str">
        <f t="shared" si="10"/>
        <v/>
      </c>
      <c r="AR33" s="80" t="str">
        <f t="shared" si="11"/>
        <v/>
      </c>
      <c r="AS33" s="80" t="str">
        <f t="shared" si="12"/>
        <v/>
      </c>
      <c r="AT33" s="80" t="str">
        <f t="shared" si="13"/>
        <v/>
      </c>
      <c r="AU33" s="80" t="str">
        <f t="shared" si="14"/>
        <v/>
      </c>
      <c r="AV33" s="80" t="str">
        <f t="shared" si="15"/>
        <v/>
      </c>
      <c r="AW33" s="80" t="str">
        <f t="shared" si="16"/>
        <v/>
      </c>
      <c r="AX33" s="84" t="str">
        <f t="shared" si="21"/>
        <v/>
      </c>
      <c r="AY33" s="84" t="str">
        <f t="shared" si="22"/>
        <v/>
      </c>
      <c r="AZ33" s="84" t="str">
        <f t="shared" si="23"/>
        <v/>
      </c>
      <c r="BA33" s="84" t="str">
        <f t="shared" si="24"/>
        <v/>
      </c>
      <c r="BB33" s="84" t="str">
        <f t="shared" si="25"/>
        <v/>
      </c>
      <c r="BC33" s="84" t="str">
        <f t="shared" si="26"/>
        <v/>
      </c>
      <c r="BD33" s="84" t="str">
        <f t="shared" si="27"/>
        <v xml:space="preserve"> [11] </v>
      </c>
      <c r="BE33" s="84" t="str">
        <f t="shared" si="28"/>
        <v/>
      </c>
      <c r="BF33" s="84" t="str">
        <f t="shared" si="29"/>
        <v/>
      </c>
      <c r="BG33" s="84" t="str">
        <f t="shared" si="30"/>
        <v xml:space="preserve"> [29]  [30] </v>
      </c>
      <c r="BH33" s="84" t="str">
        <f t="shared" si="31"/>
        <v xml:space="preserve"> [16] </v>
      </c>
      <c r="BI33" s="84" t="str">
        <f t="shared" si="32"/>
        <v xml:space="preserve"> [8]  [17] </v>
      </c>
      <c r="BJ33" s="84" t="str">
        <f t="shared" si="33"/>
        <v/>
      </c>
      <c r="BK33" s="84" t="str">
        <f t="shared" si="34"/>
        <v xml:space="preserve"> [7]  [28] </v>
      </c>
      <c r="BL33" s="84" t="str">
        <f t="shared" si="35"/>
        <v xml:space="preserve"> [6]  [15] </v>
      </c>
      <c r="BM33" s="84" t="str">
        <f t="shared" si="36"/>
        <v/>
      </c>
    </row>
    <row r="34" spans="1:65">
      <c r="A34" s="131">
        <v>34</v>
      </c>
      <c r="B34" s="118"/>
      <c r="C34" s="118"/>
      <c r="D34" s="1"/>
      <c r="E34" s="38"/>
      <c r="F34" s="38"/>
      <c r="G34" s="38"/>
      <c r="H34" s="38"/>
      <c r="I34" s="38"/>
      <c r="J34" s="39"/>
      <c r="K34" s="121"/>
      <c r="L34" s="121"/>
      <c r="M34" s="121"/>
      <c r="N34" s="38"/>
      <c r="O34" s="8"/>
      <c r="P34" s="8"/>
      <c r="Q34" s="8"/>
      <c r="R34" s="8"/>
      <c r="S34" s="8"/>
      <c r="T34" s="8"/>
      <c r="U34" s="8"/>
      <c r="V34" s="8"/>
      <c r="W34" s="8"/>
      <c r="X34" s="8"/>
      <c r="Y34" s="8"/>
      <c r="Z34" s="8"/>
      <c r="AA34" s="8"/>
      <c r="AB34" s="8"/>
      <c r="AC34" s="8"/>
      <c r="AD34" s="32"/>
      <c r="AE34" s="32"/>
      <c r="AF34" s="74">
        <f t="shared" si="18"/>
        <v>0</v>
      </c>
      <c r="AG34" s="74">
        <f t="shared" si="19"/>
        <v>0</v>
      </c>
      <c r="AH34" s="80" t="str">
        <f t="shared" si="1"/>
        <v/>
      </c>
      <c r="AI34" s="80" t="str">
        <f t="shared" si="2"/>
        <v/>
      </c>
      <c r="AJ34" s="80" t="str">
        <f t="shared" si="3"/>
        <v/>
      </c>
      <c r="AK34" s="80" t="str">
        <f t="shared" si="4"/>
        <v/>
      </c>
      <c r="AL34" s="80" t="str">
        <f t="shared" si="5"/>
        <v/>
      </c>
      <c r="AM34" s="80" t="str">
        <f t="shared" si="6"/>
        <v/>
      </c>
      <c r="AN34" s="80" t="str">
        <f t="shared" si="7"/>
        <v/>
      </c>
      <c r="AO34" s="80" t="str">
        <f t="shared" si="8"/>
        <v/>
      </c>
      <c r="AP34" s="80" t="str">
        <f t="shared" si="9"/>
        <v/>
      </c>
      <c r="AQ34" s="80" t="str">
        <f t="shared" si="10"/>
        <v/>
      </c>
      <c r="AR34" s="80" t="str">
        <f t="shared" si="11"/>
        <v/>
      </c>
      <c r="AS34" s="80" t="str">
        <f t="shared" si="12"/>
        <v/>
      </c>
      <c r="AT34" s="80" t="str">
        <f t="shared" si="13"/>
        <v/>
      </c>
      <c r="AU34" s="80" t="str">
        <f t="shared" si="14"/>
        <v/>
      </c>
      <c r="AV34" s="80" t="str">
        <f t="shared" si="15"/>
        <v/>
      </c>
      <c r="AW34" s="80" t="str">
        <f t="shared" si="16"/>
        <v/>
      </c>
      <c r="AX34" s="84" t="str">
        <f t="shared" si="21"/>
        <v/>
      </c>
      <c r="AY34" s="84" t="str">
        <f t="shared" si="22"/>
        <v/>
      </c>
      <c r="AZ34" s="84" t="str">
        <f t="shared" si="23"/>
        <v/>
      </c>
      <c r="BA34" s="84" t="str">
        <f t="shared" si="24"/>
        <v/>
      </c>
      <c r="BB34" s="84" t="str">
        <f t="shared" si="25"/>
        <v/>
      </c>
      <c r="BC34" s="84" t="str">
        <f t="shared" si="26"/>
        <v/>
      </c>
      <c r="BD34" s="84" t="str">
        <f t="shared" si="27"/>
        <v xml:space="preserve"> [11] </v>
      </c>
      <c r="BE34" s="84" t="str">
        <f t="shared" si="28"/>
        <v/>
      </c>
      <c r="BF34" s="84" t="str">
        <f t="shared" si="29"/>
        <v/>
      </c>
      <c r="BG34" s="84" t="str">
        <f t="shared" si="30"/>
        <v xml:space="preserve"> [29]  [30] </v>
      </c>
      <c r="BH34" s="84" t="str">
        <f t="shared" si="31"/>
        <v xml:space="preserve"> [16] </v>
      </c>
      <c r="BI34" s="84" t="str">
        <f t="shared" si="32"/>
        <v xml:space="preserve"> [8]  [17] </v>
      </c>
      <c r="BJ34" s="84" t="str">
        <f t="shared" si="33"/>
        <v/>
      </c>
      <c r="BK34" s="84" t="str">
        <f t="shared" si="34"/>
        <v xml:space="preserve"> [7]  [28] </v>
      </c>
      <c r="BL34" s="84" t="str">
        <f t="shared" si="35"/>
        <v xml:space="preserve"> [6]  [15] </v>
      </c>
      <c r="BM34" s="84" t="str">
        <f t="shared" si="36"/>
        <v/>
      </c>
    </row>
    <row r="35" spans="1:65">
      <c r="A35" s="131">
        <v>35</v>
      </c>
      <c r="B35" s="118"/>
      <c r="C35" s="118"/>
      <c r="D35" s="1"/>
      <c r="E35" s="38"/>
      <c r="F35" s="38"/>
      <c r="G35" s="38"/>
      <c r="H35" s="38"/>
      <c r="I35" s="38"/>
      <c r="J35" s="39"/>
      <c r="K35" s="121"/>
      <c r="L35" s="121"/>
      <c r="M35" s="121"/>
      <c r="N35" s="38"/>
      <c r="O35" s="8"/>
      <c r="P35" s="8"/>
      <c r="Q35" s="8"/>
      <c r="R35" s="8"/>
      <c r="S35" s="8"/>
      <c r="T35" s="8"/>
      <c r="U35" s="8"/>
      <c r="V35" s="8"/>
      <c r="W35" s="8"/>
      <c r="X35" s="8"/>
      <c r="Y35" s="8"/>
      <c r="Z35" s="8"/>
      <c r="AA35" s="8"/>
      <c r="AB35" s="8"/>
      <c r="AC35" s="8"/>
      <c r="AD35" s="32"/>
      <c r="AE35" s="32"/>
      <c r="AF35" s="74">
        <f t="shared" si="18"/>
        <v>0</v>
      </c>
      <c r="AG35" s="74">
        <f t="shared" si="19"/>
        <v>0</v>
      </c>
      <c r="AH35" s="80" t="str">
        <f t="shared" si="1"/>
        <v/>
      </c>
      <c r="AI35" s="80" t="str">
        <f t="shared" si="2"/>
        <v/>
      </c>
      <c r="AJ35" s="80" t="str">
        <f t="shared" si="3"/>
        <v/>
      </c>
      <c r="AK35" s="80" t="str">
        <f t="shared" si="4"/>
        <v/>
      </c>
      <c r="AL35" s="80" t="str">
        <f t="shared" si="5"/>
        <v/>
      </c>
      <c r="AM35" s="80" t="str">
        <f t="shared" si="6"/>
        <v/>
      </c>
      <c r="AN35" s="80" t="str">
        <f t="shared" si="7"/>
        <v/>
      </c>
      <c r="AO35" s="80" t="str">
        <f t="shared" si="8"/>
        <v/>
      </c>
      <c r="AP35" s="80" t="str">
        <f t="shared" si="9"/>
        <v/>
      </c>
      <c r="AQ35" s="80" t="str">
        <f t="shared" si="10"/>
        <v/>
      </c>
      <c r="AR35" s="80" t="str">
        <f t="shared" si="11"/>
        <v/>
      </c>
      <c r="AS35" s="80" t="str">
        <f t="shared" si="12"/>
        <v/>
      </c>
      <c r="AT35" s="80" t="str">
        <f t="shared" si="13"/>
        <v/>
      </c>
      <c r="AU35" s="80" t="str">
        <f t="shared" si="14"/>
        <v/>
      </c>
      <c r="AV35" s="80" t="str">
        <f t="shared" si="15"/>
        <v/>
      </c>
      <c r="AW35" s="80" t="str">
        <f t="shared" si="16"/>
        <v/>
      </c>
      <c r="AX35" s="84" t="str">
        <f t="shared" si="21"/>
        <v/>
      </c>
      <c r="AY35" s="84" t="str">
        <f t="shared" si="22"/>
        <v/>
      </c>
      <c r="AZ35" s="84" t="str">
        <f t="shared" si="23"/>
        <v/>
      </c>
      <c r="BA35" s="84" t="str">
        <f t="shared" si="24"/>
        <v/>
      </c>
      <c r="BB35" s="84" t="str">
        <f t="shared" si="25"/>
        <v/>
      </c>
      <c r="BC35" s="84" t="str">
        <f t="shared" si="26"/>
        <v/>
      </c>
      <c r="BD35" s="84" t="str">
        <f t="shared" si="27"/>
        <v xml:space="preserve"> [11] </v>
      </c>
      <c r="BE35" s="84" t="str">
        <f t="shared" si="28"/>
        <v/>
      </c>
      <c r="BF35" s="84" t="str">
        <f t="shared" si="29"/>
        <v/>
      </c>
      <c r="BG35" s="84" t="str">
        <f t="shared" si="30"/>
        <v xml:space="preserve"> [29]  [30] </v>
      </c>
      <c r="BH35" s="84" t="str">
        <f t="shared" si="31"/>
        <v xml:space="preserve"> [16] </v>
      </c>
      <c r="BI35" s="84" t="str">
        <f t="shared" si="32"/>
        <v xml:space="preserve"> [8]  [17] </v>
      </c>
      <c r="BJ35" s="84" t="str">
        <f t="shared" si="33"/>
        <v/>
      </c>
      <c r="BK35" s="84" t="str">
        <f t="shared" si="34"/>
        <v xml:space="preserve"> [7]  [28] </v>
      </c>
      <c r="BL35" s="84" t="str">
        <f t="shared" si="35"/>
        <v xml:space="preserve"> [6]  [15] </v>
      </c>
      <c r="BM35" s="84" t="str">
        <f t="shared" si="36"/>
        <v/>
      </c>
    </row>
    <row r="36" spans="1:65">
      <c r="A36" s="131">
        <v>36</v>
      </c>
      <c r="B36" s="118"/>
      <c r="C36" s="118"/>
      <c r="D36" s="1"/>
      <c r="E36" s="38"/>
      <c r="F36" s="38"/>
      <c r="G36" s="38"/>
      <c r="H36" s="38"/>
      <c r="I36" s="38"/>
      <c r="J36" s="39"/>
      <c r="K36" s="121"/>
      <c r="L36" s="121"/>
      <c r="M36" s="121"/>
      <c r="N36" s="38"/>
      <c r="O36" s="8"/>
      <c r="P36" s="8"/>
      <c r="Q36" s="8"/>
      <c r="R36" s="8"/>
      <c r="S36" s="8"/>
      <c r="T36" s="8"/>
      <c r="U36" s="8"/>
      <c r="V36" s="8"/>
      <c r="W36" s="8"/>
      <c r="X36" s="8"/>
      <c r="Y36" s="8"/>
      <c r="Z36" s="8"/>
      <c r="AA36" s="8"/>
      <c r="AB36" s="8"/>
      <c r="AC36" s="8"/>
      <c r="AD36" s="32"/>
      <c r="AE36" s="32"/>
      <c r="AF36" s="74">
        <f t="shared" si="18"/>
        <v>0</v>
      </c>
      <c r="AG36" s="74">
        <f t="shared" si="19"/>
        <v>0</v>
      </c>
      <c r="AH36" s="80" t="str">
        <f t="shared" si="1"/>
        <v/>
      </c>
      <c r="AI36" s="80" t="str">
        <f t="shared" si="2"/>
        <v/>
      </c>
      <c r="AJ36" s="80" t="str">
        <f t="shared" si="3"/>
        <v/>
      </c>
      <c r="AK36" s="80" t="str">
        <f t="shared" si="4"/>
        <v/>
      </c>
      <c r="AL36" s="80" t="str">
        <f t="shared" si="5"/>
        <v/>
      </c>
      <c r="AM36" s="80" t="str">
        <f t="shared" si="6"/>
        <v/>
      </c>
      <c r="AN36" s="80" t="str">
        <f t="shared" si="7"/>
        <v/>
      </c>
      <c r="AO36" s="80" t="str">
        <f t="shared" si="8"/>
        <v/>
      </c>
      <c r="AP36" s="80" t="str">
        <f t="shared" si="9"/>
        <v/>
      </c>
      <c r="AQ36" s="80" t="str">
        <f t="shared" si="10"/>
        <v/>
      </c>
      <c r="AR36" s="80" t="str">
        <f t="shared" si="11"/>
        <v/>
      </c>
      <c r="AS36" s="80" t="str">
        <f t="shared" si="12"/>
        <v/>
      </c>
      <c r="AT36" s="80" t="str">
        <f t="shared" si="13"/>
        <v/>
      </c>
      <c r="AU36" s="80" t="str">
        <f t="shared" si="14"/>
        <v/>
      </c>
      <c r="AV36" s="80" t="str">
        <f t="shared" si="15"/>
        <v/>
      </c>
      <c r="AW36" s="80" t="str">
        <f t="shared" si="16"/>
        <v/>
      </c>
      <c r="AX36" s="84" t="str">
        <f t="shared" si="21"/>
        <v/>
      </c>
      <c r="AY36" s="84" t="str">
        <f t="shared" si="22"/>
        <v/>
      </c>
      <c r="AZ36" s="84" t="str">
        <f t="shared" si="23"/>
        <v/>
      </c>
      <c r="BA36" s="84" t="str">
        <f t="shared" si="24"/>
        <v/>
      </c>
      <c r="BB36" s="84" t="str">
        <f t="shared" si="25"/>
        <v/>
      </c>
      <c r="BC36" s="84" t="str">
        <f t="shared" si="26"/>
        <v/>
      </c>
      <c r="BD36" s="84" t="str">
        <f t="shared" si="27"/>
        <v xml:space="preserve"> [11] </v>
      </c>
      <c r="BE36" s="84" t="str">
        <f t="shared" si="28"/>
        <v/>
      </c>
      <c r="BF36" s="84" t="str">
        <f t="shared" si="29"/>
        <v/>
      </c>
      <c r="BG36" s="84" t="str">
        <f t="shared" si="30"/>
        <v xml:space="preserve"> [29]  [30] </v>
      </c>
      <c r="BH36" s="84" t="str">
        <f t="shared" si="31"/>
        <v xml:space="preserve"> [16] </v>
      </c>
      <c r="BI36" s="84" t="str">
        <f t="shared" si="32"/>
        <v xml:space="preserve"> [8]  [17] </v>
      </c>
      <c r="BJ36" s="84" t="str">
        <f t="shared" si="33"/>
        <v/>
      </c>
      <c r="BK36" s="84" t="str">
        <f t="shared" si="34"/>
        <v xml:space="preserve"> [7]  [28] </v>
      </c>
      <c r="BL36" s="84" t="str">
        <f t="shared" si="35"/>
        <v xml:space="preserve"> [6]  [15] </v>
      </c>
      <c r="BM36" s="84" t="str">
        <f t="shared" si="36"/>
        <v/>
      </c>
    </row>
    <row r="37" spans="1:65">
      <c r="A37" s="131">
        <v>37</v>
      </c>
      <c r="B37" s="118"/>
      <c r="C37" s="118"/>
      <c r="D37" s="1"/>
      <c r="E37" s="38"/>
      <c r="F37" s="38"/>
      <c r="G37" s="38"/>
      <c r="H37" s="38"/>
      <c r="I37" s="38"/>
      <c r="J37" s="39"/>
      <c r="K37" s="121"/>
      <c r="L37" s="121"/>
      <c r="M37" s="121"/>
      <c r="N37" s="38"/>
      <c r="O37" s="8"/>
      <c r="P37" s="8"/>
      <c r="Q37" s="8"/>
      <c r="R37" s="8"/>
      <c r="S37" s="8"/>
      <c r="T37" s="8"/>
      <c r="U37" s="8"/>
      <c r="V37" s="8"/>
      <c r="W37" s="8"/>
      <c r="X37" s="8"/>
      <c r="Y37" s="8"/>
      <c r="Z37" s="8"/>
      <c r="AA37" s="8"/>
      <c r="AB37" s="8"/>
      <c r="AC37" s="8"/>
      <c r="AD37" s="32"/>
      <c r="AE37" s="32"/>
      <c r="AF37" s="74">
        <f t="shared" si="18"/>
        <v>0</v>
      </c>
      <c r="AG37" s="74">
        <f t="shared" si="19"/>
        <v>0</v>
      </c>
      <c r="AH37" s="80" t="str">
        <f t="shared" si="1"/>
        <v/>
      </c>
      <c r="AI37" s="80" t="str">
        <f t="shared" si="2"/>
        <v/>
      </c>
      <c r="AJ37" s="80" t="str">
        <f t="shared" si="3"/>
        <v/>
      </c>
      <c r="AK37" s="80" t="str">
        <f t="shared" si="4"/>
        <v/>
      </c>
      <c r="AL37" s="80" t="str">
        <f t="shared" si="5"/>
        <v/>
      </c>
      <c r="AM37" s="80" t="str">
        <f t="shared" si="6"/>
        <v/>
      </c>
      <c r="AN37" s="80" t="str">
        <f t="shared" si="7"/>
        <v/>
      </c>
      <c r="AO37" s="80" t="str">
        <f t="shared" si="8"/>
        <v/>
      </c>
      <c r="AP37" s="80" t="str">
        <f t="shared" si="9"/>
        <v/>
      </c>
      <c r="AQ37" s="80" t="str">
        <f t="shared" si="10"/>
        <v/>
      </c>
      <c r="AR37" s="80" t="str">
        <f t="shared" si="11"/>
        <v/>
      </c>
      <c r="AS37" s="80" t="str">
        <f t="shared" si="12"/>
        <v/>
      </c>
      <c r="AT37" s="80" t="str">
        <f t="shared" si="13"/>
        <v/>
      </c>
      <c r="AU37" s="80" t="str">
        <f t="shared" si="14"/>
        <v/>
      </c>
      <c r="AV37" s="80" t="str">
        <f t="shared" si="15"/>
        <v/>
      </c>
      <c r="AW37" s="80" t="str">
        <f t="shared" si="16"/>
        <v/>
      </c>
      <c r="AX37" s="84" t="str">
        <f t="shared" si="21"/>
        <v/>
      </c>
      <c r="AY37" s="84" t="str">
        <f t="shared" si="22"/>
        <v/>
      </c>
      <c r="AZ37" s="84" t="str">
        <f t="shared" si="23"/>
        <v/>
      </c>
      <c r="BA37" s="84" t="str">
        <f t="shared" si="24"/>
        <v/>
      </c>
      <c r="BB37" s="84" t="str">
        <f t="shared" si="25"/>
        <v/>
      </c>
      <c r="BC37" s="84" t="str">
        <f t="shared" si="26"/>
        <v/>
      </c>
      <c r="BD37" s="84" t="str">
        <f t="shared" si="27"/>
        <v xml:space="preserve"> [11] </v>
      </c>
      <c r="BE37" s="84" t="str">
        <f t="shared" si="28"/>
        <v/>
      </c>
      <c r="BF37" s="84" t="str">
        <f t="shared" si="29"/>
        <v/>
      </c>
      <c r="BG37" s="84" t="str">
        <f t="shared" si="30"/>
        <v xml:space="preserve"> [29]  [30] </v>
      </c>
      <c r="BH37" s="84" t="str">
        <f t="shared" si="31"/>
        <v xml:space="preserve"> [16] </v>
      </c>
      <c r="BI37" s="84" t="str">
        <f t="shared" si="32"/>
        <v xml:space="preserve"> [8]  [17] </v>
      </c>
      <c r="BJ37" s="84" t="str">
        <f t="shared" si="33"/>
        <v/>
      </c>
      <c r="BK37" s="84" t="str">
        <f t="shared" si="34"/>
        <v xml:space="preserve"> [7]  [28] </v>
      </c>
      <c r="BL37" s="84" t="str">
        <f t="shared" si="35"/>
        <v xml:space="preserve"> [6]  [15] </v>
      </c>
      <c r="BM37" s="84" t="str">
        <f t="shared" si="36"/>
        <v/>
      </c>
    </row>
    <row r="38" spans="1:65">
      <c r="A38" s="131">
        <v>38</v>
      </c>
      <c r="B38" s="118"/>
      <c r="C38" s="118"/>
      <c r="D38" s="1"/>
      <c r="E38" s="38"/>
      <c r="F38" s="38"/>
      <c r="G38" s="38"/>
      <c r="H38" s="38"/>
      <c r="I38" s="38"/>
      <c r="J38" s="39"/>
      <c r="K38" s="121"/>
      <c r="L38" s="121"/>
      <c r="M38" s="121"/>
      <c r="N38" s="38"/>
      <c r="O38" s="8"/>
      <c r="P38" s="8"/>
      <c r="Q38" s="8"/>
      <c r="R38" s="8"/>
      <c r="S38" s="8"/>
      <c r="T38" s="8"/>
      <c r="U38" s="8"/>
      <c r="V38" s="8"/>
      <c r="W38" s="8"/>
      <c r="X38" s="8"/>
      <c r="Y38" s="8"/>
      <c r="Z38" s="8"/>
      <c r="AA38" s="8"/>
      <c r="AB38" s="8"/>
      <c r="AC38" s="8"/>
      <c r="AD38" s="32"/>
      <c r="AE38" s="32"/>
      <c r="AF38" s="74">
        <f t="shared" si="18"/>
        <v>0</v>
      </c>
      <c r="AG38" s="74">
        <f t="shared" si="19"/>
        <v>0</v>
      </c>
      <c r="AH38" s="80" t="str">
        <f t="shared" si="1"/>
        <v/>
      </c>
      <c r="AI38" s="80" t="str">
        <f t="shared" si="2"/>
        <v/>
      </c>
      <c r="AJ38" s="80" t="str">
        <f t="shared" si="3"/>
        <v/>
      </c>
      <c r="AK38" s="80" t="str">
        <f t="shared" si="4"/>
        <v/>
      </c>
      <c r="AL38" s="80" t="str">
        <f t="shared" si="5"/>
        <v/>
      </c>
      <c r="AM38" s="80" t="str">
        <f t="shared" si="6"/>
        <v/>
      </c>
      <c r="AN38" s="80" t="str">
        <f t="shared" si="7"/>
        <v/>
      </c>
      <c r="AO38" s="80" t="str">
        <f t="shared" si="8"/>
        <v/>
      </c>
      <c r="AP38" s="80" t="str">
        <f t="shared" si="9"/>
        <v/>
      </c>
      <c r="AQ38" s="80" t="str">
        <f t="shared" si="10"/>
        <v/>
      </c>
      <c r="AR38" s="80" t="str">
        <f t="shared" si="11"/>
        <v/>
      </c>
      <c r="AS38" s="80" t="str">
        <f t="shared" si="12"/>
        <v/>
      </c>
      <c r="AT38" s="80" t="str">
        <f t="shared" si="13"/>
        <v/>
      </c>
      <c r="AU38" s="80" t="str">
        <f t="shared" si="14"/>
        <v/>
      </c>
      <c r="AV38" s="80" t="str">
        <f t="shared" si="15"/>
        <v/>
      </c>
      <c r="AW38" s="80" t="str">
        <f t="shared" si="16"/>
        <v/>
      </c>
      <c r="AX38" s="84" t="str">
        <f t="shared" si="21"/>
        <v/>
      </c>
      <c r="AY38" s="84" t="str">
        <f t="shared" si="22"/>
        <v/>
      </c>
      <c r="AZ38" s="84" t="str">
        <f t="shared" si="23"/>
        <v/>
      </c>
      <c r="BA38" s="84" t="str">
        <f t="shared" si="24"/>
        <v/>
      </c>
      <c r="BB38" s="84" t="str">
        <f t="shared" si="25"/>
        <v/>
      </c>
      <c r="BC38" s="84" t="str">
        <f t="shared" si="26"/>
        <v/>
      </c>
      <c r="BD38" s="84" t="str">
        <f t="shared" si="27"/>
        <v xml:space="preserve"> [11] </v>
      </c>
      <c r="BE38" s="84" t="str">
        <f t="shared" si="28"/>
        <v/>
      </c>
      <c r="BF38" s="84" t="str">
        <f t="shared" si="29"/>
        <v/>
      </c>
      <c r="BG38" s="84" t="str">
        <f t="shared" si="30"/>
        <v xml:space="preserve"> [29]  [30] </v>
      </c>
      <c r="BH38" s="84" t="str">
        <f t="shared" si="31"/>
        <v xml:space="preserve"> [16] </v>
      </c>
      <c r="BI38" s="84" t="str">
        <f t="shared" si="32"/>
        <v xml:space="preserve"> [8]  [17] </v>
      </c>
      <c r="BJ38" s="84" t="str">
        <f t="shared" si="33"/>
        <v/>
      </c>
      <c r="BK38" s="84" t="str">
        <f t="shared" si="34"/>
        <v xml:space="preserve"> [7]  [28] </v>
      </c>
      <c r="BL38" s="84" t="str">
        <f t="shared" si="35"/>
        <v xml:space="preserve"> [6]  [15] </v>
      </c>
      <c r="BM38" s="84" t="str">
        <f t="shared" si="36"/>
        <v/>
      </c>
    </row>
    <row r="39" spans="1:65">
      <c r="A39" s="131">
        <v>39</v>
      </c>
      <c r="B39" s="118"/>
      <c r="C39" s="118"/>
      <c r="D39" s="1"/>
      <c r="E39" s="38"/>
      <c r="F39" s="38"/>
      <c r="G39" s="38"/>
      <c r="H39" s="38"/>
      <c r="I39" s="38"/>
      <c r="J39" s="39"/>
      <c r="K39" s="121"/>
      <c r="L39" s="121"/>
      <c r="M39" s="121"/>
      <c r="N39" s="38"/>
      <c r="O39" s="8"/>
      <c r="P39" s="8"/>
      <c r="Q39" s="8"/>
      <c r="R39" s="8"/>
      <c r="S39" s="8"/>
      <c r="T39" s="8"/>
      <c r="U39" s="8"/>
      <c r="V39" s="8"/>
      <c r="W39" s="8"/>
      <c r="X39" s="8"/>
      <c r="Y39" s="8"/>
      <c r="Z39" s="8"/>
      <c r="AA39" s="8"/>
      <c r="AB39" s="8"/>
      <c r="AC39" s="8"/>
      <c r="AD39" s="32"/>
      <c r="AE39" s="32"/>
      <c r="AF39" s="74">
        <f t="shared" si="18"/>
        <v>0</v>
      </c>
      <c r="AG39" s="74">
        <f t="shared" si="19"/>
        <v>0</v>
      </c>
      <c r="AH39" s="80" t="str">
        <f t="shared" si="1"/>
        <v/>
      </c>
      <c r="AI39" s="80" t="str">
        <f t="shared" si="2"/>
        <v/>
      </c>
      <c r="AJ39" s="80" t="str">
        <f t="shared" si="3"/>
        <v/>
      </c>
      <c r="AK39" s="80" t="str">
        <f t="shared" si="4"/>
        <v/>
      </c>
      <c r="AL39" s="80" t="str">
        <f t="shared" si="5"/>
        <v/>
      </c>
      <c r="AM39" s="80" t="str">
        <f t="shared" si="6"/>
        <v/>
      </c>
      <c r="AN39" s="80" t="str">
        <f t="shared" si="7"/>
        <v/>
      </c>
      <c r="AO39" s="80" t="str">
        <f t="shared" si="8"/>
        <v/>
      </c>
      <c r="AP39" s="80" t="str">
        <f t="shared" si="9"/>
        <v/>
      </c>
      <c r="AQ39" s="80" t="str">
        <f t="shared" si="10"/>
        <v/>
      </c>
      <c r="AR39" s="80" t="str">
        <f t="shared" si="11"/>
        <v/>
      </c>
      <c r="AS39" s="80" t="str">
        <f t="shared" si="12"/>
        <v/>
      </c>
      <c r="AT39" s="80" t="str">
        <f t="shared" si="13"/>
        <v/>
      </c>
      <c r="AU39" s="80" t="str">
        <f t="shared" si="14"/>
        <v/>
      </c>
      <c r="AV39" s="80" t="str">
        <f t="shared" si="15"/>
        <v/>
      </c>
      <c r="AW39" s="80" t="str">
        <f t="shared" si="16"/>
        <v/>
      </c>
      <c r="AX39" s="84" t="str">
        <f t="shared" si="21"/>
        <v/>
      </c>
      <c r="AY39" s="84" t="str">
        <f t="shared" si="22"/>
        <v/>
      </c>
      <c r="AZ39" s="84" t="str">
        <f t="shared" si="23"/>
        <v/>
      </c>
      <c r="BA39" s="84" t="str">
        <f t="shared" si="24"/>
        <v/>
      </c>
      <c r="BB39" s="84" t="str">
        <f t="shared" si="25"/>
        <v/>
      </c>
      <c r="BC39" s="84" t="str">
        <f t="shared" si="26"/>
        <v/>
      </c>
      <c r="BD39" s="84" t="str">
        <f t="shared" si="27"/>
        <v xml:space="preserve"> [11] </v>
      </c>
      <c r="BE39" s="84" t="str">
        <f t="shared" si="28"/>
        <v/>
      </c>
      <c r="BF39" s="84" t="str">
        <f t="shared" si="29"/>
        <v/>
      </c>
      <c r="BG39" s="84" t="str">
        <f t="shared" si="30"/>
        <v xml:space="preserve"> [29]  [30] </v>
      </c>
      <c r="BH39" s="84" t="str">
        <f t="shared" si="31"/>
        <v xml:space="preserve"> [16] </v>
      </c>
      <c r="BI39" s="84" t="str">
        <f t="shared" si="32"/>
        <v xml:space="preserve"> [8]  [17] </v>
      </c>
      <c r="BJ39" s="84" t="str">
        <f t="shared" si="33"/>
        <v/>
      </c>
      <c r="BK39" s="84" t="str">
        <f t="shared" si="34"/>
        <v xml:space="preserve"> [7]  [28] </v>
      </c>
      <c r="BL39" s="84" t="str">
        <f t="shared" si="35"/>
        <v xml:space="preserve"> [6]  [15] </v>
      </c>
      <c r="BM39" s="84" t="str">
        <f t="shared" si="36"/>
        <v/>
      </c>
    </row>
    <row r="40" spans="1:65">
      <c r="A40" s="131">
        <v>40</v>
      </c>
      <c r="B40" s="118"/>
      <c r="C40" s="118"/>
      <c r="D40" s="1"/>
      <c r="E40" s="38"/>
      <c r="F40" s="38"/>
      <c r="G40" s="38"/>
      <c r="H40" s="38"/>
      <c r="I40" s="38"/>
      <c r="J40" s="39"/>
      <c r="K40" s="121"/>
      <c r="L40" s="121"/>
      <c r="M40" s="121"/>
      <c r="N40" s="38"/>
      <c r="O40" s="8"/>
      <c r="P40" s="8"/>
      <c r="Q40" s="8"/>
      <c r="R40" s="8"/>
      <c r="S40" s="8"/>
      <c r="T40" s="8"/>
      <c r="U40" s="8"/>
      <c r="V40" s="8"/>
      <c r="W40" s="8"/>
      <c r="X40" s="8"/>
      <c r="Y40" s="8"/>
      <c r="Z40" s="8"/>
      <c r="AA40" s="8"/>
      <c r="AB40" s="8"/>
      <c r="AC40" s="8"/>
      <c r="AD40" s="32"/>
      <c r="AE40" s="32"/>
      <c r="AF40" s="74">
        <f t="shared" si="18"/>
        <v>0</v>
      </c>
      <c r="AG40" s="74">
        <f t="shared" si="19"/>
        <v>0</v>
      </c>
      <c r="AH40" s="80" t="str">
        <f t="shared" si="1"/>
        <v/>
      </c>
      <c r="AI40" s="80" t="str">
        <f t="shared" si="2"/>
        <v/>
      </c>
      <c r="AJ40" s="80" t="str">
        <f t="shared" si="3"/>
        <v/>
      </c>
      <c r="AK40" s="80" t="str">
        <f t="shared" si="4"/>
        <v/>
      </c>
      <c r="AL40" s="80" t="str">
        <f t="shared" si="5"/>
        <v/>
      </c>
      <c r="AM40" s="80" t="str">
        <f t="shared" si="6"/>
        <v/>
      </c>
      <c r="AN40" s="80" t="str">
        <f t="shared" si="7"/>
        <v/>
      </c>
      <c r="AO40" s="80" t="str">
        <f t="shared" si="8"/>
        <v/>
      </c>
      <c r="AP40" s="80" t="str">
        <f t="shared" si="9"/>
        <v/>
      </c>
      <c r="AQ40" s="80" t="str">
        <f t="shared" si="10"/>
        <v/>
      </c>
      <c r="AR40" s="80" t="str">
        <f t="shared" si="11"/>
        <v/>
      </c>
      <c r="AS40" s="80" t="str">
        <f t="shared" si="12"/>
        <v/>
      </c>
      <c r="AT40" s="80" t="str">
        <f t="shared" si="13"/>
        <v/>
      </c>
      <c r="AU40" s="80" t="str">
        <f t="shared" si="14"/>
        <v/>
      </c>
      <c r="AV40" s="80" t="str">
        <f t="shared" si="15"/>
        <v/>
      </c>
      <c r="AW40" s="80" t="str">
        <f t="shared" si="16"/>
        <v/>
      </c>
      <c r="AX40" s="84" t="str">
        <f t="shared" si="21"/>
        <v/>
      </c>
      <c r="AY40" s="84" t="str">
        <f t="shared" si="22"/>
        <v/>
      </c>
      <c r="AZ40" s="84" t="str">
        <f t="shared" si="23"/>
        <v/>
      </c>
      <c r="BA40" s="84" t="str">
        <f t="shared" si="24"/>
        <v/>
      </c>
      <c r="BB40" s="84" t="str">
        <f t="shared" si="25"/>
        <v/>
      </c>
      <c r="BC40" s="84" t="str">
        <f t="shared" si="26"/>
        <v/>
      </c>
      <c r="BD40" s="84" t="str">
        <f t="shared" si="27"/>
        <v xml:space="preserve"> [11] </v>
      </c>
      <c r="BE40" s="84" t="str">
        <f t="shared" si="28"/>
        <v/>
      </c>
      <c r="BF40" s="84" t="str">
        <f t="shared" si="29"/>
        <v/>
      </c>
      <c r="BG40" s="84" t="str">
        <f t="shared" si="30"/>
        <v xml:space="preserve"> [29]  [30] </v>
      </c>
      <c r="BH40" s="84" t="str">
        <f t="shared" si="31"/>
        <v xml:space="preserve"> [16] </v>
      </c>
      <c r="BI40" s="84" t="str">
        <f t="shared" si="32"/>
        <v xml:space="preserve"> [8]  [17] </v>
      </c>
      <c r="BJ40" s="84" t="str">
        <f t="shared" si="33"/>
        <v/>
      </c>
      <c r="BK40" s="84" t="str">
        <f t="shared" si="34"/>
        <v xml:space="preserve"> [7]  [28] </v>
      </c>
      <c r="BL40" s="84" t="str">
        <f t="shared" si="35"/>
        <v xml:space="preserve"> [6]  [15] </v>
      </c>
      <c r="BM40" s="84" t="str">
        <f t="shared" si="36"/>
        <v/>
      </c>
    </row>
    <row r="41" spans="1:65">
      <c r="A41" s="131">
        <v>41</v>
      </c>
      <c r="B41" s="118"/>
      <c r="C41" s="118"/>
      <c r="D41" s="1"/>
      <c r="E41" s="38"/>
      <c r="F41" s="38"/>
      <c r="G41" s="38"/>
      <c r="H41" s="38"/>
      <c r="I41" s="38"/>
      <c r="J41" s="39"/>
      <c r="K41" s="121"/>
      <c r="L41" s="121"/>
      <c r="M41" s="121"/>
      <c r="N41" s="38"/>
      <c r="O41" s="8"/>
      <c r="P41" s="8"/>
      <c r="Q41" s="8"/>
      <c r="R41" s="8"/>
      <c r="S41" s="8"/>
      <c r="T41" s="8"/>
      <c r="U41" s="8"/>
      <c r="V41" s="8"/>
      <c r="W41" s="8"/>
      <c r="X41" s="8"/>
      <c r="Y41" s="8"/>
      <c r="Z41" s="8"/>
      <c r="AA41" s="8"/>
      <c r="AB41" s="8"/>
      <c r="AC41" s="8"/>
      <c r="AD41" s="32"/>
      <c r="AE41" s="32"/>
      <c r="AF41" s="74">
        <f t="shared" si="18"/>
        <v>0</v>
      </c>
      <c r="AG41" s="74">
        <f t="shared" si="19"/>
        <v>0</v>
      </c>
      <c r="AH41" s="80" t="str">
        <f t="shared" si="1"/>
        <v/>
      </c>
      <c r="AI41" s="80" t="str">
        <f t="shared" si="2"/>
        <v/>
      </c>
      <c r="AJ41" s="80" t="str">
        <f t="shared" si="3"/>
        <v/>
      </c>
      <c r="AK41" s="80" t="str">
        <f t="shared" si="4"/>
        <v/>
      </c>
      <c r="AL41" s="80" t="str">
        <f t="shared" si="5"/>
        <v/>
      </c>
      <c r="AM41" s="80" t="str">
        <f t="shared" si="6"/>
        <v/>
      </c>
      <c r="AN41" s="80" t="str">
        <f t="shared" si="7"/>
        <v/>
      </c>
      <c r="AO41" s="80" t="str">
        <f t="shared" si="8"/>
        <v/>
      </c>
      <c r="AP41" s="80" t="str">
        <f t="shared" si="9"/>
        <v/>
      </c>
      <c r="AQ41" s="80" t="str">
        <f t="shared" si="10"/>
        <v/>
      </c>
      <c r="AR41" s="80" t="str">
        <f t="shared" si="11"/>
        <v/>
      </c>
      <c r="AS41" s="80" t="str">
        <f t="shared" si="12"/>
        <v/>
      </c>
      <c r="AT41" s="80" t="str">
        <f t="shared" si="13"/>
        <v/>
      </c>
      <c r="AU41" s="80" t="str">
        <f t="shared" si="14"/>
        <v/>
      </c>
      <c r="AV41" s="80" t="str">
        <f t="shared" si="15"/>
        <v/>
      </c>
      <c r="AW41" s="80" t="str">
        <f t="shared" si="16"/>
        <v/>
      </c>
      <c r="AX41" s="84" t="str">
        <f t="shared" si="21"/>
        <v/>
      </c>
      <c r="AY41" s="84" t="str">
        <f t="shared" si="22"/>
        <v/>
      </c>
      <c r="AZ41" s="84" t="str">
        <f t="shared" si="23"/>
        <v/>
      </c>
      <c r="BA41" s="84" t="str">
        <f t="shared" si="24"/>
        <v/>
      </c>
      <c r="BB41" s="84" t="str">
        <f t="shared" si="25"/>
        <v/>
      </c>
      <c r="BC41" s="84" t="str">
        <f t="shared" si="26"/>
        <v/>
      </c>
      <c r="BD41" s="84" t="str">
        <f t="shared" si="27"/>
        <v xml:space="preserve"> [11] </v>
      </c>
      <c r="BE41" s="84" t="str">
        <f t="shared" si="28"/>
        <v/>
      </c>
      <c r="BF41" s="84" t="str">
        <f t="shared" si="29"/>
        <v/>
      </c>
      <c r="BG41" s="84" t="str">
        <f t="shared" si="30"/>
        <v xml:space="preserve"> [29]  [30] </v>
      </c>
      <c r="BH41" s="84" t="str">
        <f t="shared" si="31"/>
        <v xml:space="preserve"> [16] </v>
      </c>
      <c r="BI41" s="84" t="str">
        <f t="shared" si="32"/>
        <v xml:space="preserve"> [8]  [17] </v>
      </c>
      <c r="BJ41" s="84" t="str">
        <f t="shared" si="33"/>
        <v/>
      </c>
      <c r="BK41" s="84" t="str">
        <f t="shared" si="34"/>
        <v xml:space="preserve"> [7]  [28] </v>
      </c>
      <c r="BL41" s="84" t="str">
        <f t="shared" si="35"/>
        <v xml:space="preserve"> [6]  [15] </v>
      </c>
      <c r="BM41" s="84" t="str">
        <f t="shared" si="36"/>
        <v/>
      </c>
    </row>
    <row r="42" spans="1:65">
      <c r="A42" s="131">
        <v>42</v>
      </c>
      <c r="B42" s="118"/>
      <c r="C42" s="118"/>
      <c r="D42" s="1"/>
      <c r="E42" s="38"/>
      <c r="F42" s="38"/>
      <c r="G42" s="38"/>
      <c r="H42" s="38"/>
      <c r="I42" s="38"/>
      <c r="J42" s="39"/>
      <c r="K42" s="121"/>
      <c r="L42" s="121"/>
      <c r="M42" s="121"/>
      <c r="N42" s="38"/>
      <c r="O42" s="8"/>
      <c r="P42" s="8"/>
      <c r="Q42" s="8"/>
      <c r="R42" s="8"/>
      <c r="S42" s="8"/>
      <c r="T42" s="8"/>
      <c r="U42" s="8"/>
      <c r="V42" s="8"/>
      <c r="W42" s="8"/>
      <c r="X42" s="8"/>
      <c r="Y42" s="8"/>
      <c r="Z42" s="8"/>
      <c r="AA42" s="8"/>
      <c r="AB42" s="8"/>
      <c r="AC42" s="8"/>
      <c r="AD42" s="32"/>
      <c r="AE42" s="32"/>
      <c r="AF42" s="74">
        <f t="shared" si="18"/>
        <v>0</v>
      </c>
      <c r="AG42" s="74">
        <f t="shared" si="19"/>
        <v>0</v>
      </c>
      <c r="AH42" s="80" t="str">
        <f t="shared" si="1"/>
        <v/>
      </c>
      <c r="AI42" s="80" t="str">
        <f t="shared" si="2"/>
        <v/>
      </c>
      <c r="AJ42" s="80" t="str">
        <f t="shared" si="3"/>
        <v/>
      </c>
      <c r="AK42" s="80" t="str">
        <f t="shared" si="4"/>
        <v/>
      </c>
      <c r="AL42" s="80" t="str">
        <f t="shared" si="5"/>
        <v/>
      </c>
      <c r="AM42" s="80" t="str">
        <f t="shared" si="6"/>
        <v/>
      </c>
      <c r="AN42" s="80" t="str">
        <f t="shared" si="7"/>
        <v/>
      </c>
      <c r="AO42" s="80" t="str">
        <f t="shared" si="8"/>
        <v/>
      </c>
      <c r="AP42" s="80" t="str">
        <f t="shared" si="9"/>
        <v/>
      </c>
      <c r="AQ42" s="80" t="str">
        <f t="shared" si="10"/>
        <v/>
      </c>
      <c r="AR42" s="80" t="str">
        <f t="shared" si="11"/>
        <v/>
      </c>
      <c r="AS42" s="80" t="str">
        <f t="shared" si="12"/>
        <v/>
      </c>
      <c r="AT42" s="80" t="str">
        <f t="shared" si="13"/>
        <v/>
      </c>
      <c r="AU42" s="80" t="str">
        <f t="shared" si="14"/>
        <v/>
      </c>
      <c r="AV42" s="80" t="str">
        <f t="shared" si="15"/>
        <v/>
      </c>
      <c r="AW42" s="80" t="str">
        <f t="shared" si="16"/>
        <v/>
      </c>
      <c r="AX42" s="84" t="str">
        <f t="shared" si="21"/>
        <v/>
      </c>
      <c r="AY42" s="84" t="str">
        <f t="shared" si="22"/>
        <v/>
      </c>
      <c r="AZ42" s="84" t="str">
        <f t="shared" si="23"/>
        <v/>
      </c>
      <c r="BA42" s="84" t="str">
        <f t="shared" si="24"/>
        <v/>
      </c>
      <c r="BB42" s="84" t="str">
        <f t="shared" si="25"/>
        <v/>
      </c>
      <c r="BC42" s="84" t="str">
        <f t="shared" si="26"/>
        <v/>
      </c>
      <c r="BD42" s="84" t="str">
        <f t="shared" si="27"/>
        <v xml:space="preserve"> [11] </v>
      </c>
      <c r="BE42" s="84" t="str">
        <f t="shared" si="28"/>
        <v/>
      </c>
      <c r="BF42" s="84" t="str">
        <f t="shared" si="29"/>
        <v/>
      </c>
      <c r="BG42" s="84" t="str">
        <f t="shared" si="30"/>
        <v xml:space="preserve"> [29]  [30] </v>
      </c>
      <c r="BH42" s="84" t="str">
        <f t="shared" si="31"/>
        <v xml:space="preserve"> [16] </v>
      </c>
      <c r="BI42" s="84" t="str">
        <f t="shared" si="32"/>
        <v xml:space="preserve"> [8]  [17] </v>
      </c>
      <c r="BJ42" s="84" t="str">
        <f t="shared" si="33"/>
        <v/>
      </c>
      <c r="BK42" s="84" t="str">
        <f t="shared" si="34"/>
        <v xml:space="preserve"> [7]  [28] </v>
      </c>
      <c r="BL42" s="84" t="str">
        <f t="shared" si="35"/>
        <v xml:space="preserve"> [6]  [15] </v>
      </c>
      <c r="BM42" s="84" t="str">
        <f t="shared" si="36"/>
        <v/>
      </c>
    </row>
    <row r="43" spans="1:65">
      <c r="A43" s="131">
        <v>43</v>
      </c>
      <c r="B43" s="118"/>
      <c r="C43" s="118"/>
      <c r="D43" s="1"/>
      <c r="E43" s="38"/>
      <c r="F43" s="38"/>
      <c r="G43" s="38"/>
      <c r="H43" s="38"/>
      <c r="I43" s="38"/>
      <c r="J43" s="39"/>
      <c r="K43" s="121"/>
      <c r="L43" s="121"/>
      <c r="M43" s="121"/>
      <c r="N43" s="38"/>
      <c r="O43" s="8"/>
      <c r="P43" s="8"/>
      <c r="Q43" s="8"/>
      <c r="R43" s="8"/>
      <c r="S43" s="8"/>
      <c r="T43" s="8"/>
      <c r="U43" s="8"/>
      <c r="V43" s="8"/>
      <c r="W43" s="8"/>
      <c r="X43" s="8"/>
      <c r="Y43" s="8"/>
      <c r="Z43" s="8"/>
      <c r="AA43" s="8"/>
      <c r="AB43" s="8"/>
      <c r="AC43" s="8"/>
      <c r="AD43" s="32"/>
      <c r="AE43" s="32"/>
      <c r="AF43" s="74">
        <f t="shared" si="18"/>
        <v>0</v>
      </c>
      <c r="AG43" s="74">
        <f t="shared" si="19"/>
        <v>0</v>
      </c>
      <c r="AH43" s="80" t="str">
        <f t="shared" si="1"/>
        <v/>
      </c>
      <c r="AI43" s="80" t="str">
        <f t="shared" si="2"/>
        <v/>
      </c>
      <c r="AJ43" s="80" t="str">
        <f t="shared" si="3"/>
        <v/>
      </c>
      <c r="AK43" s="80" t="str">
        <f t="shared" si="4"/>
        <v/>
      </c>
      <c r="AL43" s="80" t="str">
        <f t="shared" si="5"/>
        <v/>
      </c>
      <c r="AM43" s="80" t="str">
        <f t="shared" si="6"/>
        <v/>
      </c>
      <c r="AN43" s="80" t="str">
        <f t="shared" si="7"/>
        <v/>
      </c>
      <c r="AO43" s="80" t="str">
        <f t="shared" si="8"/>
        <v/>
      </c>
      <c r="AP43" s="80" t="str">
        <f t="shared" si="9"/>
        <v/>
      </c>
      <c r="AQ43" s="80" t="str">
        <f t="shared" si="10"/>
        <v/>
      </c>
      <c r="AR43" s="80" t="str">
        <f t="shared" si="11"/>
        <v/>
      </c>
      <c r="AS43" s="80" t="str">
        <f t="shared" si="12"/>
        <v/>
      </c>
      <c r="AT43" s="80" t="str">
        <f t="shared" si="13"/>
        <v/>
      </c>
      <c r="AU43" s="80" t="str">
        <f t="shared" si="14"/>
        <v/>
      </c>
      <c r="AV43" s="80" t="str">
        <f t="shared" si="15"/>
        <v/>
      </c>
      <c r="AW43" s="80" t="str">
        <f t="shared" si="16"/>
        <v/>
      </c>
      <c r="AX43" s="84" t="str">
        <f t="shared" si="21"/>
        <v/>
      </c>
      <c r="AY43" s="84" t="str">
        <f t="shared" si="22"/>
        <v/>
      </c>
      <c r="AZ43" s="84" t="str">
        <f t="shared" si="23"/>
        <v/>
      </c>
      <c r="BA43" s="84" t="str">
        <f t="shared" si="24"/>
        <v/>
      </c>
      <c r="BB43" s="84" t="str">
        <f t="shared" si="25"/>
        <v/>
      </c>
      <c r="BC43" s="84" t="str">
        <f t="shared" si="26"/>
        <v/>
      </c>
      <c r="BD43" s="84" t="str">
        <f t="shared" si="27"/>
        <v xml:space="preserve"> [11] </v>
      </c>
      <c r="BE43" s="84" t="str">
        <f t="shared" si="28"/>
        <v/>
      </c>
      <c r="BF43" s="84" t="str">
        <f t="shared" si="29"/>
        <v/>
      </c>
      <c r="BG43" s="84" t="str">
        <f t="shared" si="30"/>
        <v xml:space="preserve"> [29]  [30] </v>
      </c>
      <c r="BH43" s="84" t="str">
        <f t="shared" si="31"/>
        <v xml:space="preserve"> [16] </v>
      </c>
      <c r="BI43" s="84" t="str">
        <f t="shared" si="32"/>
        <v xml:space="preserve"> [8]  [17] </v>
      </c>
      <c r="BJ43" s="84" t="str">
        <f t="shared" si="33"/>
        <v/>
      </c>
      <c r="BK43" s="84" t="str">
        <f t="shared" si="34"/>
        <v xml:space="preserve"> [7]  [28] </v>
      </c>
      <c r="BL43" s="84" t="str">
        <f t="shared" si="35"/>
        <v xml:space="preserve"> [6]  [15] </v>
      </c>
      <c r="BM43" s="84" t="str">
        <f t="shared" si="36"/>
        <v/>
      </c>
    </row>
    <row r="44" spans="1:65">
      <c r="A44" s="131">
        <v>44</v>
      </c>
      <c r="B44" s="118"/>
      <c r="C44" s="118"/>
      <c r="D44" s="1"/>
      <c r="E44" s="38"/>
      <c r="F44" s="38"/>
      <c r="G44" s="38"/>
      <c r="H44" s="38"/>
      <c r="I44" s="38"/>
      <c r="J44" s="39"/>
      <c r="K44" s="121"/>
      <c r="L44" s="121"/>
      <c r="M44" s="121"/>
      <c r="N44" s="38"/>
      <c r="O44" s="8"/>
      <c r="P44" s="8"/>
      <c r="Q44" s="8"/>
      <c r="R44" s="8"/>
      <c r="S44" s="8"/>
      <c r="T44" s="8"/>
      <c r="U44" s="8"/>
      <c r="V44" s="8"/>
      <c r="W44" s="8"/>
      <c r="X44" s="8"/>
      <c r="Y44" s="8"/>
      <c r="Z44" s="8"/>
      <c r="AA44" s="8"/>
      <c r="AB44" s="8"/>
      <c r="AC44" s="8"/>
      <c r="AD44" s="32"/>
      <c r="AE44" s="32"/>
      <c r="AF44" s="74">
        <f t="shared" si="18"/>
        <v>0</v>
      </c>
      <c r="AG44" s="74">
        <f t="shared" si="19"/>
        <v>0</v>
      </c>
      <c r="AH44" s="80" t="str">
        <f t="shared" si="1"/>
        <v/>
      </c>
      <c r="AI44" s="80" t="str">
        <f t="shared" si="2"/>
        <v/>
      </c>
      <c r="AJ44" s="80" t="str">
        <f t="shared" si="3"/>
        <v/>
      </c>
      <c r="AK44" s="80" t="str">
        <f t="shared" si="4"/>
        <v/>
      </c>
      <c r="AL44" s="80" t="str">
        <f t="shared" si="5"/>
        <v/>
      </c>
      <c r="AM44" s="80" t="str">
        <f t="shared" si="6"/>
        <v/>
      </c>
      <c r="AN44" s="80" t="str">
        <f t="shared" si="7"/>
        <v/>
      </c>
      <c r="AO44" s="80" t="str">
        <f t="shared" si="8"/>
        <v/>
      </c>
      <c r="AP44" s="80" t="str">
        <f t="shared" si="9"/>
        <v/>
      </c>
      <c r="AQ44" s="80" t="str">
        <f t="shared" si="10"/>
        <v/>
      </c>
      <c r="AR44" s="80" t="str">
        <f t="shared" si="11"/>
        <v/>
      </c>
      <c r="AS44" s="80" t="str">
        <f t="shared" si="12"/>
        <v/>
      </c>
      <c r="AT44" s="80" t="str">
        <f t="shared" si="13"/>
        <v/>
      </c>
      <c r="AU44" s="80" t="str">
        <f t="shared" si="14"/>
        <v/>
      </c>
      <c r="AV44" s="80" t="str">
        <f t="shared" si="15"/>
        <v/>
      </c>
      <c r="AW44" s="80" t="str">
        <f t="shared" si="16"/>
        <v/>
      </c>
      <c r="AX44" s="84" t="str">
        <f t="shared" si="21"/>
        <v/>
      </c>
      <c r="AY44" s="84" t="str">
        <f t="shared" si="22"/>
        <v/>
      </c>
      <c r="AZ44" s="84" t="str">
        <f t="shared" si="23"/>
        <v/>
      </c>
      <c r="BA44" s="84" t="str">
        <f t="shared" si="24"/>
        <v/>
      </c>
      <c r="BB44" s="84" t="str">
        <f t="shared" si="25"/>
        <v/>
      </c>
      <c r="BC44" s="84" t="str">
        <f t="shared" si="26"/>
        <v/>
      </c>
      <c r="BD44" s="84" t="str">
        <f t="shared" si="27"/>
        <v xml:space="preserve"> [11] </v>
      </c>
      <c r="BE44" s="84" t="str">
        <f t="shared" si="28"/>
        <v/>
      </c>
      <c r="BF44" s="84" t="str">
        <f t="shared" si="29"/>
        <v/>
      </c>
      <c r="BG44" s="84" t="str">
        <f t="shared" si="30"/>
        <v xml:space="preserve"> [29]  [30] </v>
      </c>
      <c r="BH44" s="84" t="str">
        <f t="shared" si="31"/>
        <v xml:space="preserve"> [16] </v>
      </c>
      <c r="BI44" s="84" t="str">
        <f t="shared" si="32"/>
        <v xml:space="preserve"> [8]  [17] </v>
      </c>
      <c r="BJ44" s="84" t="str">
        <f t="shared" si="33"/>
        <v/>
      </c>
      <c r="BK44" s="84" t="str">
        <f t="shared" si="34"/>
        <v xml:space="preserve"> [7]  [28] </v>
      </c>
      <c r="BL44" s="84" t="str">
        <f t="shared" si="35"/>
        <v xml:space="preserve"> [6]  [15] </v>
      </c>
      <c r="BM44" s="84" t="str">
        <f t="shared" si="36"/>
        <v/>
      </c>
    </row>
    <row r="45" spans="1:65">
      <c r="A45" s="131">
        <v>45</v>
      </c>
      <c r="B45" s="118"/>
      <c r="C45" s="118"/>
      <c r="D45" s="1"/>
      <c r="E45" s="38"/>
      <c r="F45" s="38"/>
      <c r="G45" s="38"/>
      <c r="H45" s="38"/>
      <c r="I45" s="38"/>
      <c r="J45" s="39"/>
      <c r="K45" s="121"/>
      <c r="L45" s="121"/>
      <c r="M45" s="121"/>
      <c r="N45" s="38"/>
      <c r="O45" s="8"/>
      <c r="P45" s="8"/>
      <c r="Q45" s="8"/>
      <c r="R45" s="8"/>
      <c r="S45" s="8"/>
      <c r="T45" s="8"/>
      <c r="U45" s="8"/>
      <c r="V45" s="8"/>
      <c r="W45" s="8"/>
      <c r="X45" s="8"/>
      <c r="Y45" s="8"/>
      <c r="Z45" s="8"/>
      <c r="AA45" s="8"/>
      <c r="AB45" s="8"/>
      <c r="AC45" s="8"/>
      <c r="AD45" s="32"/>
      <c r="AE45" s="32"/>
      <c r="AF45" s="74">
        <f t="shared" si="18"/>
        <v>0</v>
      </c>
      <c r="AG45" s="74">
        <f t="shared" si="19"/>
        <v>0</v>
      </c>
      <c r="AH45" s="80" t="str">
        <f t="shared" si="1"/>
        <v/>
      </c>
      <c r="AI45" s="80" t="str">
        <f t="shared" si="2"/>
        <v/>
      </c>
      <c r="AJ45" s="80" t="str">
        <f t="shared" si="3"/>
        <v/>
      </c>
      <c r="AK45" s="80" t="str">
        <f t="shared" si="4"/>
        <v/>
      </c>
      <c r="AL45" s="80" t="str">
        <f t="shared" si="5"/>
        <v/>
      </c>
      <c r="AM45" s="80" t="str">
        <f t="shared" si="6"/>
        <v/>
      </c>
      <c r="AN45" s="80" t="str">
        <f t="shared" si="7"/>
        <v/>
      </c>
      <c r="AO45" s="80" t="str">
        <f t="shared" si="8"/>
        <v/>
      </c>
      <c r="AP45" s="80" t="str">
        <f t="shared" si="9"/>
        <v/>
      </c>
      <c r="AQ45" s="80" t="str">
        <f t="shared" si="10"/>
        <v/>
      </c>
      <c r="AR45" s="80" t="str">
        <f t="shared" si="11"/>
        <v/>
      </c>
      <c r="AS45" s="80" t="str">
        <f t="shared" si="12"/>
        <v/>
      </c>
      <c r="AT45" s="80" t="str">
        <f t="shared" si="13"/>
        <v/>
      </c>
      <c r="AU45" s="80" t="str">
        <f t="shared" si="14"/>
        <v/>
      </c>
      <c r="AV45" s="80" t="str">
        <f t="shared" si="15"/>
        <v/>
      </c>
      <c r="AW45" s="80" t="str">
        <f t="shared" si="16"/>
        <v/>
      </c>
      <c r="AX45" s="84" t="str">
        <f t="shared" si="21"/>
        <v/>
      </c>
      <c r="AY45" s="84" t="str">
        <f t="shared" si="22"/>
        <v/>
      </c>
      <c r="AZ45" s="84" t="str">
        <f t="shared" si="23"/>
        <v/>
      </c>
      <c r="BA45" s="84" t="str">
        <f t="shared" si="24"/>
        <v/>
      </c>
      <c r="BB45" s="84" t="str">
        <f t="shared" si="25"/>
        <v/>
      </c>
      <c r="BC45" s="84" t="str">
        <f t="shared" si="26"/>
        <v/>
      </c>
      <c r="BD45" s="84" t="str">
        <f t="shared" si="27"/>
        <v xml:space="preserve"> [11] </v>
      </c>
      <c r="BE45" s="84" t="str">
        <f t="shared" si="28"/>
        <v/>
      </c>
      <c r="BF45" s="84" t="str">
        <f t="shared" si="29"/>
        <v/>
      </c>
      <c r="BG45" s="84" t="str">
        <f t="shared" si="30"/>
        <v xml:space="preserve"> [29]  [30] </v>
      </c>
      <c r="BH45" s="84" t="str">
        <f t="shared" si="31"/>
        <v xml:space="preserve"> [16] </v>
      </c>
      <c r="BI45" s="84" t="str">
        <f t="shared" si="32"/>
        <v xml:space="preserve"> [8]  [17] </v>
      </c>
      <c r="BJ45" s="84" t="str">
        <f t="shared" si="33"/>
        <v/>
      </c>
      <c r="BK45" s="84" t="str">
        <f t="shared" si="34"/>
        <v xml:space="preserve"> [7]  [28] </v>
      </c>
      <c r="BL45" s="84" t="str">
        <f t="shared" si="35"/>
        <v xml:space="preserve"> [6]  [15] </v>
      </c>
      <c r="BM45" s="84" t="str">
        <f t="shared" si="36"/>
        <v/>
      </c>
    </row>
    <row r="46" spans="1:65">
      <c r="A46" s="131">
        <v>46</v>
      </c>
      <c r="B46" s="118"/>
      <c r="C46" s="118"/>
      <c r="D46" s="1"/>
      <c r="E46" s="38"/>
      <c r="F46" s="38"/>
      <c r="G46" s="38"/>
      <c r="H46" s="38"/>
      <c r="I46" s="38"/>
      <c r="J46" s="39"/>
      <c r="K46" s="121"/>
      <c r="L46" s="121"/>
      <c r="M46" s="121"/>
      <c r="N46" s="38"/>
      <c r="O46" s="8"/>
      <c r="P46" s="8"/>
      <c r="Q46" s="8"/>
      <c r="R46" s="8"/>
      <c r="S46" s="8"/>
      <c r="T46" s="8"/>
      <c r="U46" s="8"/>
      <c r="V46" s="8"/>
      <c r="W46" s="8"/>
      <c r="X46" s="8"/>
      <c r="Y46" s="8"/>
      <c r="Z46" s="8"/>
      <c r="AA46" s="8"/>
      <c r="AB46" s="8"/>
      <c r="AC46" s="8"/>
      <c r="AD46" s="32"/>
      <c r="AE46" s="32"/>
      <c r="AF46" s="74">
        <f t="shared" si="18"/>
        <v>0</v>
      </c>
      <c r="AG46" s="74">
        <f t="shared" si="19"/>
        <v>0</v>
      </c>
      <c r="AH46" s="80" t="str">
        <f t="shared" si="1"/>
        <v/>
      </c>
      <c r="AI46" s="80" t="str">
        <f t="shared" si="2"/>
        <v/>
      </c>
      <c r="AJ46" s="80" t="str">
        <f t="shared" si="3"/>
        <v/>
      </c>
      <c r="AK46" s="80" t="str">
        <f t="shared" si="4"/>
        <v/>
      </c>
      <c r="AL46" s="80" t="str">
        <f t="shared" si="5"/>
        <v/>
      </c>
      <c r="AM46" s="80" t="str">
        <f t="shared" si="6"/>
        <v/>
      </c>
      <c r="AN46" s="80" t="str">
        <f t="shared" si="7"/>
        <v/>
      </c>
      <c r="AO46" s="80" t="str">
        <f t="shared" si="8"/>
        <v/>
      </c>
      <c r="AP46" s="80" t="str">
        <f t="shared" si="9"/>
        <v/>
      </c>
      <c r="AQ46" s="80" t="str">
        <f t="shared" si="10"/>
        <v/>
      </c>
      <c r="AR46" s="80" t="str">
        <f t="shared" si="11"/>
        <v/>
      </c>
      <c r="AS46" s="80" t="str">
        <f t="shared" si="12"/>
        <v/>
      </c>
      <c r="AT46" s="80" t="str">
        <f t="shared" si="13"/>
        <v/>
      </c>
      <c r="AU46" s="80" t="str">
        <f t="shared" si="14"/>
        <v/>
      </c>
      <c r="AV46" s="80" t="str">
        <f t="shared" si="15"/>
        <v/>
      </c>
      <c r="AW46" s="80" t="str">
        <f t="shared" si="16"/>
        <v/>
      </c>
      <c r="AX46" s="84" t="str">
        <f t="shared" si="21"/>
        <v/>
      </c>
      <c r="AY46" s="84" t="str">
        <f t="shared" si="22"/>
        <v/>
      </c>
      <c r="AZ46" s="84" t="str">
        <f t="shared" si="23"/>
        <v/>
      </c>
      <c r="BA46" s="84" t="str">
        <f t="shared" si="24"/>
        <v/>
      </c>
      <c r="BB46" s="84" t="str">
        <f t="shared" si="25"/>
        <v/>
      </c>
      <c r="BC46" s="84" t="str">
        <f t="shared" si="26"/>
        <v/>
      </c>
      <c r="BD46" s="84" t="str">
        <f t="shared" si="27"/>
        <v xml:space="preserve"> [11] </v>
      </c>
      <c r="BE46" s="84" t="str">
        <f t="shared" si="28"/>
        <v/>
      </c>
      <c r="BF46" s="84" t="str">
        <f t="shared" si="29"/>
        <v/>
      </c>
      <c r="BG46" s="84" t="str">
        <f t="shared" si="30"/>
        <v xml:space="preserve"> [29]  [30] </v>
      </c>
      <c r="BH46" s="84" t="str">
        <f t="shared" si="31"/>
        <v xml:space="preserve"> [16] </v>
      </c>
      <c r="BI46" s="84" t="str">
        <f t="shared" si="32"/>
        <v xml:space="preserve"> [8]  [17] </v>
      </c>
      <c r="BJ46" s="84" t="str">
        <f t="shared" si="33"/>
        <v/>
      </c>
      <c r="BK46" s="84" t="str">
        <f t="shared" si="34"/>
        <v xml:space="preserve"> [7]  [28] </v>
      </c>
      <c r="BL46" s="84" t="str">
        <f t="shared" si="35"/>
        <v xml:space="preserve"> [6]  [15] </v>
      </c>
      <c r="BM46" s="84" t="str">
        <f t="shared" si="36"/>
        <v/>
      </c>
    </row>
    <row r="47" spans="1:65">
      <c r="A47" s="131">
        <v>47</v>
      </c>
      <c r="B47" s="118"/>
      <c r="C47" s="118"/>
      <c r="D47" s="1"/>
      <c r="E47" s="38"/>
      <c r="F47" s="38"/>
      <c r="G47" s="38"/>
      <c r="H47" s="38"/>
      <c r="I47" s="38"/>
      <c r="J47" s="39"/>
      <c r="K47" s="121"/>
      <c r="L47" s="121"/>
      <c r="M47" s="121"/>
      <c r="N47" s="38"/>
      <c r="O47" s="8"/>
      <c r="P47" s="8"/>
      <c r="Q47" s="8"/>
      <c r="R47" s="8"/>
      <c r="S47" s="8"/>
      <c r="T47" s="8"/>
      <c r="U47" s="8"/>
      <c r="V47" s="8"/>
      <c r="W47" s="8"/>
      <c r="X47" s="8"/>
      <c r="Y47" s="8"/>
      <c r="Z47" s="8"/>
      <c r="AA47" s="8"/>
      <c r="AB47" s="8"/>
      <c r="AC47" s="8"/>
      <c r="AD47" s="32"/>
      <c r="AE47" s="32"/>
      <c r="AF47" s="74">
        <f t="shared" si="18"/>
        <v>0</v>
      </c>
      <c r="AG47" s="74">
        <f t="shared" si="19"/>
        <v>0</v>
      </c>
      <c r="AH47" s="80" t="str">
        <f t="shared" si="1"/>
        <v/>
      </c>
      <c r="AI47" s="80" t="str">
        <f t="shared" si="2"/>
        <v/>
      </c>
      <c r="AJ47" s="80" t="str">
        <f t="shared" si="3"/>
        <v/>
      </c>
      <c r="AK47" s="80" t="str">
        <f t="shared" si="4"/>
        <v/>
      </c>
      <c r="AL47" s="80" t="str">
        <f t="shared" si="5"/>
        <v/>
      </c>
      <c r="AM47" s="80" t="str">
        <f t="shared" si="6"/>
        <v/>
      </c>
      <c r="AN47" s="80" t="str">
        <f t="shared" si="7"/>
        <v/>
      </c>
      <c r="AO47" s="80" t="str">
        <f t="shared" si="8"/>
        <v/>
      </c>
      <c r="AP47" s="80" t="str">
        <f t="shared" si="9"/>
        <v/>
      </c>
      <c r="AQ47" s="80" t="str">
        <f t="shared" si="10"/>
        <v/>
      </c>
      <c r="AR47" s="80" t="str">
        <f t="shared" si="11"/>
        <v/>
      </c>
      <c r="AS47" s="80" t="str">
        <f t="shared" si="12"/>
        <v/>
      </c>
      <c r="AT47" s="80" t="str">
        <f t="shared" si="13"/>
        <v/>
      </c>
      <c r="AU47" s="80" t="str">
        <f t="shared" si="14"/>
        <v/>
      </c>
      <c r="AV47" s="80" t="str">
        <f t="shared" si="15"/>
        <v/>
      </c>
      <c r="AW47" s="80" t="str">
        <f t="shared" si="16"/>
        <v/>
      </c>
      <c r="AX47" s="84" t="str">
        <f t="shared" si="21"/>
        <v/>
      </c>
      <c r="AY47" s="84" t="str">
        <f t="shared" si="22"/>
        <v/>
      </c>
      <c r="AZ47" s="84" t="str">
        <f t="shared" si="23"/>
        <v/>
      </c>
      <c r="BA47" s="84" t="str">
        <f t="shared" si="24"/>
        <v/>
      </c>
      <c r="BB47" s="84" t="str">
        <f t="shared" si="25"/>
        <v/>
      </c>
      <c r="BC47" s="84" t="str">
        <f t="shared" si="26"/>
        <v/>
      </c>
      <c r="BD47" s="84" t="str">
        <f t="shared" si="27"/>
        <v xml:space="preserve"> [11] </v>
      </c>
      <c r="BE47" s="84" t="str">
        <f t="shared" si="28"/>
        <v/>
      </c>
      <c r="BF47" s="84" t="str">
        <f t="shared" si="29"/>
        <v/>
      </c>
      <c r="BG47" s="84" t="str">
        <f t="shared" si="30"/>
        <v xml:space="preserve"> [29]  [30] </v>
      </c>
      <c r="BH47" s="84" t="str">
        <f t="shared" si="31"/>
        <v xml:space="preserve"> [16] </v>
      </c>
      <c r="BI47" s="84" t="str">
        <f t="shared" si="32"/>
        <v xml:space="preserve"> [8]  [17] </v>
      </c>
      <c r="BJ47" s="84" t="str">
        <f t="shared" si="33"/>
        <v/>
      </c>
      <c r="BK47" s="84" t="str">
        <f t="shared" si="34"/>
        <v xml:space="preserve"> [7]  [28] </v>
      </c>
      <c r="BL47" s="84" t="str">
        <f t="shared" si="35"/>
        <v xml:space="preserve"> [6]  [15] </v>
      </c>
      <c r="BM47" s="84" t="str">
        <f t="shared" si="36"/>
        <v/>
      </c>
    </row>
    <row r="48" spans="1:65">
      <c r="A48" s="131">
        <v>48</v>
      </c>
      <c r="B48" s="118"/>
      <c r="C48" s="118"/>
      <c r="D48" s="1"/>
      <c r="E48" s="38"/>
      <c r="F48" s="38"/>
      <c r="G48" s="38"/>
      <c r="H48" s="38"/>
      <c r="I48" s="38"/>
      <c r="J48" s="39"/>
      <c r="K48" s="121"/>
      <c r="L48" s="121"/>
      <c r="M48" s="121"/>
      <c r="N48" s="38"/>
      <c r="O48" s="8"/>
      <c r="P48" s="8"/>
      <c r="Q48" s="8"/>
      <c r="R48" s="8"/>
      <c r="S48" s="8"/>
      <c r="T48" s="8"/>
      <c r="U48" s="8"/>
      <c r="V48" s="8"/>
      <c r="W48" s="8"/>
      <c r="X48" s="8"/>
      <c r="Y48" s="8"/>
      <c r="Z48" s="8"/>
      <c r="AA48" s="8"/>
      <c r="AB48" s="8"/>
      <c r="AC48" s="8"/>
      <c r="AD48" s="32"/>
      <c r="AE48" s="32"/>
      <c r="AF48" s="74">
        <f t="shared" si="18"/>
        <v>0</v>
      </c>
      <c r="AG48" s="74">
        <f t="shared" si="19"/>
        <v>0</v>
      </c>
      <c r="AH48" s="80" t="str">
        <f t="shared" si="1"/>
        <v/>
      </c>
      <c r="AI48" s="80" t="str">
        <f t="shared" si="2"/>
        <v/>
      </c>
      <c r="AJ48" s="80" t="str">
        <f t="shared" si="3"/>
        <v/>
      </c>
      <c r="AK48" s="80" t="str">
        <f t="shared" si="4"/>
        <v/>
      </c>
      <c r="AL48" s="80" t="str">
        <f t="shared" si="5"/>
        <v/>
      </c>
      <c r="AM48" s="80" t="str">
        <f t="shared" si="6"/>
        <v/>
      </c>
      <c r="AN48" s="80" t="str">
        <f t="shared" si="7"/>
        <v/>
      </c>
      <c r="AO48" s="80" t="str">
        <f t="shared" si="8"/>
        <v/>
      </c>
      <c r="AP48" s="80" t="str">
        <f t="shared" si="9"/>
        <v/>
      </c>
      <c r="AQ48" s="80" t="str">
        <f t="shared" si="10"/>
        <v/>
      </c>
      <c r="AR48" s="80" t="str">
        <f t="shared" si="11"/>
        <v/>
      </c>
      <c r="AS48" s="80" t="str">
        <f t="shared" si="12"/>
        <v/>
      </c>
      <c r="AT48" s="80" t="str">
        <f t="shared" si="13"/>
        <v/>
      </c>
      <c r="AU48" s="80" t="str">
        <f t="shared" si="14"/>
        <v/>
      </c>
      <c r="AV48" s="80" t="str">
        <f t="shared" si="15"/>
        <v/>
      </c>
      <c r="AW48" s="80" t="str">
        <f t="shared" si="16"/>
        <v/>
      </c>
      <c r="AX48" s="84" t="str">
        <f t="shared" si="21"/>
        <v/>
      </c>
      <c r="AY48" s="84" t="str">
        <f t="shared" si="22"/>
        <v/>
      </c>
      <c r="AZ48" s="84" t="str">
        <f t="shared" si="23"/>
        <v/>
      </c>
      <c r="BA48" s="84" t="str">
        <f t="shared" si="24"/>
        <v/>
      </c>
      <c r="BB48" s="84" t="str">
        <f t="shared" si="25"/>
        <v/>
      </c>
      <c r="BC48" s="84" t="str">
        <f t="shared" si="26"/>
        <v/>
      </c>
      <c r="BD48" s="84" t="str">
        <f t="shared" si="27"/>
        <v xml:space="preserve"> [11] </v>
      </c>
      <c r="BE48" s="84" t="str">
        <f t="shared" si="28"/>
        <v/>
      </c>
      <c r="BF48" s="84" t="str">
        <f t="shared" si="29"/>
        <v/>
      </c>
      <c r="BG48" s="84" t="str">
        <f t="shared" si="30"/>
        <v xml:space="preserve"> [29]  [30] </v>
      </c>
      <c r="BH48" s="84" t="str">
        <f t="shared" si="31"/>
        <v xml:space="preserve"> [16] </v>
      </c>
      <c r="BI48" s="84" t="str">
        <f t="shared" si="32"/>
        <v xml:space="preserve"> [8]  [17] </v>
      </c>
      <c r="BJ48" s="84" t="str">
        <f t="shared" si="33"/>
        <v/>
      </c>
      <c r="BK48" s="84" t="str">
        <f t="shared" si="34"/>
        <v xml:space="preserve"> [7]  [28] </v>
      </c>
      <c r="BL48" s="84" t="str">
        <f t="shared" si="35"/>
        <v xml:space="preserve"> [6]  [15] </v>
      </c>
      <c r="BM48" s="84" t="str">
        <f t="shared" si="36"/>
        <v/>
      </c>
    </row>
    <row r="49" spans="1:65" ht="24" customHeight="1">
      <c r="A49" s="132" t="s">
        <v>137</v>
      </c>
      <c r="B49" s="119"/>
      <c r="C49" s="119"/>
      <c r="D49" s="136"/>
      <c r="E49" s="87"/>
      <c r="F49" s="87"/>
      <c r="G49" s="87"/>
      <c r="H49" s="87"/>
      <c r="I49" s="87"/>
      <c r="J49" s="88"/>
      <c r="K49" s="122"/>
      <c r="L49" s="122"/>
      <c r="M49" s="122"/>
      <c r="N49" s="87"/>
      <c r="O49" s="89"/>
      <c r="P49" s="89"/>
      <c r="Q49" s="89"/>
      <c r="R49" s="89"/>
      <c r="S49" s="89"/>
      <c r="T49" s="89"/>
      <c r="U49" s="89"/>
      <c r="V49" s="89"/>
      <c r="W49" s="89"/>
      <c r="X49" s="89"/>
      <c r="Y49" s="89"/>
      <c r="Z49" s="89"/>
      <c r="AA49" s="89"/>
      <c r="AB49" s="89"/>
      <c r="AC49" s="89"/>
      <c r="AD49" s="90"/>
      <c r="AE49" s="90"/>
      <c r="AF49" s="91">
        <f t="shared" si="18"/>
        <v>0</v>
      </c>
      <c r="AG49" s="91">
        <f t="shared" si="19"/>
        <v>0</v>
      </c>
      <c r="AH49" s="80" t="str">
        <f t="shared" si="1"/>
        <v/>
      </c>
      <c r="AI49" s="80" t="str">
        <f t="shared" si="2"/>
        <v/>
      </c>
      <c r="AJ49" s="80" t="str">
        <f t="shared" si="3"/>
        <v/>
      </c>
      <c r="AK49" s="80" t="str">
        <f t="shared" si="4"/>
        <v/>
      </c>
      <c r="AL49" s="80" t="str">
        <f t="shared" si="5"/>
        <v/>
      </c>
      <c r="AM49" s="80" t="str">
        <f t="shared" si="6"/>
        <v/>
      </c>
      <c r="AN49" s="80" t="str">
        <f t="shared" si="7"/>
        <v/>
      </c>
      <c r="AO49" s="80" t="str">
        <f t="shared" si="8"/>
        <v/>
      </c>
      <c r="AP49" s="80" t="str">
        <f t="shared" si="9"/>
        <v/>
      </c>
      <c r="AQ49" s="80" t="str">
        <f t="shared" si="10"/>
        <v/>
      </c>
      <c r="AR49" s="80" t="str">
        <f t="shared" si="11"/>
        <v/>
      </c>
      <c r="AS49" s="80" t="str">
        <f t="shared" si="12"/>
        <v/>
      </c>
      <c r="AT49" s="80" t="str">
        <f t="shared" si="13"/>
        <v/>
      </c>
      <c r="AU49" s="80" t="str">
        <f t="shared" si="14"/>
        <v/>
      </c>
      <c r="AV49" s="80" t="str">
        <f t="shared" si="15"/>
        <v/>
      </c>
      <c r="AW49" s="80" t="str">
        <f t="shared" si="16"/>
        <v/>
      </c>
      <c r="AX49" s="84" t="str">
        <f t="shared" si="21"/>
        <v/>
      </c>
      <c r="AY49" s="84" t="str">
        <f t="shared" si="22"/>
        <v/>
      </c>
      <c r="AZ49" s="84" t="str">
        <f t="shared" si="23"/>
        <v/>
      </c>
      <c r="BA49" s="84" t="str">
        <f t="shared" si="24"/>
        <v/>
      </c>
      <c r="BB49" s="84" t="str">
        <f t="shared" si="25"/>
        <v/>
      </c>
      <c r="BC49" s="84" t="str">
        <f t="shared" si="26"/>
        <v/>
      </c>
      <c r="BD49" s="84" t="str">
        <f t="shared" si="27"/>
        <v xml:space="preserve"> [11] </v>
      </c>
      <c r="BE49" s="84" t="str">
        <f t="shared" si="28"/>
        <v/>
      </c>
      <c r="BF49" s="84" t="str">
        <f t="shared" si="29"/>
        <v/>
      </c>
      <c r="BG49" s="84" t="str">
        <f t="shared" si="30"/>
        <v xml:space="preserve"> [29]  [30] </v>
      </c>
      <c r="BH49" s="84" t="str">
        <f t="shared" si="31"/>
        <v xml:space="preserve"> [16] </v>
      </c>
      <c r="BI49" s="84" t="str">
        <f t="shared" si="32"/>
        <v xml:space="preserve"> [8]  [17] </v>
      </c>
      <c r="BJ49" s="84" t="str">
        <f t="shared" si="33"/>
        <v/>
      </c>
      <c r="BK49" s="84" t="str">
        <f t="shared" si="34"/>
        <v xml:space="preserve"> [7]  [28] </v>
      </c>
      <c r="BL49" s="84" t="str">
        <f t="shared" si="35"/>
        <v xml:space="preserve"> [6]  [15] </v>
      </c>
      <c r="BM49" s="84" t="str">
        <f t="shared" si="36"/>
        <v/>
      </c>
    </row>
    <row r="50" spans="1:65" hidden="1">
      <c r="O50" s="8"/>
      <c r="P50" s="8"/>
      <c r="Q50" s="8"/>
      <c r="R50" s="8"/>
      <c r="S50" s="8"/>
      <c r="T50" s="8"/>
      <c r="U50" s="8"/>
      <c r="V50" s="8"/>
      <c r="W50" s="8"/>
      <c r="X50" s="8"/>
      <c r="Y50" s="8"/>
      <c r="Z50" s="8"/>
      <c r="AA50" s="8"/>
      <c r="AB50" s="8"/>
      <c r="AC50" s="8"/>
      <c r="AD50" s="32"/>
      <c r="AE50" s="32"/>
      <c r="AF50" s="72"/>
      <c r="AG50" s="72"/>
      <c r="AH50" s="80"/>
      <c r="AI50" s="80"/>
      <c r="AJ50" s="80"/>
      <c r="AK50" s="80"/>
      <c r="AL50" s="80"/>
      <c r="AM50" s="80"/>
      <c r="AN50" s="80"/>
      <c r="AO50" s="80"/>
      <c r="AP50" s="80"/>
      <c r="AQ50" s="80"/>
      <c r="AR50" s="80"/>
      <c r="AS50" s="80"/>
      <c r="AT50" s="80"/>
      <c r="AU50" s="80"/>
      <c r="AV50" s="80"/>
      <c r="AW50" s="80"/>
    </row>
    <row r="51" spans="1:65" hidden="1">
      <c r="O51" s="8"/>
      <c r="P51" s="8"/>
      <c r="Q51" s="8"/>
      <c r="R51" s="8"/>
      <c r="S51" s="8"/>
      <c r="T51" s="8"/>
      <c r="U51" s="8"/>
      <c r="V51" s="8"/>
      <c r="W51" s="8"/>
      <c r="X51" s="8"/>
      <c r="Y51" s="8"/>
      <c r="Z51" s="8"/>
      <c r="AA51" s="8"/>
      <c r="AB51" s="8"/>
      <c r="AC51" s="8"/>
      <c r="AD51" s="32"/>
      <c r="AE51" s="32"/>
      <c r="AF51" s="72"/>
      <c r="AG51" s="72"/>
      <c r="AH51" s="80"/>
      <c r="AI51" s="80"/>
      <c r="AJ51" s="80"/>
      <c r="AK51" s="80"/>
      <c r="AL51" s="80"/>
      <c r="AM51" s="80"/>
      <c r="AN51" s="80"/>
      <c r="AO51" s="80"/>
      <c r="AP51" s="80"/>
      <c r="AQ51" s="80"/>
      <c r="AR51" s="80"/>
      <c r="AS51" s="80"/>
      <c r="AT51" s="80"/>
      <c r="AU51" s="80" t="str">
        <f>BH49</f>
        <v xml:space="preserve"> [16] </v>
      </c>
      <c r="AV51" s="80"/>
      <c r="AW51" s="80"/>
    </row>
  </sheetData>
  <autoFilter ref="A2:AE49" xr:uid="{AAD01D05-17F9-1047-AC58-BC591CB32B07}"/>
  <mergeCells count="2">
    <mergeCell ref="O1:S1"/>
    <mergeCell ref="T1:AC1"/>
  </mergeCells>
  <dataValidations count="1">
    <dataValidation type="list" allowBlank="1" showInputMessage="1" showErrorMessage="1" sqref="I3:I49" xr:uid="{203EB686-F302-408A-9FD6-44F90193AC96}">
      <formula1>Status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2D925-FAA8-1A4A-946A-EA6E361AEAC6}">
  <sheetPr filterMode="1">
    <tabColor rgb="FF7030A0"/>
  </sheetPr>
  <dimension ref="A1:DA100"/>
  <sheetViews>
    <sheetView zoomScale="140" zoomScaleNormal="140" workbookViewId="0">
      <selection activeCell="C26" sqref="C26:H26"/>
    </sheetView>
  </sheetViews>
  <sheetFormatPr defaultColWidth="10.75" defaultRowHeight="13.15"/>
  <cols>
    <col min="1" max="1" width="5.5" style="60" customWidth="1"/>
    <col min="2" max="2" width="5.5" style="108" customWidth="1"/>
    <col min="3" max="3" width="4.25" style="61" customWidth="1"/>
    <col min="4" max="4" width="4" style="61" customWidth="1"/>
    <col min="5" max="8" width="8.75" style="61" customWidth="1"/>
    <col min="9" max="10" width="7.25" style="60" customWidth="1"/>
    <col min="11" max="105" width="10.75" style="60"/>
    <col min="106" max="16384" width="10.75" style="61"/>
  </cols>
  <sheetData>
    <row r="1" spans="1:105">
      <c r="C1" s="60"/>
      <c r="D1" s="60"/>
      <c r="E1" s="60"/>
      <c r="F1" s="60"/>
      <c r="G1" s="60"/>
      <c r="H1" s="60"/>
    </row>
    <row r="2" spans="1:105" ht="17.45">
      <c r="B2" s="161" t="s">
        <v>138</v>
      </c>
      <c r="C2" s="161"/>
      <c r="D2" s="161"/>
      <c r="E2" s="161"/>
      <c r="F2" s="161"/>
      <c r="G2" s="161"/>
      <c r="H2" s="161"/>
      <c r="I2" s="161"/>
      <c r="J2" s="161"/>
    </row>
    <row r="3" spans="1:105" ht="7.15" customHeight="1">
      <c r="C3" s="60"/>
      <c r="D3" s="98"/>
      <c r="E3" s="60"/>
      <c r="F3" s="60"/>
      <c r="G3" s="60"/>
      <c r="H3" s="60"/>
    </row>
    <row r="4" spans="1:105" ht="52.9" customHeight="1">
      <c r="C4" s="155" t="s">
        <v>1</v>
      </c>
      <c r="D4" s="107">
        <v>1</v>
      </c>
      <c r="E4" s="103" t="str">
        <f>'Use Cases'!BJ49</f>
        <v/>
      </c>
      <c r="F4" s="95" t="str">
        <f>'Use Cases'!BK49</f>
        <v xml:space="preserve"> [7]  [28] </v>
      </c>
      <c r="G4" s="93" t="str">
        <f>'Use Cases'!BL49</f>
        <v xml:space="preserve"> [6]  [15] </v>
      </c>
      <c r="H4" s="92" t="str">
        <f>'Use Cases'!BM49</f>
        <v/>
      </c>
    </row>
    <row r="5" spans="1:105" ht="52.9" customHeight="1">
      <c r="C5" s="155"/>
      <c r="D5" s="107">
        <v>0.75</v>
      </c>
      <c r="E5" s="104" t="str">
        <f>'Use Cases'!BF49</f>
        <v/>
      </c>
      <c r="F5" s="97" t="str">
        <f>'Use Cases'!BG49</f>
        <v xml:space="preserve"> [29]  [30] </v>
      </c>
      <c r="G5" s="94" t="str">
        <f>'Use Cases'!BH49</f>
        <v xml:space="preserve"> [16] </v>
      </c>
      <c r="H5" s="93" t="str">
        <f>'Use Cases'!BI49</f>
        <v xml:space="preserve"> [8]  [17] </v>
      </c>
    </row>
    <row r="6" spans="1:105" ht="52.9" customHeight="1">
      <c r="C6" s="155"/>
      <c r="D6" s="107">
        <v>0.5</v>
      </c>
      <c r="E6" s="105" t="str">
        <f>'Use Cases'!BB49</f>
        <v/>
      </c>
      <c r="F6" s="96" t="str">
        <f>'Use Cases'!BC49</f>
        <v/>
      </c>
      <c r="G6" s="97" t="str">
        <f>'Use Cases'!BD49</f>
        <v xml:space="preserve"> [11] </v>
      </c>
      <c r="H6" s="95" t="str">
        <f>'Use Cases'!BE49</f>
        <v/>
      </c>
      <c r="J6" s="98"/>
      <c r="K6" s="98"/>
    </row>
    <row r="7" spans="1:105" ht="52.9" customHeight="1" thickBot="1">
      <c r="C7" s="155"/>
      <c r="D7" s="107">
        <v>0.25</v>
      </c>
      <c r="E7" s="106" t="str">
        <f>'Use Cases'!AX49</f>
        <v/>
      </c>
      <c r="F7" s="100" t="str">
        <f>'Use Cases'!AY49</f>
        <v/>
      </c>
      <c r="G7" s="101" t="str">
        <f>'Use Cases'!AZ49</f>
        <v/>
      </c>
      <c r="H7" s="102" t="str">
        <f>'Use Cases'!BA49</f>
        <v/>
      </c>
      <c r="J7" s="98"/>
      <c r="K7" s="98"/>
    </row>
    <row r="8" spans="1:105" ht="16.899999999999999" customHeight="1">
      <c r="C8" s="62"/>
      <c r="D8" s="98"/>
      <c r="E8" s="99">
        <v>0.25</v>
      </c>
      <c r="F8" s="99">
        <v>0.5</v>
      </c>
      <c r="G8" s="99">
        <v>0.75</v>
      </c>
      <c r="H8" s="99">
        <v>1</v>
      </c>
      <c r="J8" s="98"/>
      <c r="K8" s="98"/>
    </row>
    <row r="9" spans="1:105" ht="16.899999999999999" customHeight="1">
      <c r="C9" s="62"/>
      <c r="D9" s="60"/>
      <c r="E9" s="154" t="s">
        <v>0</v>
      </c>
      <c r="F9" s="154"/>
      <c r="G9" s="154"/>
      <c r="H9" s="154"/>
      <c r="J9" s="98"/>
      <c r="K9" s="98"/>
    </row>
    <row r="10" spans="1:105">
      <c r="B10" s="162" t="s">
        <v>139</v>
      </c>
      <c r="C10" s="162"/>
      <c r="D10" s="162"/>
      <c r="E10" s="162"/>
      <c r="F10" s="162"/>
      <c r="G10" s="162"/>
      <c r="H10" s="162"/>
      <c r="I10" s="162"/>
      <c r="J10" s="162"/>
      <c r="K10" s="98"/>
    </row>
    <row r="11" spans="1:105" s="112" customFormat="1" ht="31.15" customHeight="1">
      <c r="A11" s="109"/>
      <c r="B11" s="143" t="s">
        <v>140</v>
      </c>
      <c r="C11" s="156" t="s">
        <v>141</v>
      </c>
      <c r="D11" s="156"/>
      <c r="E11" s="156"/>
      <c r="F11" s="156"/>
      <c r="G11" s="156"/>
      <c r="H11" s="156"/>
      <c r="I11" s="115" t="s">
        <v>142</v>
      </c>
      <c r="J11" s="115" t="s">
        <v>143</v>
      </c>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c r="CR11" s="109"/>
      <c r="CS11" s="109"/>
      <c r="CT11" s="109"/>
      <c r="CU11" s="109"/>
      <c r="CV11" s="109"/>
      <c r="CW11" s="109"/>
      <c r="CX11" s="109"/>
      <c r="CY11" s="109"/>
      <c r="CZ11" s="109"/>
      <c r="DA11" s="109"/>
    </row>
    <row r="12" spans="1:105" s="111" customFormat="1" ht="19.899999999999999" hidden="1" customHeight="1">
      <c r="A12" s="110"/>
      <c r="B12" s="113">
        <f>'Use Cases'!A4</f>
        <v>1</v>
      </c>
      <c r="C12" s="157" t="str">
        <f>'Use Cases'!B4</f>
        <v>Automate workflows across functions and organizations leveraging Siemens TeamCenter</v>
      </c>
      <c r="D12" s="158"/>
      <c r="E12" s="158"/>
      <c r="F12" s="158"/>
      <c r="G12" s="158"/>
      <c r="H12" s="159"/>
      <c r="I12" s="114">
        <f>'Use Cases'!AD4</f>
        <v>0</v>
      </c>
      <c r="J12" s="114">
        <f>'Use Cases'!AE4</f>
        <v>0</v>
      </c>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row>
    <row r="13" spans="1:105" s="111" customFormat="1" ht="19.899999999999999" hidden="1" customHeight="1">
      <c r="A13" s="110"/>
      <c r="B13" s="113">
        <f>'Use Cases'!A5</f>
        <v>2</v>
      </c>
      <c r="C13" s="160" t="str">
        <f>'Use Cases'!B5</f>
        <v>General</v>
      </c>
      <c r="D13" s="160"/>
      <c r="E13" s="160"/>
      <c r="F13" s="160"/>
      <c r="G13" s="160"/>
      <c r="H13" s="160"/>
      <c r="I13" s="114">
        <f>'Use Cases'!AD5</f>
        <v>0</v>
      </c>
      <c r="J13" s="114">
        <f>'Use Cases'!AE5</f>
        <v>0</v>
      </c>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row>
    <row r="14" spans="1:105" s="111" customFormat="1" ht="19.899999999999999" hidden="1" customHeight="1">
      <c r="A14" s="110"/>
      <c r="B14" s="113">
        <f>'Use Cases'!A6</f>
        <v>3</v>
      </c>
      <c r="C14" s="160" t="str">
        <f>'Use Cases'!B6</f>
        <v>General</v>
      </c>
      <c r="D14" s="160"/>
      <c r="E14" s="160"/>
      <c r="F14" s="160"/>
      <c r="G14" s="160"/>
      <c r="H14" s="160"/>
      <c r="I14" s="114">
        <f>'Use Cases'!AD6</f>
        <v>0</v>
      </c>
      <c r="J14" s="114">
        <f>'Use Cases'!AE6</f>
        <v>0</v>
      </c>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row>
    <row r="15" spans="1:105" s="111" customFormat="1" ht="19.899999999999999" hidden="1" customHeight="1">
      <c r="A15" s="110"/>
      <c r="B15" s="113">
        <f>'Use Cases'!A7</f>
        <v>4</v>
      </c>
      <c r="C15" s="160" t="str">
        <f>'Use Cases'!B7</f>
        <v>General</v>
      </c>
      <c r="D15" s="160"/>
      <c r="E15" s="160"/>
      <c r="F15" s="160"/>
      <c r="G15" s="160"/>
      <c r="H15" s="160"/>
      <c r="I15" s="114">
        <f>'Use Cases'!AD7</f>
        <v>0</v>
      </c>
      <c r="J15" s="114">
        <f>'Use Cases'!AE7</f>
        <v>0</v>
      </c>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row>
    <row r="16" spans="1:105" s="111" customFormat="1" ht="19.899999999999999" hidden="1" customHeight="1">
      <c r="A16" s="110"/>
      <c r="B16" s="113">
        <f>'Use Cases'!A8</f>
        <v>5</v>
      </c>
      <c r="C16" s="160" t="str">
        <f>'Use Cases'!B8</f>
        <v>General</v>
      </c>
      <c r="D16" s="160"/>
      <c r="E16" s="160"/>
      <c r="F16" s="160"/>
      <c r="G16" s="160"/>
      <c r="H16" s="160"/>
      <c r="I16" s="114">
        <f>'Use Cases'!AD8</f>
        <v>0</v>
      </c>
      <c r="J16" s="114">
        <f>'Use Cases'!AE8</f>
        <v>0</v>
      </c>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row>
    <row r="17" spans="1:105" s="111" customFormat="1" ht="19.899999999999999" customHeight="1">
      <c r="A17" s="110"/>
      <c r="B17" s="113">
        <f>'Use Cases'!A9</f>
        <v>6</v>
      </c>
      <c r="C17" s="157" t="str">
        <f>'Use Cases'!B9</f>
        <v>Fishing Operations</v>
      </c>
      <c r="D17" s="158"/>
      <c r="E17" s="158"/>
      <c r="F17" s="158"/>
      <c r="G17" s="158"/>
      <c r="H17" s="159"/>
      <c r="I17" s="114">
        <f>'Use Cases'!AD9</f>
        <v>0.68333333333333324</v>
      </c>
      <c r="J17" s="114">
        <f>'Use Cases'!AE9</f>
        <v>0.75333333333333341</v>
      </c>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c r="CF17" s="110"/>
      <c r="CG17" s="110"/>
      <c r="CH17" s="110"/>
      <c r="CI17" s="110"/>
      <c r="CJ17" s="110"/>
      <c r="CK17" s="110"/>
      <c r="CL17" s="110"/>
      <c r="CM17" s="110"/>
      <c r="CN17" s="110"/>
      <c r="CO17" s="110"/>
      <c r="CP17" s="110"/>
      <c r="CQ17" s="110"/>
      <c r="CR17" s="110"/>
      <c r="CS17" s="110"/>
      <c r="CT17" s="110"/>
      <c r="CU17" s="110"/>
      <c r="CV17" s="110"/>
      <c r="CW17" s="110"/>
      <c r="CX17" s="110"/>
      <c r="CY17" s="110"/>
      <c r="CZ17" s="110"/>
      <c r="DA17" s="110"/>
    </row>
    <row r="18" spans="1:105" s="111" customFormat="1" ht="19.899999999999999" customHeight="1">
      <c r="A18" s="110"/>
      <c r="B18" s="113">
        <f>'Use Cases'!A10</f>
        <v>7</v>
      </c>
      <c r="C18" s="160" t="str">
        <f>'Use Cases'!B10</f>
        <v>Optimization of supply boats or trucks</v>
      </c>
      <c r="D18" s="160"/>
      <c r="E18" s="160"/>
      <c r="F18" s="160"/>
      <c r="G18" s="160"/>
      <c r="H18" s="160"/>
      <c r="I18" s="114">
        <f>'Use Cases'!AD10</f>
        <v>0.49999999999999994</v>
      </c>
      <c r="J18" s="114">
        <f>'Use Cases'!AE10</f>
        <v>0.84333333333333327</v>
      </c>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c r="CF18" s="110"/>
      <c r="CG18" s="110"/>
      <c r="CH18" s="110"/>
      <c r="CI18" s="110"/>
      <c r="CJ18" s="110"/>
      <c r="CK18" s="110"/>
      <c r="CL18" s="110"/>
      <c r="CM18" s="110"/>
      <c r="CN18" s="110"/>
      <c r="CO18" s="110"/>
      <c r="CP18" s="110"/>
      <c r="CQ18" s="110"/>
      <c r="CR18" s="110"/>
      <c r="CS18" s="110"/>
      <c r="CT18" s="110"/>
      <c r="CU18" s="110"/>
      <c r="CV18" s="110"/>
      <c r="CW18" s="110"/>
      <c r="CX18" s="110"/>
      <c r="CY18" s="110"/>
      <c r="CZ18" s="110"/>
      <c r="DA18" s="110"/>
    </row>
    <row r="19" spans="1:105" s="111" customFormat="1" ht="19.899999999999999" customHeight="1">
      <c r="A19" s="110"/>
      <c r="B19" s="113">
        <f>'Use Cases'!A11</f>
        <v>8</v>
      </c>
      <c r="C19" s="160" t="str">
        <f>'Use Cases'!B11</f>
        <v xml:space="preserve">Rig Selection Optimization </v>
      </c>
      <c r="D19" s="160"/>
      <c r="E19" s="160"/>
      <c r="F19" s="160"/>
      <c r="G19" s="160"/>
      <c r="H19" s="160"/>
      <c r="I19" s="114">
        <f>'Use Cases'!AD11</f>
        <v>0.93333333333333335</v>
      </c>
      <c r="J19" s="114">
        <f>'Use Cases'!AE11</f>
        <v>0.68</v>
      </c>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c r="CF19" s="110"/>
      <c r="CG19" s="110"/>
      <c r="CH19" s="110"/>
      <c r="CI19" s="110"/>
      <c r="CJ19" s="110"/>
      <c r="CK19" s="110"/>
      <c r="CL19" s="110"/>
      <c r="CM19" s="110"/>
      <c r="CN19" s="110"/>
      <c r="CO19" s="110"/>
      <c r="CP19" s="110"/>
      <c r="CQ19" s="110"/>
      <c r="CR19" s="110"/>
      <c r="CS19" s="110"/>
      <c r="CT19" s="110"/>
      <c r="CU19" s="110"/>
      <c r="CV19" s="110"/>
      <c r="CW19" s="110"/>
      <c r="CX19" s="110"/>
      <c r="CY19" s="110"/>
      <c r="CZ19" s="110"/>
      <c r="DA19" s="110"/>
    </row>
    <row r="20" spans="1:105" s="111" customFormat="1" ht="19.899999999999999" hidden="1" customHeight="1">
      <c r="A20" s="110"/>
      <c r="B20" s="113">
        <f>'Use Cases'!A12</f>
        <v>9</v>
      </c>
      <c r="C20" s="160" t="str">
        <f>'Use Cases'!B12</f>
        <v>WellLine for Chevron</v>
      </c>
      <c r="D20" s="160"/>
      <c r="E20" s="160"/>
      <c r="F20" s="160"/>
      <c r="G20" s="160"/>
      <c r="H20" s="160"/>
      <c r="I20" s="114">
        <f>'Use Cases'!AD12</f>
        <v>0</v>
      </c>
      <c r="J20" s="114">
        <f>'Use Cases'!AE12</f>
        <v>0</v>
      </c>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c r="CF20" s="110"/>
      <c r="CG20" s="110"/>
      <c r="CH20" s="110"/>
      <c r="CI20" s="110"/>
      <c r="CJ20" s="110"/>
      <c r="CK20" s="110"/>
      <c r="CL20" s="110"/>
      <c r="CM20" s="110"/>
      <c r="CN20" s="110"/>
      <c r="CO20" s="110"/>
      <c r="CP20" s="110"/>
      <c r="CQ20" s="110"/>
      <c r="CR20" s="110"/>
      <c r="CS20" s="110"/>
      <c r="CT20" s="110"/>
      <c r="CU20" s="110"/>
      <c r="CV20" s="110"/>
      <c r="CW20" s="110"/>
      <c r="CX20" s="110"/>
      <c r="CY20" s="110"/>
      <c r="CZ20" s="110"/>
      <c r="DA20" s="110"/>
    </row>
    <row r="21" spans="1:105" s="111" customFormat="1" ht="19.899999999999999" hidden="1" customHeight="1">
      <c r="A21" s="110"/>
      <c r="B21" s="113">
        <f>'Use Cases'!A13</f>
        <v>10</v>
      </c>
      <c r="C21" s="160" t="str">
        <f>'Use Cases'!B13</f>
        <v xml:space="preserve">Spec sheet database </v>
      </c>
      <c r="D21" s="160"/>
      <c r="E21" s="160"/>
      <c r="F21" s="160"/>
      <c r="G21" s="160"/>
      <c r="H21" s="160"/>
      <c r="I21" s="114">
        <f>'Use Cases'!AD13</f>
        <v>0</v>
      </c>
      <c r="J21" s="114">
        <f>'Use Cases'!AE13</f>
        <v>0</v>
      </c>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row>
    <row r="22" spans="1:105" s="111" customFormat="1" ht="19.899999999999999" customHeight="1">
      <c r="A22" s="110"/>
      <c r="B22" s="113">
        <f>'Use Cases'!A14</f>
        <v>11</v>
      </c>
      <c r="C22" s="160" t="str">
        <f>'Use Cases'!B14</f>
        <v>Offset well analysis for identifying wellbore instability</v>
      </c>
      <c r="D22" s="160"/>
      <c r="E22" s="160"/>
      <c r="F22" s="160"/>
      <c r="G22" s="160"/>
      <c r="H22" s="160"/>
      <c r="I22" s="114">
        <f>'Use Cases'!AD14</f>
        <v>0.53333333333333333</v>
      </c>
      <c r="J22" s="114">
        <f>'Use Cases'!AE14</f>
        <v>0.37999999999999995</v>
      </c>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row>
    <row r="23" spans="1:105" s="111" customFormat="1" ht="19.899999999999999" hidden="1" customHeight="1">
      <c r="A23" s="110"/>
      <c r="B23" s="113">
        <f>'Use Cases'!A15</f>
        <v>12</v>
      </c>
      <c r="C23" s="160" t="str">
        <f>'Use Cases'!B15</f>
        <v>WellLine validation and added data sources</v>
      </c>
      <c r="D23" s="160"/>
      <c r="E23" s="160"/>
      <c r="F23" s="160"/>
      <c r="G23" s="160"/>
      <c r="H23" s="160"/>
      <c r="I23" s="114">
        <f>'Use Cases'!AD15</f>
        <v>0</v>
      </c>
      <c r="J23" s="114">
        <f>'Use Cases'!AE15</f>
        <v>0</v>
      </c>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row>
    <row r="24" spans="1:105" s="111" customFormat="1" ht="19.899999999999999" hidden="1" customHeight="1">
      <c r="A24" s="110"/>
      <c r="B24" s="113">
        <f>'Use Cases'!A16</f>
        <v>13</v>
      </c>
      <c r="C24" s="160" t="str">
        <f>'Use Cases'!B16</f>
        <v>Morning reports</v>
      </c>
      <c r="D24" s="160"/>
      <c r="E24" s="160"/>
      <c r="F24" s="160"/>
      <c r="G24" s="160"/>
      <c r="H24" s="160"/>
      <c r="I24" s="114">
        <f>'Use Cases'!AD16</f>
        <v>0</v>
      </c>
      <c r="J24" s="114">
        <f>'Use Cases'!AE16</f>
        <v>0</v>
      </c>
      <c r="K24" s="110"/>
      <c r="L24" s="110"/>
      <c r="M24" s="110"/>
      <c r="N24" s="110"/>
      <c r="O24" s="110"/>
      <c r="P24" s="110"/>
      <c r="Q24" s="110"/>
      <c r="R24" s="110"/>
      <c r="S24" s="110"/>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row>
    <row r="25" spans="1:105" s="111" customFormat="1" ht="19.899999999999999" hidden="1" customHeight="1">
      <c r="A25" s="110"/>
      <c r="B25" s="113">
        <f>'Use Cases'!A17</f>
        <v>14</v>
      </c>
      <c r="C25" s="160" t="str">
        <f>'Use Cases'!B17</f>
        <v>Drilling tools optimization</v>
      </c>
      <c r="D25" s="160"/>
      <c r="E25" s="160"/>
      <c r="F25" s="160"/>
      <c r="G25" s="160"/>
      <c r="H25" s="160"/>
      <c r="I25" s="114">
        <f>'Use Cases'!AD17</f>
        <v>0</v>
      </c>
      <c r="J25" s="114">
        <f>'Use Cases'!AE17</f>
        <v>0</v>
      </c>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row>
    <row r="26" spans="1:105" s="111" customFormat="1" ht="19.899999999999999" customHeight="1">
      <c r="A26" s="110"/>
      <c r="B26" s="113">
        <f>'Use Cases'!A18</f>
        <v>15</v>
      </c>
      <c r="C26" s="160" t="str">
        <f>'Use Cases'!B18</f>
        <v>Automated Integrated Design (AID) P&amp;ID Knowledge Graphs</v>
      </c>
      <c r="D26" s="160"/>
      <c r="E26" s="160"/>
      <c r="F26" s="160"/>
      <c r="G26" s="160"/>
      <c r="H26" s="160"/>
      <c r="I26" s="114">
        <f>'Use Cases'!AD18</f>
        <v>0.68333333333333335</v>
      </c>
      <c r="J26" s="114">
        <f>'Use Cases'!AE18</f>
        <v>0.82666666666666666</v>
      </c>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row>
    <row r="27" spans="1:105" s="111" customFormat="1" ht="19.899999999999999" customHeight="1">
      <c r="A27" s="110"/>
      <c r="B27" s="113">
        <f>'Use Cases'!A19</f>
        <v>16</v>
      </c>
      <c r="C27" s="160" t="str">
        <f>'Use Cases'!B19</f>
        <v>FE ESRA Integration</v>
      </c>
      <c r="D27" s="160"/>
      <c r="E27" s="160"/>
      <c r="F27" s="160"/>
      <c r="G27" s="160"/>
      <c r="H27" s="160"/>
      <c r="I27" s="114">
        <f>'Use Cases'!AD19</f>
        <v>0.68333333333333335</v>
      </c>
      <c r="J27" s="114">
        <f>'Use Cases'!AE19</f>
        <v>0.73666666666666669</v>
      </c>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c r="CW27" s="110"/>
      <c r="CX27" s="110"/>
      <c r="CY27" s="110"/>
      <c r="CZ27" s="110"/>
      <c r="DA27" s="110"/>
    </row>
    <row r="28" spans="1:105" s="111" customFormat="1" ht="19.899999999999999" customHeight="1">
      <c r="A28" s="110"/>
      <c r="B28" s="113">
        <f>'Use Cases'!A20</f>
        <v>17</v>
      </c>
      <c r="C28" s="160" t="str">
        <f>'Use Cases'!B20</f>
        <v>Lifecycle Management Tool</v>
      </c>
      <c r="D28" s="160"/>
      <c r="E28" s="160"/>
      <c r="F28" s="160"/>
      <c r="G28" s="160"/>
      <c r="H28" s="160"/>
      <c r="I28" s="114">
        <f>'Use Cases'!AD20</f>
        <v>0.8</v>
      </c>
      <c r="J28" s="114">
        <f>'Use Cases'!AE20</f>
        <v>0.57666666666666666</v>
      </c>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row>
    <row r="29" spans="1:105" s="111" customFormat="1" ht="19.899999999999999" hidden="1" customHeight="1">
      <c r="A29" s="110"/>
      <c r="B29" s="113">
        <f>'Use Cases'!A21</f>
        <v>18</v>
      </c>
      <c r="C29" s="160" t="str">
        <f>'Use Cases'!B21</f>
        <v>New tools to manless facilities and autonomous operations</v>
      </c>
      <c r="D29" s="160"/>
      <c r="E29" s="160"/>
      <c r="F29" s="160"/>
      <c r="G29" s="160"/>
      <c r="H29" s="160"/>
      <c r="I29" s="114">
        <f>'Use Cases'!AD21</f>
        <v>0</v>
      </c>
      <c r="J29" s="114">
        <f>'Use Cases'!AE21</f>
        <v>0</v>
      </c>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0"/>
      <c r="AZ29" s="110"/>
      <c r="BA29" s="110"/>
      <c r="BB29" s="110"/>
      <c r="BC29" s="110"/>
      <c r="BD29" s="110"/>
      <c r="BE29" s="110"/>
      <c r="BF29" s="110"/>
      <c r="BG29" s="110"/>
      <c r="BH29" s="110"/>
      <c r="BI29" s="110"/>
      <c r="BJ29" s="110"/>
      <c r="BK29" s="110"/>
      <c r="BL29" s="110"/>
      <c r="BM29" s="110"/>
      <c r="BN29" s="110"/>
      <c r="BO29" s="110"/>
      <c r="BP29" s="110"/>
      <c r="BQ29" s="110"/>
      <c r="BR29" s="110"/>
      <c r="BS29" s="110"/>
      <c r="BT29" s="110"/>
      <c r="BU29" s="110"/>
      <c r="BV29" s="110"/>
      <c r="BW29" s="110"/>
      <c r="BX29" s="110"/>
      <c r="BY29" s="110"/>
      <c r="BZ29" s="110"/>
      <c r="CA29" s="110"/>
      <c r="CB29" s="110"/>
      <c r="CC29" s="110"/>
      <c r="CD29" s="110"/>
      <c r="CE29" s="110"/>
      <c r="CF29" s="110"/>
      <c r="CG29" s="110"/>
      <c r="CH29" s="110"/>
      <c r="CI29" s="110"/>
      <c r="CJ29" s="110"/>
      <c r="CK29" s="110"/>
      <c r="CL29" s="110"/>
      <c r="CM29" s="110"/>
      <c r="CN29" s="110"/>
      <c r="CO29" s="110"/>
      <c r="CP29" s="110"/>
      <c r="CQ29" s="110"/>
      <c r="CR29" s="110"/>
      <c r="CS29" s="110"/>
      <c r="CT29" s="110"/>
      <c r="CU29" s="110"/>
      <c r="CV29" s="110"/>
      <c r="CW29" s="110"/>
      <c r="CX29" s="110"/>
      <c r="CY29" s="110"/>
      <c r="CZ29" s="110"/>
      <c r="DA29" s="110"/>
    </row>
    <row r="30" spans="1:105" s="111" customFormat="1" ht="19.899999999999999" hidden="1" customHeight="1">
      <c r="A30" s="110"/>
      <c r="B30" s="113">
        <f>'Use Cases'!A22</f>
        <v>19</v>
      </c>
      <c r="C30" s="160" t="str">
        <f>'Use Cases'!B22</f>
        <v xml:space="preserve">Upstream Well abandonment Planning and Execution Digital Tool </v>
      </c>
      <c r="D30" s="160"/>
      <c r="E30" s="160"/>
      <c r="F30" s="160"/>
      <c r="G30" s="160"/>
      <c r="H30" s="160"/>
      <c r="I30" s="114">
        <f>'Use Cases'!AD22</f>
        <v>0</v>
      </c>
      <c r="J30" s="114">
        <f>'Use Cases'!AE22</f>
        <v>0</v>
      </c>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10"/>
      <c r="BL30" s="110"/>
      <c r="BM30" s="110"/>
      <c r="BN30" s="110"/>
      <c r="BO30" s="110"/>
      <c r="BP30" s="110"/>
      <c r="BQ30" s="110"/>
      <c r="BR30" s="110"/>
      <c r="BS30" s="110"/>
      <c r="BT30" s="110"/>
      <c r="BU30" s="110"/>
      <c r="BV30" s="110"/>
      <c r="BW30" s="110"/>
      <c r="BX30" s="110"/>
      <c r="BY30" s="110"/>
      <c r="BZ30" s="110"/>
      <c r="CA30" s="110"/>
      <c r="CB30" s="110"/>
      <c r="CC30" s="110"/>
      <c r="CD30" s="110"/>
      <c r="CE30" s="110"/>
      <c r="CF30" s="110"/>
      <c r="CG30" s="110"/>
      <c r="CH30" s="110"/>
      <c r="CI30" s="110"/>
      <c r="CJ30" s="110"/>
      <c r="CK30" s="110"/>
      <c r="CL30" s="110"/>
      <c r="CM30" s="110"/>
      <c r="CN30" s="110"/>
      <c r="CO30" s="110"/>
      <c r="CP30" s="110"/>
      <c r="CQ30" s="110"/>
      <c r="CR30" s="110"/>
      <c r="CS30" s="110"/>
      <c r="CT30" s="110"/>
      <c r="CU30" s="110"/>
      <c r="CV30" s="110"/>
      <c r="CW30" s="110"/>
      <c r="CX30" s="110"/>
      <c r="CY30" s="110"/>
      <c r="CZ30" s="110"/>
      <c r="DA30" s="110"/>
    </row>
    <row r="31" spans="1:105" s="111" customFormat="1" ht="19.899999999999999" hidden="1" customHeight="1">
      <c r="A31" s="110"/>
      <c r="B31" s="113">
        <f>'Use Cases'!A23</f>
        <v>20</v>
      </c>
      <c r="C31" s="160" t="str">
        <f>'Use Cases'!B23</f>
        <v>Risk Modeling assistant for MIT STAMP applications of CAST, STPA</v>
      </c>
      <c r="D31" s="160"/>
      <c r="E31" s="160"/>
      <c r="F31" s="160"/>
      <c r="G31" s="160"/>
      <c r="H31" s="160"/>
      <c r="I31" s="114">
        <f>'Use Cases'!AD23</f>
        <v>0</v>
      </c>
      <c r="J31" s="114">
        <f>'Use Cases'!AE23</f>
        <v>0</v>
      </c>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c r="BA31" s="110"/>
      <c r="BB31" s="110"/>
      <c r="BC31" s="110"/>
      <c r="BD31" s="110"/>
      <c r="BE31" s="110"/>
      <c r="BF31" s="110"/>
      <c r="BG31" s="110"/>
      <c r="BH31" s="110"/>
      <c r="BI31" s="110"/>
      <c r="BJ31" s="110"/>
      <c r="BK31" s="110"/>
      <c r="BL31" s="110"/>
      <c r="BM31" s="110"/>
      <c r="BN31" s="110"/>
      <c r="BO31" s="110"/>
      <c r="BP31" s="110"/>
      <c r="BQ31" s="110"/>
      <c r="BR31" s="110"/>
      <c r="BS31" s="110"/>
      <c r="BT31" s="110"/>
      <c r="BU31" s="110"/>
      <c r="BV31" s="110"/>
      <c r="BW31" s="110"/>
      <c r="BX31" s="110"/>
      <c r="BY31" s="110"/>
      <c r="BZ31" s="110"/>
      <c r="CA31" s="110"/>
      <c r="CB31" s="110"/>
      <c r="CC31" s="110"/>
      <c r="CD31" s="110"/>
      <c r="CE31" s="110"/>
      <c r="CF31" s="110"/>
      <c r="CG31" s="110"/>
      <c r="CH31" s="110"/>
      <c r="CI31" s="110"/>
      <c r="CJ31" s="110"/>
      <c r="CK31" s="110"/>
      <c r="CL31" s="110"/>
      <c r="CM31" s="110"/>
      <c r="CN31" s="110"/>
      <c r="CO31" s="110"/>
      <c r="CP31" s="110"/>
      <c r="CQ31" s="110"/>
      <c r="CR31" s="110"/>
      <c r="CS31" s="110"/>
      <c r="CT31" s="110"/>
      <c r="CU31" s="110"/>
      <c r="CV31" s="110"/>
      <c r="CW31" s="110"/>
      <c r="CX31" s="110"/>
      <c r="CY31" s="110"/>
      <c r="CZ31" s="110"/>
      <c r="DA31" s="110"/>
    </row>
    <row r="32" spans="1:105" s="111" customFormat="1" ht="19.899999999999999" hidden="1" customHeight="1">
      <c r="A32" s="110"/>
      <c r="B32" s="113">
        <f>'Use Cases'!A24</f>
        <v>21</v>
      </c>
      <c r="C32" s="160" t="str">
        <f>'Use Cases'!B24</f>
        <v>Heat exchanger fouling resistance evaluation and process improvement</v>
      </c>
      <c r="D32" s="160"/>
      <c r="E32" s="160"/>
      <c r="F32" s="160"/>
      <c r="G32" s="160"/>
      <c r="H32" s="160"/>
      <c r="I32" s="114">
        <f>'Use Cases'!AD24</f>
        <v>0</v>
      </c>
      <c r="J32" s="114">
        <f>'Use Cases'!AE24</f>
        <v>0</v>
      </c>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row>
    <row r="33" spans="1:105" s="111" customFormat="1" ht="19.899999999999999" hidden="1" customHeight="1">
      <c r="A33" s="110"/>
      <c r="B33" s="113">
        <f>'Use Cases'!A25</f>
        <v>22</v>
      </c>
      <c r="C33" s="160" t="str">
        <f>'Use Cases'!B25</f>
        <v>Unconvention well modeling</v>
      </c>
      <c r="D33" s="160"/>
      <c r="E33" s="160"/>
      <c r="F33" s="160"/>
      <c r="G33" s="160"/>
      <c r="H33" s="160"/>
      <c r="I33" s="114">
        <f>'Use Cases'!AD25</f>
        <v>0</v>
      </c>
      <c r="J33" s="114">
        <f>'Use Cases'!AE25</f>
        <v>0</v>
      </c>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10"/>
      <c r="BL33" s="110"/>
      <c r="BM33" s="110"/>
      <c r="BN33" s="110"/>
      <c r="BO33" s="110"/>
      <c r="BP33" s="110"/>
      <c r="BQ33" s="110"/>
      <c r="BR33" s="110"/>
      <c r="BS33" s="110"/>
      <c r="BT33" s="110"/>
      <c r="BU33" s="110"/>
      <c r="BV33" s="110"/>
      <c r="BW33" s="110"/>
      <c r="BX33" s="110"/>
      <c r="BY33" s="110"/>
      <c r="BZ33" s="110"/>
      <c r="CA33" s="110"/>
      <c r="CB33" s="110"/>
      <c r="CC33" s="110"/>
      <c r="CD33" s="110"/>
      <c r="CE33" s="110"/>
      <c r="CF33" s="110"/>
      <c r="CG33" s="110"/>
      <c r="CH33" s="110"/>
      <c r="CI33" s="110"/>
      <c r="CJ33" s="110"/>
      <c r="CK33" s="110"/>
      <c r="CL33" s="110"/>
      <c r="CM33" s="110"/>
      <c r="CN33" s="110"/>
      <c r="CO33" s="110"/>
      <c r="CP33" s="110"/>
      <c r="CQ33" s="110"/>
      <c r="CR33" s="110"/>
      <c r="CS33" s="110"/>
      <c r="CT33" s="110"/>
      <c r="CU33" s="110"/>
      <c r="CV33" s="110"/>
      <c r="CW33" s="110"/>
      <c r="CX33" s="110"/>
      <c r="CY33" s="110"/>
      <c r="CZ33" s="110"/>
      <c r="DA33" s="110"/>
    </row>
    <row r="34" spans="1:105" s="111" customFormat="1" ht="19.899999999999999" hidden="1" customHeight="1">
      <c r="A34" s="110"/>
      <c r="B34" s="113">
        <f>'Use Cases'!A26</f>
        <v>26</v>
      </c>
      <c r="C34" s="160" t="str">
        <f>'Use Cases'!B26</f>
        <v>Sales and Trading 1</v>
      </c>
      <c r="D34" s="160"/>
      <c r="E34" s="160"/>
      <c r="F34" s="160"/>
      <c r="G34" s="160"/>
      <c r="H34" s="160"/>
      <c r="I34" s="114">
        <f>'Use Cases'!AD26</f>
        <v>0</v>
      </c>
      <c r="J34" s="114">
        <f>'Use Cases'!AE26</f>
        <v>0</v>
      </c>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row>
    <row r="35" spans="1:105" s="111" customFormat="1" ht="19.899999999999999" hidden="1" customHeight="1">
      <c r="A35" s="110"/>
      <c r="B35" s="113">
        <f>'Use Cases'!A27</f>
        <v>27</v>
      </c>
      <c r="C35" s="160" t="str">
        <f>'Use Cases'!B27</f>
        <v>Sales and Trading 2</v>
      </c>
      <c r="D35" s="160"/>
      <c r="E35" s="160"/>
      <c r="F35" s="160"/>
      <c r="G35" s="160"/>
      <c r="H35" s="160"/>
      <c r="I35" s="114">
        <f>'Use Cases'!AD27</f>
        <v>0</v>
      </c>
      <c r="J35" s="114">
        <f>'Use Cases'!AE27</f>
        <v>0</v>
      </c>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row>
    <row r="36" spans="1:105" s="111" customFormat="1" ht="19.899999999999999" customHeight="1">
      <c r="A36" s="110"/>
      <c r="B36" s="113">
        <f>'Use Cases'!A28</f>
        <v>28</v>
      </c>
      <c r="C36" s="160" t="str">
        <f>'Use Cases'!B28</f>
        <v xml:space="preserve">WellSafe Well Control Drills </v>
      </c>
      <c r="D36" s="160"/>
      <c r="E36" s="160"/>
      <c r="F36" s="160"/>
      <c r="G36" s="160"/>
      <c r="H36" s="160"/>
      <c r="I36" s="114">
        <f>'Use Cases'!AD28</f>
        <v>0.48333333333333328</v>
      </c>
      <c r="J36" s="114">
        <f>'Use Cases'!AE28</f>
        <v>0.76333333333333342</v>
      </c>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row>
    <row r="37" spans="1:105" s="111" customFormat="1" ht="19.899999999999999" customHeight="1">
      <c r="A37" s="110"/>
      <c r="B37" s="113">
        <f>'Use Cases'!A29</f>
        <v>29</v>
      </c>
      <c r="C37" s="160" t="str">
        <f>'Use Cases'!C29</f>
        <v>This project will simply the project planning for workover that involve pumping acid down the completion.</v>
      </c>
      <c r="D37" s="160"/>
      <c r="E37" s="160"/>
      <c r="F37" s="160"/>
      <c r="G37" s="160"/>
      <c r="H37" s="160"/>
      <c r="I37" s="114">
        <f>'Use Cases'!AD29</f>
        <v>0.31666666666666665</v>
      </c>
      <c r="J37" s="114">
        <f>'Use Cases'!AE29</f>
        <v>0.57999999999999996</v>
      </c>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row>
    <row r="38" spans="1:105" s="111" customFormat="1" ht="19.899999999999999" customHeight="1">
      <c r="A38" s="110"/>
      <c r="B38" s="113">
        <f>'Use Cases'!A30</f>
        <v>30</v>
      </c>
      <c r="C38" s="160" t="str">
        <f>'Use Cases'!B30</f>
        <v xml:space="preserve">Edge Real Time Monitoring </v>
      </c>
      <c r="D38" s="160"/>
      <c r="E38" s="160"/>
      <c r="F38" s="160"/>
      <c r="G38" s="160"/>
      <c r="H38" s="160"/>
      <c r="I38" s="114">
        <f>'Use Cases'!AD30</f>
        <v>0.35</v>
      </c>
      <c r="J38" s="114">
        <f>'Use Cases'!AE30</f>
        <v>0.64666666666666672</v>
      </c>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c r="BM38" s="110"/>
      <c r="BN38" s="110"/>
      <c r="BO38" s="110"/>
      <c r="BP38" s="110"/>
      <c r="BQ38" s="110"/>
      <c r="BR38" s="110"/>
      <c r="BS38" s="110"/>
      <c r="BT38" s="110"/>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c r="CW38" s="110"/>
      <c r="CX38" s="110"/>
      <c r="CY38" s="110"/>
      <c r="CZ38" s="110"/>
      <c r="DA38" s="110"/>
    </row>
    <row r="39" spans="1:105" s="111" customFormat="1" ht="19.899999999999999" hidden="1" customHeight="1">
      <c r="A39" s="110"/>
      <c r="B39" s="113">
        <f>'Use Cases'!A31</f>
        <v>31</v>
      </c>
      <c r="C39" s="160" t="str">
        <f>'Use Cases'!B31</f>
        <v>Manufacturing Use Case 1</v>
      </c>
      <c r="D39" s="160"/>
      <c r="E39" s="160"/>
      <c r="F39" s="160"/>
      <c r="G39" s="160"/>
      <c r="H39" s="160"/>
      <c r="I39" s="114">
        <f>'Use Cases'!AD31</f>
        <v>0</v>
      </c>
      <c r="J39" s="114">
        <f>'Use Cases'!AE31</f>
        <v>0</v>
      </c>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row>
    <row r="40" spans="1:105" s="111" customFormat="1" ht="19.899999999999999" hidden="1" customHeight="1">
      <c r="A40" s="110"/>
      <c r="B40" s="113">
        <f>'Use Cases'!A32</f>
        <v>32</v>
      </c>
      <c r="C40" s="160">
        <f>'Use Cases'!B32</f>
        <v>0</v>
      </c>
      <c r="D40" s="160"/>
      <c r="E40" s="160"/>
      <c r="F40" s="160"/>
      <c r="G40" s="160"/>
      <c r="H40" s="160"/>
      <c r="I40" s="114">
        <f>'Use Cases'!AD32</f>
        <v>0</v>
      </c>
      <c r="J40" s="114">
        <f>'Use Cases'!AE32</f>
        <v>0</v>
      </c>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row>
    <row r="41" spans="1:105" s="111" customFormat="1" ht="19.899999999999999" hidden="1" customHeight="1">
      <c r="A41" s="110"/>
      <c r="B41" s="113">
        <f>'Use Cases'!A33</f>
        <v>33</v>
      </c>
      <c r="C41" s="160">
        <f>'Use Cases'!B33</f>
        <v>0</v>
      </c>
      <c r="D41" s="160"/>
      <c r="E41" s="160"/>
      <c r="F41" s="160"/>
      <c r="G41" s="160"/>
      <c r="H41" s="160"/>
      <c r="I41" s="114">
        <f>'Use Cases'!AD33</f>
        <v>0</v>
      </c>
      <c r="J41" s="114">
        <f>'Use Cases'!AE33</f>
        <v>0</v>
      </c>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0"/>
      <c r="AT41" s="110"/>
      <c r="AU41" s="110"/>
      <c r="AV41" s="110"/>
      <c r="AW41" s="110"/>
      <c r="AX41" s="110"/>
      <c r="AY41" s="110"/>
      <c r="AZ41" s="110"/>
      <c r="BA41" s="110"/>
      <c r="BB41" s="110"/>
      <c r="BC41" s="110"/>
      <c r="BD41" s="110"/>
      <c r="BE41" s="110"/>
      <c r="BF41" s="110"/>
      <c r="BG41" s="110"/>
      <c r="BH41" s="110"/>
      <c r="BI41" s="110"/>
      <c r="BJ41" s="110"/>
      <c r="BK41" s="110"/>
      <c r="BL41" s="110"/>
      <c r="BM41" s="110"/>
      <c r="BN41" s="110"/>
      <c r="BO41" s="110"/>
      <c r="BP41" s="110"/>
      <c r="BQ41" s="110"/>
      <c r="BR41" s="110"/>
      <c r="BS41" s="110"/>
      <c r="BT41" s="110"/>
      <c r="BU41" s="110"/>
      <c r="BV41" s="110"/>
      <c r="BW41" s="110"/>
      <c r="BX41" s="110"/>
      <c r="BY41" s="110"/>
      <c r="BZ41" s="110"/>
      <c r="CA41" s="110"/>
      <c r="CB41" s="110"/>
      <c r="CC41" s="110"/>
      <c r="CD41" s="110"/>
      <c r="CE41" s="110"/>
      <c r="CF41" s="110"/>
      <c r="CG41" s="110"/>
      <c r="CH41" s="110"/>
      <c r="CI41" s="110"/>
      <c r="CJ41" s="110"/>
      <c r="CK41" s="110"/>
      <c r="CL41" s="110"/>
      <c r="CM41" s="110"/>
      <c r="CN41" s="110"/>
      <c r="CO41" s="110"/>
      <c r="CP41" s="110"/>
      <c r="CQ41" s="110"/>
      <c r="CR41" s="110"/>
      <c r="CS41" s="110"/>
      <c r="CT41" s="110"/>
      <c r="CU41" s="110"/>
      <c r="CV41" s="110"/>
      <c r="CW41" s="110"/>
      <c r="CX41" s="110"/>
      <c r="CY41" s="110"/>
      <c r="CZ41" s="110"/>
      <c r="DA41" s="110"/>
    </row>
    <row r="42" spans="1:105" s="111" customFormat="1" ht="19.899999999999999" hidden="1" customHeight="1">
      <c r="A42" s="110"/>
      <c r="B42" s="113">
        <f>'Use Cases'!A34</f>
        <v>34</v>
      </c>
      <c r="C42" s="160">
        <f>'Use Cases'!B34</f>
        <v>0</v>
      </c>
      <c r="D42" s="160"/>
      <c r="E42" s="160"/>
      <c r="F42" s="160"/>
      <c r="G42" s="160"/>
      <c r="H42" s="160"/>
      <c r="I42" s="114">
        <f>'Use Cases'!AD34</f>
        <v>0</v>
      </c>
      <c r="J42" s="114">
        <f>'Use Cases'!AE34</f>
        <v>0</v>
      </c>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0"/>
      <c r="AV42" s="110"/>
      <c r="AW42" s="110"/>
      <c r="AX42" s="110"/>
      <c r="AY42" s="110"/>
      <c r="AZ42" s="110"/>
      <c r="BA42" s="110"/>
      <c r="BB42" s="110"/>
      <c r="BC42" s="110"/>
      <c r="BD42" s="110"/>
      <c r="BE42" s="110"/>
      <c r="BF42" s="110"/>
      <c r="BG42" s="110"/>
      <c r="BH42" s="110"/>
      <c r="BI42" s="110"/>
      <c r="BJ42" s="110"/>
      <c r="BK42" s="110"/>
      <c r="BL42" s="110"/>
      <c r="BM42" s="110"/>
      <c r="BN42" s="110"/>
      <c r="BO42" s="110"/>
      <c r="BP42" s="110"/>
      <c r="BQ42" s="110"/>
      <c r="BR42" s="110"/>
      <c r="BS42" s="110"/>
      <c r="BT42" s="110"/>
      <c r="BU42" s="110"/>
      <c r="BV42" s="110"/>
      <c r="BW42" s="110"/>
      <c r="BX42" s="110"/>
      <c r="BY42" s="110"/>
      <c r="BZ42" s="110"/>
      <c r="CA42" s="110"/>
      <c r="CB42" s="110"/>
      <c r="CC42" s="110"/>
      <c r="CD42" s="110"/>
      <c r="CE42" s="110"/>
      <c r="CF42" s="110"/>
      <c r="CG42" s="110"/>
      <c r="CH42" s="110"/>
      <c r="CI42" s="110"/>
      <c r="CJ42" s="110"/>
      <c r="CK42" s="110"/>
      <c r="CL42" s="110"/>
      <c r="CM42" s="110"/>
      <c r="CN42" s="110"/>
      <c r="CO42" s="110"/>
      <c r="CP42" s="110"/>
      <c r="CQ42" s="110"/>
      <c r="CR42" s="110"/>
      <c r="CS42" s="110"/>
      <c r="CT42" s="110"/>
      <c r="CU42" s="110"/>
      <c r="CV42" s="110"/>
      <c r="CW42" s="110"/>
      <c r="CX42" s="110"/>
      <c r="CY42" s="110"/>
      <c r="CZ42" s="110"/>
      <c r="DA42" s="110"/>
    </row>
    <row r="43" spans="1:105" s="111" customFormat="1" ht="19.899999999999999" hidden="1" customHeight="1">
      <c r="A43" s="110"/>
      <c r="B43" s="113">
        <f>'Use Cases'!A35</f>
        <v>35</v>
      </c>
      <c r="C43" s="160">
        <f>'Use Cases'!B35</f>
        <v>0</v>
      </c>
      <c r="D43" s="160"/>
      <c r="E43" s="160"/>
      <c r="F43" s="160"/>
      <c r="G43" s="160"/>
      <c r="H43" s="160"/>
      <c r="I43" s="114">
        <f>'Use Cases'!AD35</f>
        <v>0</v>
      </c>
      <c r="J43" s="114">
        <f>'Use Cases'!AE35</f>
        <v>0</v>
      </c>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0"/>
      <c r="AT43" s="110"/>
      <c r="AU43" s="110"/>
      <c r="AV43" s="110"/>
      <c r="AW43" s="110"/>
      <c r="AX43" s="110"/>
      <c r="AY43" s="110"/>
      <c r="AZ43" s="110"/>
      <c r="BA43" s="110"/>
      <c r="BB43" s="110"/>
      <c r="BC43" s="110"/>
      <c r="BD43" s="110"/>
      <c r="BE43" s="110"/>
      <c r="BF43" s="110"/>
      <c r="BG43" s="110"/>
      <c r="BH43" s="110"/>
      <c r="BI43" s="110"/>
      <c r="BJ43" s="110"/>
      <c r="BK43" s="110"/>
      <c r="BL43" s="110"/>
      <c r="BM43" s="110"/>
      <c r="BN43" s="110"/>
      <c r="BO43" s="110"/>
      <c r="BP43" s="110"/>
      <c r="BQ43" s="110"/>
      <c r="BR43" s="110"/>
      <c r="BS43" s="110"/>
      <c r="BT43" s="110"/>
      <c r="BU43" s="110"/>
      <c r="BV43" s="110"/>
      <c r="BW43" s="110"/>
      <c r="BX43" s="110"/>
      <c r="BY43" s="110"/>
      <c r="BZ43" s="110"/>
      <c r="CA43" s="110"/>
      <c r="CB43" s="110"/>
      <c r="CC43" s="110"/>
      <c r="CD43" s="110"/>
      <c r="CE43" s="110"/>
      <c r="CF43" s="110"/>
      <c r="CG43" s="110"/>
      <c r="CH43" s="110"/>
      <c r="CI43" s="110"/>
      <c r="CJ43" s="110"/>
      <c r="CK43" s="110"/>
      <c r="CL43" s="110"/>
      <c r="CM43" s="110"/>
      <c r="CN43" s="110"/>
      <c r="CO43" s="110"/>
      <c r="CP43" s="110"/>
      <c r="CQ43" s="110"/>
      <c r="CR43" s="110"/>
      <c r="CS43" s="110"/>
      <c r="CT43" s="110"/>
      <c r="CU43" s="110"/>
      <c r="CV43" s="110"/>
      <c r="CW43" s="110"/>
      <c r="CX43" s="110"/>
      <c r="CY43" s="110"/>
      <c r="CZ43" s="110"/>
      <c r="DA43" s="110"/>
    </row>
    <row r="44" spans="1:105" s="111" customFormat="1" ht="19.899999999999999" hidden="1" customHeight="1">
      <c r="A44" s="110"/>
      <c r="B44" s="113">
        <f>'Use Cases'!A36</f>
        <v>36</v>
      </c>
      <c r="C44" s="160">
        <f>'Use Cases'!B36</f>
        <v>0</v>
      </c>
      <c r="D44" s="160"/>
      <c r="E44" s="160"/>
      <c r="F44" s="160"/>
      <c r="G44" s="160"/>
      <c r="H44" s="160"/>
      <c r="I44" s="114">
        <f>'Use Cases'!AD36</f>
        <v>0</v>
      </c>
      <c r="J44" s="114">
        <f>'Use Cases'!AE36</f>
        <v>0</v>
      </c>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c r="AU44" s="110"/>
      <c r="AV44" s="110"/>
      <c r="AW44" s="110"/>
      <c r="AX44" s="110"/>
      <c r="AY44" s="110"/>
      <c r="AZ44" s="110"/>
      <c r="BA44" s="110"/>
      <c r="BB44" s="110"/>
      <c r="BC44" s="110"/>
      <c r="BD44" s="110"/>
      <c r="BE44" s="110"/>
      <c r="BF44" s="110"/>
      <c r="BG44" s="110"/>
      <c r="BH44" s="110"/>
      <c r="BI44" s="110"/>
      <c r="BJ44" s="110"/>
      <c r="BK44" s="110"/>
      <c r="BL44" s="110"/>
      <c r="BM44" s="110"/>
      <c r="BN44" s="110"/>
      <c r="BO44" s="110"/>
      <c r="BP44" s="110"/>
      <c r="BQ44" s="110"/>
      <c r="BR44" s="110"/>
      <c r="BS44" s="110"/>
      <c r="BT44" s="110"/>
      <c r="BU44" s="110"/>
      <c r="BV44" s="110"/>
      <c r="BW44" s="110"/>
      <c r="BX44" s="110"/>
      <c r="BY44" s="110"/>
      <c r="BZ44" s="110"/>
      <c r="CA44" s="110"/>
      <c r="CB44" s="110"/>
      <c r="CC44" s="110"/>
      <c r="CD44" s="110"/>
      <c r="CE44" s="110"/>
      <c r="CF44" s="110"/>
      <c r="CG44" s="110"/>
      <c r="CH44" s="110"/>
      <c r="CI44" s="110"/>
      <c r="CJ44" s="110"/>
      <c r="CK44" s="110"/>
      <c r="CL44" s="110"/>
      <c r="CM44" s="110"/>
      <c r="CN44" s="110"/>
      <c r="CO44" s="110"/>
      <c r="CP44" s="110"/>
      <c r="CQ44" s="110"/>
      <c r="CR44" s="110"/>
      <c r="CS44" s="110"/>
      <c r="CT44" s="110"/>
      <c r="CU44" s="110"/>
      <c r="CV44" s="110"/>
      <c r="CW44" s="110"/>
      <c r="CX44" s="110"/>
      <c r="CY44" s="110"/>
      <c r="CZ44" s="110"/>
      <c r="DA44" s="110"/>
    </row>
    <row r="45" spans="1:105" s="111" customFormat="1" ht="19.899999999999999" hidden="1" customHeight="1">
      <c r="A45" s="110"/>
      <c r="B45" s="113">
        <f>'Use Cases'!A37</f>
        <v>37</v>
      </c>
      <c r="C45" s="160">
        <f>'Use Cases'!B37</f>
        <v>0</v>
      </c>
      <c r="D45" s="160"/>
      <c r="E45" s="160"/>
      <c r="F45" s="160"/>
      <c r="G45" s="160"/>
      <c r="H45" s="160"/>
      <c r="I45" s="114">
        <f>'Use Cases'!AD37</f>
        <v>0</v>
      </c>
      <c r="J45" s="114">
        <f>'Use Cases'!AE37</f>
        <v>0</v>
      </c>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row>
    <row r="46" spans="1:105" s="111" customFormat="1" ht="19.899999999999999" hidden="1" customHeight="1">
      <c r="A46" s="110"/>
      <c r="B46" s="113">
        <f>'Use Cases'!A38</f>
        <v>38</v>
      </c>
      <c r="C46" s="160">
        <f>'Use Cases'!B38</f>
        <v>0</v>
      </c>
      <c r="D46" s="160"/>
      <c r="E46" s="160"/>
      <c r="F46" s="160"/>
      <c r="G46" s="160"/>
      <c r="H46" s="160"/>
      <c r="I46" s="114">
        <f>'Use Cases'!AD38</f>
        <v>0</v>
      </c>
      <c r="J46" s="114">
        <f>'Use Cases'!AE38</f>
        <v>0</v>
      </c>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row>
    <row r="47" spans="1:105" s="111" customFormat="1" ht="19.899999999999999" hidden="1" customHeight="1">
      <c r="A47" s="110"/>
      <c r="B47" s="113">
        <f>'Use Cases'!A39</f>
        <v>39</v>
      </c>
      <c r="C47" s="160">
        <f>'Use Cases'!B39</f>
        <v>0</v>
      </c>
      <c r="D47" s="160"/>
      <c r="E47" s="160"/>
      <c r="F47" s="160"/>
      <c r="G47" s="160"/>
      <c r="H47" s="160"/>
      <c r="I47" s="114">
        <f>'Use Cases'!AD39</f>
        <v>0</v>
      </c>
      <c r="J47" s="114">
        <f>'Use Cases'!AE39</f>
        <v>0</v>
      </c>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c r="CW47" s="110"/>
      <c r="CX47" s="110"/>
      <c r="CY47" s="110"/>
      <c r="CZ47" s="110"/>
      <c r="DA47" s="110"/>
    </row>
    <row r="48" spans="1:105" s="111" customFormat="1" ht="19.899999999999999" hidden="1" customHeight="1">
      <c r="A48" s="110"/>
      <c r="B48" s="113">
        <f>'Use Cases'!A40</f>
        <v>40</v>
      </c>
      <c r="C48" s="160">
        <f>'Use Cases'!B40</f>
        <v>0</v>
      </c>
      <c r="D48" s="160"/>
      <c r="E48" s="160"/>
      <c r="F48" s="160"/>
      <c r="G48" s="160"/>
      <c r="H48" s="160"/>
      <c r="I48" s="114">
        <f>'Use Cases'!AD40</f>
        <v>0</v>
      </c>
      <c r="J48" s="114">
        <f>'Use Cases'!AE40</f>
        <v>0</v>
      </c>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c r="CW48" s="110"/>
      <c r="CX48" s="110"/>
      <c r="CY48" s="110"/>
      <c r="CZ48" s="110"/>
      <c r="DA48" s="110"/>
    </row>
    <row r="49" spans="1:105" s="111" customFormat="1" ht="19.899999999999999" hidden="1" customHeight="1">
      <c r="A49" s="110"/>
      <c r="B49" s="113">
        <f>'Use Cases'!A41</f>
        <v>41</v>
      </c>
      <c r="C49" s="160">
        <f>'Use Cases'!B41</f>
        <v>0</v>
      </c>
      <c r="D49" s="160"/>
      <c r="E49" s="160"/>
      <c r="F49" s="160"/>
      <c r="G49" s="160"/>
      <c r="H49" s="160"/>
      <c r="I49" s="114">
        <f>'Use Cases'!AD41</f>
        <v>0</v>
      </c>
      <c r="J49" s="114">
        <f>'Use Cases'!AE41</f>
        <v>0</v>
      </c>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row>
    <row r="50" spans="1:105" s="111" customFormat="1" ht="19.899999999999999" hidden="1" customHeight="1">
      <c r="A50" s="110"/>
      <c r="B50" s="113">
        <f>'Use Cases'!A42</f>
        <v>42</v>
      </c>
      <c r="C50" s="160">
        <f>'Use Cases'!B42</f>
        <v>0</v>
      </c>
      <c r="D50" s="160"/>
      <c r="E50" s="160"/>
      <c r="F50" s="160"/>
      <c r="G50" s="160"/>
      <c r="H50" s="160"/>
      <c r="I50" s="114">
        <f>'Use Cases'!AD42</f>
        <v>0</v>
      </c>
      <c r="J50" s="114">
        <f>'Use Cases'!AE42</f>
        <v>0</v>
      </c>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c r="CW50" s="110"/>
      <c r="CX50" s="110"/>
      <c r="CY50" s="110"/>
      <c r="CZ50" s="110"/>
      <c r="DA50" s="110"/>
    </row>
    <row r="51" spans="1:105" s="111" customFormat="1" ht="19.899999999999999" hidden="1" customHeight="1">
      <c r="A51" s="110"/>
      <c r="B51" s="113">
        <f>'Use Cases'!A43</f>
        <v>43</v>
      </c>
      <c r="C51" s="160">
        <f>'Use Cases'!B43</f>
        <v>0</v>
      </c>
      <c r="D51" s="160"/>
      <c r="E51" s="160"/>
      <c r="F51" s="160"/>
      <c r="G51" s="160"/>
      <c r="H51" s="160"/>
      <c r="I51" s="114">
        <f>'Use Cases'!AD43</f>
        <v>0</v>
      </c>
      <c r="J51" s="114">
        <f>'Use Cases'!AE43</f>
        <v>0</v>
      </c>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row>
    <row r="52" spans="1:105" s="111" customFormat="1" ht="19.899999999999999" hidden="1" customHeight="1">
      <c r="A52" s="110"/>
      <c r="B52" s="113">
        <f>'Use Cases'!A44</f>
        <v>44</v>
      </c>
      <c r="C52" s="160">
        <f>'Use Cases'!B44</f>
        <v>0</v>
      </c>
      <c r="D52" s="160"/>
      <c r="E52" s="160"/>
      <c r="F52" s="160"/>
      <c r="G52" s="160"/>
      <c r="H52" s="160"/>
      <c r="I52" s="114">
        <f>'Use Cases'!AD44</f>
        <v>0</v>
      </c>
      <c r="J52" s="114">
        <f>'Use Cases'!AE44</f>
        <v>0</v>
      </c>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c r="CW52" s="110"/>
      <c r="CX52" s="110"/>
      <c r="CY52" s="110"/>
      <c r="CZ52" s="110"/>
      <c r="DA52" s="110"/>
    </row>
    <row r="53" spans="1:105" s="111" customFormat="1" ht="19.899999999999999" hidden="1" customHeight="1">
      <c r="A53" s="110"/>
      <c r="B53" s="113">
        <f>'Use Cases'!A45</f>
        <v>45</v>
      </c>
      <c r="C53" s="160">
        <f>'Use Cases'!B45</f>
        <v>0</v>
      </c>
      <c r="D53" s="160"/>
      <c r="E53" s="160"/>
      <c r="F53" s="160"/>
      <c r="G53" s="160"/>
      <c r="H53" s="160"/>
      <c r="I53" s="114">
        <f>'Use Cases'!AD45</f>
        <v>0</v>
      </c>
      <c r="J53" s="114">
        <f>'Use Cases'!AE45</f>
        <v>0</v>
      </c>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c r="CW53" s="110"/>
      <c r="CX53" s="110"/>
      <c r="CY53" s="110"/>
      <c r="CZ53" s="110"/>
      <c r="DA53" s="110"/>
    </row>
    <row r="54" spans="1:105" s="111" customFormat="1" ht="19.899999999999999" hidden="1" customHeight="1">
      <c r="A54" s="110"/>
      <c r="B54" s="113">
        <f>'Use Cases'!A46</f>
        <v>46</v>
      </c>
      <c r="C54" s="160">
        <f>'Use Cases'!B46</f>
        <v>0</v>
      </c>
      <c r="D54" s="160"/>
      <c r="E54" s="160"/>
      <c r="F54" s="160"/>
      <c r="G54" s="160"/>
      <c r="H54" s="160"/>
      <c r="I54" s="114">
        <f>'Use Cases'!AD46</f>
        <v>0</v>
      </c>
      <c r="J54" s="114">
        <f>'Use Cases'!AE46</f>
        <v>0</v>
      </c>
      <c r="K54" s="110"/>
      <c r="L54" s="110"/>
      <c r="M54" s="110"/>
      <c r="N54" s="110"/>
      <c r="O54" s="110"/>
      <c r="P54" s="110"/>
      <c r="Q54" s="110"/>
      <c r="R54" s="110"/>
      <c r="S54" s="110"/>
      <c r="T54" s="110"/>
      <c r="U54" s="110"/>
      <c r="V54" s="110"/>
      <c r="W54" s="110"/>
      <c r="X54" s="110"/>
      <c r="Y54" s="110"/>
      <c r="Z54" s="110"/>
      <c r="AA54" s="110"/>
      <c r="AB54" s="110"/>
      <c r="AC54" s="110"/>
      <c r="AD54" s="110"/>
      <c r="AE54" s="110"/>
      <c r="AF54" s="110"/>
      <c r="AG54" s="110"/>
      <c r="AH54" s="110"/>
      <c r="AI54" s="110"/>
      <c r="AJ54" s="110"/>
      <c r="AK54" s="110"/>
      <c r="AL54" s="110"/>
      <c r="AM54" s="110"/>
      <c r="AN54" s="110"/>
      <c r="AO54" s="110"/>
      <c r="AP54" s="110"/>
      <c r="AQ54" s="110"/>
      <c r="AR54" s="110"/>
      <c r="AS54" s="110"/>
      <c r="AT54" s="110"/>
      <c r="AU54" s="110"/>
      <c r="AV54" s="110"/>
      <c r="AW54" s="110"/>
      <c r="AX54" s="110"/>
      <c r="AY54" s="110"/>
      <c r="AZ54" s="110"/>
      <c r="BA54" s="110"/>
      <c r="BB54" s="110"/>
      <c r="BC54" s="110"/>
      <c r="BD54" s="110"/>
      <c r="BE54" s="110"/>
      <c r="BF54" s="110"/>
      <c r="BG54" s="110"/>
      <c r="BH54" s="110"/>
      <c r="BI54" s="110"/>
      <c r="BJ54" s="110"/>
      <c r="BK54" s="110"/>
      <c r="BL54" s="110"/>
      <c r="BM54" s="110"/>
      <c r="BN54" s="110"/>
      <c r="BO54" s="110"/>
      <c r="BP54" s="110"/>
      <c r="BQ54" s="110"/>
      <c r="BR54" s="110"/>
      <c r="BS54" s="110"/>
      <c r="BT54" s="110"/>
      <c r="BU54" s="110"/>
      <c r="BV54" s="110"/>
      <c r="BW54" s="110"/>
      <c r="BX54" s="110"/>
      <c r="BY54" s="110"/>
      <c r="BZ54" s="110"/>
      <c r="CA54" s="110"/>
      <c r="CB54" s="110"/>
      <c r="CC54" s="110"/>
      <c r="CD54" s="110"/>
      <c r="CE54" s="110"/>
      <c r="CF54" s="110"/>
      <c r="CG54" s="110"/>
      <c r="CH54" s="110"/>
      <c r="CI54" s="110"/>
      <c r="CJ54" s="110"/>
      <c r="CK54" s="110"/>
      <c r="CL54" s="110"/>
      <c r="CM54" s="110"/>
      <c r="CN54" s="110"/>
      <c r="CO54" s="110"/>
      <c r="CP54" s="110"/>
      <c r="CQ54" s="110"/>
      <c r="CR54" s="110"/>
      <c r="CS54" s="110"/>
      <c r="CT54" s="110"/>
      <c r="CU54" s="110"/>
      <c r="CV54" s="110"/>
      <c r="CW54" s="110"/>
      <c r="CX54" s="110"/>
      <c r="CY54" s="110"/>
      <c r="CZ54" s="110"/>
      <c r="DA54" s="110"/>
    </row>
    <row r="55" spans="1:105" s="111" customFormat="1" ht="19.899999999999999" hidden="1" customHeight="1">
      <c r="A55" s="110"/>
      <c r="B55" s="113">
        <f>'Use Cases'!A47</f>
        <v>47</v>
      </c>
      <c r="C55" s="160">
        <f>'Use Cases'!B47</f>
        <v>0</v>
      </c>
      <c r="D55" s="160"/>
      <c r="E55" s="160"/>
      <c r="F55" s="160"/>
      <c r="G55" s="160"/>
      <c r="H55" s="160"/>
      <c r="I55" s="114">
        <f>'Use Cases'!AD47</f>
        <v>0</v>
      </c>
      <c r="J55" s="114">
        <f>'Use Cases'!AE47</f>
        <v>0</v>
      </c>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J55" s="110"/>
      <c r="AK55" s="110"/>
      <c r="AL55" s="110"/>
      <c r="AM55" s="110"/>
      <c r="AN55" s="110"/>
      <c r="AO55" s="110"/>
      <c r="AP55" s="110"/>
      <c r="AQ55" s="110"/>
      <c r="AR55" s="110"/>
      <c r="AS55" s="110"/>
      <c r="AT55" s="110"/>
      <c r="AU55" s="110"/>
      <c r="AV55" s="110"/>
      <c r="AW55" s="110"/>
      <c r="AX55" s="110"/>
      <c r="AY55" s="110"/>
      <c r="AZ55" s="110"/>
      <c r="BA55" s="110"/>
      <c r="BB55" s="110"/>
      <c r="BC55" s="110"/>
      <c r="BD55" s="110"/>
      <c r="BE55" s="110"/>
      <c r="BF55" s="110"/>
      <c r="BG55" s="110"/>
      <c r="BH55" s="110"/>
      <c r="BI55" s="110"/>
      <c r="BJ55" s="110"/>
      <c r="BK55" s="110"/>
      <c r="BL55" s="110"/>
      <c r="BM55" s="110"/>
      <c r="BN55" s="110"/>
      <c r="BO55" s="110"/>
      <c r="BP55" s="110"/>
      <c r="BQ55" s="110"/>
      <c r="BR55" s="110"/>
      <c r="BS55" s="110"/>
      <c r="BT55" s="110"/>
      <c r="BU55" s="110"/>
      <c r="BV55" s="110"/>
      <c r="BW55" s="110"/>
      <c r="BX55" s="110"/>
      <c r="BY55" s="110"/>
      <c r="BZ55" s="110"/>
      <c r="CA55" s="110"/>
      <c r="CB55" s="110"/>
      <c r="CC55" s="110"/>
      <c r="CD55" s="110"/>
      <c r="CE55" s="110"/>
      <c r="CF55" s="110"/>
      <c r="CG55" s="110"/>
      <c r="CH55" s="110"/>
      <c r="CI55" s="110"/>
      <c r="CJ55" s="110"/>
      <c r="CK55" s="110"/>
      <c r="CL55" s="110"/>
      <c r="CM55" s="110"/>
      <c r="CN55" s="110"/>
      <c r="CO55" s="110"/>
      <c r="CP55" s="110"/>
      <c r="CQ55" s="110"/>
      <c r="CR55" s="110"/>
      <c r="CS55" s="110"/>
      <c r="CT55" s="110"/>
      <c r="CU55" s="110"/>
      <c r="CV55" s="110"/>
      <c r="CW55" s="110"/>
      <c r="CX55" s="110"/>
      <c r="CY55" s="110"/>
      <c r="CZ55" s="110"/>
      <c r="DA55" s="110"/>
    </row>
    <row r="56" spans="1:105" s="111" customFormat="1" ht="19.899999999999999" hidden="1" customHeight="1">
      <c r="A56" s="110"/>
      <c r="B56" s="113">
        <f>'Use Cases'!A48</f>
        <v>48</v>
      </c>
      <c r="C56" s="160">
        <f>'Use Cases'!B48</f>
        <v>0</v>
      </c>
      <c r="D56" s="160"/>
      <c r="E56" s="160"/>
      <c r="F56" s="160"/>
      <c r="G56" s="160"/>
      <c r="H56" s="160"/>
      <c r="I56" s="114">
        <f>'Use Cases'!AD48</f>
        <v>0</v>
      </c>
      <c r="J56" s="114">
        <f>'Use Cases'!AE48</f>
        <v>0</v>
      </c>
      <c r="K56" s="110"/>
      <c r="L56" s="110"/>
      <c r="M56" s="110"/>
      <c r="N56" s="110"/>
      <c r="O56" s="110"/>
      <c r="P56" s="110"/>
      <c r="Q56" s="110"/>
      <c r="R56" s="110"/>
      <c r="S56" s="110"/>
      <c r="T56" s="110"/>
      <c r="U56" s="110"/>
      <c r="V56" s="110"/>
      <c r="W56" s="110"/>
      <c r="X56" s="110"/>
      <c r="Y56" s="110"/>
      <c r="Z56" s="110"/>
      <c r="AA56" s="110"/>
      <c r="AB56" s="110"/>
      <c r="AC56" s="110"/>
      <c r="AD56" s="110"/>
      <c r="AE56" s="110"/>
      <c r="AF56" s="110"/>
      <c r="AG56" s="110"/>
      <c r="AH56" s="110"/>
      <c r="AI56" s="110"/>
      <c r="AJ56" s="110"/>
      <c r="AK56" s="110"/>
      <c r="AL56" s="110"/>
      <c r="AM56" s="110"/>
      <c r="AN56" s="110"/>
      <c r="AO56" s="110"/>
      <c r="AP56" s="110"/>
      <c r="AQ56" s="110"/>
      <c r="AR56" s="110"/>
      <c r="AS56" s="110"/>
      <c r="AT56" s="110"/>
      <c r="AU56" s="110"/>
      <c r="AV56" s="110"/>
      <c r="AW56" s="110"/>
      <c r="AX56" s="110"/>
      <c r="AY56" s="110"/>
      <c r="AZ56" s="110"/>
      <c r="BA56" s="110"/>
      <c r="BB56" s="110"/>
      <c r="BC56" s="110"/>
      <c r="BD56" s="110"/>
      <c r="BE56" s="110"/>
      <c r="BF56" s="110"/>
      <c r="BG56" s="110"/>
      <c r="BH56" s="110"/>
      <c r="BI56" s="110"/>
      <c r="BJ56" s="110"/>
      <c r="BK56" s="110"/>
      <c r="BL56" s="110"/>
      <c r="BM56" s="110"/>
      <c r="BN56" s="110"/>
      <c r="BO56" s="110"/>
      <c r="BP56" s="110"/>
      <c r="BQ56" s="110"/>
      <c r="BR56" s="110"/>
      <c r="BS56" s="110"/>
      <c r="BT56" s="110"/>
      <c r="BU56" s="110"/>
      <c r="BV56" s="110"/>
      <c r="BW56" s="110"/>
      <c r="BX56" s="110"/>
      <c r="BY56" s="110"/>
      <c r="BZ56" s="110"/>
      <c r="CA56" s="110"/>
      <c r="CB56" s="110"/>
      <c r="CC56" s="110"/>
      <c r="CD56" s="110"/>
      <c r="CE56" s="110"/>
      <c r="CF56" s="110"/>
      <c r="CG56" s="110"/>
      <c r="CH56" s="110"/>
      <c r="CI56" s="110"/>
      <c r="CJ56" s="110"/>
      <c r="CK56" s="110"/>
      <c r="CL56" s="110"/>
      <c r="CM56" s="110"/>
      <c r="CN56" s="110"/>
      <c r="CO56" s="110"/>
      <c r="CP56" s="110"/>
      <c r="CQ56" s="110"/>
      <c r="CR56" s="110"/>
      <c r="CS56" s="110"/>
      <c r="CT56" s="110"/>
      <c r="CU56" s="110"/>
      <c r="CV56" s="110"/>
      <c r="CW56" s="110"/>
      <c r="CX56" s="110"/>
      <c r="CY56" s="110"/>
      <c r="CZ56" s="110"/>
      <c r="DA56" s="110"/>
    </row>
    <row r="57" spans="1:105" s="60" customFormat="1">
      <c r="B57" s="108"/>
      <c r="C57" s="109"/>
    </row>
    <row r="58" spans="1:105" s="60" customFormat="1">
      <c r="B58" s="108"/>
      <c r="C58" s="109"/>
    </row>
    <row r="59" spans="1:105" s="60" customFormat="1">
      <c r="B59" s="108"/>
      <c r="C59" s="109"/>
    </row>
    <row r="60" spans="1:105" s="60" customFormat="1">
      <c r="B60" s="108"/>
      <c r="C60" s="109"/>
    </row>
    <row r="61" spans="1:105" s="60" customFormat="1">
      <c r="B61" s="108"/>
      <c r="C61" s="109"/>
    </row>
    <row r="62" spans="1:105" s="60" customFormat="1">
      <c r="B62" s="108"/>
      <c r="C62" s="109"/>
    </row>
    <row r="63" spans="1:105" s="60" customFormat="1">
      <c r="B63" s="108"/>
      <c r="C63" s="109"/>
    </row>
    <row r="64" spans="1:105" s="60" customFormat="1">
      <c r="B64" s="108"/>
      <c r="C64" s="109"/>
    </row>
    <row r="65" spans="2:3" s="60" customFormat="1">
      <c r="B65" s="108"/>
      <c r="C65" s="109"/>
    </row>
    <row r="66" spans="2:3" s="60" customFormat="1">
      <c r="B66" s="108"/>
      <c r="C66" s="109"/>
    </row>
    <row r="67" spans="2:3" s="60" customFormat="1">
      <c r="B67" s="108"/>
      <c r="C67" s="109"/>
    </row>
    <row r="68" spans="2:3" s="60" customFormat="1">
      <c r="B68" s="108"/>
      <c r="C68" s="109"/>
    </row>
    <row r="69" spans="2:3" s="60" customFormat="1">
      <c r="B69" s="108"/>
      <c r="C69" s="109"/>
    </row>
    <row r="70" spans="2:3" s="60" customFormat="1">
      <c r="B70" s="108"/>
      <c r="C70" s="109"/>
    </row>
    <row r="71" spans="2:3" s="60" customFormat="1">
      <c r="B71" s="108"/>
      <c r="C71" s="109"/>
    </row>
    <row r="72" spans="2:3" s="60" customFormat="1">
      <c r="B72" s="108"/>
      <c r="C72" s="109"/>
    </row>
    <row r="73" spans="2:3" s="60" customFormat="1">
      <c r="B73" s="108"/>
      <c r="C73" s="109"/>
    </row>
    <row r="74" spans="2:3" s="60" customFormat="1">
      <c r="B74" s="108"/>
      <c r="C74" s="109"/>
    </row>
    <row r="75" spans="2:3" s="60" customFormat="1">
      <c r="B75" s="108"/>
      <c r="C75" s="109"/>
    </row>
    <row r="76" spans="2:3" s="60" customFormat="1">
      <c r="B76" s="108"/>
      <c r="C76" s="109"/>
    </row>
    <row r="77" spans="2:3" s="60" customFormat="1">
      <c r="B77" s="108"/>
      <c r="C77" s="109"/>
    </row>
    <row r="78" spans="2:3" s="60" customFormat="1">
      <c r="B78" s="108"/>
      <c r="C78" s="109"/>
    </row>
    <row r="79" spans="2:3" s="60" customFormat="1">
      <c r="B79" s="108"/>
      <c r="C79" s="109"/>
    </row>
    <row r="80" spans="2:3" s="60" customFormat="1">
      <c r="B80" s="108"/>
      <c r="C80" s="109"/>
    </row>
    <row r="81" spans="2:3" s="60" customFormat="1">
      <c r="B81" s="108"/>
      <c r="C81" s="109"/>
    </row>
    <row r="82" spans="2:3" s="60" customFormat="1">
      <c r="B82" s="108"/>
      <c r="C82" s="109"/>
    </row>
    <row r="83" spans="2:3" s="60" customFormat="1">
      <c r="B83" s="108"/>
    </row>
    <row r="84" spans="2:3" s="60" customFormat="1">
      <c r="B84" s="108"/>
    </row>
    <row r="85" spans="2:3" s="60" customFormat="1">
      <c r="B85" s="108"/>
    </row>
    <row r="86" spans="2:3" s="60" customFormat="1">
      <c r="B86" s="108"/>
    </row>
    <row r="87" spans="2:3" s="60" customFormat="1">
      <c r="B87" s="108"/>
    </row>
    <row r="88" spans="2:3" s="60" customFormat="1">
      <c r="B88" s="108"/>
    </row>
    <row r="89" spans="2:3" s="60" customFormat="1">
      <c r="B89" s="108"/>
    </row>
    <row r="90" spans="2:3" s="60" customFormat="1">
      <c r="B90" s="108"/>
    </row>
    <row r="91" spans="2:3" s="60" customFormat="1">
      <c r="B91" s="108"/>
    </row>
    <row r="92" spans="2:3" s="60" customFormat="1">
      <c r="B92" s="108"/>
    </row>
    <row r="93" spans="2:3" s="60" customFormat="1">
      <c r="B93" s="108"/>
    </row>
    <row r="94" spans="2:3" s="60" customFormat="1">
      <c r="B94" s="108"/>
    </row>
    <row r="95" spans="2:3" s="60" customFormat="1">
      <c r="B95" s="108"/>
    </row>
    <row r="96" spans="2:3" s="60" customFormat="1">
      <c r="B96" s="108"/>
    </row>
    <row r="97" spans="2:2" s="60" customFormat="1">
      <c r="B97" s="108"/>
    </row>
    <row r="98" spans="2:2" s="60" customFormat="1">
      <c r="B98" s="108"/>
    </row>
    <row r="99" spans="2:2" s="60" customFormat="1">
      <c r="B99" s="108"/>
    </row>
    <row r="100" spans="2:2" s="60" customFormat="1">
      <c r="B100" s="108"/>
    </row>
  </sheetData>
  <autoFilter ref="B11:J56" xr:uid="{472553CD-8F61-F840-8716-2B9C3A6A1487}">
    <filterColumn colId="1" showButton="0"/>
    <filterColumn colId="2" showButton="0"/>
    <filterColumn colId="3" showButton="0"/>
    <filterColumn colId="4" showButton="0"/>
    <filterColumn colId="5" showButton="0"/>
    <filterColumn colId="7">
      <customFilters>
        <customFilter operator="notEqual" val="0"/>
      </customFilters>
    </filterColumn>
  </autoFilter>
  <mergeCells count="50">
    <mergeCell ref="B2:J2"/>
    <mergeCell ref="B10:J10"/>
    <mergeCell ref="C52:H52"/>
    <mergeCell ref="C53:H53"/>
    <mergeCell ref="C54:H54"/>
    <mergeCell ref="C42:H42"/>
    <mergeCell ref="C43:H43"/>
    <mergeCell ref="C44:H44"/>
    <mergeCell ref="C45:H45"/>
    <mergeCell ref="C46:H46"/>
    <mergeCell ref="C37:H37"/>
    <mergeCell ref="C38:H38"/>
    <mergeCell ref="C39:H39"/>
    <mergeCell ref="C40:H40"/>
    <mergeCell ref="C41:H41"/>
    <mergeCell ref="C32:H32"/>
    <mergeCell ref="C55:H55"/>
    <mergeCell ref="C56:H56"/>
    <mergeCell ref="C47:H47"/>
    <mergeCell ref="C48:H48"/>
    <mergeCell ref="C49:H49"/>
    <mergeCell ref="C50:H50"/>
    <mergeCell ref="C51:H51"/>
    <mergeCell ref="C33:H33"/>
    <mergeCell ref="C34:H34"/>
    <mergeCell ref="C35:H35"/>
    <mergeCell ref="C36:H36"/>
    <mergeCell ref="C27:H27"/>
    <mergeCell ref="C28:H28"/>
    <mergeCell ref="C29:H29"/>
    <mergeCell ref="C30:H30"/>
    <mergeCell ref="C31:H31"/>
    <mergeCell ref="C22:H22"/>
    <mergeCell ref="C23:H23"/>
    <mergeCell ref="C24:H24"/>
    <mergeCell ref="C25:H25"/>
    <mergeCell ref="C26:H26"/>
    <mergeCell ref="C18:H18"/>
    <mergeCell ref="C19:H19"/>
    <mergeCell ref="C20:H20"/>
    <mergeCell ref="C21:H21"/>
    <mergeCell ref="C14:H14"/>
    <mergeCell ref="C15:H15"/>
    <mergeCell ref="C16:H16"/>
    <mergeCell ref="C17:H17"/>
    <mergeCell ref="E9:H9"/>
    <mergeCell ref="C4:C7"/>
    <mergeCell ref="C11:H11"/>
    <mergeCell ref="C12:H12"/>
    <mergeCell ref="C13:H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3696-59A6-3448-B337-FD7C05BECD10}">
  <dimension ref="A2:G57"/>
  <sheetViews>
    <sheetView zoomScale="60" zoomScaleNormal="60" workbookViewId="0">
      <selection activeCell="E61" sqref="E61"/>
    </sheetView>
  </sheetViews>
  <sheetFormatPr defaultColWidth="10.75" defaultRowHeight="15.6" outlineLevelRow="1"/>
  <cols>
    <col min="1" max="1" width="22.75" style="11" customWidth="1"/>
    <col min="2" max="2" width="27.25" style="11" customWidth="1"/>
    <col min="3" max="3" width="25.25" style="11" customWidth="1"/>
    <col min="4" max="4" width="26.75" style="11" customWidth="1"/>
    <col min="5" max="5" width="27.75" style="11" customWidth="1"/>
    <col min="6" max="6" width="18" style="11" customWidth="1"/>
    <col min="7" max="7" width="50.25" style="11" customWidth="1"/>
    <col min="8" max="16384" width="10.75" style="11"/>
  </cols>
  <sheetData>
    <row r="2" spans="1:7" ht="22.9">
      <c r="A2" s="10" t="s">
        <v>144</v>
      </c>
    </row>
    <row r="4" spans="1:7" s="13" customFormat="1">
      <c r="A4" s="12" t="s">
        <v>145</v>
      </c>
      <c r="B4" s="12" t="s">
        <v>146</v>
      </c>
      <c r="C4" s="12" t="s">
        <v>147</v>
      </c>
      <c r="D4" s="12" t="s">
        <v>148</v>
      </c>
      <c r="E4" s="12" t="s">
        <v>149</v>
      </c>
      <c r="F4" s="29" t="s">
        <v>150</v>
      </c>
      <c r="G4" s="29" t="s">
        <v>151</v>
      </c>
    </row>
    <row r="5" spans="1:7" s="16" customFormat="1" ht="73.150000000000006" customHeight="1">
      <c r="A5" s="163" t="s">
        <v>0</v>
      </c>
      <c r="B5" s="30" t="s">
        <v>152</v>
      </c>
      <c r="C5" s="14" t="s">
        <v>153</v>
      </c>
      <c r="D5" s="15" t="s">
        <v>154</v>
      </c>
      <c r="E5" s="26" t="s">
        <v>155</v>
      </c>
      <c r="F5" s="56">
        <v>0.2</v>
      </c>
      <c r="G5" s="57" t="s">
        <v>156</v>
      </c>
    </row>
    <row r="6" spans="1:7" s="16" customFormat="1" ht="45">
      <c r="A6" s="164"/>
      <c r="B6" s="30" t="s">
        <v>157</v>
      </c>
      <c r="C6" s="14" t="s">
        <v>158</v>
      </c>
      <c r="D6" s="15" t="s">
        <v>159</v>
      </c>
      <c r="E6" s="26" t="s">
        <v>160</v>
      </c>
      <c r="F6" s="56">
        <v>0.15</v>
      </c>
      <c r="G6" s="57" t="s">
        <v>161</v>
      </c>
    </row>
    <row r="7" spans="1:7" s="16" customFormat="1" ht="36" customHeight="1">
      <c r="A7" s="164"/>
      <c r="B7" s="30" t="s">
        <v>162</v>
      </c>
      <c r="C7" s="14" t="s">
        <v>163</v>
      </c>
      <c r="D7" s="15" t="s">
        <v>164</v>
      </c>
      <c r="E7" s="26" t="s">
        <v>165</v>
      </c>
      <c r="F7" s="56">
        <v>0.15</v>
      </c>
      <c r="G7" s="57" t="s">
        <v>166</v>
      </c>
    </row>
    <row r="8" spans="1:7" s="16" customFormat="1" ht="43.9" customHeight="1">
      <c r="A8" s="164"/>
      <c r="B8" s="30" t="s">
        <v>167</v>
      </c>
      <c r="C8" s="14" t="s">
        <v>168</v>
      </c>
      <c r="D8" s="15" t="s">
        <v>169</v>
      </c>
      <c r="E8" s="26" t="s">
        <v>170</v>
      </c>
      <c r="F8" s="56">
        <v>0.25</v>
      </c>
      <c r="G8" s="57" t="s">
        <v>171</v>
      </c>
    </row>
    <row r="9" spans="1:7" s="16" customFormat="1" ht="30">
      <c r="A9" s="165"/>
      <c r="B9" s="144" t="s">
        <v>172</v>
      </c>
      <c r="C9" s="17" t="s">
        <v>173</v>
      </c>
      <c r="D9" s="18" t="s">
        <v>174</v>
      </c>
      <c r="E9" s="27" t="s">
        <v>175</v>
      </c>
      <c r="F9" s="56">
        <v>0.25</v>
      </c>
      <c r="G9" s="57" t="s">
        <v>176</v>
      </c>
    </row>
    <row r="10" spans="1:7" s="16" customFormat="1" ht="31.15">
      <c r="A10" s="166" t="s">
        <v>1</v>
      </c>
      <c r="B10" s="141" t="s">
        <v>177</v>
      </c>
      <c r="C10" s="19" t="s">
        <v>178</v>
      </c>
      <c r="D10" s="20" t="s">
        <v>179</v>
      </c>
      <c r="E10" s="28" t="s">
        <v>180</v>
      </c>
      <c r="F10" s="56">
        <v>0.2</v>
      </c>
      <c r="G10" s="57" t="s">
        <v>181</v>
      </c>
    </row>
    <row r="11" spans="1:7" s="16" customFormat="1" ht="34.9" customHeight="1">
      <c r="A11" s="167"/>
      <c r="B11" s="141" t="s">
        <v>182</v>
      </c>
      <c r="C11" s="19" t="s">
        <v>183</v>
      </c>
      <c r="D11" s="20" t="s">
        <v>184</v>
      </c>
      <c r="E11" s="28" t="s">
        <v>185</v>
      </c>
      <c r="F11" s="56">
        <f>0.15</f>
        <v>0.15</v>
      </c>
      <c r="G11" s="57" t="s">
        <v>186</v>
      </c>
    </row>
    <row r="12" spans="1:7" s="16" customFormat="1" ht="45">
      <c r="A12" s="167"/>
      <c r="B12" s="141" t="s">
        <v>187</v>
      </c>
      <c r="C12" s="19" t="s">
        <v>188</v>
      </c>
      <c r="D12" s="20" t="s">
        <v>189</v>
      </c>
      <c r="E12" s="28" t="s">
        <v>190</v>
      </c>
      <c r="F12" s="56">
        <v>0.1</v>
      </c>
      <c r="G12" s="57" t="s">
        <v>191</v>
      </c>
    </row>
    <row r="13" spans="1:7" s="16" customFormat="1" ht="36" customHeight="1">
      <c r="A13" s="167"/>
      <c r="B13" s="141" t="s">
        <v>192</v>
      </c>
      <c r="C13" s="19" t="s">
        <v>193</v>
      </c>
      <c r="D13" s="20" t="s">
        <v>194</v>
      </c>
      <c r="E13" s="28" t="s">
        <v>195</v>
      </c>
      <c r="F13" s="56">
        <v>0.1</v>
      </c>
      <c r="G13" s="57" t="s">
        <v>196</v>
      </c>
    </row>
    <row r="14" spans="1:7" s="16" customFormat="1" ht="39" customHeight="1">
      <c r="A14" s="167"/>
      <c r="B14" s="141" t="s">
        <v>197</v>
      </c>
      <c r="C14" s="19" t="s">
        <v>195</v>
      </c>
      <c r="D14" s="20" t="s">
        <v>194</v>
      </c>
      <c r="E14" s="28" t="s">
        <v>193</v>
      </c>
      <c r="F14" s="56">
        <v>0.05</v>
      </c>
      <c r="G14" s="57" t="s">
        <v>198</v>
      </c>
    </row>
    <row r="15" spans="1:7" s="16" customFormat="1" ht="40.9" customHeight="1">
      <c r="A15" s="167"/>
      <c r="B15" s="141" t="s">
        <v>199</v>
      </c>
      <c r="C15" s="19" t="s">
        <v>200</v>
      </c>
      <c r="D15" s="20" t="s">
        <v>201</v>
      </c>
      <c r="E15" s="28" t="s">
        <v>202</v>
      </c>
      <c r="F15" s="56">
        <v>0.2</v>
      </c>
      <c r="G15" s="57" t="s">
        <v>203</v>
      </c>
    </row>
    <row r="16" spans="1:7" s="142" customFormat="1" ht="45">
      <c r="A16" s="167"/>
      <c r="B16" s="141" t="s">
        <v>204</v>
      </c>
      <c r="C16" s="19" t="s">
        <v>205</v>
      </c>
      <c r="D16" s="20" t="s">
        <v>206</v>
      </c>
      <c r="E16" s="28" t="s">
        <v>207</v>
      </c>
      <c r="F16" s="56">
        <v>0.02</v>
      </c>
      <c r="G16" s="57" t="s">
        <v>208</v>
      </c>
    </row>
    <row r="17" spans="1:7" s="142" customFormat="1" ht="31.15">
      <c r="A17" s="167"/>
      <c r="B17" s="141" t="s">
        <v>209</v>
      </c>
      <c r="C17" s="19" t="s">
        <v>210</v>
      </c>
      <c r="D17" s="20" t="s">
        <v>211</v>
      </c>
      <c r="E17" s="28" t="s">
        <v>212</v>
      </c>
      <c r="F17" s="56">
        <v>0.08</v>
      </c>
      <c r="G17" s="57" t="s">
        <v>213</v>
      </c>
    </row>
    <row r="18" spans="1:7" ht="75">
      <c r="A18" s="167"/>
      <c r="B18" s="141" t="s">
        <v>214</v>
      </c>
      <c r="C18" s="19" t="s">
        <v>215</v>
      </c>
      <c r="D18" s="20" t="s">
        <v>216</v>
      </c>
      <c r="E18" s="28" t="s">
        <v>217</v>
      </c>
      <c r="F18" s="56">
        <v>0.1</v>
      </c>
      <c r="G18" s="57" t="s">
        <v>218</v>
      </c>
    </row>
    <row r="19" spans="1:7" ht="54" customHeight="1">
      <c r="A19" s="168"/>
      <c r="B19" s="145" t="s">
        <v>219</v>
      </c>
      <c r="C19" s="146" t="s">
        <v>220</v>
      </c>
      <c r="D19" s="147" t="s">
        <v>221</v>
      </c>
      <c r="E19" s="148" t="s">
        <v>222</v>
      </c>
      <c r="F19" s="149">
        <v>0</v>
      </c>
      <c r="G19" s="150" t="s">
        <v>223</v>
      </c>
    </row>
    <row r="23" spans="1:7" hidden="1"/>
    <row r="24" spans="1:7" s="13" customFormat="1" hidden="1">
      <c r="A24" s="21" t="s">
        <v>145</v>
      </c>
      <c r="B24" s="21" t="s">
        <v>146</v>
      </c>
      <c r="C24" s="21" t="s">
        <v>147</v>
      </c>
      <c r="D24" s="21" t="s">
        <v>148</v>
      </c>
      <c r="E24" s="21" t="s">
        <v>149</v>
      </c>
    </row>
    <row r="25" spans="1:7" s="16" customFormat="1" ht="30" hidden="1" outlineLevel="1">
      <c r="A25" s="22" t="s">
        <v>224</v>
      </c>
      <c r="B25" s="22" t="s">
        <v>225</v>
      </c>
      <c r="C25" s="23" t="s">
        <v>226</v>
      </c>
      <c r="D25" s="24" t="s">
        <v>227</v>
      </c>
      <c r="E25" s="25" t="s">
        <v>228</v>
      </c>
    </row>
    <row r="26" spans="1:7" s="16" customFormat="1" ht="45" hidden="1" outlineLevel="1">
      <c r="A26" s="22" t="s">
        <v>224</v>
      </c>
      <c r="B26" s="22" t="s">
        <v>229</v>
      </c>
      <c r="C26" s="23" t="s">
        <v>230</v>
      </c>
      <c r="D26" s="24" t="s">
        <v>231</v>
      </c>
      <c r="E26" s="25" t="s">
        <v>232</v>
      </c>
    </row>
    <row r="27" spans="1:7" s="16" customFormat="1" ht="45" hidden="1" outlineLevel="1">
      <c r="A27" s="22" t="s">
        <v>224</v>
      </c>
      <c r="B27" s="22" t="s">
        <v>233</v>
      </c>
      <c r="C27" s="23" t="s">
        <v>234</v>
      </c>
      <c r="D27" s="24" t="s">
        <v>235</v>
      </c>
      <c r="E27" s="25" t="s">
        <v>236</v>
      </c>
    </row>
    <row r="28" spans="1:7" s="16" customFormat="1" ht="30" hidden="1" outlineLevel="1">
      <c r="A28" s="22" t="s">
        <v>224</v>
      </c>
      <c r="B28" s="22" t="s">
        <v>237</v>
      </c>
      <c r="C28" s="23" t="s">
        <v>238</v>
      </c>
      <c r="D28" s="24" t="s">
        <v>239</v>
      </c>
      <c r="E28" s="25" t="s">
        <v>240</v>
      </c>
    </row>
    <row r="29" spans="1:7" s="16" customFormat="1" ht="45" hidden="1" outlineLevel="1">
      <c r="A29" s="22" t="s">
        <v>224</v>
      </c>
      <c r="B29" s="22" t="s">
        <v>241</v>
      </c>
      <c r="C29" s="23" t="s">
        <v>242</v>
      </c>
      <c r="D29" s="24" t="s">
        <v>243</v>
      </c>
      <c r="E29" s="25" t="s">
        <v>240</v>
      </c>
    </row>
    <row r="30" spans="1:7" s="16" customFormat="1" ht="45" hidden="1" outlineLevel="1">
      <c r="A30" s="22" t="s">
        <v>224</v>
      </c>
      <c r="B30" s="22" t="s">
        <v>244</v>
      </c>
      <c r="C30" s="23" t="s">
        <v>245</v>
      </c>
      <c r="D30" s="24" t="s">
        <v>246</v>
      </c>
      <c r="E30" s="25" t="s">
        <v>247</v>
      </c>
    </row>
    <row r="31" spans="1:7" s="16" customFormat="1" ht="45" hidden="1" outlineLevel="1">
      <c r="A31" s="22" t="s">
        <v>224</v>
      </c>
      <c r="B31" s="22" t="s">
        <v>248</v>
      </c>
      <c r="C31" s="23" t="s">
        <v>173</v>
      </c>
      <c r="D31" s="24" t="s">
        <v>174</v>
      </c>
      <c r="E31" s="25" t="s">
        <v>175</v>
      </c>
    </row>
    <row r="32" spans="1:7" s="16" customFormat="1" ht="15" hidden="1">
      <c r="A32" s="22" t="s">
        <v>249</v>
      </c>
      <c r="B32" s="22" t="s">
        <v>250</v>
      </c>
      <c r="C32" s="23" t="s">
        <v>251</v>
      </c>
      <c r="D32" s="24" t="s">
        <v>252</v>
      </c>
      <c r="E32" s="25" t="s">
        <v>253</v>
      </c>
    </row>
    <row r="33" spans="1:5" s="16" customFormat="1" ht="30" hidden="1">
      <c r="A33" s="22" t="s">
        <v>249</v>
      </c>
      <c r="B33" s="22" t="s">
        <v>254</v>
      </c>
      <c r="C33" s="23" t="s">
        <v>255</v>
      </c>
      <c r="D33" s="24" t="s">
        <v>256</v>
      </c>
      <c r="E33" s="25" t="s">
        <v>257</v>
      </c>
    </row>
    <row r="34" spans="1:5" s="16" customFormat="1" ht="45" hidden="1">
      <c r="A34" s="22" t="s">
        <v>249</v>
      </c>
      <c r="B34" s="22" t="s">
        <v>258</v>
      </c>
      <c r="C34" s="23" t="s">
        <v>259</v>
      </c>
      <c r="D34" s="24" t="s">
        <v>260</v>
      </c>
      <c r="E34" s="25" t="s">
        <v>261</v>
      </c>
    </row>
    <row r="35" spans="1:5" s="16" customFormat="1" ht="90" hidden="1">
      <c r="A35" s="22" t="s">
        <v>249</v>
      </c>
      <c r="B35" s="22" t="s">
        <v>262</v>
      </c>
      <c r="C35" s="23" t="s">
        <v>263</v>
      </c>
      <c r="D35" s="24" t="s">
        <v>264</v>
      </c>
      <c r="E35" s="25" t="s">
        <v>265</v>
      </c>
    </row>
    <row r="36" spans="1:5" s="16" customFormat="1" ht="90" hidden="1">
      <c r="A36" s="22" t="s">
        <v>249</v>
      </c>
      <c r="B36" s="22" t="s">
        <v>266</v>
      </c>
      <c r="C36" s="23" t="s">
        <v>267</v>
      </c>
      <c r="D36" s="24" t="s">
        <v>268</v>
      </c>
      <c r="E36" s="25" t="s">
        <v>269</v>
      </c>
    </row>
    <row r="37" spans="1:5" hidden="1"/>
    <row r="38" spans="1:5" hidden="1"/>
    <row r="39" spans="1:5" hidden="1"/>
    <row r="40" spans="1:5" hidden="1"/>
    <row r="41" spans="1:5" hidden="1"/>
    <row r="42" spans="1:5" hidden="1"/>
    <row r="43" spans="1:5" hidden="1"/>
    <row r="44" spans="1:5" hidden="1"/>
    <row r="45" spans="1:5" hidden="1"/>
    <row r="46" spans="1:5" hidden="1"/>
    <row r="47" spans="1:5" hidden="1"/>
    <row r="48" spans="1:5" hidden="1"/>
    <row r="49" hidden="1"/>
    <row r="50" hidden="1"/>
    <row r="51" hidden="1"/>
    <row r="52" hidden="1"/>
    <row r="53" hidden="1"/>
    <row r="54" hidden="1"/>
    <row r="55" hidden="1"/>
    <row r="56" hidden="1"/>
    <row r="57" hidden="1"/>
  </sheetData>
  <mergeCells count="2">
    <mergeCell ref="A5:A9"/>
    <mergeCell ref="A10:A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237BE-823C-4948-8135-3E3C44A896DC}">
  <dimension ref="A1:A11"/>
  <sheetViews>
    <sheetView workbookViewId="0">
      <selection sqref="A1:A11"/>
    </sheetView>
  </sheetViews>
  <sheetFormatPr defaultColWidth="8.75" defaultRowHeight="15.6"/>
  <cols>
    <col min="1" max="1" width="46.25" bestFit="1" customWidth="1"/>
  </cols>
  <sheetData>
    <row r="1" spans="1:1">
      <c r="A1" t="s">
        <v>10</v>
      </c>
    </row>
    <row r="2" spans="1:1">
      <c r="A2" t="s">
        <v>270</v>
      </c>
    </row>
    <row r="3" spans="1:1">
      <c r="A3" t="s">
        <v>39</v>
      </c>
    </row>
    <row r="4" spans="1:1">
      <c r="A4" t="s">
        <v>271</v>
      </c>
    </row>
    <row r="5" spans="1:1">
      <c r="A5" t="s">
        <v>77</v>
      </c>
    </row>
    <row r="6" spans="1:1">
      <c r="A6" t="s">
        <v>272</v>
      </c>
    </row>
    <row r="7" spans="1:1">
      <c r="A7" t="s">
        <v>273</v>
      </c>
    </row>
    <row r="8" spans="1:1">
      <c r="A8" t="s">
        <v>274</v>
      </c>
    </row>
    <row r="9" spans="1:1">
      <c r="A9" t="s">
        <v>51</v>
      </c>
    </row>
    <row r="10" spans="1:1">
      <c r="A10" t="s">
        <v>25</v>
      </c>
    </row>
    <row r="11" spans="1:1">
      <c r="A1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Javier Canon</dc:creator>
  <cp:keywords/>
  <dc:description/>
  <cp:lastModifiedBy>Leong, Herman</cp:lastModifiedBy>
  <cp:revision/>
  <dcterms:created xsi:type="dcterms:W3CDTF">2019-07-31T20:01:24Z</dcterms:created>
  <dcterms:modified xsi:type="dcterms:W3CDTF">2019-08-23T16:55:53Z</dcterms:modified>
  <cp:category/>
  <cp:contentStatus/>
</cp:coreProperties>
</file>