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jcanon/Desktop/CVX-px/Use Case Summary/"/>
    </mc:Choice>
  </mc:AlternateContent>
  <xr:revisionPtr revIDLastSave="0" documentId="13_ncr:1_{2F9B2830-F26F-8F47-8C5D-B94AC0E11B40}" xr6:coauthVersionLast="45" xr6:coauthVersionMax="45" xr10:uidLastSave="{00000000-0000-0000-0000-000000000000}"/>
  <bookViews>
    <workbookView xWindow="38400" yWindow="0" windowWidth="38400" windowHeight="21600" xr2:uid="{650D7404-ED66-7A43-A37D-F3EA05A8A7C8}"/>
  </bookViews>
  <sheets>
    <sheet name="Proposals" sheetId="2" r:id="rId1"/>
    <sheet name="HeatMap" sheetId="4" r:id="rId2"/>
    <sheet name="Score Card" sheetId="3" r:id="rId3"/>
    <sheet name="Dropdown" sheetId="5" state="hidden" r:id="rId4"/>
  </sheets>
  <definedNames>
    <definedName name="_xlnm._FilterDatabase" localSheetId="1" hidden="1">HeatMap!$B$11:$J$56</definedName>
    <definedName name="_xlnm._FilterDatabase" localSheetId="0" hidden="1">Proposals!$A$3:$W$50</definedName>
    <definedName name="Status">Dropdown!$A$2:$A$11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7" i="4" l="1"/>
  <c r="U3" i="2" l="1"/>
  <c r="T3" i="2"/>
  <c r="S3" i="2"/>
  <c r="U4" i="2"/>
  <c r="T4" i="2"/>
  <c r="S4" i="2"/>
  <c r="R3" i="2"/>
  <c r="R4" i="2"/>
  <c r="F11" i="3"/>
  <c r="J39" i="4" l="1"/>
  <c r="J40" i="4"/>
  <c r="J41" i="4"/>
  <c r="J42" i="4"/>
  <c r="J43" i="4"/>
  <c r="J44" i="4"/>
  <c r="J45" i="4"/>
  <c r="J46" i="4"/>
  <c r="J47" i="4"/>
  <c r="J48" i="4"/>
  <c r="J49" i="4"/>
  <c r="J50" i="4"/>
  <c r="J51" i="4"/>
  <c r="J52" i="4"/>
  <c r="J53" i="4"/>
  <c r="J54" i="4"/>
  <c r="J55" i="4"/>
  <c r="J56" i="4"/>
  <c r="I39" i="4"/>
  <c r="I40" i="4"/>
  <c r="I41" i="4"/>
  <c r="I42" i="4"/>
  <c r="I43" i="4"/>
  <c r="I44" i="4"/>
  <c r="I45" i="4"/>
  <c r="I46" i="4"/>
  <c r="I47" i="4"/>
  <c r="I48" i="4"/>
  <c r="I49" i="4"/>
  <c r="I50" i="4"/>
  <c r="I51" i="4"/>
  <c r="I52" i="4"/>
  <c r="I53" i="4"/>
  <c r="I54" i="4"/>
  <c r="I55" i="4"/>
  <c r="I56" i="4"/>
  <c r="C41" i="4"/>
  <c r="C42" i="4"/>
  <c r="C43" i="4"/>
  <c r="C44" i="4"/>
  <c r="C45" i="4"/>
  <c r="C46" i="4"/>
  <c r="C47" i="4"/>
  <c r="C48" i="4"/>
  <c r="C49" i="4"/>
  <c r="C50" i="4"/>
  <c r="C51" i="4"/>
  <c r="C52" i="4"/>
  <c r="C53" i="4"/>
  <c r="C54" i="4"/>
  <c r="C55" i="4"/>
  <c r="C56" i="4"/>
  <c r="B46" i="4"/>
  <c r="B47" i="4"/>
  <c r="B48" i="4"/>
  <c r="B49" i="4"/>
  <c r="B50" i="4"/>
  <c r="B51" i="4"/>
  <c r="B52" i="4"/>
  <c r="B53" i="4"/>
  <c r="B54" i="4"/>
  <c r="B55" i="4"/>
  <c r="B56" i="4"/>
  <c r="B37" i="4"/>
  <c r="B38" i="4"/>
  <c r="B39" i="4"/>
  <c r="B40" i="4"/>
  <c r="B41" i="4"/>
  <c r="B42" i="4"/>
  <c r="B43" i="4"/>
  <c r="B44" i="4"/>
  <c r="B45" i="4"/>
  <c r="C13" i="4"/>
  <c r="C14" i="4"/>
  <c r="C15" i="4"/>
  <c r="C16" i="4"/>
  <c r="C17" i="4"/>
  <c r="C18" i="4"/>
  <c r="C19" i="4"/>
  <c r="C20" i="4"/>
  <c r="C21" i="4"/>
  <c r="C22" i="4"/>
  <c r="C23" i="4"/>
  <c r="C24" i="4"/>
  <c r="C25" i="4"/>
  <c r="C26" i="4"/>
  <c r="C27" i="4"/>
  <c r="C28" i="4"/>
  <c r="C29" i="4"/>
  <c r="C30" i="4"/>
  <c r="C31" i="4"/>
  <c r="C32" i="4"/>
  <c r="C33" i="4"/>
  <c r="C34" i="4"/>
  <c r="C35" i="4"/>
  <c r="C36" i="4"/>
  <c r="C38" i="4"/>
  <c r="C39" i="4"/>
  <c r="C40" i="4"/>
  <c r="C12" i="4"/>
  <c r="B13" i="4"/>
  <c r="B14" i="4"/>
  <c r="B15" i="4"/>
  <c r="B16" i="4"/>
  <c r="B17" i="4"/>
  <c r="B18" i="4"/>
  <c r="B19" i="4"/>
  <c r="B20" i="4"/>
  <c r="B21" i="4"/>
  <c r="B22" i="4"/>
  <c r="B23" i="4"/>
  <c r="B24" i="4"/>
  <c r="B25" i="4"/>
  <c r="B26" i="4"/>
  <c r="B27" i="4"/>
  <c r="B28" i="4"/>
  <c r="B29" i="4"/>
  <c r="B30" i="4"/>
  <c r="B31" i="4"/>
  <c r="B32" i="4"/>
  <c r="B33" i="4"/>
  <c r="B34" i="4"/>
  <c r="B35" i="4"/>
  <c r="B36" i="4"/>
  <c r="B12" i="4"/>
  <c r="X50" i="2" l="1"/>
  <c r="Y50" i="2"/>
  <c r="Y32" i="2"/>
  <c r="Y33" i="2"/>
  <c r="Y34" i="2"/>
  <c r="Y35" i="2"/>
  <c r="Y36" i="2"/>
  <c r="Y37" i="2"/>
  <c r="Y38" i="2"/>
  <c r="Y39" i="2"/>
  <c r="Y40" i="2"/>
  <c r="Y41" i="2"/>
  <c r="Y42" i="2"/>
  <c r="Y43" i="2"/>
  <c r="Y44" i="2"/>
  <c r="Y45" i="2"/>
  <c r="Y46" i="2"/>
  <c r="Y47" i="2"/>
  <c r="Y48" i="2"/>
  <c r="Y49" i="2"/>
  <c r="X32" i="2"/>
  <c r="X33" i="2"/>
  <c r="X34" i="2"/>
  <c r="X35" i="2"/>
  <c r="X36" i="2"/>
  <c r="X37" i="2"/>
  <c r="X38" i="2"/>
  <c r="X39" i="2"/>
  <c r="X40" i="2"/>
  <c r="X41" i="2"/>
  <c r="X42" i="2"/>
  <c r="X43" i="2"/>
  <c r="X44" i="2"/>
  <c r="X45" i="2"/>
  <c r="X46" i="2"/>
  <c r="X47" i="2"/>
  <c r="X48" i="2"/>
  <c r="X49" i="2"/>
  <c r="AE33" i="2" l="1"/>
  <c r="AD32" i="2"/>
  <c r="AJ46" i="2"/>
  <c r="AE50" i="2"/>
  <c r="Z43" i="2"/>
  <c r="AF42" i="2"/>
  <c r="Z35" i="2"/>
  <c r="AN41" i="2"/>
  <c r="AA36" i="2"/>
  <c r="AM50" i="2"/>
  <c r="AJ38" i="2"/>
  <c r="AB45" i="2"/>
  <c r="AD40" i="2"/>
  <c r="AB37" i="2"/>
  <c r="AA44" i="2"/>
  <c r="AL50" i="2"/>
  <c r="AF34" i="2"/>
  <c r="AI50" i="2"/>
  <c r="Z49" i="2"/>
  <c r="AB41" i="2"/>
  <c r="AB33" i="2"/>
  <c r="AN50" i="2"/>
  <c r="AA50" i="2"/>
  <c r="AM32" i="2"/>
  <c r="AG48" i="2"/>
  <c r="AA40" i="2"/>
  <c r="AA32" i="2"/>
  <c r="AH44" i="2"/>
  <c r="AA45" i="2"/>
  <c r="AN49" i="2"/>
  <c r="AO42" i="2"/>
  <c r="AF50" i="2"/>
  <c r="AD48" i="2"/>
  <c r="AA37" i="2"/>
  <c r="AG34" i="2"/>
  <c r="AK46" i="2"/>
  <c r="AH36" i="2"/>
  <c r="AJ50" i="2"/>
  <c r="AB38" i="2"/>
  <c r="AM48" i="2"/>
  <c r="AI37" i="2"/>
  <c r="AF41" i="2"/>
  <c r="AE48" i="2"/>
  <c r="AE40" i="2"/>
  <c r="AE32" i="2"/>
  <c r="AG50" i="2"/>
  <c r="AD50" i="2"/>
  <c r="AB46" i="2"/>
  <c r="AE41" i="2"/>
  <c r="Z36" i="2"/>
  <c r="AJ45" i="2"/>
  <c r="AK38" i="2"/>
  <c r="AE49" i="2"/>
  <c r="Z44" i="2"/>
  <c r="AG42" i="2"/>
  <c r="AF49" i="2"/>
  <c r="AF33" i="2"/>
  <c r="AD47" i="2"/>
  <c r="AD39" i="2"/>
  <c r="AK43" i="2"/>
  <c r="AD35" i="2"/>
  <c r="AO50" i="2"/>
  <c r="AC50" i="2"/>
  <c r="AI45" i="2"/>
  <c r="AM40" i="2"/>
  <c r="AN33" i="2"/>
  <c r="AJ37" i="2"/>
  <c r="AL39" i="2"/>
  <c r="AG35" i="2"/>
  <c r="AM49" i="2"/>
  <c r="AD49" i="2"/>
  <c r="AL48" i="2"/>
  <c r="AC48" i="2"/>
  <c r="AK47" i="2"/>
  <c r="AB47" i="2"/>
  <c r="AI46" i="2"/>
  <c r="AA46" i="2"/>
  <c r="AH45" i="2"/>
  <c r="Z45" i="2"/>
  <c r="AG44" i="2"/>
  <c r="AO43" i="2"/>
  <c r="AF43" i="2"/>
  <c r="AN42" i="2"/>
  <c r="AE42" i="2"/>
  <c r="AM41" i="2"/>
  <c r="AD41" i="2"/>
  <c r="AL40" i="2"/>
  <c r="AC40" i="2"/>
  <c r="AK39" i="2"/>
  <c r="AB39" i="2"/>
  <c r="AI38" i="2"/>
  <c r="AA38" i="2"/>
  <c r="AH37" i="2"/>
  <c r="Z37" i="2"/>
  <c r="AG36" i="2"/>
  <c r="AO35" i="2"/>
  <c r="AF35" i="2"/>
  <c r="AN34" i="2"/>
  <c r="AE34" i="2"/>
  <c r="AM33" i="2"/>
  <c r="AD33" i="2"/>
  <c r="AL32" i="2"/>
  <c r="AC32" i="2"/>
  <c r="AJ44" i="2"/>
  <c r="AJ36" i="2"/>
  <c r="AL47" i="2"/>
  <c r="AG43" i="2"/>
  <c r="AC39" i="2"/>
  <c r="AL49" i="2"/>
  <c r="AC49" i="2"/>
  <c r="AK48" i="2"/>
  <c r="AB48" i="2"/>
  <c r="AI47" i="2"/>
  <c r="AA47" i="2"/>
  <c r="AH46" i="2"/>
  <c r="Z46" i="2"/>
  <c r="AG45" i="2"/>
  <c r="AO44" i="2"/>
  <c r="AF44" i="2"/>
  <c r="AN43" i="2"/>
  <c r="AE43" i="2"/>
  <c r="AM42" i="2"/>
  <c r="AD42" i="2"/>
  <c r="AL41" i="2"/>
  <c r="AC41" i="2"/>
  <c r="AK40" i="2"/>
  <c r="AB40" i="2"/>
  <c r="AI39" i="2"/>
  <c r="AA39" i="2"/>
  <c r="AH38" i="2"/>
  <c r="Z38" i="2"/>
  <c r="AG37" i="2"/>
  <c r="AO36" i="2"/>
  <c r="AF36" i="2"/>
  <c r="AN35" i="2"/>
  <c r="AE35" i="2"/>
  <c r="AM34" i="2"/>
  <c r="AD34" i="2"/>
  <c r="AL33" i="2"/>
  <c r="AC33" i="2"/>
  <c r="AK32" i="2"/>
  <c r="AB32" i="2"/>
  <c r="AJ43" i="2"/>
  <c r="AJ35" i="2"/>
  <c r="AO34" i="2"/>
  <c r="AK49" i="2"/>
  <c r="AI48" i="2"/>
  <c r="AH47" i="2"/>
  <c r="AG46" i="2"/>
  <c r="AF45" i="2"/>
  <c r="AE44" i="2"/>
  <c r="AD43" i="2"/>
  <c r="AC42" i="2"/>
  <c r="AK41" i="2"/>
  <c r="AI40" i="2"/>
  <c r="AH39" i="2"/>
  <c r="Z39" i="2"/>
  <c r="AG38" i="2"/>
  <c r="AO37" i="2"/>
  <c r="AF37" i="2"/>
  <c r="AN36" i="2"/>
  <c r="AE36" i="2"/>
  <c r="AM35" i="2"/>
  <c r="AL34" i="2"/>
  <c r="AC34" i="2"/>
  <c r="AK33" i="2"/>
  <c r="AI32" i="2"/>
  <c r="AJ42" i="2"/>
  <c r="AJ34" i="2"/>
  <c r="AC47" i="2"/>
  <c r="AB49" i="2"/>
  <c r="AA48" i="2"/>
  <c r="Z47" i="2"/>
  <c r="AO45" i="2"/>
  <c r="AN44" i="2"/>
  <c r="AM43" i="2"/>
  <c r="AL42" i="2"/>
  <c r="AK50" i="2"/>
  <c r="AB50" i="2"/>
  <c r="AI49" i="2"/>
  <c r="AA49" i="2"/>
  <c r="AH48" i="2"/>
  <c r="Z48" i="2"/>
  <c r="AG47" i="2"/>
  <c r="AO46" i="2"/>
  <c r="AF46" i="2"/>
  <c r="AN45" i="2"/>
  <c r="AE45" i="2"/>
  <c r="AM44" i="2"/>
  <c r="AD44" i="2"/>
  <c r="AL43" i="2"/>
  <c r="AC43" i="2"/>
  <c r="AK42" i="2"/>
  <c r="AB42" i="2"/>
  <c r="AI41" i="2"/>
  <c r="AA41" i="2"/>
  <c r="AH40" i="2"/>
  <c r="Z40" i="2"/>
  <c r="AG39" i="2"/>
  <c r="AO38" i="2"/>
  <c r="AF38" i="2"/>
  <c r="AN37" i="2"/>
  <c r="AE37" i="2"/>
  <c r="AM36" i="2"/>
  <c r="AD36" i="2"/>
  <c r="AL35" i="2"/>
  <c r="AC35" i="2"/>
  <c r="AK34" i="2"/>
  <c r="AB34" i="2"/>
  <c r="AI33" i="2"/>
  <c r="AA33" i="2"/>
  <c r="AH32" i="2"/>
  <c r="Z32" i="2"/>
  <c r="AJ49" i="2"/>
  <c r="AJ41" i="2"/>
  <c r="AJ33" i="2"/>
  <c r="AH41" i="2"/>
  <c r="Z41" i="2"/>
  <c r="AG40" i="2"/>
  <c r="AO39" i="2"/>
  <c r="AF39" i="2"/>
  <c r="AN38" i="2"/>
  <c r="AE38" i="2"/>
  <c r="AM37" i="2"/>
  <c r="AD37" i="2"/>
  <c r="AL36" i="2"/>
  <c r="AC36" i="2"/>
  <c r="AK35" i="2"/>
  <c r="AB35" i="2"/>
  <c r="AI34" i="2"/>
  <c r="AA34" i="2"/>
  <c r="AH33" i="2"/>
  <c r="Z33" i="2"/>
  <c r="AG32" i="2"/>
  <c r="AJ48" i="2"/>
  <c r="AJ40" i="2"/>
  <c r="AJ32" i="2"/>
  <c r="AH49" i="2"/>
  <c r="AF47" i="2"/>
  <c r="AE46" i="2"/>
  <c r="AD45" i="2"/>
  <c r="AC44" i="2"/>
  <c r="AB43" i="2"/>
  <c r="AA42" i="2"/>
  <c r="AH50" i="2"/>
  <c r="Z50" i="2"/>
  <c r="AG49" i="2"/>
  <c r="AO48" i="2"/>
  <c r="AF48" i="2"/>
  <c r="AN47" i="2"/>
  <c r="AE47" i="2"/>
  <c r="AM46" i="2"/>
  <c r="AD46" i="2"/>
  <c r="AL45" i="2"/>
  <c r="AC45" i="2"/>
  <c r="AK44" i="2"/>
  <c r="AB44" i="2"/>
  <c r="AI43" i="2"/>
  <c r="AA43" i="2"/>
  <c r="AH42" i="2"/>
  <c r="Z42" i="2"/>
  <c r="AG41" i="2"/>
  <c r="AO40" i="2"/>
  <c r="AF40" i="2"/>
  <c r="AN39" i="2"/>
  <c r="AE39" i="2"/>
  <c r="AM38" i="2"/>
  <c r="AD38" i="2"/>
  <c r="AL37" i="2"/>
  <c r="AC37" i="2"/>
  <c r="AK36" i="2"/>
  <c r="AB36" i="2"/>
  <c r="AI35" i="2"/>
  <c r="AA35" i="2"/>
  <c r="AH34" i="2"/>
  <c r="Z34" i="2"/>
  <c r="AG33" i="2"/>
  <c r="AO32" i="2"/>
  <c r="AF32" i="2"/>
  <c r="AJ47" i="2"/>
  <c r="AJ39" i="2"/>
  <c r="AO47" i="2"/>
  <c r="AN46" i="2"/>
  <c r="AM45" i="2"/>
  <c r="AL44" i="2"/>
  <c r="AI42" i="2"/>
  <c r="AO49" i="2"/>
  <c r="AN48" i="2"/>
  <c r="AM47" i="2"/>
  <c r="AL46" i="2"/>
  <c r="AC46" i="2"/>
  <c r="AK45" i="2"/>
  <c r="AI44" i="2"/>
  <c r="AH43" i="2"/>
  <c r="AO41" i="2"/>
  <c r="AN40" i="2"/>
  <c r="AM39" i="2"/>
  <c r="AL38" i="2"/>
  <c r="AC38" i="2"/>
  <c r="AK37" i="2"/>
  <c r="AI36" i="2"/>
  <c r="AH35" i="2"/>
  <c r="AO33" i="2"/>
  <c r="AN32" i="2"/>
  <c r="I3" i="2"/>
  <c r="I4" i="2"/>
  <c r="M3" i="2"/>
  <c r="H4" i="2"/>
  <c r="J4" i="2"/>
  <c r="K4" i="2"/>
  <c r="L4" i="2"/>
  <c r="M4" i="2"/>
  <c r="N4" i="2"/>
  <c r="O4" i="2"/>
  <c r="P4" i="2"/>
  <c r="Q4" i="2"/>
  <c r="G4" i="2"/>
  <c r="Q3" i="2"/>
  <c r="P3" i="2"/>
  <c r="O3" i="2"/>
  <c r="N3" i="2"/>
  <c r="L3" i="2"/>
  <c r="K3" i="2"/>
  <c r="J3" i="2"/>
  <c r="H3" i="2"/>
  <c r="G3" i="2"/>
  <c r="W11" i="2" l="1"/>
  <c r="J18" i="4" s="1"/>
  <c r="W9" i="2"/>
  <c r="J16" i="4" s="1"/>
  <c r="W14" i="2"/>
  <c r="J21" i="4" s="1"/>
  <c r="W22" i="2"/>
  <c r="J29" i="4" s="1"/>
  <c r="W30" i="2"/>
  <c r="J37" i="4" s="1"/>
  <c r="W29" i="2"/>
  <c r="J36" i="4" s="1"/>
  <c r="W6" i="2"/>
  <c r="J13" i="4" s="1"/>
  <c r="W15" i="2"/>
  <c r="J22" i="4" s="1"/>
  <c r="W23" i="2"/>
  <c r="J30" i="4" s="1"/>
  <c r="W31" i="2"/>
  <c r="W24" i="2"/>
  <c r="J31" i="4" s="1"/>
  <c r="W21" i="2"/>
  <c r="J28" i="4" s="1"/>
  <c r="W7" i="2"/>
  <c r="J14" i="4" s="1"/>
  <c r="W16" i="2"/>
  <c r="J23" i="4" s="1"/>
  <c r="W5" i="2"/>
  <c r="W17" i="2"/>
  <c r="J24" i="4" s="1"/>
  <c r="W25" i="2"/>
  <c r="J32" i="4" s="1"/>
  <c r="W10" i="2"/>
  <c r="J17" i="4" s="1"/>
  <c r="W26" i="2"/>
  <c r="J33" i="4" s="1"/>
  <c r="W19" i="2"/>
  <c r="J26" i="4" s="1"/>
  <c r="W12" i="2"/>
  <c r="J19" i="4" s="1"/>
  <c r="W28" i="2"/>
  <c r="J35" i="4" s="1"/>
  <c r="W13" i="2"/>
  <c r="J20" i="4" s="1"/>
  <c r="W8" i="2"/>
  <c r="J15" i="4" s="1"/>
  <c r="W18" i="2"/>
  <c r="J25" i="4" s="1"/>
  <c r="W27" i="2"/>
  <c r="J34" i="4" s="1"/>
  <c r="W20" i="2"/>
  <c r="J27" i="4" s="1"/>
  <c r="V30" i="2"/>
  <c r="V31" i="2"/>
  <c r="V5" i="2"/>
  <c r="V6" i="2"/>
  <c r="V12" i="2"/>
  <c r="V26" i="2"/>
  <c r="V18" i="2"/>
  <c r="V10" i="2"/>
  <c r="V21" i="2"/>
  <c r="V20" i="2"/>
  <c r="V27" i="2"/>
  <c r="V11" i="2"/>
  <c r="V25" i="2"/>
  <c r="V17" i="2"/>
  <c r="V9" i="2"/>
  <c r="V24" i="2"/>
  <c r="V16" i="2"/>
  <c r="V8" i="2"/>
  <c r="V28" i="2"/>
  <c r="V15" i="2"/>
  <c r="V29" i="2"/>
  <c r="V13" i="2"/>
  <c r="V19" i="2"/>
  <c r="V23" i="2"/>
  <c r="V7" i="2"/>
  <c r="V22" i="2"/>
  <c r="V14" i="2"/>
  <c r="X30" i="2" l="1"/>
  <c r="I37" i="4"/>
  <c r="J38" i="4"/>
  <c r="Y31" i="2"/>
  <c r="I38" i="4"/>
  <c r="X31" i="2"/>
  <c r="Y30" i="2"/>
  <c r="AG30" i="2" s="1"/>
  <c r="X29" i="2"/>
  <c r="I36" i="4"/>
  <c r="X27" i="2"/>
  <c r="I34" i="4"/>
  <c r="X17" i="2"/>
  <c r="I24" i="4"/>
  <c r="X19" i="2"/>
  <c r="I26" i="4"/>
  <c r="X20" i="2"/>
  <c r="I27" i="4"/>
  <c r="X28" i="2"/>
  <c r="I35" i="4"/>
  <c r="X12" i="2"/>
  <c r="I19" i="4"/>
  <c r="X10" i="2"/>
  <c r="I17" i="4"/>
  <c r="X9" i="2"/>
  <c r="I16" i="4"/>
  <c r="X23" i="2"/>
  <c r="I30" i="4"/>
  <c r="X24" i="2"/>
  <c r="I31" i="4"/>
  <c r="X7" i="2"/>
  <c r="I14" i="4"/>
  <c r="X25" i="2"/>
  <c r="I32" i="4"/>
  <c r="X8" i="2"/>
  <c r="I15" i="4"/>
  <c r="X21" i="2"/>
  <c r="I28" i="4"/>
  <c r="X6" i="2"/>
  <c r="I13" i="4"/>
  <c r="X11" i="2"/>
  <c r="I18" i="4"/>
  <c r="X15" i="2"/>
  <c r="I22" i="4"/>
  <c r="X18" i="2"/>
  <c r="I25" i="4"/>
  <c r="X26" i="2"/>
  <c r="I33" i="4"/>
  <c r="X14" i="2"/>
  <c r="I21" i="4"/>
  <c r="X22" i="2"/>
  <c r="I29" i="4"/>
  <c r="X13" i="2"/>
  <c r="I20" i="4"/>
  <c r="X16" i="2"/>
  <c r="I23" i="4"/>
  <c r="X5" i="2"/>
  <c r="I12" i="4"/>
  <c r="Y5" i="2"/>
  <c r="J12" i="4"/>
  <c r="Y17" i="2"/>
  <c r="Y11" i="2"/>
  <c r="Y26" i="2"/>
  <c r="Y6" i="2"/>
  <c r="Y8" i="2"/>
  <c r="Y7" i="2"/>
  <c r="Y24" i="2"/>
  <c r="Y12" i="2"/>
  <c r="Y20" i="2"/>
  <c r="Y28" i="2"/>
  <c r="Y15" i="2"/>
  <c r="Y19" i="2"/>
  <c r="Y14" i="2"/>
  <c r="Y29" i="2"/>
  <c r="Y13" i="2"/>
  <c r="Y10" i="2"/>
  <c r="Y27" i="2"/>
  <c r="Y25" i="2"/>
  <c r="Y16" i="2"/>
  <c r="Y9" i="2"/>
  <c r="Y18" i="2"/>
  <c r="Y23" i="2"/>
  <c r="Y22" i="2"/>
  <c r="Y21" i="2"/>
  <c r="AD30" i="2" l="1"/>
  <c r="AM30" i="2"/>
  <c r="AC30" i="2"/>
  <c r="AN30" i="2"/>
  <c r="AA30" i="2"/>
  <c r="AL30" i="2"/>
  <c r="AB30" i="2"/>
  <c r="AI30" i="2"/>
  <c r="AF30" i="2"/>
  <c r="AJ30" i="2"/>
  <c r="AK30" i="2"/>
  <c r="AO30" i="2"/>
  <c r="Z30" i="2"/>
  <c r="AH30" i="2"/>
  <c r="AE30" i="2"/>
  <c r="AC31" i="2"/>
  <c r="AA31" i="2"/>
  <c r="AO31" i="2"/>
  <c r="AE31" i="2"/>
  <c r="AK31" i="2"/>
  <c r="AF31" i="2"/>
  <c r="AL31" i="2"/>
  <c r="AB31" i="2"/>
  <c r="AH31" i="2"/>
  <c r="AG31" i="2"/>
  <c r="AD31" i="2"/>
  <c r="AI31" i="2"/>
  <c r="Z31" i="2"/>
  <c r="AN31" i="2"/>
  <c r="AJ31" i="2"/>
  <c r="AM31" i="2"/>
  <c r="AG7" i="2"/>
  <c r="Z7" i="2"/>
  <c r="AH7" i="2"/>
  <c r="AA7" i="2"/>
  <c r="AI7" i="2"/>
  <c r="AB7" i="2"/>
  <c r="AK7" i="2"/>
  <c r="AC7" i="2"/>
  <c r="AL7" i="2"/>
  <c r="AJ7" i="2"/>
  <c r="AD7" i="2"/>
  <c r="AM7" i="2"/>
  <c r="AE7" i="2"/>
  <c r="AN7" i="2"/>
  <c r="AF7" i="2"/>
  <c r="AO7" i="2"/>
  <c r="AF6" i="2"/>
  <c r="AO6" i="2"/>
  <c r="AG6" i="2"/>
  <c r="Z6" i="2"/>
  <c r="AH6" i="2"/>
  <c r="AA6" i="2"/>
  <c r="AI6" i="2"/>
  <c r="AJ6" i="2"/>
  <c r="AB6" i="2"/>
  <c r="AK6" i="2"/>
  <c r="AC6" i="2"/>
  <c r="AL6" i="2"/>
  <c r="AD6" i="2"/>
  <c r="AM6" i="2"/>
  <c r="AE6" i="2"/>
  <c r="AN6" i="2"/>
  <c r="AE29" i="2"/>
  <c r="AN29" i="2"/>
  <c r="AF29" i="2"/>
  <c r="AO29" i="2"/>
  <c r="AI29" i="2"/>
  <c r="AK29" i="2"/>
  <c r="AG29" i="2"/>
  <c r="AA29" i="2"/>
  <c r="AL29" i="2"/>
  <c r="AJ29" i="2"/>
  <c r="Z29" i="2"/>
  <c r="AH29" i="2"/>
  <c r="AB29" i="2"/>
  <c r="AC29" i="2"/>
  <c r="AD29" i="2"/>
  <c r="AM29" i="2"/>
  <c r="AC19" i="2"/>
  <c r="AL19" i="2"/>
  <c r="AJ19" i="2"/>
  <c r="AD19" i="2"/>
  <c r="AM19" i="2"/>
  <c r="AG19" i="2"/>
  <c r="AE19" i="2"/>
  <c r="AN19" i="2"/>
  <c r="AF19" i="2"/>
  <c r="AO19" i="2"/>
  <c r="Z19" i="2"/>
  <c r="AH19" i="2"/>
  <c r="AA19" i="2"/>
  <c r="AI19" i="2"/>
  <c r="AB19" i="2"/>
  <c r="AK19" i="2"/>
  <c r="AG15" i="2"/>
  <c r="Z15" i="2"/>
  <c r="AH15" i="2"/>
  <c r="AA15" i="2"/>
  <c r="AI15" i="2"/>
  <c r="AC15" i="2"/>
  <c r="AB15" i="2"/>
  <c r="AK15" i="2"/>
  <c r="AL15" i="2"/>
  <c r="AJ15" i="2"/>
  <c r="AD15" i="2"/>
  <c r="AM15" i="2"/>
  <c r="AE15" i="2"/>
  <c r="AN15" i="2"/>
  <c r="AF15" i="2"/>
  <c r="AO15" i="2"/>
  <c r="AJ26" i="2"/>
  <c r="AB26" i="2"/>
  <c r="AK26" i="2"/>
  <c r="AM26" i="2"/>
  <c r="AC26" i="2"/>
  <c r="AL26" i="2"/>
  <c r="AD26" i="2"/>
  <c r="AO26" i="2"/>
  <c r="AF26" i="2"/>
  <c r="AE26" i="2"/>
  <c r="AN26" i="2"/>
  <c r="AG26" i="2"/>
  <c r="Z26" i="2"/>
  <c r="AH26" i="2"/>
  <c r="AA26" i="2"/>
  <c r="AI26" i="2"/>
  <c r="AF14" i="2"/>
  <c r="AO14" i="2"/>
  <c r="AG14" i="2"/>
  <c r="Z14" i="2"/>
  <c r="AH14" i="2"/>
  <c r="AA14" i="2"/>
  <c r="AI14" i="2"/>
  <c r="AJ14" i="2"/>
  <c r="AB14" i="2"/>
  <c r="AK14" i="2"/>
  <c r="AC14" i="2"/>
  <c r="AL14" i="2"/>
  <c r="AD14" i="2"/>
  <c r="AM14" i="2"/>
  <c r="AE14" i="2"/>
  <c r="AN14" i="2"/>
  <c r="AA9" i="2"/>
  <c r="AI9" i="2"/>
  <c r="AB9" i="2"/>
  <c r="AK9" i="2"/>
  <c r="AC9" i="2"/>
  <c r="AL9" i="2"/>
  <c r="AN9" i="2"/>
  <c r="AD9" i="2"/>
  <c r="AM9" i="2"/>
  <c r="AE9" i="2"/>
  <c r="AF9" i="2"/>
  <c r="AO9" i="2"/>
  <c r="AG9" i="2"/>
  <c r="AJ9" i="2"/>
  <c r="Z9" i="2"/>
  <c r="AH9" i="2"/>
  <c r="Z16" i="2"/>
  <c r="AH16" i="2"/>
  <c r="AA16" i="2"/>
  <c r="AI16" i="2"/>
  <c r="AD16" i="2"/>
  <c r="AB16" i="2"/>
  <c r="AK16" i="2"/>
  <c r="AC16" i="2"/>
  <c r="AL16" i="2"/>
  <c r="AM16" i="2"/>
  <c r="AE16" i="2"/>
  <c r="AN16" i="2"/>
  <c r="AJ16" i="2"/>
  <c r="AF16" i="2"/>
  <c r="AO16" i="2"/>
  <c r="AG16" i="2"/>
  <c r="AA25" i="2"/>
  <c r="AI25" i="2"/>
  <c r="AL25" i="2"/>
  <c r="AB25" i="2"/>
  <c r="AK25" i="2"/>
  <c r="AC25" i="2"/>
  <c r="AD25" i="2"/>
  <c r="AM25" i="2"/>
  <c r="AE25" i="2"/>
  <c r="AN25" i="2"/>
  <c r="AO25" i="2"/>
  <c r="AF25" i="2"/>
  <c r="AG25" i="2"/>
  <c r="AJ25" i="2"/>
  <c r="Z25" i="2"/>
  <c r="AH25" i="2"/>
  <c r="AD28" i="2"/>
  <c r="AM28" i="2"/>
  <c r="AF28" i="2"/>
  <c r="AG28" i="2"/>
  <c r="AI28" i="2"/>
  <c r="AE28" i="2"/>
  <c r="AN28" i="2"/>
  <c r="AO28" i="2"/>
  <c r="AJ28" i="2"/>
  <c r="AA28" i="2"/>
  <c r="Z28" i="2"/>
  <c r="AH28" i="2"/>
  <c r="AK28" i="2"/>
  <c r="AB28" i="2"/>
  <c r="AC28" i="2"/>
  <c r="AL28" i="2"/>
  <c r="AC11" i="2"/>
  <c r="AL11" i="2"/>
  <c r="AG11" i="2"/>
  <c r="AJ11" i="2"/>
  <c r="AD11" i="2"/>
  <c r="AM11" i="2"/>
  <c r="AE11" i="2"/>
  <c r="AN11" i="2"/>
  <c r="AF11" i="2"/>
  <c r="AO11" i="2"/>
  <c r="Z11" i="2"/>
  <c r="AH11" i="2"/>
  <c r="AA11" i="2"/>
  <c r="AI11" i="2"/>
  <c r="AB11" i="2"/>
  <c r="AK11" i="2"/>
  <c r="AJ18" i="2"/>
  <c r="AB18" i="2"/>
  <c r="AK18" i="2"/>
  <c r="AC18" i="2"/>
  <c r="AL18" i="2"/>
  <c r="AD18" i="2"/>
  <c r="AM18" i="2"/>
  <c r="AE18" i="2"/>
  <c r="AN18" i="2"/>
  <c r="AF18" i="2"/>
  <c r="AO18" i="2"/>
  <c r="AG18" i="2"/>
  <c r="Z18" i="2"/>
  <c r="AH18" i="2"/>
  <c r="AA18" i="2"/>
  <c r="AI18" i="2"/>
  <c r="AC27" i="2"/>
  <c r="AL27" i="2"/>
  <c r="AG27" i="2"/>
  <c r="AI27" i="2"/>
  <c r="AJ27" i="2"/>
  <c r="AD27" i="2"/>
  <c r="AM27" i="2"/>
  <c r="AN27" i="2"/>
  <c r="AO27" i="2"/>
  <c r="AE27" i="2"/>
  <c r="AF27" i="2"/>
  <c r="AH27" i="2"/>
  <c r="AA27" i="2"/>
  <c r="Z27" i="2"/>
  <c r="AB27" i="2"/>
  <c r="AK27" i="2"/>
  <c r="AD20" i="2"/>
  <c r="AM20" i="2"/>
  <c r="Z20" i="2"/>
  <c r="AE20" i="2"/>
  <c r="AN20" i="2"/>
  <c r="AJ20" i="2"/>
  <c r="AF20" i="2"/>
  <c r="AO20" i="2"/>
  <c r="AH20" i="2"/>
  <c r="AG20" i="2"/>
  <c r="AA20" i="2"/>
  <c r="AI20" i="2"/>
  <c r="AB20" i="2"/>
  <c r="AK20" i="2"/>
  <c r="AC20" i="2"/>
  <c r="AL20" i="2"/>
  <c r="AA17" i="2"/>
  <c r="AI17" i="2"/>
  <c r="AL17" i="2"/>
  <c r="AE17" i="2"/>
  <c r="AB17" i="2"/>
  <c r="AK17" i="2"/>
  <c r="AC17" i="2"/>
  <c r="AN17" i="2"/>
  <c r="AD17" i="2"/>
  <c r="AM17" i="2"/>
  <c r="AF17" i="2"/>
  <c r="AO17" i="2"/>
  <c r="AG17" i="2"/>
  <c r="AJ17" i="2"/>
  <c r="Z17" i="2"/>
  <c r="AH17" i="2"/>
  <c r="AG23" i="2"/>
  <c r="AI23" i="2"/>
  <c r="Z23" i="2"/>
  <c r="AH23" i="2"/>
  <c r="AA23" i="2"/>
  <c r="AL23" i="2"/>
  <c r="AM23" i="2"/>
  <c r="AB23" i="2"/>
  <c r="AK23" i="2"/>
  <c r="AC23" i="2"/>
  <c r="AJ23" i="2"/>
  <c r="AD23" i="2"/>
  <c r="AE23" i="2"/>
  <c r="AN23" i="2"/>
  <c r="AF23" i="2"/>
  <c r="AO23" i="2"/>
  <c r="AE21" i="2"/>
  <c r="AN21" i="2"/>
  <c r="AF21" i="2"/>
  <c r="AO21" i="2"/>
  <c r="AG21" i="2"/>
  <c r="AJ21" i="2"/>
  <c r="Z21" i="2"/>
  <c r="AH21" i="2"/>
  <c r="AI21" i="2"/>
  <c r="AA21" i="2"/>
  <c r="AB21" i="2"/>
  <c r="AK21" i="2"/>
  <c r="AC21" i="2"/>
  <c r="AL21" i="2"/>
  <c r="AD21" i="2"/>
  <c r="AM21" i="2"/>
  <c r="AJ10" i="2"/>
  <c r="AB10" i="2"/>
  <c r="AK10" i="2"/>
  <c r="AC10" i="2"/>
  <c r="AL10" i="2"/>
  <c r="AF10" i="2"/>
  <c r="AD10" i="2"/>
  <c r="AM10" i="2"/>
  <c r="AE10" i="2"/>
  <c r="AN10" i="2"/>
  <c r="AO10" i="2"/>
  <c r="AG10" i="2"/>
  <c r="Z10" i="2"/>
  <c r="AH10" i="2"/>
  <c r="AA10" i="2"/>
  <c r="AI10" i="2"/>
  <c r="AD12" i="2"/>
  <c r="AM12" i="2"/>
  <c r="AE12" i="2"/>
  <c r="AN12" i="2"/>
  <c r="AJ12" i="2"/>
  <c r="AF12" i="2"/>
  <c r="AO12" i="2"/>
  <c r="AG12" i="2"/>
  <c r="Z12" i="2"/>
  <c r="AH12" i="2"/>
  <c r="AA12" i="2"/>
  <c r="AI12" i="2"/>
  <c r="AB12" i="2"/>
  <c r="AK12" i="2"/>
  <c r="AC12" i="2"/>
  <c r="AL12" i="2"/>
  <c r="Z8" i="2"/>
  <c r="AH8" i="2"/>
  <c r="AA8" i="2"/>
  <c r="AI8" i="2"/>
  <c r="AB8" i="2"/>
  <c r="AK8" i="2"/>
  <c r="AC8" i="2"/>
  <c r="AL8" i="2"/>
  <c r="AD8" i="2"/>
  <c r="AM8" i="2"/>
  <c r="AE8" i="2"/>
  <c r="AN8" i="2"/>
  <c r="AJ8" i="2"/>
  <c r="AF8" i="2"/>
  <c r="AO8" i="2"/>
  <c r="AG8" i="2"/>
  <c r="AF22" i="2"/>
  <c r="AO22" i="2"/>
  <c r="Z22" i="2"/>
  <c r="AK22" i="2"/>
  <c r="AG22" i="2"/>
  <c r="AB22" i="2"/>
  <c r="AL22" i="2"/>
  <c r="AH22" i="2"/>
  <c r="AA22" i="2"/>
  <c r="AI22" i="2"/>
  <c r="AJ22" i="2"/>
  <c r="AC22" i="2"/>
  <c r="AD22" i="2"/>
  <c r="AM22" i="2"/>
  <c r="AE22" i="2"/>
  <c r="AN22" i="2"/>
  <c r="AE13" i="2"/>
  <c r="AN13" i="2"/>
  <c r="AF13" i="2"/>
  <c r="AO13" i="2"/>
  <c r="AG13" i="2"/>
  <c r="AJ13" i="2"/>
  <c r="Z13" i="2"/>
  <c r="AH13" i="2"/>
  <c r="AA13" i="2"/>
  <c r="AI13" i="2"/>
  <c r="AB13" i="2"/>
  <c r="AK13" i="2"/>
  <c r="AC13" i="2"/>
  <c r="AL13" i="2"/>
  <c r="AD13" i="2"/>
  <c r="AM13" i="2"/>
  <c r="Z24" i="2"/>
  <c r="AH24" i="2"/>
  <c r="AM24" i="2"/>
  <c r="AN24" i="2"/>
  <c r="AA24" i="2"/>
  <c r="AI24" i="2"/>
  <c r="AK24" i="2"/>
  <c r="AD24" i="2"/>
  <c r="AB24" i="2"/>
  <c r="AC24" i="2"/>
  <c r="AL24" i="2"/>
  <c r="AE24" i="2"/>
  <c r="AJ24" i="2"/>
  <c r="AF24" i="2"/>
  <c r="AO24" i="2"/>
  <c r="AG24" i="2"/>
  <c r="AL5" i="2"/>
  <c r="BB5" i="2" s="1"/>
  <c r="AC5" i="2"/>
  <c r="AS5" i="2" s="1"/>
  <c r="AA5" i="2"/>
  <c r="AQ5" i="2" s="1"/>
  <c r="AH5" i="2"/>
  <c r="AX5" i="2" s="1"/>
  <c r="AG5" i="2"/>
  <c r="AW5" i="2" s="1"/>
  <c r="AJ5" i="2"/>
  <c r="AZ5" i="2" s="1"/>
  <c r="AK5" i="2"/>
  <c r="BA5" i="2" s="1"/>
  <c r="AB5" i="2"/>
  <c r="AR5" i="2" s="1"/>
  <c r="AI5" i="2"/>
  <c r="AY5" i="2" s="1"/>
  <c r="AO5" i="2"/>
  <c r="BE5" i="2" s="1"/>
  <c r="BE6" i="2" s="1"/>
  <c r="AE5" i="2"/>
  <c r="AU5" i="2" s="1"/>
  <c r="AF5" i="2"/>
  <c r="AV5" i="2" s="1"/>
  <c r="Z5" i="2"/>
  <c r="AP5" i="2" s="1"/>
  <c r="AD5" i="2"/>
  <c r="AT5" i="2" s="1"/>
  <c r="AN5" i="2"/>
  <c r="BD5" i="2" s="1"/>
  <c r="AM5" i="2"/>
  <c r="BC5" i="2" s="1"/>
  <c r="BC6" i="2" s="1"/>
  <c r="BC7" i="2" s="1"/>
  <c r="BA6" i="2" l="1"/>
  <c r="BA7" i="2" s="1"/>
  <c r="BA8" i="2" s="1"/>
  <c r="BA9" i="2" s="1"/>
  <c r="BA10" i="2" s="1"/>
  <c r="BA11" i="2" s="1"/>
  <c r="BA12" i="2" s="1"/>
  <c r="BA13" i="2" s="1"/>
  <c r="BA14" i="2" s="1"/>
  <c r="BA15" i="2" s="1"/>
  <c r="BA16" i="2" s="1"/>
  <c r="BA17" i="2" s="1"/>
  <c r="BA18" i="2" s="1"/>
  <c r="BA19" i="2" s="1"/>
  <c r="BA20" i="2" s="1"/>
  <c r="BA21" i="2" s="1"/>
  <c r="BA22" i="2" s="1"/>
  <c r="BA23" i="2" s="1"/>
  <c r="BA24" i="2" s="1"/>
  <c r="BA25" i="2" s="1"/>
  <c r="BA26" i="2" s="1"/>
  <c r="BA27" i="2" s="1"/>
  <c r="BA28" i="2" s="1"/>
  <c r="BA29" i="2" s="1"/>
  <c r="BA30" i="2" s="1"/>
  <c r="BA31" i="2" s="1"/>
  <c r="BA32" i="2" s="1"/>
  <c r="BA33" i="2" s="1"/>
  <c r="BA34" i="2" s="1"/>
  <c r="BA35" i="2" s="1"/>
  <c r="BA36" i="2" s="1"/>
  <c r="BA37" i="2" s="1"/>
  <c r="BA38" i="2" s="1"/>
  <c r="BA39" i="2" s="1"/>
  <c r="BA40" i="2" s="1"/>
  <c r="BA41" i="2" s="1"/>
  <c r="BA42" i="2" s="1"/>
  <c r="BA43" i="2" s="1"/>
  <c r="BA44" i="2" s="1"/>
  <c r="BA45" i="2" s="1"/>
  <c r="BA46" i="2" s="1"/>
  <c r="BA47" i="2" s="1"/>
  <c r="BA48" i="2" s="1"/>
  <c r="BA49" i="2" s="1"/>
  <c r="BA50" i="2" s="1"/>
  <c r="H5" i="4" s="1"/>
  <c r="AP6" i="2"/>
  <c r="AP7" i="2" s="1"/>
  <c r="AP8" i="2" s="1"/>
  <c r="AP9" i="2" s="1"/>
  <c r="AP10" i="2" s="1"/>
  <c r="AP11" i="2" s="1"/>
  <c r="AP12" i="2" s="1"/>
  <c r="AP13" i="2" s="1"/>
  <c r="AP14" i="2" s="1"/>
  <c r="AP15" i="2" s="1"/>
  <c r="AP16" i="2" s="1"/>
  <c r="AP17" i="2" s="1"/>
  <c r="AP18" i="2" s="1"/>
  <c r="AP19" i="2" s="1"/>
  <c r="AP20" i="2" s="1"/>
  <c r="AP21" i="2" s="1"/>
  <c r="AP22" i="2" s="1"/>
  <c r="AP23" i="2" s="1"/>
  <c r="AP24" i="2" s="1"/>
  <c r="AP25" i="2" s="1"/>
  <c r="AP26" i="2" s="1"/>
  <c r="AP27" i="2" s="1"/>
  <c r="AP28" i="2" s="1"/>
  <c r="AP29" i="2" s="1"/>
  <c r="AP30" i="2" s="1"/>
  <c r="AP31" i="2" s="1"/>
  <c r="AP32" i="2" s="1"/>
  <c r="AP33" i="2" s="1"/>
  <c r="AP34" i="2" s="1"/>
  <c r="AP35" i="2" s="1"/>
  <c r="AP36" i="2" s="1"/>
  <c r="AP37" i="2" s="1"/>
  <c r="AP38" i="2" s="1"/>
  <c r="AP39" i="2" s="1"/>
  <c r="AP40" i="2" s="1"/>
  <c r="AP41" i="2" s="1"/>
  <c r="AP42" i="2" s="1"/>
  <c r="AP43" i="2" s="1"/>
  <c r="AP44" i="2" s="1"/>
  <c r="AP45" i="2" s="1"/>
  <c r="AP46" i="2" s="1"/>
  <c r="AP47" i="2" s="1"/>
  <c r="AP48" i="2" s="1"/>
  <c r="AP49" i="2" s="1"/>
  <c r="AP50" i="2" s="1"/>
  <c r="E7" i="4" s="1"/>
  <c r="AW6" i="2"/>
  <c r="AW7" i="2" s="1"/>
  <c r="AW8" i="2" s="1"/>
  <c r="AW9" i="2" s="1"/>
  <c r="AW10" i="2" s="1"/>
  <c r="AW11" i="2" s="1"/>
  <c r="AW12" i="2" s="1"/>
  <c r="AW13" i="2" s="1"/>
  <c r="AW14" i="2" s="1"/>
  <c r="AW15" i="2" s="1"/>
  <c r="AW16" i="2" s="1"/>
  <c r="AW17" i="2" s="1"/>
  <c r="AW18" i="2" s="1"/>
  <c r="AW19" i="2" s="1"/>
  <c r="AW20" i="2" s="1"/>
  <c r="AW21" i="2" s="1"/>
  <c r="AW22" i="2" s="1"/>
  <c r="AW23" i="2" s="1"/>
  <c r="AW24" i="2" s="1"/>
  <c r="AW25" i="2" s="1"/>
  <c r="AW26" i="2" s="1"/>
  <c r="AW27" i="2" s="1"/>
  <c r="AW28" i="2" s="1"/>
  <c r="AW29" i="2" s="1"/>
  <c r="AW30" i="2" s="1"/>
  <c r="AW31" i="2" s="1"/>
  <c r="AW32" i="2" s="1"/>
  <c r="AW33" i="2" s="1"/>
  <c r="AW34" i="2" s="1"/>
  <c r="AW35" i="2" s="1"/>
  <c r="AW36" i="2" s="1"/>
  <c r="AW37" i="2" s="1"/>
  <c r="AW38" i="2" s="1"/>
  <c r="AW39" i="2" s="1"/>
  <c r="AW40" i="2" s="1"/>
  <c r="AW41" i="2" s="1"/>
  <c r="AW42" i="2" s="1"/>
  <c r="AW43" i="2" s="1"/>
  <c r="AW44" i="2" s="1"/>
  <c r="AW45" i="2" s="1"/>
  <c r="AW46" i="2" s="1"/>
  <c r="AW47" i="2" s="1"/>
  <c r="AW48" i="2" s="1"/>
  <c r="AW49" i="2" s="1"/>
  <c r="AW50" i="2" s="1"/>
  <c r="H6" i="4" s="1"/>
  <c r="AV6" i="2"/>
  <c r="AV7" i="2" s="1"/>
  <c r="AV8" i="2" s="1"/>
  <c r="AV9" i="2" s="1"/>
  <c r="AV10" i="2" s="1"/>
  <c r="AV11" i="2" s="1"/>
  <c r="AV12" i="2" s="1"/>
  <c r="AV13" i="2" s="1"/>
  <c r="AV14" i="2" s="1"/>
  <c r="AV15" i="2" s="1"/>
  <c r="AV16" i="2" s="1"/>
  <c r="AV17" i="2" s="1"/>
  <c r="AV18" i="2" s="1"/>
  <c r="AV19" i="2" s="1"/>
  <c r="AV20" i="2" s="1"/>
  <c r="AV21" i="2" s="1"/>
  <c r="AV22" i="2" s="1"/>
  <c r="AV23" i="2" s="1"/>
  <c r="AV24" i="2" s="1"/>
  <c r="AV25" i="2" s="1"/>
  <c r="AV26" i="2" s="1"/>
  <c r="AV27" i="2" s="1"/>
  <c r="AV28" i="2" s="1"/>
  <c r="AV29" i="2" s="1"/>
  <c r="AV30" i="2" s="1"/>
  <c r="AV31" i="2" s="1"/>
  <c r="AV32" i="2" s="1"/>
  <c r="AV33" i="2" s="1"/>
  <c r="AV34" i="2" s="1"/>
  <c r="AV35" i="2" s="1"/>
  <c r="AV36" i="2" s="1"/>
  <c r="AV37" i="2" s="1"/>
  <c r="AV38" i="2" s="1"/>
  <c r="AV39" i="2" s="1"/>
  <c r="AV40" i="2" s="1"/>
  <c r="AV41" i="2" s="1"/>
  <c r="AV42" i="2" s="1"/>
  <c r="AV43" i="2" s="1"/>
  <c r="AV44" i="2" s="1"/>
  <c r="AV45" i="2" s="1"/>
  <c r="AV46" i="2" s="1"/>
  <c r="AV47" i="2" s="1"/>
  <c r="AV48" i="2" s="1"/>
  <c r="AV49" i="2" s="1"/>
  <c r="AV50" i="2" s="1"/>
  <c r="G6" i="4" s="1"/>
  <c r="AX6" i="2"/>
  <c r="AX7" i="2" s="1"/>
  <c r="AX8" i="2" s="1"/>
  <c r="AX9" i="2" s="1"/>
  <c r="AX10" i="2" s="1"/>
  <c r="AX11" i="2" s="1"/>
  <c r="AX12" i="2" s="1"/>
  <c r="AX13" i="2" s="1"/>
  <c r="AX14" i="2" s="1"/>
  <c r="AX15" i="2" s="1"/>
  <c r="AX16" i="2" s="1"/>
  <c r="AX17" i="2" s="1"/>
  <c r="AX18" i="2" s="1"/>
  <c r="AX19" i="2" s="1"/>
  <c r="AX20" i="2" s="1"/>
  <c r="AX21" i="2" s="1"/>
  <c r="AX22" i="2" s="1"/>
  <c r="AX23" i="2" s="1"/>
  <c r="AX24" i="2" s="1"/>
  <c r="AX25" i="2" s="1"/>
  <c r="AX26" i="2" s="1"/>
  <c r="AX27" i="2" s="1"/>
  <c r="AX28" i="2" s="1"/>
  <c r="AX29" i="2" s="1"/>
  <c r="AX30" i="2" s="1"/>
  <c r="AX31" i="2" s="1"/>
  <c r="AX32" i="2" s="1"/>
  <c r="AX33" i="2" s="1"/>
  <c r="AX34" i="2" s="1"/>
  <c r="AX35" i="2" s="1"/>
  <c r="AX36" i="2" s="1"/>
  <c r="AX37" i="2" s="1"/>
  <c r="AX38" i="2" s="1"/>
  <c r="AX39" i="2" s="1"/>
  <c r="AX40" i="2" s="1"/>
  <c r="AX41" i="2" s="1"/>
  <c r="AX42" i="2" s="1"/>
  <c r="AX43" i="2" s="1"/>
  <c r="AX44" i="2" s="1"/>
  <c r="AX45" i="2" s="1"/>
  <c r="AX46" i="2" s="1"/>
  <c r="AX47" i="2" s="1"/>
  <c r="AX48" i="2" s="1"/>
  <c r="AX49" i="2" s="1"/>
  <c r="AX50" i="2" s="1"/>
  <c r="E5" i="4" s="1"/>
  <c r="AR6" i="2"/>
  <c r="AR7" i="2" s="1"/>
  <c r="AR8" i="2" s="1"/>
  <c r="AR9" i="2" s="1"/>
  <c r="AR10" i="2" s="1"/>
  <c r="AR11" i="2" s="1"/>
  <c r="AR12" i="2" s="1"/>
  <c r="AR13" i="2" s="1"/>
  <c r="AR14" i="2" s="1"/>
  <c r="AR15" i="2" s="1"/>
  <c r="AR16" i="2" s="1"/>
  <c r="AR17" i="2" s="1"/>
  <c r="AR18" i="2" s="1"/>
  <c r="AR19" i="2" s="1"/>
  <c r="AR20" i="2" s="1"/>
  <c r="AR21" i="2" s="1"/>
  <c r="AR22" i="2" s="1"/>
  <c r="AR23" i="2" s="1"/>
  <c r="AR24" i="2" s="1"/>
  <c r="AR25" i="2" s="1"/>
  <c r="AR26" i="2" s="1"/>
  <c r="AR27" i="2" s="1"/>
  <c r="AR28" i="2" s="1"/>
  <c r="AR29" i="2" s="1"/>
  <c r="AR30" i="2" s="1"/>
  <c r="AR31" i="2" s="1"/>
  <c r="AR32" i="2" s="1"/>
  <c r="AR33" i="2" s="1"/>
  <c r="AR34" i="2" s="1"/>
  <c r="AR35" i="2" s="1"/>
  <c r="AR36" i="2" s="1"/>
  <c r="AR37" i="2" s="1"/>
  <c r="AR38" i="2" s="1"/>
  <c r="AR39" i="2" s="1"/>
  <c r="AR40" i="2" s="1"/>
  <c r="AR41" i="2" s="1"/>
  <c r="AR42" i="2" s="1"/>
  <c r="AR43" i="2" s="1"/>
  <c r="AR44" i="2" s="1"/>
  <c r="AR45" i="2" s="1"/>
  <c r="AR46" i="2" s="1"/>
  <c r="AR47" i="2" s="1"/>
  <c r="AR48" i="2" s="1"/>
  <c r="AR49" i="2" s="1"/>
  <c r="AR50" i="2" s="1"/>
  <c r="G7" i="4" s="1"/>
  <c r="AT6" i="2"/>
  <c r="AT7" i="2" s="1"/>
  <c r="AT8" i="2" s="1"/>
  <c r="AT9" i="2" s="1"/>
  <c r="AT10" i="2" s="1"/>
  <c r="AT11" i="2" s="1"/>
  <c r="AT12" i="2" s="1"/>
  <c r="AT13" i="2" s="1"/>
  <c r="AT14" i="2" s="1"/>
  <c r="AT15" i="2" s="1"/>
  <c r="AT16" i="2" s="1"/>
  <c r="AT17" i="2" s="1"/>
  <c r="AT18" i="2" s="1"/>
  <c r="AT19" i="2" s="1"/>
  <c r="AT20" i="2" s="1"/>
  <c r="AT21" i="2" s="1"/>
  <c r="AT22" i="2" s="1"/>
  <c r="AT23" i="2" s="1"/>
  <c r="AT24" i="2" s="1"/>
  <c r="AT25" i="2" s="1"/>
  <c r="AT26" i="2" s="1"/>
  <c r="AT27" i="2" s="1"/>
  <c r="AT28" i="2" s="1"/>
  <c r="AT29" i="2" s="1"/>
  <c r="AT30" i="2" s="1"/>
  <c r="AT31" i="2" s="1"/>
  <c r="AT32" i="2" s="1"/>
  <c r="AT33" i="2" s="1"/>
  <c r="AT34" i="2" s="1"/>
  <c r="AT35" i="2" s="1"/>
  <c r="AT36" i="2" s="1"/>
  <c r="AT37" i="2" s="1"/>
  <c r="AT38" i="2" s="1"/>
  <c r="AT39" i="2" s="1"/>
  <c r="AT40" i="2" s="1"/>
  <c r="AT41" i="2" s="1"/>
  <c r="AT42" i="2" s="1"/>
  <c r="AT43" i="2" s="1"/>
  <c r="AT44" i="2" s="1"/>
  <c r="AT45" i="2" s="1"/>
  <c r="AT46" i="2" s="1"/>
  <c r="AT47" i="2" s="1"/>
  <c r="AT48" i="2" s="1"/>
  <c r="AT49" i="2" s="1"/>
  <c r="AT50" i="2" s="1"/>
  <c r="E6" i="4" s="1"/>
  <c r="BB6" i="2"/>
  <c r="BB7" i="2" s="1"/>
  <c r="BB8" i="2" s="1"/>
  <c r="BB9" i="2" s="1"/>
  <c r="BB10" i="2" s="1"/>
  <c r="BB11" i="2" s="1"/>
  <c r="BB12" i="2" s="1"/>
  <c r="BB13" i="2" s="1"/>
  <c r="BB14" i="2" s="1"/>
  <c r="BB15" i="2" s="1"/>
  <c r="BB16" i="2" s="1"/>
  <c r="BB17" i="2" s="1"/>
  <c r="BB18" i="2" s="1"/>
  <c r="BB19" i="2" s="1"/>
  <c r="BB20" i="2" s="1"/>
  <c r="BB21" i="2" s="1"/>
  <c r="BB22" i="2" s="1"/>
  <c r="BB23" i="2" s="1"/>
  <c r="BB24" i="2" s="1"/>
  <c r="BB25" i="2" s="1"/>
  <c r="BB26" i="2" s="1"/>
  <c r="BB27" i="2" s="1"/>
  <c r="BB28" i="2" s="1"/>
  <c r="BB29" i="2" s="1"/>
  <c r="BB30" i="2" s="1"/>
  <c r="BB31" i="2" s="1"/>
  <c r="BB32" i="2" s="1"/>
  <c r="BB33" i="2" s="1"/>
  <c r="BB34" i="2" s="1"/>
  <c r="BB35" i="2" s="1"/>
  <c r="BB36" i="2" s="1"/>
  <c r="BB37" i="2" s="1"/>
  <c r="BB38" i="2" s="1"/>
  <c r="BB39" i="2" s="1"/>
  <c r="BB40" i="2" s="1"/>
  <c r="BB41" i="2" s="1"/>
  <c r="BB42" i="2" s="1"/>
  <c r="BB43" i="2" s="1"/>
  <c r="BB44" i="2" s="1"/>
  <c r="BB45" i="2" s="1"/>
  <c r="BB46" i="2" s="1"/>
  <c r="BB47" i="2" s="1"/>
  <c r="BB48" i="2" s="1"/>
  <c r="BB49" i="2" s="1"/>
  <c r="BB50" i="2" s="1"/>
  <c r="E4" i="4" s="1"/>
  <c r="AS6" i="2"/>
  <c r="AS7" i="2" s="1"/>
  <c r="AS8" i="2" s="1"/>
  <c r="AS9" i="2" s="1"/>
  <c r="AS10" i="2" s="1"/>
  <c r="AS11" i="2" s="1"/>
  <c r="AS12" i="2" s="1"/>
  <c r="AS13" i="2" s="1"/>
  <c r="AS14" i="2" s="1"/>
  <c r="AS15" i="2" s="1"/>
  <c r="AS16" i="2" s="1"/>
  <c r="AS17" i="2" s="1"/>
  <c r="AS18" i="2" s="1"/>
  <c r="AS19" i="2" s="1"/>
  <c r="AS20" i="2" s="1"/>
  <c r="AS21" i="2" s="1"/>
  <c r="AS22" i="2" s="1"/>
  <c r="AS23" i="2" s="1"/>
  <c r="AS24" i="2" s="1"/>
  <c r="AS25" i="2" s="1"/>
  <c r="AS26" i="2" s="1"/>
  <c r="AS27" i="2" s="1"/>
  <c r="AS28" i="2" s="1"/>
  <c r="AS29" i="2" s="1"/>
  <c r="AS30" i="2" s="1"/>
  <c r="AS31" i="2" s="1"/>
  <c r="AS32" i="2" s="1"/>
  <c r="AS33" i="2" s="1"/>
  <c r="AS34" i="2" s="1"/>
  <c r="AS35" i="2" s="1"/>
  <c r="AS36" i="2" s="1"/>
  <c r="AS37" i="2" s="1"/>
  <c r="AS38" i="2" s="1"/>
  <c r="AS39" i="2" s="1"/>
  <c r="AS40" i="2" s="1"/>
  <c r="AS41" i="2" s="1"/>
  <c r="AS42" i="2" s="1"/>
  <c r="AS43" i="2" s="1"/>
  <c r="AS44" i="2" s="1"/>
  <c r="AS45" i="2" s="1"/>
  <c r="AS46" i="2" s="1"/>
  <c r="AS47" i="2" s="1"/>
  <c r="AS48" i="2" s="1"/>
  <c r="AS49" i="2" s="1"/>
  <c r="AS50" i="2" s="1"/>
  <c r="H7" i="4" s="1"/>
  <c r="AQ6" i="2"/>
  <c r="AQ7" i="2" s="1"/>
  <c r="AQ8" i="2" s="1"/>
  <c r="AQ9" i="2" s="1"/>
  <c r="AQ10" i="2" s="1"/>
  <c r="AQ11" i="2" s="1"/>
  <c r="AQ12" i="2" s="1"/>
  <c r="AQ13" i="2" s="1"/>
  <c r="AQ14" i="2" s="1"/>
  <c r="AQ15" i="2" s="1"/>
  <c r="AQ16" i="2" s="1"/>
  <c r="AQ17" i="2" s="1"/>
  <c r="AQ18" i="2" s="1"/>
  <c r="AQ19" i="2" s="1"/>
  <c r="AQ20" i="2" s="1"/>
  <c r="AQ21" i="2" s="1"/>
  <c r="AQ22" i="2" s="1"/>
  <c r="AQ23" i="2" s="1"/>
  <c r="AQ24" i="2" s="1"/>
  <c r="AQ25" i="2" s="1"/>
  <c r="AQ26" i="2" s="1"/>
  <c r="AQ27" i="2" s="1"/>
  <c r="AQ28" i="2" s="1"/>
  <c r="AQ29" i="2" s="1"/>
  <c r="AQ30" i="2" s="1"/>
  <c r="AQ31" i="2" s="1"/>
  <c r="AQ32" i="2" s="1"/>
  <c r="AQ33" i="2" s="1"/>
  <c r="AQ34" i="2" s="1"/>
  <c r="AQ35" i="2" s="1"/>
  <c r="AQ36" i="2" s="1"/>
  <c r="AQ37" i="2" s="1"/>
  <c r="AQ38" i="2" s="1"/>
  <c r="AQ39" i="2" s="1"/>
  <c r="AQ40" i="2" s="1"/>
  <c r="AQ41" i="2" s="1"/>
  <c r="AQ42" i="2" s="1"/>
  <c r="AQ43" i="2" s="1"/>
  <c r="AQ44" i="2" s="1"/>
  <c r="AQ45" i="2" s="1"/>
  <c r="AQ46" i="2" s="1"/>
  <c r="AQ47" i="2" s="1"/>
  <c r="AQ48" i="2" s="1"/>
  <c r="AQ49" i="2" s="1"/>
  <c r="AQ50" i="2" s="1"/>
  <c r="F7" i="4" s="1"/>
  <c r="AY6" i="2"/>
  <c r="AY7" i="2" s="1"/>
  <c r="AY8" i="2" s="1"/>
  <c r="AY9" i="2" s="1"/>
  <c r="AY10" i="2" s="1"/>
  <c r="AY11" i="2" s="1"/>
  <c r="AY12" i="2" s="1"/>
  <c r="AY13" i="2" s="1"/>
  <c r="AY14" i="2" s="1"/>
  <c r="AY15" i="2" s="1"/>
  <c r="AY16" i="2" s="1"/>
  <c r="AY17" i="2" s="1"/>
  <c r="AY18" i="2" s="1"/>
  <c r="AY19" i="2" s="1"/>
  <c r="AY20" i="2" s="1"/>
  <c r="AY21" i="2" s="1"/>
  <c r="AY22" i="2" s="1"/>
  <c r="AY23" i="2" s="1"/>
  <c r="AY24" i="2" s="1"/>
  <c r="AY25" i="2" s="1"/>
  <c r="AY26" i="2" s="1"/>
  <c r="AY27" i="2" s="1"/>
  <c r="AY28" i="2" s="1"/>
  <c r="AY29" i="2" s="1"/>
  <c r="AY30" i="2" s="1"/>
  <c r="AY31" i="2" s="1"/>
  <c r="AY32" i="2" s="1"/>
  <c r="AY33" i="2" s="1"/>
  <c r="AY34" i="2" s="1"/>
  <c r="AY35" i="2" s="1"/>
  <c r="AY36" i="2" s="1"/>
  <c r="AY37" i="2" s="1"/>
  <c r="AY38" i="2" s="1"/>
  <c r="AY39" i="2" s="1"/>
  <c r="AY40" i="2" s="1"/>
  <c r="AY41" i="2" s="1"/>
  <c r="AY42" i="2" s="1"/>
  <c r="AY43" i="2" s="1"/>
  <c r="AY44" i="2" s="1"/>
  <c r="AY45" i="2" s="1"/>
  <c r="AY46" i="2" s="1"/>
  <c r="AY47" i="2" s="1"/>
  <c r="AY48" i="2" s="1"/>
  <c r="AY49" i="2" s="1"/>
  <c r="AY50" i="2" s="1"/>
  <c r="F5" i="4" s="1"/>
  <c r="AU6" i="2"/>
  <c r="AU7" i="2" s="1"/>
  <c r="AU8" i="2" s="1"/>
  <c r="AU9" i="2" s="1"/>
  <c r="AU10" i="2" s="1"/>
  <c r="AU11" i="2" s="1"/>
  <c r="AU12" i="2" s="1"/>
  <c r="AU13" i="2" s="1"/>
  <c r="AU14" i="2" s="1"/>
  <c r="AU15" i="2" s="1"/>
  <c r="AU16" i="2" s="1"/>
  <c r="AU17" i="2" s="1"/>
  <c r="AU18" i="2" s="1"/>
  <c r="AU19" i="2" s="1"/>
  <c r="AU20" i="2" s="1"/>
  <c r="AU21" i="2" s="1"/>
  <c r="AU22" i="2" s="1"/>
  <c r="AU23" i="2" s="1"/>
  <c r="AU24" i="2" s="1"/>
  <c r="AU25" i="2" s="1"/>
  <c r="AU26" i="2" s="1"/>
  <c r="AU27" i="2" s="1"/>
  <c r="AU28" i="2" s="1"/>
  <c r="AU29" i="2" s="1"/>
  <c r="AU30" i="2" s="1"/>
  <c r="AU31" i="2" s="1"/>
  <c r="AU32" i="2" s="1"/>
  <c r="AU33" i="2" s="1"/>
  <c r="AU34" i="2" s="1"/>
  <c r="AU35" i="2" s="1"/>
  <c r="AU36" i="2" s="1"/>
  <c r="AU37" i="2" s="1"/>
  <c r="AU38" i="2" s="1"/>
  <c r="AU39" i="2" s="1"/>
  <c r="AU40" i="2" s="1"/>
  <c r="AU41" i="2" s="1"/>
  <c r="AU42" i="2" s="1"/>
  <c r="AU43" i="2" s="1"/>
  <c r="AU44" i="2" s="1"/>
  <c r="AU45" i="2" s="1"/>
  <c r="AU46" i="2" s="1"/>
  <c r="AU47" i="2" s="1"/>
  <c r="AU48" i="2" s="1"/>
  <c r="AU49" i="2" s="1"/>
  <c r="AU50" i="2" s="1"/>
  <c r="F6" i="4" s="1"/>
  <c r="BD6" i="2"/>
  <c r="BD7" i="2" s="1"/>
  <c r="BD8" i="2" s="1"/>
  <c r="BD9" i="2" s="1"/>
  <c r="BD10" i="2" s="1"/>
  <c r="BD11" i="2" s="1"/>
  <c r="BD12" i="2" s="1"/>
  <c r="BD13" i="2" s="1"/>
  <c r="BD14" i="2" s="1"/>
  <c r="BD15" i="2" s="1"/>
  <c r="BD16" i="2" s="1"/>
  <c r="BD17" i="2" s="1"/>
  <c r="BD18" i="2" s="1"/>
  <c r="BD19" i="2" s="1"/>
  <c r="BD20" i="2" s="1"/>
  <c r="BD21" i="2" s="1"/>
  <c r="BD22" i="2" s="1"/>
  <c r="BD23" i="2" s="1"/>
  <c r="BD24" i="2" s="1"/>
  <c r="BD25" i="2" s="1"/>
  <c r="BD26" i="2" s="1"/>
  <c r="BD27" i="2" s="1"/>
  <c r="BD28" i="2" s="1"/>
  <c r="BD29" i="2" s="1"/>
  <c r="BD30" i="2" s="1"/>
  <c r="BD31" i="2" s="1"/>
  <c r="BD32" i="2" s="1"/>
  <c r="BD33" i="2" s="1"/>
  <c r="BD34" i="2" s="1"/>
  <c r="BD35" i="2" s="1"/>
  <c r="BD36" i="2" s="1"/>
  <c r="BD37" i="2" s="1"/>
  <c r="BD38" i="2" s="1"/>
  <c r="BD39" i="2" s="1"/>
  <c r="BD40" i="2" s="1"/>
  <c r="BD41" i="2" s="1"/>
  <c r="BD42" i="2" s="1"/>
  <c r="BD43" i="2" s="1"/>
  <c r="BD44" i="2" s="1"/>
  <c r="BD45" i="2" s="1"/>
  <c r="BD46" i="2" s="1"/>
  <c r="BD47" i="2" s="1"/>
  <c r="BD48" i="2" s="1"/>
  <c r="BD49" i="2" s="1"/>
  <c r="BD50" i="2" s="1"/>
  <c r="G4" i="4" s="1"/>
  <c r="AZ6" i="2"/>
  <c r="AZ7" i="2" s="1"/>
  <c r="AZ8" i="2" s="1"/>
  <c r="AZ9" i="2" s="1"/>
  <c r="AZ10" i="2" s="1"/>
  <c r="AZ11" i="2" s="1"/>
  <c r="AZ12" i="2" s="1"/>
  <c r="AZ13" i="2" s="1"/>
  <c r="AZ14" i="2" s="1"/>
  <c r="AZ15" i="2" s="1"/>
  <c r="AZ16" i="2" s="1"/>
  <c r="AZ17" i="2" s="1"/>
  <c r="AZ18" i="2" s="1"/>
  <c r="AZ19" i="2" s="1"/>
  <c r="AZ20" i="2" s="1"/>
  <c r="AZ21" i="2" s="1"/>
  <c r="AZ22" i="2" s="1"/>
  <c r="AZ23" i="2" s="1"/>
  <c r="AZ24" i="2" s="1"/>
  <c r="AZ25" i="2" s="1"/>
  <c r="AZ26" i="2" s="1"/>
  <c r="AZ27" i="2" s="1"/>
  <c r="AZ28" i="2" s="1"/>
  <c r="AZ29" i="2" s="1"/>
  <c r="AZ30" i="2" s="1"/>
  <c r="AZ31" i="2" s="1"/>
  <c r="AZ32" i="2" s="1"/>
  <c r="AZ33" i="2" s="1"/>
  <c r="AZ34" i="2" s="1"/>
  <c r="AZ35" i="2" s="1"/>
  <c r="AZ36" i="2" s="1"/>
  <c r="AZ37" i="2" s="1"/>
  <c r="AZ38" i="2" s="1"/>
  <c r="AZ39" i="2" s="1"/>
  <c r="AZ40" i="2" s="1"/>
  <c r="AZ41" i="2" s="1"/>
  <c r="AZ42" i="2" s="1"/>
  <c r="AZ43" i="2" s="1"/>
  <c r="AZ44" i="2" s="1"/>
  <c r="AZ45" i="2" s="1"/>
  <c r="AZ46" i="2" s="1"/>
  <c r="AZ47" i="2" s="1"/>
  <c r="AZ48" i="2" s="1"/>
  <c r="AZ49" i="2" s="1"/>
  <c r="AZ50" i="2" s="1"/>
  <c r="BE7" i="2"/>
  <c r="BE8" i="2" s="1"/>
  <c r="BE9" i="2" s="1"/>
  <c r="BE10" i="2" s="1"/>
  <c r="BE11" i="2" s="1"/>
  <c r="BE12" i="2" s="1"/>
  <c r="BE13" i="2" s="1"/>
  <c r="BE14" i="2" s="1"/>
  <c r="BE15" i="2" s="1"/>
  <c r="BE16" i="2" s="1"/>
  <c r="BE17" i="2" s="1"/>
  <c r="BE18" i="2" s="1"/>
  <c r="BE19" i="2" s="1"/>
  <c r="BE20" i="2" s="1"/>
  <c r="BE21" i="2" s="1"/>
  <c r="BE22" i="2" s="1"/>
  <c r="BE23" i="2" s="1"/>
  <c r="BE24" i="2" s="1"/>
  <c r="BE25" i="2" s="1"/>
  <c r="BE26" i="2" s="1"/>
  <c r="BE27" i="2" s="1"/>
  <c r="BE28" i="2" s="1"/>
  <c r="BE29" i="2" s="1"/>
  <c r="BE30" i="2" s="1"/>
  <c r="BE31" i="2" s="1"/>
  <c r="BE32" i="2" s="1"/>
  <c r="BE33" i="2" s="1"/>
  <c r="BE34" i="2" s="1"/>
  <c r="BE35" i="2" s="1"/>
  <c r="BE36" i="2" s="1"/>
  <c r="BE37" i="2" s="1"/>
  <c r="BE38" i="2" s="1"/>
  <c r="BE39" i="2" s="1"/>
  <c r="BE40" i="2" s="1"/>
  <c r="BE41" i="2" s="1"/>
  <c r="BE42" i="2" s="1"/>
  <c r="BE43" i="2" s="1"/>
  <c r="BE44" i="2" s="1"/>
  <c r="BE45" i="2" s="1"/>
  <c r="BE46" i="2" s="1"/>
  <c r="BE47" i="2" s="1"/>
  <c r="BE48" i="2" s="1"/>
  <c r="BE49" i="2" s="1"/>
  <c r="BE50" i="2" s="1"/>
  <c r="H4" i="4" s="1"/>
  <c r="BC8" i="2"/>
  <c r="BC9" i="2" s="1"/>
  <c r="BC10" i="2" s="1"/>
  <c r="BC11" i="2" s="1"/>
  <c r="BC12" i="2" s="1"/>
  <c r="BC13" i="2" s="1"/>
  <c r="BC14" i="2" s="1"/>
  <c r="BC15" i="2" s="1"/>
  <c r="BC16" i="2" s="1"/>
  <c r="BC17" i="2" s="1"/>
  <c r="BC18" i="2" s="1"/>
  <c r="BC19" i="2" s="1"/>
  <c r="BC20" i="2" s="1"/>
  <c r="BC21" i="2" s="1"/>
  <c r="BC22" i="2" s="1"/>
  <c r="BC23" i="2" s="1"/>
  <c r="BC24" i="2" s="1"/>
  <c r="BC25" i="2" s="1"/>
  <c r="BC26" i="2" s="1"/>
  <c r="BC27" i="2" s="1"/>
  <c r="BC28" i="2" s="1"/>
  <c r="BC29" i="2" s="1"/>
  <c r="BC30" i="2" s="1"/>
  <c r="BC31" i="2" s="1"/>
  <c r="BC32" i="2" s="1"/>
  <c r="BC33" i="2" s="1"/>
  <c r="BC34" i="2" s="1"/>
  <c r="BC35" i="2" s="1"/>
  <c r="BC36" i="2" s="1"/>
  <c r="BC37" i="2" s="1"/>
  <c r="BC38" i="2" s="1"/>
  <c r="BC39" i="2" s="1"/>
  <c r="BC40" i="2" s="1"/>
  <c r="BC41" i="2" s="1"/>
  <c r="BC42" i="2" s="1"/>
  <c r="BC43" i="2" s="1"/>
  <c r="BC44" i="2" s="1"/>
  <c r="BC45" i="2" s="1"/>
  <c r="BC46" i="2" s="1"/>
  <c r="BC47" i="2" s="1"/>
  <c r="BC48" i="2" s="1"/>
  <c r="BC49" i="2" s="1"/>
  <c r="BC50" i="2" s="1"/>
  <c r="F4" i="4" s="1"/>
  <c r="G5" i="4" l="1"/>
  <c r="AM52" i="2"/>
</calcChain>
</file>

<file path=xl/sharedStrings.xml><?xml version="1.0" encoding="utf-8"?>
<sst xmlns="http://schemas.openxmlformats.org/spreadsheetml/2006/main" count="320" uniqueCount="227">
  <si>
    <t>Business Metrics</t>
  </si>
  <si>
    <t>Technology Metrics</t>
  </si>
  <si>
    <t>Business Metric Score</t>
  </si>
  <si>
    <t>Technology Metric Score</t>
  </si>
  <si>
    <t>Use Case Title</t>
  </si>
  <si>
    <t>Use Case Description</t>
  </si>
  <si>
    <t>Submitted By</t>
  </si>
  <si>
    <t>Function</t>
  </si>
  <si>
    <t>Status</t>
  </si>
  <si>
    <t>Automate workflows across functions and organizations leveraging Siemens TeamCenter</t>
  </si>
  <si>
    <t>Siemens and Maana are discussing a partnership to enable their flagship digital platform “TeamCenter” to have graphQL and microservice capabilities.  Teamcenter modules that utilize Maana will enable automated workflows across functions and organizations within a corporation.  We are not sure how relevant this is to CVX, it depends if we adopt Siemen’s Teamcenter.  That barrier is a high running cost for Siemen’s technologies.  ABU uses Subsea engineering associates as an integrity management platform, which would benefit from graphQL capabilities to CVX technologies and data to lower running costs, improve capabilities, improve data access.</t>
  </si>
  <si>
    <t>Larry Bowden</t>
  </si>
  <si>
    <t>Cross Functional</t>
  </si>
  <si>
    <t>Future Opportunity</t>
  </si>
  <si>
    <t>General</t>
  </si>
  <si>
    <t>SEEQ is discussing graphQL connectivity so that we can incorporate our timeseries data into Maana for knowledge acquisition and automated decision making as events occur.  CPP, GOM, SJV may be able to use this capability.  The ETC FE FOSC would be able to demonstrate higher value through increased capabilities.</t>
  </si>
  <si>
    <t>ABU uses Subsea engineering associates as an integrity management platform, which would benefit from graphQL capabilities to CVX technologies and data to lower running costs, improve capabilities, improve data access.</t>
  </si>
  <si>
    <t>Laura Bandura is now with GOM and is inquiring for ways to use knowledge graph capabilities for GOM.  We have a future discussion setup.</t>
  </si>
  <si>
    <t>TBD</t>
  </si>
  <si>
    <t>New</t>
  </si>
  <si>
    <t>Tech computing is creating AI to automate workflows for MCBU with Petrophysics SMEs.  The technology would benefit from being encapsulated as a microservice and available to all people and processes that create or utilize well logs.  Demonstrated low costs for commercialization could inspire other data science or ITC uses.</t>
  </si>
  <si>
    <t>Fishing Operations</t>
  </si>
  <si>
    <t>How many times should I attempt to fish?  Analyze success rate, depth of fish, rig cost, tool and side track cost and provide max number of fishing attempts (if any)</t>
  </si>
  <si>
    <t>Fredrik Vaage</t>
  </si>
  <si>
    <t>Drilling</t>
  </si>
  <si>
    <t>UC Complete</t>
  </si>
  <si>
    <t>Optimization of supply boats or trucks</t>
  </si>
  <si>
    <t>Optimal schedule for shared supply boats.  If two rigs are waiting on equipment is it more economical to spot hire a second boat.  Equipment is 2 hours away for Rig B, is it best to kick of boat to Rig A and spot hire for Rig B</t>
  </si>
  <si>
    <t>WellLine for Chevron</t>
  </si>
  <si>
    <t>Try to expand it to include some kind of decision making “helper”</t>
  </si>
  <si>
    <t>Not Applicable - WellLine</t>
  </si>
  <si>
    <t xml:space="preserve">Spec sheet database </t>
  </si>
  <si>
    <t>Analyze all equipment in the well against spec sheet for equipment to be run and verify clearances</t>
  </si>
  <si>
    <t>Offset well analysis for identifying wellbore instability</t>
  </si>
  <si>
    <t>Takes too long to mine the data for events.  Would like to tabulate the data and then move into Studio.  Build a hazards database.  Help to identify wellbore instability</t>
  </si>
  <si>
    <t>Beth Stump</t>
  </si>
  <si>
    <t>Geology/Drilling</t>
  </si>
  <si>
    <t>WellLine validation and added data sources</t>
  </si>
  <si>
    <t>what kinds of sources can feed WellLine?  Test to see how much other data we can fit into the application</t>
  </si>
  <si>
    <t>Marcus Jones</t>
  </si>
  <si>
    <t>Morning reports</t>
  </si>
  <si>
    <t>Automatically creating reports from data.  Build out a dashboard, image capture, recommend next actions based on historical data.  Daily predictive analytics based on morning report data</t>
  </si>
  <si>
    <t>UC Meeting Completed and Documetion In Progresss</t>
  </si>
  <si>
    <t>Drilling tools optimization</t>
  </si>
  <si>
    <t>Given specific downhole drilling tools, what tool does the best job in specific areas/fields.  What combo of tools will give us the highest efficiency</t>
  </si>
  <si>
    <t>Dave Rodrick</t>
  </si>
  <si>
    <t>Automated Integrated Design (AID) P&amp;ID Knowledge Graphs</t>
  </si>
  <si>
    <t xml:space="preserve">The objective of this development is to determine whether facility PIDs can be transposed into knowledge graphs. The information represented by the lines and symbols on PIDS are assemblies of much larger data sets. To truly digitize the PID we would need to ingest and transpose the information on the and related to the PID in the form of a knowledge graph. </t>
  </si>
  <si>
    <t>Keith Johnston</t>
  </si>
  <si>
    <t>FE</t>
  </si>
  <si>
    <t>FE ESRA Integration</t>
  </si>
  <si>
    <t>By providing a solution that will facilitate the consolidation of pipe and valve classes to facilitate standardization of components will ultimately lead to reduced material inventory, increase sharing between projects and business units, reduce costs for contracting engineering services and allow the Chevron engineers to focus on higher value work.</t>
  </si>
  <si>
    <t>Maurice May
Esteban Montero</t>
  </si>
  <si>
    <t>Lifecycle Management Tool</t>
  </si>
  <si>
    <r>
      <t xml:space="preserve">Concept for an application of the Systems Engineering V  in a product that takes Maana through the stages of the V including definition of requirements through process analyses to verification and validation. 
</t>
    </r>
    <r>
      <rPr>
        <b/>
        <sz val="11"/>
        <color theme="1"/>
        <rFont val="Calibri"/>
        <family val="2"/>
        <scheme val="minor"/>
      </rPr>
      <t>Integrated Safegaurd Model</t>
    </r>
    <r>
      <rPr>
        <sz val="12"/>
        <color theme="1"/>
        <rFont val="Calibri"/>
        <family val="2"/>
        <scheme val="minor"/>
      </rPr>
      <t xml:space="preserve">
Lifecycle Management Tool: ISM is a tool to model safeguards in a way that allows to analyze interactions, behaviors, feedback, and other system features in order to identify unsafe scenarios and increase awareness of system functionality and behavior. This can be achieved by modeling the control structure of any system as a knowledge graph. This solution can have a set/library of generalized control structures that can be customized for specific analyses 
</t>
    </r>
    <r>
      <rPr>
        <b/>
        <sz val="11"/>
        <color theme="1"/>
        <rFont val="Calibri"/>
        <family val="2"/>
        <scheme val="minor"/>
      </rPr>
      <t>Unsafe Action Predictor</t>
    </r>
    <r>
      <rPr>
        <sz val="12"/>
        <color theme="1"/>
        <rFont val="Calibri"/>
        <family val="2"/>
        <scheme val="minor"/>
      </rPr>
      <t xml:space="preserve">
Lifecycle Management Tool: Object Process Methodology allows us to architect any system in a way that can be translated into a knowledge graph. Architecting a system using a graph will allows us to integrate form and functions to other sources of knowledge in this list
Lifecycle Management Tool: By combining scenarios of a system behavior we can model potential scenarios of unsafe actions based on identifying potential conflicts of controls, failed actions, etc. 
</t>
    </r>
    <r>
      <rPr>
        <b/>
        <sz val="11"/>
        <color theme="1"/>
        <rFont val="Calibri"/>
        <family val="2"/>
        <scheme val="minor"/>
      </rPr>
      <t>System Architect Assistant</t>
    </r>
    <r>
      <rPr>
        <sz val="12"/>
        <color theme="1"/>
        <rFont val="Calibri"/>
        <family val="2"/>
        <scheme val="minor"/>
      </rPr>
      <t xml:space="preserve">
Lifecycle Management Tool: Object Process Methodology allows us to architect any system in a way that can be translated into a knowledge graph. Architecting a system using a graph will allows us to integrate form and functions to other sources of knowledge in this list
</t>
    </r>
  </si>
  <si>
    <t>Esteban Montero</t>
  </si>
  <si>
    <t>New tools to manless facilities and autonomous operations</t>
  </si>
  <si>
    <t>Reduce efforts and lower risks needed to achieve increased autonomous operations and manless facilities.</t>
  </si>
  <si>
    <t>Operations</t>
  </si>
  <si>
    <t xml:space="preserve">Upstream Well abandonment Planning and Execution Digital Tool </t>
  </si>
  <si>
    <t xml:space="preserve"> abandonment planning focus within CEMREC’s Upstream Environmental Management group. The background you shared seemed it would pair extremely well with the Well Line application. To recap, at a high-level, you’re looking for a tool that can assist with Abandonment:_x000D_
•	Planning_x000D_
•	Scheduling / Prioritization_x000D_
•	Data Collection / Integration_x000D_
•	Work Flow Automation_x000D_
_x000D_
Given that 1,200 abandonments will take place this year by Chevron, and likely 1,300 and 1,400 in the following years, you’re also looking to leverage a tool that can integrate with your systems of records: Well View, Lotus (soon to be Foresight), and other public records._x000D_
_x000D_
I know our Well Line team are keen to demonstrate the Well Line application for you. I’ve also included Louisa Reid, our Chevron Technology Venture Project Manager responsible for Maana within Chevron. I would ask that you please connect with her as she is in the process of compiling a list of Use Cases across divisions within Chevron to be executed under the new SW License Agreement for Maana and CTV. _x000D_
</t>
  </si>
  <si>
    <t>Fauke, Aaron</t>
  </si>
  <si>
    <t>Risk Modeling assistant for MIT STAMP applications of CAST, STPA</t>
  </si>
  <si>
    <t>Facilitate appliction of STAMP philosophy to CAST, STPA risk assessments for complex facilities.  Legacy risk assessment methods are based on experience and are not systematic based on systems engineering principles.  Modern risk assessment practices require significant cognitive tasks for the participants.  Knowledge graphs can be used to apply STAMP philosophy for systems enginering risk assessments more effectively.</t>
  </si>
  <si>
    <t>Bowden, Larry</t>
  </si>
  <si>
    <t>Heat exchanger fouling resistance evaluation and process improvement</t>
  </si>
  <si>
    <t>Apply knowledge graphs to help evaluate heat exchanger fouling and provide life cycle cost support for decisions that affect fouling rates</t>
  </si>
  <si>
    <t>Unconvention well modeling</t>
  </si>
  <si>
    <t>Maana can be used to help determine which well models to employ and for which purpose, as well as providing a way to implement AI as a proxie for well model use.</t>
  </si>
  <si>
    <t>Sales and Trading 1</t>
  </si>
  <si>
    <t>Jennifer Chao</t>
  </si>
  <si>
    <t>S&amp;T</t>
  </si>
  <si>
    <t>Sales and Trading 2</t>
  </si>
  <si>
    <t>Scoring Card</t>
  </si>
  <si>
    <t>Category</t>
  </si>
  <si>
    <t>Area</t>
  </si>
  <si>
    <t>3 Points</t>
  </si>
  <si>
    <t>2 Points</t>
  </si>
  <si>
    <t>1 Point</t>
  </si>
  <si>
    <t>Weigh Factor</t>
  </si>
  <si>
    <t>Metric Description</t>
  </si>
  <si>
    <r>
      <t xml:space="preserve">High Priority Operations
</t>
    </r>
    <r>
      <rPr>
        <b/>
        <sz val="11"/>
        <color theme="1"/>
        <rFont val="ArialMT"/>
      </rPr>
      <t>(Business Units: GOM, TCO, MCBU, Manufacturing, ?)</t>
    </r>
  </si>
  <si>
    <t>Impacting all 5 BUs</t>
  </si>
  <si>
    <t>Impacting 4-3 BUs</t>
  </si>
  <si>
    <t>Impacting 2-1 BUs</t>
  </si>
  <si>
    <t xml:space="preserve">This metric captures the priority of key Business Units for Chevron. The 5th BU definition is pending. </t>
  </si>
  <si>
    <r>
      <t xml:space="preserve">High Priority Digital Platforms 
</t>
    </r>
    <r>
      <rPr>
        <b/>
        <sz val="11"/>
        <color theme="1"/>
        <rFont val="ArialMT"/>
      </rPr>
      <t>(Subsurface, Surface, D&amp;C)</t>
    </r>
  </si>
  <si>
    <t>Impacting all 3 Platforms</t>
  </si>
  <si>
    <t>Impacting 2 Platforms</t>
  </si>
  <si>
    <t>Impacting 1 Platform</t>
  </si>
  <si>
    <t>This metric captures the priority of Digital Platforms at Chevron. Note Digital Platforms are not software products.</t>
  </si>
  <si>
    <t>Business Value</t>
  </si>
  <si>
    <t>&gt;$4M/yr</t>
  </si>
  <si>
    <t>&lt; $4M &gt; $1M/yr</t>
  </si>
  <si>
    <t>&lt;1M/yr</t>
  </si>
  <si>
    <t xml:space="preserve">Business value includes all potential financial impact on operating expenses and revenue. </t>
  </si>
  <si>
    <t>Sponsor Influence</t>
  </si>
  <si>
    <t>Functional Level</t>
  </si>
  <si>
    <t>Business Level</t>
  </si>
  <si>
    <t>Team Level</t>
  </si>
  <si>
    <t>Business Scalability</t>
  </si>
  <si>
    <t>Part of a Broader Program</t>
  </si>
  <si>
    <t>Potential Link to other POC/ Pilot</t>
  </si>
  <si>
    <t>No Link to Other POC/Pilot</t>
  </si>
  <si>
    <t>POCs which contribute to larger Chevron Digital initiatives will receive more points.</t>
  </si>
  <si>
    <t>Reusing Features from Maana / Prior Projects</t>
  </si>
  <si>
    <t>High Reuse (similar project done before)</t>
  </si>
  <si>
    <t>Medium Reuse (some features from prior projects)</t>
  </si>
  <si>
    <t>Low or No Reuse</t>
  </si>
  <si>
    <t xml:space="preserve">Working on POCs where in areas where the Maana platform has been used, will reduce the effort. </t>
  </si>
  <si>
    <t>Creating Artifacts Reusable in the Future</t>
  </si>
  <si>
    <t>Several New Features</t>
  </si>
  <si>
    <t>Some New Features</t>
  </si>
  <si>
    <t>Minimal or No New Features</t>
  </si>
  <si>
    <t xml:space="preserve">The ability to leverage artifacts in future projects will be prioritized. </t>
  </si>
  <si>
    <t>Development Effort</t>
  </si>
  <si>
    <t>4 - 6 Weeks in Effort</t>
  </si>
  <si>
    <t>6 - 12 Weeks in Effort</t>
  </si>
  <si>
    <t>&gt;12 Weeks Effort</t>
  </si>
  <si>
    <t>Effort estimates prepared based on Maana's prior projects, and assesment on problem complexity and extent.</t>
  </si>
  <si>
    <t>SME Availibility</t>
  </si>
  <si>
    <t>High</t>
  </si>
  <si>
    <t>Medium</t>
  </si>
  <si>
    <t>Low</t>
  </si>
  <si>
    <t>SME Effort</t>
  </si>
  <si>
    <t>Data Availibility</t>
  </si>
  <si>
    <t>All</t>
  </si>
  <si>
    <t>Some</t>
  </si>
  <si>
    <t>No Availibility</t>
  </si>
  <si>
    <t>Data availbility will determine progress and impact effort estimates. </t>
  </si>
  <si>
    <t>Value for Customer</t>
  </si>
  <si>
    <t>Business Line- Business Area where Maana will be used</t>
  </si>
  <si>
    <t>Upstream (Drilling, Wells etc)</t>
  </si>
  <si>
    <t>Downstream (Refineries etc)</t>
  </si>
  <si>
    <t>Corporate, Support (shared services)</t>
  </si>
  <si>
    <t>Organizational Unit- Unit where Maana will be deployment</t>
  </si>
  <si>
    <t>Geographical Business units</t>
  </si>
  <si>
    <t>Central Engineering Dept (e.g., ETC etc)</t>
  </si>
  <si>
    <t>Global Service (e.g., Global procurement etc)</t>
  </si>
  <si>
    <t>Core Disciplines-Process where Maana will be deployment</t>
  </si>
  <si>
    <t>Production, SubSea, Process Engineering</t>
  </si>
  <si>
    <t>Drilling and Completions, Geosciences</t>
  </si>
  <si>
    <t>Non-core Oil &amp; Gas Functions, (e.g., Trading, Procurement)</t>
  </si>
  <si>
    <t>Customer- Level of Engagement with Maana</t>
  </si>
  <si>
    <t>Ultimate Business Owner</t>
  </si>
  <si>
    <t>Specialist, SME</t>
  </si>
  <si>
    <t>Data Science</t>
  </si>
  <si>
    <t>Level of improvement- Maana will contribute to current process</t>
  </si>
  <si>
    <t>Ultimate Business Process</t>
  </si>
  <si>
    <t>Specialist, SME process</t>
  </si>
  <si>
    <t>Development Projects/ Operating Assets</t>
  </si>
  <si>
    <t>Major Upstream Captial Projects*, Large Upstream operating assets**</t>
  </si>
  <si>
    <t>Medium Development Projects and Operating Assets</t>
  </si>
  <si>
    <t>DownStream Capital Projects and Assets</t>
  </si>
  <si>
    <t>Scalability- Customer operations where Maana can be scaled</t>
  </si>
  <si>
    <t>Value for Maana</t>
  </si>
  <si>
    <t>Resuse features in Maana</t>
  </si>
  <si>
    <t>&gt;70 usage</t>
  </si>
  <si>
    <t>&gt;40-&lt;70% usage</t>
  </si>
  <si>
    <t>&lt;40% usage</t>
  </si>
  <si>
    <t>Introduce new reusable features to Maana</t>
  </si>
  <si>
    <t>&gt;70 new</t>
  </si>
  <si>
    <t>&gt;40-&lt;70% new</t>
  </si>
  <si>
    <t>&lt;40% new</t>
  </si>
  <si>
    <t>Effort involved on developing a model- Maana success with customer</t>
  </si>
  <si>
    <t>Can deliver 100% of the scope within the time frame</t>
  </si>
  <si>
    <t>Can deliver 80-100% within the time frame</t>
  </si>
  <si>
    <t>Can deliver less than 80% in the time frame</t>
  </si>
  <si>
    <t>Quality of data- Quality assurance for customer</t>
  </si>
  <si>
    <t>No impact to accuracy of the model. No clean up required</t>
  </si>
  <si>
    <t>Model accuracy is &gt;50%- &lt;70% due to data quality. Minor cleaning of data without distorting relevance and meaning of the data to the business</t>
  </si>
  <si>
    <t>Model accuracy is less than 50% due to data quality. Cleaning data will distort relevance and meaning of the data to the business</t>
  </si>
  <si>
    <t>Ease of consuming and using source data</t>
  </si>
  <si>
    <t>Data is easily consumable (like strucutured data) without too much effort</t>
  </si>
  <si>
    <t>Data is easily consumable with some manipulation. No new technology is required to consume the data (Structured + some unstructured data)</t>
  </si>
  <si>
    <t>Large effort required in consuming data (only unstructured data where we need to develop new technology to consume it)</t>
  </si>
  <si>
    <t xml:space="preserve">Project sponsors at functional levels of the broad Chevron organization will receive more points. </t>
  </si>
  <si>
    <t xml:space="preserve">This is an indication that the SME has a time to commit to the POC development. </t>
  </si>
  <si>
    <t xml:space="preserve">This is an indication of the required commitment from the SME. </t>
  </si>
  <si>
    <t>Business Bucket</t>
  </si>
  <si>
    <t>Technology Bucket</t>
  </si>
  <si>
    <t>Totals</t>
  </si>
  <si>
    <t>ID</t>
  </si>
  <si>
    <t>Case Title</t>
  </si>
  <si>
    <t>Business Metrics Score</t>
  </si>
  <si>
    <t>Technology Metrics Score</t>
  </si>
  <si>
    <t>Maana Use Case Qualification Results</t>
  </si>
  <si>
    <t xml:space="preserve">Rig Selection Optimization </t>
  </si>
  <si>
    <t xml:space="preserve">This project will assist in the rig selection and ensure that the rig selected is fit for purpose. </t>
  </si>
  <si>
    <t xml:space="preserve">WellSafe Well Control Drills </t>
  </si>
  <si>
    <t xml:space="preserve">This will ensure that the appropriate well control drills are conducted to prepare D&amp;C personnel for upcoming operations </t>
  </si>
  <si>
    <t>Completion components and acid compatibility</t>
  </si>
  <si>
    <t>This project will simply the project planning for workover that involve pumping acid down the completion.</t>
  </si>
  <si>
    <t xml:space="preserve">Edge Real Time Monitoring </t>
  </si>
  <si>
    <t xml:space="preserve">Allow predictive real time monitoring in the field </t>
  </si>
  <si>
    <r>
      <t xml:space="preserve">Number (Do Not Change) 
</t>
    </r>
    <r>
      <rPr>
        <b/>
        <sz val="10"/>
        <color theme="1"/>
        <rFont val="Calibri (Body)"/>
      </rPr>
      <t>Legend: RED: Form Not Completed, GREEN: Form Completed, ORANGE: Verify Form is the correct one</t>
    </r>
  </si>
  <si>
    <t>Manufacturing Use Case 1</t>
  </si>
  <si>
    <t>Ryan Cheffe is interested in submitting a use case for manufacturing</t>
  </si>
  <si>
    <t>Ryan Cheffe</t>
  </si>
  <si>
    <t>Manufacturing</t>
  </si>
  <si>
    <t>Idea</t>
  </si>
  <si>
    <t>UC Meeting Scheduled</t>
  </si>
  <si>
    <t>VC Meeting Scheduled</t>
  </si>
  <si>
    <t>Moved to Ranking Log</t>
  </si>
  <si>
    <t>Follow Up At a Later Date</t>
  </si>
  <si>
    <t>Don not remove used for normalization</t>
  </si>
  <si>
    <t>Leveraging Models</t>
  </si>
  <si>
    <t>Multiple models being used</t>
  </si>
  <si>
    <t>2 Models</t>
  </si>
  <si>
    <t>Single Model</t>
  </si>
  <si>
    <t>Built-in learning / feedback loop</t>
  </si>
  <si>
    <t xml:space="preserve">Significant Built-In Learning </t>
  </si>
  <si>
    <t>Some Built-In Learning</t>
  </si>
  <si>
    <t>Limited built-in Learning</t>
  </si>
  <si>
    <t>Quantifiable Success Criteria</t>
  </si>
  <si>
    <t>Some quantifiable key success criteria</t>
  </si>
  <si>
    <t>Succes Criteria Defined but Hard to Quantify</t>
  </si>
  <si>
    <t>Current Approach to Problem</t>
  </si>
  <si>
    <t>Well-known problem in the industry, with solutions available</t>
  </si>
  <si>
    <t>Problem known in the industry with some solutions which partially solve it</t>
  </si>
  <si>
    <t>Problem either not common in the industry or with no solutions available</t>
  </si>
  <si>
    <t>Applications which leverage a larger number of models receive more points, as this would be an indication of integration of knowledge.</t>
  </si>
  <si>
    <t>A key characteristic of an ideal Maana application.</t>
  </si>
  <si>
    <t>Having a clearly defined success criteria informed by quantifiable measures of how the problem is solved today</t>
  </si>
  <si>
    <t>Projects where quantifiable success criteria is available and defined will receive more points.</t>
  </si>
  <si>
    <t xml:space="preserve">Problems understood in the industry would receive more points, as opposed to R&amp;D type of projects. </t>
  </si>
  <si>
    <t>Note: Do not edit this sheet, edit 'Proposals' tab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</si>
</sst>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2"/>
      <color theme="1"/>
      <name val="Calibri"/>
      <family val="2"/>
      <scheme val="minor"/>
    </font>
    <font>
      <b/>
      <sz val="12"/>
      <color theme="1"/>
      <name val="Calibri"/>
      <family val="2"/>
      <scheme val="minor"/>
    </font>
    <font>
      <sz val="11"/>
      <color rgb="FFFF0000"/>
      <name val="Calibri"/>
      <family val="2"/>
      <scheme val="minor"/>
    </font>
    <font>
      <b/>
      <sz val="14"/>
      <color theme="1"/>
      <name val="Calibri"/>
      <family val="2"/>
      <scheme val="minor"/>
    </font>
    <font>
      <b/>
      <sz val="10"/>
      <color theme="1"/>
      <name val="Calibri"/>
      <family val="2"/>
      <scheme val="minor"/>
    </font>
    <font>
      <b/>
      <sz val="18"/>
      <color theme="1"/>
      <name val="Calibri"/>
      <family val="2"/>
      <scheme val="minor"/>
    </font>
    <font>
      <b/>
      <sz val="18"/>
      <color rgb="FFFF0000"/>
      <name val="Calibri"/>
      <family val="2"/>
      <scheme val="minor"/>
    </font>
    <font>
      <b/>
      <sz val="18"/>
      <color theme="1"/>
      <name val="ArialMT"/>
      <family val="2"/>
    </font>
    <font>
      <b/>
      <sz val="12"/>
      <color theme="0"/>
      <name val="ArialMT"/>
      <family val="2"/>
    </font>
    <font>
      <b/>
      <sz val="12"/>
      <color theme="1"/>
      <name val="ArialMT"/>
      <family val="2"/>
    </font>
    <font>
      <b/>
      <sz val="12"/>
      <color theme="1"/>
      <name val="ArialMT"/>
    </font>
    <font>
      <sz val="12"/>
      <color theme="1"/>
      <name val="ArialMT"/>
      <family val="2"/>
    </font>
    <font>
      <sz val="12"/>
      <color theme="0"/>
      <name val="ArialMT"/>
      <family val="2"/>
    </font>
    <font>
      <b/>
      <sz val="16"/>
      <color theme="1"/>
      <name val="Calibri"/>
      <family val="2"/>
      <scheme val="minor"/>
    </font>
    <font>
      <b/>
      <sz val="14"/>
      <color theme="0"/>
      <name val="Calibri"/>
      <family val="2"/>
      <scheme val="minor"/>
    </font>
    <font>
      <b/>
      <sz val="11"/>
      <color theme="1"/>
      <name val="ArialMT"/>
    </font>
    <font>
      <b/>
      <sz val="11"/>
      <color theme="1"/>
      <name val="Calibri"/>
      <family val="2"/>
      <scheme val="minor"/>
    </font>
    <font>
      <sz val="10"/>
      <color theme="1"/>
      <name val="Arial"/>
      <family val="2"/>
    </font>
    <font>
      <sz val="10"/>
      <color theme="1"/>
      <name val="ArialMT"/>
      <family val="2"/>
    </font>
    <font>
      <sz val="14"/>
      <color theme="1"/>
      <name val="ArialMT"/>
      <family val="2"/>
    </font>
    <font>
      <b/>
      <sz val="8"/>
      <color theme="1"/>
      <name val="Calibri"/>
      <family val="2"/>
      <scheme val="minor"/>
    </font>
    <font>
      <b/>
      <sz val="10"/>
      <color theme="1"/>
      <name val="ArialMT"/>
    </font>
    <font>
      <b/>
      <sz val="14"/>
      <color theme="1"/>
      <name val="ArialMT"/>
    </font>
    <font>
      <b/>
      <sz val="8"/>
      <color theme="1"/>
      <name val="ArialMT"/>
    </font>
    <font>
      <sz val="8"/>
      <color theme="1"/>
      <name val="ArialMT"/>
    </font>
    <font>
      <sz val="8"/>
      <color theme="1"/>
      <name val="ArialMT"/>
      <family val="2"/>
    </font>
    <font>
      <b/>
      <sz val="7"/>
      <color theme="1"/>
      <name val="ArialMT"/>
    </font>
    <font>
      <sz val="7"/>
      <color theme="1"/>
      <name val="ArialMT"/>
      <family val="2"/>
    </font>
    <font>
      <sz val="16"/>
      <color theme="1"/>
      <name val="Calibri"/>
      <family val="2"/>
      <scheme val="minor"/>
    </font>
    <font>
      <b/>
      <sz val="10"/>
      <color theme="1"/>
      <name val="Calibri (Body)"/>
    </font>
  </fonts>
  <fills count="21">
    <fill>
      <patternFill patternType="none"/>
    </fill>
    <fill>
      <patternFill patternType="gray125"/>
    </fill>
    <fill>
      <patternFill patternType="solid">
        <fgColor theme="3" tint="-0.249977111117893"/>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1"/>
        <bgColor indexed="64"/>
      </patternFill>
    </fill>
    <fill>
      <patternFill patternType="solid">
        <fgColor theme="2" tint="-0.249977111117893"/>
        <bgColor indexed="64"/>
      </patternFill>
    </fill>
    <fill>
      <patternFill patternType="solid">
        <fgColor theme="0"/>
        <bgColor indexed="64"/>
      </patternFill>
    </fill>
    <fill>
      <patternFill patternType="solid">
        <fgColor theme="7" tint="0.79998168889431442"/>
        <bgColor indexed="64"/>
      </patternFill>
    </fill>
    <fill>
      <patternFill patternType="solid">
        <fgColor rgb="FF63BE7A"/>
        <bgColor indexed="64"/>
      </patternFill>
    </fill>
    <fill>
      <patternFill patternType="solid">
        <fgColor rgb="FF9CCF7E"/>
        <bgColor indexed="64"/>
      </patternFill>
    </fill>
    <fill>
      <patternFill patternType="solid">
        <fgColor rgb="FFC7DB81"/>
        <bgColor indexed="64"/>
      </patternFill>
    </fill>
    <fill>
      <patternFill patternType="solid">
        <fgColor rgb="FFD6DF82"/>
        <bgColor indexed="64"/>
      </patternFill>
    </fill>
    <fill>
      <patternFill patternType="solid">
        <fgColor rgb="FFFCCA7D"/>
        <bgColor indexed="64"/>
      </patternFill>
    </fill>
    <fill>
      <patternFill patternType="solid">
        <fgColor rgb="FFF2E784"/>
        <bgColor indexed="64"/>
      </patternFill>
    </fill>
    <fill>
      <patternFill patternType="solid">
        <fgColor rgb="FFFBAA77"/>
        <bgColor indexed="64"/>
      </patternFill>
    </fill>
    <fill>
      <patternFill patternType="solid">
        <fgColor rgb="FFFA8971"/>
        <bgColor indexed="64"/>
      </patternFill>
    </fill>
    <fill>
      <patternFill patternType="solid">
        <fgColor rgb="FFF8696B"/>
        <bgColor indexed="64"/>
      </patternFill>
    </fill>
    <fill>
      <patternFill patternType="solid">
        <fgColor rgb="FF00B05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theme="2" tint="-0.749961851863155"/>
      </left>
      <right style="thin">
        <color theme="2" tint="-0.749961851863155"/>
      </right>
      <top style="thin">
        <color theme="2" tint="-0.749961851863155"/>
      </top>
      <bottom style="thin">
        <color theme="2" tint="-0.749961851863155"/>
      </bottom>
      <diagonal/>
    </border>
    <border>
      <left style="thin">
        <color theme="2" tint="-0.749961851863155"/>
      </left>
      <right style="thin">
        <color theme="2" tint="-0.749961851863155"/>
      </right>
      <top style="thin">
        <color theme="2" tint="-0.749961851863155"/>
      </top>
      <bottom/>
      <diagonal/>
    </border>
    <border>
      <left style="thin">
        <color theme="2" tint="-0.749961851863155"/>
      </left>
      <right style="thin">
        <color theme="2" tint="-0.749961851863155"/>
      </right>
      <top/>
      <bottom/>
      <diagonal/>
    </border>
    <border>
      <left style="thin">
        <color theme="2" tint="-0.749961851863155"/>
      </left>
      <right style="thin">
        <color theme="2" tint="-0.749961851863155"/>
      </right>
      <top/>
      <bottom style="thin">
        <color indexed="64"/>
      </bottom>
      <diagonal/>
    </border>
    <border>
      <left style="thin">
        <color theme="2" tint="-0.749961851863155"/>
      </left>
      <right/>
      <top style="thin">
        <color theme="2" tint="-0.749961851863155"/>
      </top>
      <bottom style="thin">
        <color theme="2" tint="-0.749961851863155"/>
      </bottom>
      <diagonal/>
    </border>
    <border>
      <left style="thin">
        <color theme="2" tint="-0.749961851863155"/>
      </left>
      <right/>
      <top style="thin">
        <color theme="2" tint="-0.749961851863155"/>
      </top>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right/>
      <top/>
      <bottom style="medium">
        <color indexed="64"/>
      </bottom>
      <diagonal/>
    </border>
    <border>
      <left/>
      <right style="medium">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2">
    <xf numFmtId="0" fontId="0" fillId="0" borderId="0"/>
    <xf numFmtId="0" fontId="18" fillId="0" borderId="0"/>
  </cellStyleXfs>
  <cellXfs count="149">
    <xf numFmtId="0" fontId="0" fillId="0" borderId="0" xfId="0"/>
    <xf numFmtId="0" fontId="0" fillId="0" borderId="1" xfId="0" applyBorder="1" applyAlignment="1">
      <alignment horizontal="center" vertical="center"/>
    </xf>
    <xf numFmtId="0" fontId="0" fillId="0" borderId="0" xfId="0" applyAlignment="1">
      <alignment horizontal="center" vertical="center"/>
    </xf>
    <xf numFmtId="0" fontId="0" fillId="0" borderId="0" xfId="0" applyAlignment="1">
      <alignment vertical="center"/>
    </xf>
    <xf numFmtId="0" fontId="2" fillId="0" borderId="0" xfId="0" applyFont="1" applyAlignment="1">
      <alignment vertical="center"/>
    </xf>
    <xf numFmtId="0" fontId="0" fillId="0" borderId="0" xfId="0" applyFont="1" applyAlignment="1">
      <alignment horizontal="center" vertical="center"/>
    </xf>
    <xf numFmtId="0" fontId="4" fillId="0" borderId="1" xfId="0" applyNumberFormat="1" applyFont="1" applyBorder="1" applyAlignment="1">
      <alignment horizontal="center" vertical="center" wrapText="1"/>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7" fillId="0" borderId="0" xfId="0" applyFont="1" applyAlignment="1">
      <alignment horizontal="left" vertical="top"/>
    </xf>
    <xf numFmtId="0" fontId="0" fillId="0" borderId="0" xfId="0" applyAlignment="1">
      <alignment horizontal="left" vertical="top" wrapText="1"/>
    </xf>
    <xf numFmtId="0" fontId="8" fillId="2" borderId="3" xfId="0" applyFont="1" applyFill="1" applyBorder="1" applyAlignment="1">
      <alignment horizontal="center" vertical="top" wrapText="1"/>
    </xf>
    <xf numFmtId="0" fontId="9" fillId="0" borderId="0" xfId="0" applyFont="1" applyAlignment="1">
      <alignment horizontal="left" vertical="top" wrapText="1"/>
    </xf>
    <xf numFmtId="0" fontId="12" fillId="3" borderId="3" xfId="0" applyFont="1" applyFill="1" applyBorder="1" applyAlignment="1">
      <alignment horizontal="center" vertical="center" wrapText="1"/>
    </xf>
    <xf numFmtId="0" fontId="11" fillId="4" borderId="3" xfId="0" applyFont="1" applyFill="1" applyBorder="1" applyAlignment="1">
      <alignment horizontal="center" vertical="center" wrapText="1"/>
    </xf>
    <xf numFmtId="0" fontId="11" fillId="0" borderId="0" xfId="0" applyFont="1" applyAlignment="1">
      <alignment horizontal="left" vertical="top" wrapText="1"/>
    </xf>
    <xf numFmtId="0" fontId="12" fillId="3" borderId="4" xfId="0" applyFont="1" applyFill="1" applyBorder="1" applyAlignment="1">
      <alignment horizontal="center" vertical="center" wrapText="1"/>
    </xf>
    <xf numFmtId="0" fontId="11" fillId="4" borderId="4" xfId="0" applyFont="1" applyFill="1" applyBorder="1" applyAlignment="1">
      <alignment horizontal="center" vertical="center" wrapText="1"/>
    </xf>
    <xf numFmtId="0" fontId="12" fillId="3" borderId="1" xfId="0" applyFont="1" applyFill="1" applyBorder="1" applyAlignment="1">
      <alignment horizontal="center" vertical="center" wrapText="1"/>
    </xf>
    <xf numFmtId="0" fontId="11" fillId="4" borderId="1" xfId="0" applyFont="1" applyFill="1" applyBorder="1" applyAlignment="1">
      <alignment horizontal="center" vertical="center" wrapText="1"/>
    </xf>
    <xf numFmtId="0" fontId="8" fillId="2" borderId="3" xfId="0" applyFont="1" applyFill="1" applyBorder="1" applyAlignment="1">
      <alignment horizontal="left" vertical="top" wrapText="1"/>
    </xf>
    <xf numFmtId="0" fontId="11" fillId="0" borderId="3" xfId="0" applyFont="1" applyBorder="1" applyAlignment="1">
      <alignment horizontal="left" vertical="top" wrapText="1"/>
    </xf>
    <xf numFmtId="0" fontId="12" fillId="3" borderId="3" xfId="0" applyFont="1" applyFill="1" applyBorder="1" applyAlignment="1">
      <alignment horizontal="left" vertical="top" wrapText="1"/>
    </xf>
    <xf numFmtId="0" fontId="11" fillId="4" borderId="3" xfId="0" applyFont="1" applyFill="1" applyBorder="1" applyAlignment="1">
      <alignment horizontal="left" vertical="top" wrapText="1"/>
    </xf>
    <xf numFmtId="0" fontId="11" fillId="5" borderId="3" xfId="0" applyFont="1" applyFill="1" applyBorder="1" applyAlignment="1">
      <alignment horizontal="left" vertical="top" wrapText="1"/>
    </xf>
    <xf numFmtId="0" fontId="11" fillId="5" borderId="7" xfId="0" applyFont="1" applyFill="1" applyBorder="1" applyAlignment="1">
      <alignment horizontal="center" vertical="center" wrapText="1"/>
    </xf>
    <xf numFmtId="0" fontId="11" fillId="5" borderId="8" xfId="0" applyFont="1" applyFill="1" applyBorder="1" applyAlignment="1">
      <alignment horizontal="center" vertical="center" wrapText="1"/>
    </xf>
    <xf numFmtId="0" fontId="11" fillId="5" borderId="2" xfId="0" applyFont="1" applyFill="1" applyBorder="1" applyAlignment="1">
      <alignment horizontal="center" vertical="center" wrapText="1"/>
    </xf>
    <xf numFmtId="0" fontId="8" fillId="2" borderId="4" xfId="0" applyFont="1" applyFill="1" applyBorder="1" applyAlignment="1">
      <alignment horizontal="center" vertical="top" wrapText="1"/>
    </xf>
    <xf numFmtId="0" fontId="10" fillId="0" borderId="3" xfId="0" applyFont="1" applyBorder="1" applyAlignment="1">
      <alignment horizontal="center" vertical="center" wrapText="1"/>
    </xf>
    <xf numFmtId="0" fontId="5" fillId="0" borderId="0" xfId="0" applyFont="1" applyAlignment="1">
      <alignment horizontal="center" vertical="center"/>
    </xf>
    <xf numFmtId="2" fontId="5" fillId="0" borderId="1" xfId="0" applyNumberFormat="1" applyFont="1" applyBorder="1" applyAlignment="1">
      <alignment horizontal="center" vertical="center"/>
    </xf>
    <xf numFmtId="0" fontId="16" fillId="0" borderId="1" xfId="0" applyFont="1" applyBorder="1"/>
    <xf numFmtId="0" fontId="0" fillId="0" borderId="1" xfId="0" applyBorder="1" applyAlignment="1">
      <alignment wrapText="1"/>
    </xf>
    <xf numFmtId="0" fontId="0" fillId="0" borderId="1" xfId="0" applyBorder="1"/>
    <xf numFmtId="0" fontId="2" fillId="0" borderId="1" xfId="0" applyFont="1" applyBorder="1" applyAlignment="1">
      <alignment wrapText="1"/>
    </xf>
    <xf numFmtId="0" fontId="2" fillId="0" borderId="1" xfId="0" applyFont="1" applyBorder="1"/>
    <xf numFmtId="22" fontId="0" fillId="0" borderId="1" xfId="0" applyNumberFormat="1" applyBorder="1" applyAlignment="1">
      <alignment wrapText="1"/>
    </xf>
    <xf numFmtId="0" fontId="0" fillId="0" borderId="1" xfId="0" applyBorder="1" applyAlignment="1">
      <alignment horizontal="center" vertical="center" wrapText="1"/>
    </xf>
    <xf numFmtId="0" fontId="0" fillId="0" borderId="9" xfId="0" applyBorder="1" applyAlignment="1">
      <alignment horizontal="center" vertical="center" wrapText="1"/>
    </xf>
    <xf numFmtId="0" fontId="0" fillId="0" borderId="9" xfId="0" applyBorder="1" applyAlignment="1">
      <alignment horizontal="left" vertical="center" wrapText="1"/>
    </xf>
    <xf numFmtId="0" fontId="1"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0" fillId="0" borderId="4" xfId="0" applyFont="1" applyBorder="1" applyAlignment="1">
      <alignment horizontal="center" vertical="center" wrapText="1"/>
    </xf>
    <xf numFmtId="2" fontId="10" fillId="0" borderId="2" xfId="0" applyNumberFormat="1" applyFont="1" applyBorder="1" applyAlignment="1">
      <alignment horizontal="center" vertical="center" wrapText="1"/>
    </xf>
    <xf numFmtId="0" fontId="11" fillId="0" borderId="10" xfId="0" applyFont="1" applyBorder="1" applyAlignment="1">
      <alignment horizontal="left" vertical="center" wrapText="1"/>
    </xf>
    <xf numFmtId="0" fontId="14"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18" fillId="9" borderId="0" xfId="1" applyFill="1"/>
    <xf numFmtId="0" fontId="18" fillId="0" borderId="0" xfId="1"/>
    <xf numFmtId="0" fontId="19" fillId="9" borderId="0" xfId="1" applyFont="1" applyFill="1" applyAlignment="1">
      <alignment vertical="center" textRotation="90"/>
    </xf>
    <xf numFmtId="0" fontId="14" fillId="7" borderId="1" xfId="0" applyFont="1" applyFill="1" applyBorder="1" applyAlignment="1">
      <alignment vertical="center" wrapText="1"/>
    </xf>
    <xf numFmtId="0" fontId="3" fillId="8" borderId="1" xfId="0" applyFont="1" applyFill="1" applyBorder="1" applyAlignment="1">
      <alignment vertical="center" wrapText="1"/>
    </xf>
    <xf numFmtId="0" fontId="0" fillId="0" borderId="0" xfId="0" applyFill="1"/>
    <xf numFmtId="0" fontId="0" fillId="0" borderId="0" xfId="0" applyFill="1" applyAlignment="1">
      <alignment horizontal="center" vertical="center"/>
    </xf>
    <xf numFmtId="0" fontId="5" fillId="0" borderId="0" xfId="0" applyFont="1" applyFill="1" applyAlignment="1">
      <alignment horizontal="center" vertical="center"/>
    </xf>
    <xf numFmtId="0" fontId="0" fillId="0" borderId="0" xfId="0" applyFill="1" applyAlignment="1">
      <alignment vertical="center"/>
    </xf>
    <xf numFmtId="0" fontId="1" fillId="0" borderId="0" xfId="0" applyFont="1" applyFill="1" applyAlignment="1">
      <alignment horizontal="center" vertical="center"/>
    </xf>
    <xf numFmtId="0" fontId="1" fillId="0" borderId="0" xfId="0" applyFont="1" applyFill="1" applyBorder="1" applyAlignment="1">
      <alignment vertical="center" wrapText="1"/>
    </xf>
    <xf numFmtId="2" fontId="1" fillId="0" borderId="0" xfId="0" applyNumberFormat="1" applyFont="1" applyBorder="1" applyAlignment="1">
      <alignment horizontal="center" vertical="center"/>
    </xf>
    <xf numFmtId="0" fontId="1" fillId="0" borderId="0" xfId="0" applyFont="1" applyAlignment="1">
      <alignment horizontal="center" vertical="center"/>
    </xf>
    <xf numFmtId="1" fontId="1" fillId="0" borderId="0" xfId="0" applyNumberFormat="1" applyFont="1" applyBorder="1" applyAlignment="1">
      <alignment horizontal="center" vertical="center"/>
    </xf>
    <xf numFmtId="0" fontId="16" fillId="0" borderId="0" xfId="0" applyFont="1" applyAlignment="1">
      <alignment horizontal="center" vertical="center" wrapText="1"/>
    </xf>
    <xf numFmtId="1" fontId="16" fillId="0" borderId="0" xfId="0" applyNumberFormat="1" applyFont="1" applyFill="1" applyAlignment="1">
      <alignment horizontal="center" vertical="center"/>
    </xf>
    <xf numFmtId="1" fontId="16" fillId="0" borderId="0" xfId="0" applyNumberFormat="1" applyFont="1" applyAlignment="1">
      <alignment horizontal="center" vertical="center" wrapText="1"/>
    </xf>
    <xf numFmtId="1" fontId="16" fillId="0" borderId="0" xfId="0" applyNumberFormat="1" applyFont="1" applyFill="1" applyBorder="1" applyAlignment="1">
      <alignment vertical="center" wrapText="1"/>
    </xf>
    <xf numFmtId="1" fontId="16" fillId="0" borderId="0" xfId="0" applyNumberFormat="1" applyFont="1" applyBorder="1" applyAlignment="1">
      <alignment horizontal="center" vertical="center"/>
    </xf>
    <xf numFmtId="1" fontId="16" fillId="0" borderId="0" xfId="0" applyNumberFormat="1" applyFont="1" applyAlignment="1">
      <alignment horizontal="center" vertical="center"/>
    </xf>
    <xf numFmtId="1" fontId="20" fillId="0" borderId="0" xfId="0" applyNumberFormat="1" applyFont="1" applyFill="1" applyBorder="1" applyAlignment="1">
      <alignment vertical="center" wrapText="1"/>
    </xf>
    <xf numFmtId="1" fontId="16" fillId="10" borderId="0" xfId="0" applyNumberFormat="1" applyFont="1" applyFill="1" applyAlignment="1">
      <alignment horizontal="center" vertical="center" wrapText="1"/>
    </xf>
    <xf numFmtId="0" fontId="0" fillId="10" borderId="0" xfId="0" applyFill="1" applyAlignment="1">
      <alignment vertical="center"/>
    </xf>
    <xf numFmtId="0" fontId="0" fillId="10" borderId="0" xfId="0" applyFont="1" applyFill="1" applyAlignment="1">
      <alignment horizontal="center" vertical="center"/>
    </xf>
    <xf numFmtId="1" fontId="0" fillId="10" borderId="0" xfId="0" applyNumberFormat="1" applyFill="1" applyAlignment="1">
      <alignment vertical="center"/>
    </xf>
    <xf numFmtId="0" fontId="0" fillId="10" borderId="1" xfId="0" applyFill="1" applyBorder="1"/>
    <xf numFmtId="0" fontId="5" fillId="10" borderId="1" xfId="0" applyFont="1" applyFill="1" applyBorder="1" applyAlignment="1">
      <alignment horizontal="center" vertical="center"/>
    </xf>
    <xf numFmtId="2" fontId="5" fillId="10" borderId="1" xfId="0" applyNumberFormat="1" applyFont="1" applyFill="1" applyBorder="1" applyAlignment="1">
      <alignment horizontal="center" vertical="center"/>
    </xf>
    <xf numFmtId="1" fontId="1" fillId="10" borderId="0" xfId="0" applyNumberFormat="1" applyFont="1" applyFill="1" applyBorder="1" applyAlignment="1">
      <alignment horizontal="center" vertical="center"/>
    </xf>
    <xf numFmtId="0" fontId="15" fillId="11" borderId="0" xfId="1" applyFont="1" applyFill="1" applyAlignment="1">
      <alignment horizontal="center" vertical="center" wrapText="1"/>
    </xf>
    <xf numFmtId="0" fontId="15" fillId="12" borderId="0" xfId="1" applyFont="1" applyFill="1" applyAlignment="1">
      <alignment horizontal="center" vertical="center" wrapText="1"/>
    </xf>
    <xf numFmtId="0" fontId="15" fillId="13" borderId="0" xfId="1" applyFont="1" applyFill="1" applyAlignment="1">
      <alignment horizontal="center" vertical="center" wrapText="1"/>
    </xf>
    <xf numFmtId="0" fontId="15" fillId="14" borderId="0" xfId="1" applyFont="1" applyFill="1" applyAlignment="1">
      <alignment horizontal="center" vertical="center" wrapText="1"/>
    </xf>
    <xf numFmtId="0" fontId="15" fillId="15" borderId="0" xfId="1" applyFont="1" applyFill="1" applyAlignment="1">
      <alignment horizontal="center" vertical="center" wrapText="1"/>
    </xf>
    <xf numFmtId="0" fontId="15" fillId="16" borderId="0" xfId="1" applyFont="1" applyFill="1" applyAlignment="1">
      <alignment horizontal="center" vertical="center" wrapText="1"/>
    </xf>
    <xf numFmtId="0" fontId="18" fillId="9" borderId="0" xfId="1" applyFill="1" applyBorder="1"/>
    <xf numFmtId="2" fontId="21" fillId="9" borderId="0" xfId="1" applyNumberFormat="1" applyFont="1" applyFill="1" applyAlignment="1">
      <alignment vertical="top"/>
    </xf>
    <xf numFmtId="0" fontId="15" fillId="18" borderId="11" xfId="1" applyFont="1" applyFill="1" applyBorder="1" applyAlignment="1">
      <alignment horizontal="center" vertical="center" wrapText="1"/>
    </xf>
    <xf numFmtId="0" fontId="15" fillId="17" borderId="11" xfId="1" applyFont="1" applyFill="1" applyBorder="1" applyAlignment="1">
      <alignment horizontal="center" vertical="center" wrapText="1"/>
    </xf>
    <xf numFmtId="0" fontId="15" fillId="15" borderId="11" xfId="1" applyFont="1" applyFill="1" applyBorder="1" applyAlignment="1">
      <alignment horizontal="center" vertical="center" wrapText="1"/>
    </xf>
    <xf numFmtId="0" fontId="15" fillId="15" borderId="0" xfId="1" applyFont="1" applyFill="1" applyBorder="1" applyAlignment="1">
      <alignment horizontal="center" vertical="center" wrapText="1"/>
    </xf>
    <xf numFmtId="0" fontId="15" fillId="17" borderId="0" xfId="1" applyFont="1" applyFill="1" applyBorder="1" applyAlignment="1">
      <alignment horizontal="center" vertical="center" wrapText="1"/>
    </xf>
    <xf numFmtId="0" fontId="15" fillId="18" borderId="0" xfId="1" applyFont="1" applyFill="1" applyBorder="1" applyAlignment="1">
      <alignment horizontal="center" vertical="center" wrapText="1"/>
    </xf>
    <xf numFmtId="0" fontId="15" fillId="19" borderId="11" xfId="1" applyFont="1" applyFill="1" applyBorder="1" applyAlignment="1">
      <alignment horizontal="center" vertical="center" wrapText="1"/>
    </xf>
    <xf numFmtId="2" fontId="21" fillId="9" borderId="12" xfId="1" applyNumberFormat="1" applyFont="1" applyFill="1" applyBorder="1" applyAlignment="1">
      <alignment vertical="top"/>
    </xf>
    <xf numFmtId="0" fontId="18" fillId="9" borderId="0" xfId="1" applyFill="1" applyAlignment="1">
      <alignment horizontal="center" vertical="center"/>
    </xf>
    <xf numFmtId="0" fontId="21" fillId="9" borderId="0" xfId="1" applyFont="1" applyFill="1" applyAlignment="1">
      <alignment horizontal="center" vertical="center"/>
    </xf>
    <xf numFmtId="0" fontId="18" fillId="9" borderId="0" xfId="1" applyFill="1" applyAlignment="1">
      <alignment wrapText="1"/>
    </xf>
    <xf numFmtId="0" fontId="18" fillId="0" borderId="0" xfId="1" applyAlignment="1">
      <alignment wrapText="1"/>
    </xf>
    <xf numFmtId="0" fontId="21" fillId="0" borderId="0" xfId="1" applyFont="1" applyAlignment="1">
      <alignment horizontal="center" vertical="center"/>
    </xf>
    <xf numFmtId="0" fontId="23" fillId="9" borderId="1" xfId="1" applyFont="1" applyFill="1" applyBorder="1" applyAlignment="1">
      <alignment horizontal="center" vertical="center"/>
    </xf>
    <xf numFmtId="0" fontId="18" fillId="9" borderId="1" xfId="1" applyFill="1" applyBorder="1" applyAlignment="1">
      <alignment horizontal="center" vertical="center" wrapText="1"/>
    </xf>
    <xf numFmtId="2" fontId="25" fillId="9" borderId="1" xfId="1" applyNumberFormat="1" applyFont="1" applyFill="1" applyBorder="1" applyAlignment="1">
      <alignment horizontal="center" vertical="center" wrapText="1"/>
    </xf>
    <xf numFmtId="0" fontId="26" fillId="9" borderId="1" xfId="1" applyFont="1" applyFill="1" applyBorder="1" applyAlignment="1">
      <alignment horizontal="center" vertical="center" wrapText="1"/>
    </xf>
    <xf numFmtId="0" fontId="0" fillId="0" borderId="0" xfId="0" applyFill="1" applyAlignment="1">
      <alignment vertical="center" wrapText="1"/>
    </xf>
    <xf numFmtId="0" fontId="16" fillId="0" borderId="1" xfId="0" applyFont="1" applyBorder="1" applyAlignment="1">
      <alignment vertical="center" wrapText="1"/>
    </xf>
    <xf numFmtId="0" fontId="0" fillId="0" borderId="1" xfId="0" applyBorder="1" applyAlignment="1">
      <alignment vertical="center" wrapText="1"/>
    </xf>
    <xf numFmtId="0" fontId="0" fillId="10" borderId="1" xfId="0" applyFill="1" applyBorder="1" applyAlignment="1">
      <alignment vertical="center" wrapText="1"/>
    </xf>
    <xf numFmtId="0" fontId="0" fillId="0" borderId="0" xfId="0" applyAlignment="1">
      <alignment vertical="center" wrapText="1"/>
    </xf>
    <xf numFmtId="0" fontId="0" fillId="0" borderId="1" xfId="0" applyBorder="1" applyAlignment="1">
      <alignment horizontal="center"/>
    </xf>
    <xf numFmtId="0" fontId="3" fillId="0" borderId="1" xfId="0" applyFont="1" applyBorder="1" applyAlignment="1">
      <alignment horizontal="center" vertical="center"/>
    </xf>
    <xf numFmtId="22" fontId="3" fillId="0" borderId="1" xfId="0" applyNumberFormat="1" applyFont="1" applyBorder="1" applyAlignment="1">
      <alignment horizontal="center" vertical="center"/>
    </xf>
    <xf numFmtId="22" fontId="3" fillId="0" borderId="9" xfId="0" applyNumberFormat="1" applyFont="1" applyBorder="1" applyAlignment="1">
      <alignment horizontal="center" vertical="center"/>
    </xf>
    <xf numFmtId="0" fontId="28" fillId="0" borderId="0" xfId="0" applyFont="1" applyFill="1" applyAlignment="1">
      <alignment vertical="center"/>
    </xf>
    <xf numFmtId="0" fontId="13" fillId="0" borderId="1" xfId="0" applyFont="1" applyBorder="1" applyAlignment="1">
      <alignment vertical="center"/>
    </xf>
    <xf numFmtId="0" fontId="28" fillId="0" borderId="1" xfId="0" applyFont="1" applyBorder="1" applyAlignment="1">
      <alignment horizontal="center" vertical="center"/>
    </xf>
    <xf numFmtId="0" fontId="13" fillId="10" borderId="1" xfId="0" applyFont="1" applyFill="1" applyBorder="1" applyAlignment="1">
      <alignment horizontal="center" vertical="center"/>
    </xf>
    <xf numFmtId="0" fontId="28" fillId="0" borderId="0" xfId="0" applyFont="1" applyAlignment="1">
      <alignment vertical="center"/>
    </xf>
    <xf numFmtId="0" fontId="16" fillId="0" borderId="1" xfId="0" applyFont="1" applyBorder="1" applyAlignment="1">
      <alignment horizontal="center" vertical="center"/>
    </xf>
    <xf numFmtId="0" fontId="17" fillId="0" borderId="1" xfId="0" applyFont="1" applyBorder="1" applyAlignment="1">
      <alignment horizontal="center" vertical="center"/>
    </xf>
    <xf numFmtId="0" fontId="0" fillId="10" borderId="1" xfId="0" applyFill="1" applyBorder="1" applyAlignment="1">
      <alignment horizontal="center" vertical="center"/>
    </xf>
    <xf numFmtId="0" fontId="28" fillId="18" borderId="1" xfId="0" applyFont="1" applyFill="1" applyBorder="1" applyAlignment="1">
      <alignment horizontal="center" vertical="center"/>
    </xf>
    <xf numFmtId="0" fontId="28" fillId="20" borderId="1" xfId="0" applyFont="1" applyFill="1" applyBorder="1" applyAlignment="1">
      <alignment horizontal="center" vertical="center"/>
    </xf>
    <xf numFmtId="0" fontId="28" fillId="20" borderId="9" xfId="0" applyFont="1" applyFill="1" applyBorder="1" applyAlignment="1">
      <alignment horizontal="center" vertical="center"/>
    </xf>
    <xf numFmtId="0" fontId="28" fillId="0" borderId="1" xfId="0" applyFont="1" applyFill="1" applyBorder="1" applyAlignment="1">
      <alignment horizontal="center" vertical="center"/>
    </xf>
    <xf numFmtId="0" fontId="10" fillId="6" borderId="1" xfId="0" applyFont="1" applyFill="1" applyBorder="1" applyAlignment="1">
      <alignment horizontal="center" vertical="center" wrapText="1"/>
    </xf>
    <xf numFmtId="0" fontId="11" fillId="0" borderId="0" xfId="0" applyFont="1" applyAlignment="1">
      <alignment horizontal="center" vertical="center" wrapText="1"/>
    </xf>
    <xf numFmtId="0" fontId="13" fillId="0" borderId="1" xfId="0" applyFont="1" applyFill="1" applyBorder="1" applyAlignment="1">
      <alignment horizontal="center" vertical="center"/>
    </xf>
    <xf numFmtId="0" fontId="13" fillId="0" borderId="18" xfId="0" applyFont="1" applyFill="1" applyBorder="1" applyAlignment="1">
      <alignment horizontal="center" vertical="center"/>
    </xf>
    <xf numFmtId="0" fontId="13" fillId="0" borderId="15" xfId="0" applyFont="1" applyFill="1" applyBorder="1" applyAlignment="1">
      <alignment horizontal="center" vertical="center"/>
    </xf>
    <xf numFmtId="0" fontId="13" fillId="0" borderId="1" xfId="0" applyFont="1" applyFill="1" applyBorder="1" applyAlignment="1">
      <alignment horizontal="center" vertical="center"/>
    </xf>
    <xf numFmtId="0" fontId="13" fillId="0" borderId="18" xfId="0" applyFont="1" applyFill="1" applyBorder="1" applyAlignment="1">
      <alignment horizontal="center" vertical="center"/>
    </xf>
    <xf numFmtId="0" fontId="13" fillId="0" borderId="15" xfId="0" applyFont="1" applyFill="1" applyBorder="1" applyAlignment="1">
      <alignment horizontal="center" vertical="center"/>
    </xf>
    <xf numFmtId="0" fontId="22" fillId="9" borderId="0" xfId="1" applyFont="1" applyFill="1" applyAlignment="1">
      <alignment horizontal="center" vertical="center"/>
    </xf>
    <xf numFmtId="0" fontId="27" fillId="9" borderId="15" xfId="1" applyFont="1" applyFill="1" applyBorder="1" applyAlignment="1">
      <alignment horizontal="left" vertical="center"/>
    </xf>
    <xf numFmtId="0" fontId="24" fillId="9" borderId="1" xfId="1" applyFont="1" applyFill="1" applyBorder="1" applyAlignment="1">
      <alignment horizontal="left" vertical="center" wrapText="1"/>
    </xf>
    <xf numFmtId="0" fontId="24" fillId="9" borderId="2" xfId="1" applyFont="1" applyFill="1" applyBorder="1" applyAlignment="1">
      <alignment horizontal="left" vertical="center" wrapText="1"/>
    </xf>
    <xf numFmtId="0" fontId="24" fillId="9" borderId="13" xfId="1" applyFont="1" applyFill="1" applyBorder="1" applyAlignment="1">
      <alignment horizontal="left" vertical="center" wrapText="1"/>
    </xf>
    <xf numFmtId="0" fontId="24" fillId="9" borderId="14" xfId="1" applyFont="1" applyFill="1" applyBorder="1" applyAlignment="1">
      <alignment horizontal="left" vertical="center" wrapText="1"/>
    </xf>
    <xf numFmtId="0" fontId="11" fillId="9" borderId="0" xfId="1" applyFont="1" applyFill="1" applyAlignment="1">
      <alignment horizontal="center" vertical="top"/>
    </xf>
    <xf numFmtId="0" fontId="11" fillId="9" borderId="0" xfId="1" applyFont="1" applyFill="1" applyBorder="1" applyAlignment="1">
      <alignment horizontal="center" vertical="center" textRotation="90"/>
    </xf>
    <xf numFmtId="0" fontId="23" fillId="9" borderId="1" xfId="1" applyFont="1" applyFill="1" applyBorder="1" applyAlignment="1">
      <alignment horizontal="center" vertical="center"/>
    </xf>
    <xf numFmtId="0" fontId="10" fillId="0" borderId="4"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10" fillId="6" borderId="9"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10" fillId="6" borderId="17" xfId="0" applyFont="1" applyFill="1" applyBorder="1" applyAlignment="1">
      <alignment horizontal="center" vertical="center" wrapText="1"/>
    </xf>
    <xf numFmtId="0" fontId="5" fillId="0" borderId="1" xfId="0" applyFont="1" applyFill="1" applyBorder="1" applyAlignment="1">
      <alignment horizontal="center" vertical="center"/>
    </xf>
    <xf numFmtId="0" fontId="0" fillId="0" borderId="1" xfId="0" applyBorder="1" applyAlignment="1">
      <alignment horizontal="left" vertical="center" wrapText="1"/>
    </xf>
  </cellXfs>
  <cellStyles count="2">
    <cellStyle name="Normal" xfId="0" builtinId="0"/>
    <cellStyle name="Normal 2" xfId="1" xr:uid="{3F3350BD-8C16-9648-A9B8-2F5AEDC54FF9}"/>
  </cellStyles>
  <dxfs count="0"/>
  <tableStyles count="0" defaultTableStyle="TableStyleMedium2" defaultPivotStyle="PivotStyleLight16"/>
  <colors>
    <mruColors>
      <color rgb="FF63BE7A"/>
      <color rgb="FFFA8971"/>
      <color rgb="FF9CD080"/>
      <color rgb="FFFBAA77"/>
      <color rgb="FFFCCA7D"/>
      <color rgb="FFF8696B"/>
      <color rgb="FFF2E784"/>
      <color rgb="FFD6DF82"/>
      <color rgb="FFC7DB81"/>
      <color rgb="FF9CCF7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CC9E1-10AA-AD44-A128-5375BB7FB135}">
  <sheetPr filterMode="1"/>
  <dimension ref="A1:BL52"/>
  <sheetViews>
    <sheetView tabSelected="1" zoomScaleNormal="100" workbookViewId="0">
      <pane xSplit="3" ySplit="4" topLeftCell="L10" activePane="bottomRight" state="frozen"/>
      <selection activeCell="A31" sqref="A31"/>
      <selection pane="topRight" activeCell="D1" sqref="D1"/>
      <selection pane="bottomLeft" activeCell="A4" sqref="A4"/>
      <selection pane="bottomRight" activeCell="B2" sqref="B2"/>
    </sheetView>
  </sheetViews>
  <sheetFormatPr baseColWidth="10" defaultColWidth="8.6640625" defaultRowHeight="24"/>
  <cols>
    <col min="1" max="1" width="16" style="116" customWidth="1"/>
    <col min="2" max="2" width="27.6640625" style="107" customWidth="1"/>
    <col min="3" max="3" width="67.1640625" style="107" customWidth="1"/>
    <col min="4" max="4" width="16.6640625" style="2" customWidth="1"/>
    <col min="5" max="5" width="20.6640625" customWidth="1"/>
    <col min="6" max="6" width="28.5" bestFit="1" customWidth="1"/>
    <col min="7" max="16" width="9.6640625" style="2" customWidth="1"/>
    <col min="17" max="21" width="10.6640625" style="2" customWidth="1"/>
    <col min="22" max="22" width="12.6640625" style="30" customWidth="1"/>
    <col min="23" max="23" width="13" style="30" customWidth="1"/>
    <col min="24" max="24" width="9.6640625" style="61" hidden="1" customWidth="1"/>
    <col min="25" max="25" width="10.5" style="61" hidden="1" customWidth="1"/>
    <col min="26" max="35" width="4.1640625" style="68" hidden="1" customWidth="1"/>
    <col min="36" max="36" width="6.1640625" style="68" hidden="1" customWidth="1"/>
    <col min="37" max="41" width="4.1640625" style="68" hidden="1" customWidth="1"/>
    <col min="42" max="57" width="5.1640625" style="71" hidden="1" customWidth="1"/>
    <col min="58" max="16384" width="8.6640625" style="3"/>
  </cols>
  <sheetData>
    <row r="1" spans="1:57" s="57" customFormat="1" ht="30" customHeight="1">
      <c r="A1" s="112"/>
      <c r="B1" s="103"/>
      <c r="C1" s="103"/>
      <c r="D1" s="55"/>
      <c r="E1" s="54"/>
      <c r="F1" s="54"/>
      <c r="G1" s="129" t="s">
        <v>0</v>
      </c>
      <c r="H1" s="129"/>
      <c r="I1" s="129"/>
      <c r="J1" s="129"/>
      <c r="K1" s="129"/>
      <c r="L1" s="130" t="s">
        <v>1</v>
      </c>
      <c r="M1" s="131"/>
      <c r="N1" s="131"/>
      <c r="O1" s="131"/>
      <c r="P1" s="131"/>
      <c r="Q1" s="131"/>
      <c r="R1" s="131"/>
      <c r="S1" s="131"/>
      <c r="T1" s="131"/>
      <c r="U1" s="131"/>
      <c r="V1" s="56"/>
      <c r="W1" s="56"/>
      <c r="X1" s="58"/>
      <c r="Y1" s="58"/>
      <c r="Z1" s="64"/>
      <c r="AA1" s="64"/>
      <c r="AB1" s="64"/>
      <c r="AC1" s="64"/>
      <c r="AD1" s="64"/>
      <c r="AE1" s="64"/>
      <c r="AF1" s="64"/>
      <c r="AG1" s="64"/>
      <c r="AH1" s="64"/>
      <c r="AI1" s="64"/>
      <c r="AJ1" s="64"/>
      <c r="AK1" s="64"/>
      <c r="AL1" s="64"/>
      <c r="AM1" s="64"/>
      <c r="AN1" s="64"/>
      <c r="AO1" s="64"/>
      <c r="AP1" s="71"/>
      <c r="AQ1" s="71"/>
      <c r="AR1" s="71"/>
      <c r="AS1" s="71"/>
      <c r="AT1" s="71"/>
      <c r="AU1" s="71"/>
      <c r="AV1" s="71"/>
      <c r="AW1" s="71"/>
      <c r="AX1" s="71"/>
      <c r="AY1" s="71"/>
      <c r="AZ1" s="71"/>
      <c r="BA1" s="71"/>
      <c r="BB1" s="71"/>
      <c r="BC1" s="71"/>
      <c r="BD1" s="71"/>
      <c r="BE1" s="71"/>
    </row>
    <row r="2" spans="1:57" s="57" customFormat="1" ht="30" customHeight="1">
      <c r="A2" s="112"/>
      <c r="B2" s="103"/>
      <c r="C2" s="103"/>
      <c r="D2" s="55"/>
      <c r="E2" s="54"/>
      <c r="F2" s="54"/>
      <c r="G2" s="126">
        <v>1</v>
      </c>
      <c r="H2" s="126">
        <v>2</v>
      </c>
      <c r="I2" s="126">
        <v>3</v>
      </c>
      <c r="J2" s="126">
        <v>4</v>
      </c>
      <c r="K2" s="126">
        <v>5</v>
      </c>
      <c r="L2" s="127">
        <v>6</v>
      </c>
      <c r="M2" s="128">
        <v>7</v>
      </c>
      <c r="N2" s="128">
        <v>8</v>
      </c>
      <c r="O2" s="128">
        <v>9</v>
      </c>
      <c r="P2" s="128">
        <v>10</v>
      </c>
      <c r="Q2" s="128">
        <v>11</v>
      </c>
      <c r="R2" s="128">
        <v>12</v>
      </c>
      <c r="S2" s="128">
        <v>13</v>
      </c>
      <c r="T2" s="128">
        <v>14</v>
      </c>
      <c r="U2" s="128">
        <v>15</v>
      </c>
      <c r="V2" s="56"/>
      <c r="W2" s="56"/>
      <c r="X2" s="58"/>
      <c r="Y2" s="58"/>
      <c r="Z2" s="64"/>
      <c r="AA2" s="64"/>
      <c r="AB2" s="64"/>
      <c r="AC2" s="64"/>
      <c r="AD2" s="64"/>
      <c r="AE2" s="64"/>
      <c r="AF2" s="64"/>
      <c r="AG2" s="64"/>
      <c r="AH2" s="64"/>
      <c r="AI2" s="64"/>
      <c r="AJ2" s="64"/>
      <c r="AK2" s="64"/>
      <c r="AL2" s="64"/>
      <c r="AM2" s="64"/>
      <c r="AN2" s="64"/>
      <c r="AO2" s="64"/>
      <c r="AP2" s="71"/>
      <c r="AQ2" s="71"/>
      <c r="AR2" s="71"/>
      <c r="AS2" s="71"/>
      <c r="AT2" s="71"/>
      <c r="AU2" s="71"/>
      <c r="AV2" s="71"/>
      <c r="AW2" s="71"/>
      <c r="AX2" s="71"/>
      <c r="AY2" s="71"/>
      <c r="AZ2" s="71"/>
      <c r="BA2" s="71"/>
      <c r="BB2" s="71"/>
      <c r="BC2" s="71"/>
      <c r="BD2" s="71"/>
      <c r="BE2" s="71"/>
    </row>
    <row r="3" spans="1:57" s="5" customFormat="1" ht="231" customHeight="1">
      <c r="A3" s="43" t="s">
        <v>195</v>
      </c>
      <c r="B3" s="42" t="s">
        <v>4</v>
      </c>
      <c r="C3" s="42" t="s">
        <v>5</v>
      </c>
      <c r="D3" s="42" t="s">
        <v>6</v>
      </c>
      <c r="E3" s="42" t="s">
        <v>7</v>
      </c>
      <c r="F3" s="42" t="s">
        <v>8</v>
      </c>
      <c r="G3" s="41" t="str">
        <f>'Score Card'!B5</f>
        <v>High Priority Operations
(Business Units: GOM, TCO, MCBU, Manufacturing, ?)</v>
      </c>
      <c r="H3" s="41" t="str">
        <f>'Score Card'!B6</f>
        <v>High Priority Digital Platforms 
(Subsurface, Surface, D&amp;C)</v>
      </c>
      <c r="I3" s="41" t="str">
        <f>'Score Card'!B7</f>
        <v>Business Value</v>
      </c>
      <c r="J3" s="41" t="str">
        <f>'Score Card'!B8</f>
        <v>Sponsor Influence</v>
      </c>
      <c r="K3" s="41" t="str">
        <f>'Score Card'!B9</f>
        <v>Business Scalability</v>
      </c>
      <c r="L3" s="41" t="str">
        <f>'Score Card'!B10</f>
        <v>Reusing Features from Maana / Prior Projects</v>
      </c>
      <c r="M3" s="41" t="str">
        <f>'Score Card'!B11</f>
        <v>Creating Artifacts Reusable in the Future</v>
      </c>
      <c r="N3" s="41" t="str">
        <f>'Score Card'!B12</f>
        <v>Development Effort</v>
      </c>
      <c r="O3" s="41" t="str">
        <f>'Score Card'!B13</f>
        <v>SME Availibility</v>
      </c>
      <c r="P3" s="41" t="str">
        <f>'Score Card'!B14</f>
        <v>SME Effort</v>
      </c>
      <c r="Q3" s="41" t="str">
        <f>'Score Card'!B15</f>
        <v>Data Availibility</v>
      </c>
      <c r="R3" s="41" t="str">
        <f>'Score Card'!B16</f>
        <v>Leveraging Models</v>
      </c>
      <c r="S3" s="41" t="str">
        <f>'Score Card'!B17</f>
        <v>Built-in learning / feedback loop</v>
      </c>
      <c r="T3" s="41" t="str">
        <f>'Score Card'!B18</f>
        <v>Quantifiable Success Criteria</v>
      </c>
      <c r="U3" s="41" t="str">
        <f>'Score Card'!B19</f>
        <v>Current Approach to Problem</v>
      </c>
      <c r="V3" s="47" t="s">
        <v>2</v>
      </c>
      <c r="W3" s="48" t="s">
        <v>3</v>
      </c>
      <c r="X3" s="63" t="s">
        <v>179</v>
      </c>
      <c r="Y3" s="63" t="s">
        <v>180</v>
      </c>
      <c r="Z3" s="65">
        <v>1</v>
      </c>
      <c r="AA3" s="65">
        <v>2</v>
      </c>
      <c r="AB3" s="65">
        <v>3</v>
      </c>
      <c r="AC3" s="65">
        <v>4</v>
      </c>
      <c r="AD3" s="65">
        <v>5</v>
      </c>
      <c r="AE3" s="65">
        <v>6</v>
      </c>
      <c r="AF3" s="65">
        <v>7</v>
      </c>
      <c r="AG3" s="65">
        <v>8</v>
      </c>
      <c r="AH3" s="65">
        <v>9</v>
      </c>
      <c r="AI3" s="65">
        <v>10</v>
      </c>
      <c r="AJ3" s="65">
        <v>11</v>
      </c>
      <c r="AK3" s="65">
        <v>12</v>
      </c>
      <c r="AL3" s="65">
        <v>13</v>
      </c>
      <c r="AM3" s="65">
        <v>14</v>
      </c>
      <c r="AN3" s="65">
        <v>15</v>
      </c>
      <c r="AO3" s="65">
        <v>16</v>
      </c>
      <c r="AP3" s="70">
        <v>1</v>
      </c>
      <c r="AQ3" s="70">
        <v>2</v>
      </c>
      <c r="AR3" s="70">
        <v>3</v>
      </c>
      <c r="AS3" s="70">
        <v>4</v>
      </c>
      <c r="AT3" s="70">
        <v>5</v>
      </c>
      <c r="AU3" s="70">
        <v>6</v>
      </c>
      <c r="AV3" s="70">
        <v>7</v>
      </c>
      <c r="AW3" s="70">
        <v>8</v>
      </c>
      <c r="AX3" s="70">
        <v>9</v>
      </c>
      <c r="AY3" s="70">
        <v>10</v>
      </c>
      <c r="AZ3" s="70">
        <v>11</v>
      </c>
      <c r="BA3" s="70">
        <v>12</v>
      </c>
      <c r="BB3" s="70">
        <v>13</v>
      </c>
      <c r="BC3" s="70">
        <v>14</v>
      </c>
      <c r="BD3" s="70">
        <v>15</v>
      </c>
      <c r="BE3" s="70">
        <v>16</v>
      </c>
    </row>
    <row r="4" spans="1:57" s="5" customFormat="1" ht="80" hidden="1" customHeight="1">
      <c r="A4" s="113"/>
      <c r="B4" s="104"/>
      <c r="C4" s="104" t="s">
        <v>205</v>
      </c>
      <c r="D4" s="117"/>
      <c r="E4" s="32"/>
      <c r="F4" s="32"/>
      <c r="G4" s="6">
        <f t="shared" ref="G4:U4" si="0">MAX(G5:G71)</f>
        <v>3</v>
      </c>
      <c r="H4" s="6">
        <f t="shared" si="0"/>
        <v>3</v>
      </c>
      <c r="I4" s="6">
        <f t="shared" si="0"/>
        <v>3</v>
      </c>
      <c r="J4" s="6">
        <f t="shared" si="0"/>
        <v>3</v>
      </c>
      <c r="K4" s="6">
        <f t="shared" si="0"/>
        <v>3</v>
      </c>
      <c r="L4" s="6">
        <f t="shared" si="0"/>
        <v>3</v>
      </c>
      <c r="M4" s="6">
        <f t="shared" si="0"/>
        <v>3</v>
      </c>
      <c r="N4" s="6">
        <f t="shared" si="0"/>
        <v>3</v>
      </c>
      <c r="O4" s="6">
        <f t="shared" si="0"/>
        <v>3</v>
      </c>
      <c r="P4" s="6">
        <f t="shared" si="0"/>
        <v>3</v>
      </c>
      <c r="Q4" s="6">
        <f t="shared" si="0"/>
        <v>3</v>
      </c>
      <c r="R4" s="6">
        <f t="shared" si="0"/>
        <v>3</v>
      </c>
      <c r="S4" s="6">
        <f t="shared" si="0"/>
        <v>3</v>
      </c>
      <c r="T4" s="6">
        <f t="shared" si="0"/>
        <v>3</v>
      </c>
      <c r="U4" s="6">
        <f t="shared" si="0"/>
        <v>3</v>
      </c>
      <c r="V4" s="52"/>
      <c r="W4" s="53"/>
      <c r="X4" s="59"/>
      <c r="Y4" s="59"/>
      <c r="Z4" s="66"/>
      <c r="AA4" s="66"/>
      <c r="AB4" s="66"/>
      <c r="AC4" s="66"/>
      <c r="AD4" s="66"/>
      <c r="AE4" s="66"/>
      <c r="AF4" s="66"/>
      <c r="AG4" s="66"/>
      <c r="AH4" s="66"/>
      <c r="AI4" s="66"/>
      <c r="AJ4" s="69"/>
      <c r="AK4" s="66"/>
      <c r="AL4" s="66"/>
      <c r="AM4" s="66"/>
      <c r="AN4" s="66"/>
      <c r="AO4" s="66"/>
      <c r="AP4" s="72"/>
      <c r="AQ4" s="72"/>
      <c r="AR4" s="72"/>
      <c r="AS4" s="72"/>
      <c r="AT4" s="72"/>
      <c r="AU4" s="72"/>
      <c r="AV4" s="72"/>
      <c r="AW4" s="72"/>
      <c r="AX4" s="72"/>
      <c r="AY4" s="72"/>
      <c r="AZ4" s="72"/>
      <c r="BA4" s="72"/>
      <c r="BB4" s="72"/>
      <c r="BC4" s="72"/>
      <c r="BD4" s="72"/>
      <c r="BE4" s="72"/>
    </row>
    <row r="5" spans="1:57" ht="63.5" hidden="1" customHeight="1">
      <c r="A5" s="108">
        <v>1</v>
      </c>
      <c r="B5" s="33" t="s">
        <v>9</v>
      </c>
      <c r="C5" s="33" t="s">
        <v>10</v>
      </c>
      <c r="D5" s="34" t="s">
        <v>11</v>
      </c>
      <c r="E5" s="34" t="s">
        <v>12</v>
      </c>
      <c r="F5" s="109" t="s">
        <v>13</v>
      </c>
      <c r="G5" s="7"/>
      <c r="H5" s="7"/>
      <c r="I5" s="7"/>
      <c r="J5" s="7"/>
      <c r="K5" s="7"/>
      <c r="L5" s="7"/>
      <c r="M5" s="7"/>
      <c r="N5" s="7"/>
      <c r="O5" s="7"/>
      <c r="P5" s="7"/>
      <c r="Q5" s="7"/>
      <c r="R5" s="7"/>
      <c r="S5" s="7"/>
      <c r="T5" s="7"/>
      <c r="U5" s="7"/>
      <c r="V5" s="31">
        <f>'Score Card'!$F$5*G5/$G$4+'Score Card'!$F$6*H5/$H$4+'Score Card'!$F$8*J5/$J$4+'Score Card'!$F$9*K5/$K$4+'Score Card'!$F$7*I5/$I$4</f>
        <v>0</v>
      </c>
      <c r="W5" s="31">
        <f>'Score Card'!$F$10*L5/$L$4+'Score Card'!$F$11*M5/$M$4+'Score Card'!$F$12*N5/$N$4+'Score Card'!$F$13*O5/$O$4+'Score Card'!$F$14*P5/$P$4+'Score Card'!$F$15*Q5/$Q$4+'Score Card'!$F$16*R5/$R$4+'Score Card'!$F$17*S5/$S$4+'Score Card'!$F$18*T5/$T$4+'Score Card'!$F$19*U5/$U$4</f>
        <v>0</v>
      </c>
      <c r="X5" s="62">
        <f>IF(AND(V5&gt;0,V5&lt;=0.25),1,IF(AND(V5&gt;0.25,V5&lt;=0.5),2,IF(AND(V5&gt;0.5,V5&lt;=0.75),3,IF(AND(V5&gt;0.75,V5&lt;=1),4,0))))</f>
        <v>0</v>
      </c>
      <c r="Y5" s="62">
        <f>IF(AND(W5&gt;0,W5&lt;=0.25),1,IF(AND(W5&gt;0.25,W5&lt;=0.5),2,IF(AND(W5&gt;0.5,W5&lt;=0.75),3,IF(AND(W5&gt;0.75,W5&lt;=1),4,0))))</f>
        <v>0</v>
      </c>
      <c r="Z5" s="67" t="str">
        <f>IF(AND($X5=1,$Y5=1),(" ["&amp;$A5&amp;"] "),"")</f>
        <v/>
      </c>
      <c r="AA5" s="67" t="str">
        <f>IF(AND($X5=2,$Y5=1),(" ["&amp;$A5&amp;"] "),"")</f>
        <v/>
      </c>
      <c r="AB5" s="67" t="str">
        <f>IF(AND($X5=3,$Y5=1),(" ["&amp;$A5&amp;"] "),"")</f>
        <v/>
      </c>
      <c r="AC5" s="67" t="str">
        <f>IF(AND($X5=4,$Y5=1),(" ["&amp;$A5&amp;"] "),"")</f>
        <v/>
      </c>
      <c r="AD5" s="67" t="str">
        <f>IF(AND($X5=1,$Y5=2),(" ["&amp;$A5&amp;"] "),"")</f>
        <v/>
      </c>
      <c r="AE5" s="67" t="str">
        <f>IF(AND($X5=2,$Y5=2),(" ["&amp;$A5&amp;"] "),"")</f>
        <v/>
      </c>
      <c r="AF5" s="67" t="str">
        <f>IF(AND($X5=3,$Y5=2),(" ["&amp;$A5&amp;"] "),"")</f>
        <v/>
      </c>
      <c r="AG5" s="67" t="str">
        <f>IF(AND($X5=4,$Y5=2),(" ["&amp;$A5&amp;"] "),"")</f>
        <v/>
      </c>
      <c r="AH5" s="67" t="str">
        <f>IF(AND($X5=1,$Y5=3),(" ["&amp;$A5&amp;"] "),"")</f>
        <v/>
      </c>
      <c r="AI5" s="67" t="str">
        <f>IF(AND($X5=2,$Y5=3),(" ["&amp;$A5&amp;"] "),"")</f>
        <v/>
      </c>
      <c r="AJ5" s="67" t="str">
        <f>IF(AND($X5=3,$Y5=3),(" ["&amp;$A5&amp;"] "),"")</f>
        <v/>
      </c>
      <c r="AK5" s="67" t="str">
        <f>IF(AND($X5=4,$Y5=3),(" ["&amp;$A5&amp;"] "),"")</f>
        <v/>
      </c>
      <c r="AL5" s="67" t="str">
        <f>IF(AND($X5=1,$Y5=4),(" ["&amp;$A5&amp;"] "),"")</f>
        <v/>
      </c>
      <c r="AM5" s="67" t="str">
        <f>IF(AND($X5=2,$Y5=4),(" ["&amp;$A5&amp;"] "),"")</f>
        <v/>
      </c>
      <c r="AN5" s="67" t="str">
        <f>IF(AND($X5=3,$Y5=4),(" ["&amp;$A5&amp;"] "),"")</f>
        <v/>
      </c>
      <c r="AO5" s="67" t="str">
        <f>IF(AND($X5=4,$Y5=4),(" ["&amp;$A5&amp;"] "),"")</f>
        <v/>
      </c>
      <c r="AP5" s="73" t="str">
        <f>Z5</f>
        <v/>
      </c>
      <c r="AQ5" s="73" t="str">
        <f t="shared" ref="AQ5:BE5" si="1">AA5</f>
        <v/>
      </c>
      <c r="AR5" s="73" t="str">
        <f t="shared" si="1"/>
        <v/>
      </c>
      <c r="AS5" s="73" t="str">
        <f t="shared" si="1"/>
        <v/>
      </c>
      <c r="AT5" s="73" t="str">
        <f t="shared" si="1"/>
        <v/>
      </c>
      <c r="AU5" s="73" t="str">
        <f t="shared" si="1"/>
        <v/>
      </c>
      <c r="AV5" s="73" t="str">
        <f t="shared" si="1"/>
        <v/>
      </c>
      <c r="AW5" s="73" t="str">
        <f t="shared" si="1"/>
        <v/>
      </c>
      <c r="AX5" s="73" t="str">
        <f t="shared" si="1"/>
        <v/>
      </c>
      <c r="AY5" s="73" t="str">
        <f t="shared" si="1"/>
        <v/>
      </c>
      <c r="AZ5" s="73" t="str">
        <f t="shared" si="1"/>
        <v/>
      </c>
      <c r="BA5" s="73" t="str">
        <f t="shared" si="1"/>
        <v/>
      </c>
      <c r="BB5" s="73" t="str">
        <f t="shared" si="1"/>
        <v/>
      </c>
      <c r="BC5" s="73" t="str">
        <f t="shared" si="1"/>
        <v/>
      </c>
      <c r="BD5" s="73" t="str">
        <f t="shared" si="1"/>
        <v/>
      </c>
      <c r="BE5" s="73" t="str">
        <f t="shared" si="1"/>
        <v/>
      </c>
    </row>
    <row r="6" spans="1:57" ht="62" hidden="1" customHeight="1">
      <c r="A6" s="108">
        <v>2</v>
      </c>
      <c r="B6" s="33" t="s">
        <v>14</v>
      </c>
      <c r="C6" s="33" t="s">
        <v>15</v>
      </c>
      <c r="D6" s="34" t="s">
        <v>11</v>
      </c>
      <c r="E6" s="34" t="s">
        <v>12</v>
      </c>
      <c r="F6" s="109" t="s">
        <v>13</v>
      </c>
      <c r="G6" s="7"/>
      <c r="H6" s="7"/>
      <c r="I6" s="7"/>
      <c r="J6" s="7"/>
      <c r="K6" s="7"/>
      <c r="L6" s="7"/>
      <c r="M6" s="7"/>
      <c r="N6" s="7"/>
      <c r="O6" s="7"/>
      <c r="P6" s="7"/>
      <c r="Q6" s="7"/>
      <c r="R6" s="7"/>
      <c r="S6" s="7"/>
      <c r="T6" s="7"/>
      <c r="U6" s="7"/>
      <c r="V6" s="31">
        <f>'Score Card'!$F$5*G6/$G$4+'Score Card'!$F$6*H6/$H$4+'Score Card'!$F$8*J6/$J$4+'Score Card'!$F$9*K6/$K$4+'Score Card'!$F$7*I6/$I$4</f>
        <v>0</v>
      </c>
      <c r="W6" s="31">
        <f>'Score Card'!$F$10*L6/$L$4+'Score Card'!$F$11*M6/$M$4+'Score Card'!$F$12*N6/$N$4+'Score Card'!$F$13*O6/$O$4+'Score Card'!$F$14*P6/$P$4+'Score Card'!$F$15*Q6/$Q$4+'Score Card'!$F$16*R6/$R$4+'Score Card'!$F$17*S6/$S$4+'Score Card'!$F$18*T6/$T$4+'Score Card'!$F$19*U6/$U$4</f>
        <v>0</v>
      </c>
      <c r="X6" s="62">
        <f t="shared" ref="X6:X50" si="2">IF(AND(V6&gt;0,V6&lt;=0.25),1,IF(AND(V6&gt;0.25,V6&lt;=0.5),2,IF(AND(V6&gt;0.5,V6&lt;=0.75),3,IF(AND(V6&gt;0.75,V6&lt;=1),4,0))))</f>
        <v>0</v>
      </c>
      <c r="Y6" s="62">
        <f t="shared" ref="Y6:Y50" si="3">IF(AND(W6&gt;0,W6&lt;=0.25),1,IF(AND(W6&gt;0.25,W6&lt;=0.5),2,IF(AND(W6&gt;0.5,W6&lt;=0.75),3,IF(AND(W6&gt;0.75,W6&lt;=1),4,0))))</f>
        <v>0</v>
      </c>
      <c r="Z6" s="67" t="str">
        <f>IF(AND($X6=1,$Y6=1),(" ["&amp;$A6&amp;"] "),"")</f>
        <v/>
      </c>
      <c r="AA6" s="67" t="str">
        <f>IF(AND($X6=2,$Y6=1),(" ["&amp;$A6&amp;"] "),"")</f>
        <v/>
      </c>
      <c r="AB6" s="67" t="str">
        <f>IF(AND($X6=3,$Y6=1),(" ["&amp;$A6&amp;"] "),"")</f>
        <v/>
      </c>
      <c r="AC6" s="67" t="str">
        <f>IF(AND($X6=4,$Y6=1),(" ["&amp;$A6&amp;"] "),"")</f>
        <v/>
      </c>
      <c r="AD6" s="67" t="str">
        <f>IF(AND($X6=1,$Y6=2),(" ["&amp;$A6&amp;"] "),"")</f>
        <v/>
      </c>
      <c r="AE6" s="67" t="str">
        <f>IF(AND($X6=2,$Y6=2),(" ["&amp;$A6&amp;"] "),"")</f>
        <v/>
      </c>
      <c r="AF6" s="67" t="str">
        <f>IF(AND($X6=3,$Y6=2),(" ["&amp;$A6&amp;"] "),"")</f>
        <v/>
      </c>
      <c r="AG6" s="67" t="str">
        <f>IF(AND($X6=4,$Y6=2),(" ["&amp;$A6&amp;"] "),"")</f>
        <v/>
      </c>
      <c r="AH6" s="67" t="str">
        <f>IF(AND($X6=1,$Y6=3),(" ["&amp;$A6&amp;"] "),"")</f>
        <v/>
      </c>
      <c r="AI6" s="67" t="str">
        <f>IF(AND($X6=2,$Y6=3),(" ["&amp;$A6&amp;"] "),"")</f>
        <v/>
      </c>
      <c r="AJ6" s="67" t="str">
        <f>IF(AND($X6=3,$Y6=3),(" ["&amp;$A6&amp;"] "),"")</f>
        <v/>
      </c>
      <c r="AK6" s="67" t="str">
        <f>IF(AND($X6=4,$Y6=3),(" ["&amp;$A6&amp;"] "),"")</f>
        <v/>
      </c>
      <c r="AL6" s="67" t="str">
        <f>IF(AND($X6=1,$Y6=4),(" ["&amp;$A6&amp;"] "),"")</f>
        <v/>
      </c>
      <c r="AM6" s="67" t="str">
        <f>IF(AND($X6=2,$Y6=4),(" ["&amp;$A6&amp;"] "),"")</f>
        <v/>
      </c>
      <c r="AN6" s="67" t="str">
        <f>IF(AND($X6=3,$Y6=4),(" ["&amp;$A6&amp;"] "),"")</f>
        <v/>
      </c>
      <c r="AO6" s="67" t="str">
        <f>IF(AND($X6=4,$Y6=4),(" ["&amp;$A6&amp;"] "),"")</f>
        <v/>
      </c>
      <c r="AP6" s="71" t="str">
        <f>CONCATENATE(AP5,Z6)</f>
        <v/>
      </c>
      <c r="AQ6" s="71" t="str">
        <f t="shared" ref="AQ6:BE6" si="4">CONCATENATE(AQ5,AA6)</f>
        <v/>
      </c>
      <c r="AR6" s="71" t="str">
        <f t="shared" si="4"/>
        <v/>
      </c>
      <c r="AS6" s="71" t="str">
        <f t="shared" si="4"/>
        <v/>
      </c>
      <c r="AT6" s="71" t="str">
        <f t="shared" si="4"/>
        <v/>
      </c>
      <c r="AU6" s="71" t="str">
        <f t="shared" si="4"/>
        <v/>
      </c>
      <c r="AV6" s="71" t="str">
        <f t="shared" si="4"/>
        <v/>
      </c>
      <c r="AW6" s="71" t="str">
        <f t="shared" si="4"/>
        <v/>
      </c>
      <c r="AX6" s="71" t="str">
        <f t="shared" si="4"/>
        <v/>
      </c>
      <c r="AY6" s="71" t="str">
        <f t="shared" si="4"/>
        <v/>
      </c>
      <c r="AZ6" s="71" t="str">
        <f t="shared" si="4"/>
        <v/>
      </c>
      <c r="BA6" s="71" t="str">
        <f t="shared" si="4"/>
        <v/>
      </c>
      <c r="BB6" s="71" t="str">
        <f t="shared" si="4"/>
        <v/>
      </c>
      <c r="BC6" s="71" t="str">
        <f t="shared" si="4"/>
        <v/>
      </c>
      <c r="BD6" s="71" t="str">
        <f t="shared" si="4"/>
        <v/>
      </c>
      <c r="BE6" s="71" t="str">
        <f t="shared" si="4"/>
        <v/>
      </c>
    </row>
    <row r="7" spans="1:57" s="4" customFormat="1" ht="78" hidden="1" customHeight="1">
      <c r="A7" s="108">
        <v>3</v>
      </c>
      <c r="B7" s="35" t="s">
        <v>14</v>
      </c>
      <c r="C7" s="35" t="s">
        <v>16</v>
      </c>
      <c r="D7" s="36" t="s">
        <v>11</v>
      </c>
      <c r="E7" s="34" t="s">
        <v>12</v>
      </c>
      <c r="F7" s="109" t="s">
        <v>13</v>
      </c>
      <c r="G7" s="8"/>
      <c r="H7" s="8"/>
      <c r="I7" s="8"/>
      <c r="J7" s="8"/>
      <c r="K7" s="8"/>
      <c r="L7" s="7"/>
      <c r="M7" s="7"/>
      <c r="N7" s="7"/>
      <c r="O7" s="7"/>
      <c r="P7" s="7"/>
      <c r="Q7" s="7"/>
      <c r="R7" s="7"/>
      <c r="S7" s="7"/>
      <c r="T7" s="7"/>
      <c r="U7" s="7"/>
      <c r="V7" s="31">
        <f>'Score Card'!$F$5*G7/$G$4+'Score Card'!$F$6*H7/$H$4+'Score Card'!$F$8*J7/$J$4+'Score Card'!$F$9*K7/$K$4+'Score Card'!$F$7*I7/$I$4</f>
        <v>0</v>
      </c>
      <c r="W7" s="31">
        <f>'Score Card'!$F$10*L7/$L$4+'Score Card'!$F$11*M7/$M$4+'Score Card'!$F$12*N7/$N$4+'Score Card'!$F$13*O7/$O$4+'Score Card'!$F$14*P7/$P$4+'Score Card'!$F$15*Q7/$Q$4+'Score Card'!$F$16*R7/$R$4+'Score Card'!$F$17*S7/$S$4+'Score Card'!$F$18*T7/$T$4+'Score Card'!$F$19*U7/$U$4</f>
        <v>0</v>
      </c>
      <c r="X7" s="62">
        <f t="shared" si="2"/>
        <v>0</v>
      </c>
      <c r="Y7" s="62">
        <f t="shared" si="3"/>
        <v>0</v>
      </c>
      <c r="Z7" s="67" t="str">
        <f>IF(AND($X7=1,$Y7=1),(" ["&amp;$A7&amp;"] "),"")</f>
        <v/>
      </c>
      <c r="AA7" s="67" t="str">
        <f>IF(AND($X7=2,$Y7=1),(" ["&amp;$A7&amp;"] "),"")</f>
        <v/>
      </c>
      <c r="AB7" s="67" t="str">
        <f>IF(AND($X7=3,$Y7=1),(" ["&amp;$A7&amp;"] "),"")</f>
        <v/>
      </c>
      <c r="AC7" s="67" t="str">
        <f>IF(AND($X7=4,$Y7=1),(" ["&amp;$A7&amp;"] "),"")</f>
        <v/>
      </c>
      <c r="AD7" s="67" t="str">
        <f>IF(AND($X7=1,$Y7=2),(" ["&amp;$A7&amp;"] "),"")</f>
        <v/>
      </c>
      <c r="AE7" s="67" t="str">
        <f>IF(AND($X7=2,$Y7=2),(" ["&amp;$A7&amp;"] "),"")</f>
        <v/>
      </c>
      <c r="AF7" s="67" t="str">
        <f>IF(AND($X7=3,$Y7=2),(" ["&amp;$A7&amp;"] "),"")</f>
        <v/>
      </c>
      <c r="AG7" s="67" t="str">
        <f>IF(AND($X7=4,$Y7=2),(" ["&amp;$A7&amp;"] "),"")</f>
        <v/>
      </c>
      <c r="AH7" s="67" t="str">
        <f>IF(AND($X7=1,$Y7=3),(" ["&amp;$A7&amp;"] "),"")</f>
        <v/>
      </c>
      <c r="AI7" s="67" t="str">
        <f>IF(AND($X7=2,$Y7=3),(" ["&amp;$A7&amp;"] "),"")</f>
        <v/>
      </c>
      <c r="AJ7" s="67" t="str">
        <f>IF(AND($X7=3,$Y7=3),(" ["&amp;$A7&amp;"] "),"")</f>
        <v/>
      </c>
      <c r="AK7" s="67" t="str">
        <f>IF(AND($X7=4,$Y7=3),(" ["&amp;$A7&amp;"] "),"")</f>
        <v/>
      </c>
      <c r="AL7" s="67" t="str">
        <f>IF(AND($X7=1,$Y7=4),(" ["&amp;$A7&amp;"] "),"")</f>
        <v/>
      </c>
      <c r="AM7" s="67" t="str">
        <f>IF(AND($X7=2,$Y7=4),(" ["&amp;$A7&amp;"] "),"")</f>
        <v/>
      </c>
      <c r="AN7" s="67" t="str">
        <f>IF(AND($X7=3,$Y7=4),(" ["&amp;$A7&amp;"] "),"")</f>
        <v/>
      </c>
      <c r="AO7" s="67" t="str">
        <f>IF(AND($X7=4,$Y7=4),(" ["&amp;$A7&amp;"] "),"")</f>
        <v/>
      </c>
      <c r="AP7" s="71" t="str">
        <f t="shared" ref="AP7:AP50" si="5">CONCATENATE(AP6,Z7)</f>
        <v/>
      </c>
      <c r="AQ7" s="71" t="str">
        <f t="shared" ref="AQ7:AQ50" si="6">CONCATENATE(AQ6,AA7)</f>
        <v/>
      </c>
      <c r="AR7" s="71" t="str">
        <f t="shared" ref="AR7:AR50" si="7">CONCATENATE(AR6,AB7)</f>
        <v/>
      </c>
      <c r="AS7" s="71" t="str">
        <f t="shared" ref="AS7:AS50" si="8">CONCATENATE(AS6,AC7)</f>
        <v/>
      </c>
      <c r="AT7" s="71" t="str">
        <f t="shared" ref="AT7:AT50" si="9">CONCATENATE(AT6,AD7)</f>
        <v/>
      </c>
      <c r="AU7" s="71" t="str">
        <f t="shared" ref="AU7:AU50" si="10">CONCATENATE(AU6,AE7)</f>
        <v/>
      </c>
      <c r="AV7" s="71" t="str">
        <f t="shared" ref="AV7:AV50" si="11">CONCATENATE(AV6,AF7)</f>
        <v/>
      </c>
      <c r="AW7" s="71" t="str">
        <f t="shared" ref="AW7:AW50" si="12">CONCATENATE(AW6,AG7)</f>
        <v/>
      </c>
      <c r="AX7" s="71" t="str">
        <f t="shared" ref="AX7:AX50" si="13">CONCATENATE(AX6,AH7)</f>
        <v/>
      </c>
      <c r="AY7" s="71" t="str">
        <f t="shared" ref="AY7:AY50" si="14">CONCATENATE(AY6,AI7)</f>
        <v/>
      </c>
      <c r="AZ7" s="71" t="str">
        <f t="shared" ref="AZ7:AZ50" si="15">CONCATENATE(AZ6,AJ7)</f>
        <v/>
      </c>
      <c r="BA7" s="71" t="str">
        <f t="shared" ref="BA7:BA50" si="16">CONCATENATE(BA6,AK7)</f>
        <v/>
      </c>
      <c r="BB7" s="71" t="str">
        <f t="shared" ref="BB7:BB50" si="17">CONCATENATE(BB6,AL7)</f>
        <v/>
      </c>
      <c r="BC7" s="71" t="str">
        <f t="shared" ref="BC7:BC50" si="18">CONCATENATE(BC6,AM7)</f>
        <v/>
      </c>
      <c r="BD7" s="71" t="str">
        <f t="shared" ref="BD7:BD50" si="19">CONCATENATE(BD6,AN7)</f>
        <v/>
      </c>
      <c r="BE7" s="71" t="str">
        <f t="shared" ref="BE7:BE50" si="20">CONCATENATE(BE6,AO7)</f>
        <v/>
      </c>
    </row>
    <row r="8" spans="1:57" ht="34" hidden="1">
      <c r="A8" s="120">
        <v>4</v>
      </c>
      <c r="B8" s="105" t="s">
        <v>14</v>
      </c>
      <c r="C8" s="105" t="s">
        <v>17</v>
      </c>
      <c r="D8" s="1" t="s">
        <v>11</v>
      </c>
      <c r="E8" s="34" t="s">
        <v>18</v>
      </c>
      <c r="F8" s="109" t="s">
        <v>19</v>
      </c>
      <c r="G8" s="7"/>
      <c r="H8" s="7"/>
      <c r="I8" s="7"/>
      <c r="J8" s="7"/>
      <c r="K8" s="7"/>
      <c r="L8" s="7"/>
      <c r="M8" s="7"/>
      <c r="N8" s="7"/>
      <c r="O8" s="7"/>
      <c r="P8" s="7"/>
      <c r="Q8" s="7"/>
      <c r="R8" s="7"/>
      <c r="S8" s="7"/>
      <c r="T8" s="7"/>
      <c r="U8" s="7"/>
      <c r="V8" s="31">
        <f>'Score Card'!$F$5*G8/$G$4+'Score Card'!$F$6*H8/$H$4+'Score Card'!$F$8*J8/$J$4+'Score Card'!$F$9*K8/$K$4+'Score Card'!$F$7*I8/$I$4</f>
        <v>0</v>
      </c>
      <c r="W8" s="31">
        <f>'Score Card'!$F$10*L8/$L$4+'Score Card'!$F$11*M8/$M$4+'Score Card'!$F$12*N8/$N$4+'Score Card'!$F$13*O8/$O$4+'Score Card'!$F$14*P8/$P$4+'Score Card'!$F$15*Q8/$Q$4+'Score Card'!$F$16*R8/$R$4+'Score Card'!$F$17*S8/$S$4+'Score Card'!$F$18*T8/$T$4+'Score Card'!$F$19*U8/$U$4</f>
        <v>0</v>
      </c>
      <c r="X8" s="62">
        <f t="shared" si="2"/>
        <v>0</v>
      </c>
      <c r="Y8" s="62">
        <f t="shared" si="3"/>
        <v>0</v>
      </c>
      <c r="Z8" s="67" t="str">
        <f>IF(AND($X8=1,$Y8=1),(" ["&amp;$A8&amp;"] "),"")</f>
        <v/>
      </c>
      <c r="AA8" s="67" t="str">
        <f>IF(AND($X8=2,$Y8=1),(" ["&amp;$A8&amp;"] "),"")</f>
        <v/>
      </c>
      <c r="AB8" s="67" t="str">
        <f>IF(AND($X8=3,$Y8=1),(" ["&amp;$A8&amp;"] "),"")</f>
        <v/>
      </c>
      <c r="AC8" s="67" t="str">
        <f>IF(AND($X8=4,$Y8=1),(" ["&amp;$A8&amp;"] "),"")</f>
        <v/>
      </c>
      <c r="AD8" s="67" t="str">
        <f>IF(AND($X8=1,$Y8=2),(" ["&amp;$A8&amp;"] "),"")</f>
        <v/>
      </c>
      <c r="AE8" s="67" t="str">
        <f>IF(AND($X8=2,$Y8=2),(" ["&amp;$A8&amp;"] "),"")</f>
        <v/>
      </c>
      <c r="AF8" s="67" t="str">
        <f>IF(AND($X8=3,$Y8=2),(" ["&amp;$A8&amp;"] "),"")</f>
        <v/>
      </c>
      <c r="AG8" s="67" t="str">
        <f>IF(AND($X8=4,$Y8=2),(" ["&amp;$A8&amp;"] "),"")</f>
        <v/>
      </c>
      <c r="AH8" s="67" t="str">
        <f>IF(AND($X8=1,$Y8=3),(" ["&amp;$A8&amp;"] "),"")</f>
        <v/>
      </c>
      <c r="AI8" s="67" t="str">
        <f>IF(AND($X8=2,$Y8=3),(" ["&amp;$A8&amp;"] "),"")</f>
        <v/>
      </c>
      <c r="AJ8" s="67" t="str">
        <f>IF(AND($X8=3,$Y8=3),(" ["&amp;$A8&amp;"] "),"")</f>
        <v/>
      </c>
      <c r="AK8" s="67" t="str">
        <f>IF(AND($X8=4,$Y8=3),(" ["&amp;$A8&amp;"] "),"")</f>
        <v/>
      </c>
      <c r="AL8" s="67" t="str">
        <f>IF(AND($X8=1,$Y8=4),(" ["&amp;$A8&amp;"] "),"")</f>
        <v/>
      </c>
      <c r="AM8" s="67" t="str">
        <f>IF(AND($X8=2,$Y8=4),(" ["&amp;$A8&amp;"] "),"")</f>
        <v/>
      </c>
      <c r="AN8" s="67" t="str">
        <f>IF(AND($X8=3,$Y8=4),(" ["&amp;$A8&amp;"] "),"")</f>
        <v/>
      </c>
      <c r="AO8" s="67" t="str">
        <f>IF(AND($X8=4,$Y8=4),(" ["&amp;$A8&amp;"] "),"")</f>
        <v/>
      </c>
      <c r="AP8" s="71" t="str">
        <f t="shared" si="5"/>
        <v/>
      </c>
      <c r="AQ8" s="71" t="str">
        <f t="shared" si="6"/>
        <v/>
      </c>
      <c r="AR8" s="71" t="str">
        <f t="shared" si="7"/>
        <v/>
      </c>
      <c r="AS8" s="71" t="str">
        <f t="shared" si="8"/>
        <v/>
      </c>
      <c r="AT8" s="71" t="str">
        <f t="shared" si="9"/>
        <v/>
      </c>
      <c r="AU8" s="71" t="str">
        <f t="shared" si="10"/>
        <v/>
      </c>
      <c r="AV8" s="71" t="str">
        <f t="shared" si="11"/>
        <v/>
      </c>
      <c r="AW8" s="71" t="str">
        <f t="shared" si="12"/>
        <v/>
      </c>
      <c r="AX8" s="71" t="str">
        <f t="shared" si="13"/>
        <v/>
      </c>
      <c r="AY8" s="71" t="str">
        <f t="shared" si="14"/>
        <v/>
      </c>
      <c r="AZ8" s="71" t="str">
        <f t="shared" si="15"/>
        <v/>
      </c>
      <c r="BA8" s="71" t="str">
        <f t="shared" si="16"/>
        <v/>
      </c>
      <c r="BB8" s="71" t="str">
        <f t="shared" si="17"/>
        <v/>
      </c>
      <c r="BC8" s="71" t="str">
        <f t="shared" si="18"/>
        <v/>
      </c>
      <c r="BD8" s="71" t="str">
        <f t="shared" si="19"/>
        <v/>
      </c>
      <c r="BE8" s="71" t="str">
        <f t="shared" si="20"/>
        <v/>
      </c>
    </row>
    <row r="9" spans="1:57" ht="59.5" hidden="1" customHeight="1">
      <c r="A9" s="108">
        <v>5</v>
      </c>
      <c r="B9" s="33" t="s">
        <v>14</v>
      </c>
      <c r="C9" s="33" t="s">
        <v>20</v>
      </c>
      <c r="D9" s="34" t="s">
        <v>11</v>
      </c>
      <c r="E9" s="34" t="s">
        <v>12</v>
      </c>
      <c r="F9" s="109" t="s">
        <v>13</v>
      </c>
      <c r="G9" s="7"/>
      <c r="H9" s="7"/>
      <c r="I9" s="7"/>
      <c r="J9" s="7"/>
      <c r="K9" s="7"/>
      <c r="L9" s="7"/>
      <c r="M9" s="7"/>
      <c r="N9" s="7"/>
      <c r="O9" s="7"/>
      <c r="P9" s="7"/>
      <c r="Q9" s="7"/>
      <c r="R9" s="7"/>
      <c r="S9" s="7"/>
      <c r="T9" s="7"/>
      <c r="U9" s="7"/>
      <c r="V9" s="31">
        <f>'Score Card'!$F$5*G9/$G$4+'Score Card'!$F$6*H9/$H$4+'Score Card'!$F$8*J9/$J$4+'Score Card'!$F$9*K9/$K$4+'Score Card'!$F$7*I9/$I$4</f>
        <v>0</v>
      </c>
      <c r="W9" s="31">
        <f>'Score Card'!$F$10*L9/$L$4+'Score Card'!$F$11*M9/$M$4+'Score Card'!$F$12*N9/$N$4+'Score Card'!$F$13*O9/$O$4+'Score Card'!$F$14*P9/$P$4+'Score Card'!$F$15*Q9/$Q$4+'Score Card'!$F$16*R9/$R$4+'Score Card'!$F$17*S9/$S$4+'Score Card'!$F$18*T9/$T$4+'Score Card'!$F$19*U9/$U$4</f>
        <v>0</v>
      </c>
      <c r="X9" s="62">
        <f t="shared" si="2"/>
        <v>0</v>
      </c>
      <c r="Y9" s="62">
        <f t="shared" si="3"/>
        <v>0</v>
      </c>
      <c r="Z9" s="67" t="str">
        <f>IF(AND($X9=1,$Y9=1),(" ["&amp;$A9&amp;"] "),"")</f>
        <v/>
      </c>
      <c r="AA9" s="67" t="str">
        <f>IF(AND($X9=2,$Y9=1),(" ["&amp;$A9&amp;"] "),"")</f>
        <v/>
      </c>
      <c r="AB9" s="67" t="str">
        <f>IF(AND($X9=3,$Y9=1),(" ["&amp;$A9&amp;"] "),"")</f>
        <v/>
      </c>
      <c r="AC9" s="67" t="str">
        <f>IF(AND($X9=4,$Y9=1),(" ["&amp;$A9&amp;"] "),"")</f>
        <v/>
      </c>
      <c r="AD9" s="67" t="str">
        <f>IF(AND($X9=1,$Y9=2),(" ["&amp;$A9&amp;"] "),"")</f>
        <v/>
      </c>
      <c r="AE9" s="67" t="str">
        <f>IF(AND($X9=2,$Y9=2),(" ["&amp;$A9&amp;"] "),"")</f>
        <v/>
      </c>
      <c r="AF9" s="67" t="str">
        <f>IF(AND($X9=3,$Y9=2),(" ["&amp;$A9&amp;"] "),"")</f>
        <v/>
      </c>
      <c r="AG9" s="67" t="str">
        <f>IF(AND($X9=4,$Y9=2),(" ["&amp;$A9&amp;"] "),"")</f>
        <v/>
      </c>
      <c r="AH9" s="67" t="str">
        <f>IF(AND($X9=1,$Y9=3),(" ["&amp;$A9&amp;"] "),"")</f>
        <v/>
      </c>
      <c r="AI9" s="67" t="str">
        <f>IF(AND($X9=2,$Y9=3),(" ["&amp;$A9&amp;"] "),"")</f>
        <v/>
      </c>
      <c r="AJ9" s="67" t="str">
        <f>IF(AND($X9=3,$Y9=3),(" ["&amp;$A9&amp;"] "),"")</f>
        <v/>
      </c>
      <c r="AK9" s="67" t="str">
        <f>IF(AND($X9=4,$Y9=3),(" ["&amp;$A9&amp;"] "),"")</f>
        <v/>
      </c>
      <c r="AL9" s="67" t="str">
        <f>IF(AND($X9=1,$Y9=4),(" ["&amp;$A9&amp;"] "),"")</f>
        <v/>
      </c>
      <c r="AM9" s="67" t="str">
        <f>IF(AND($X9=2,$Y9=4),(" ["&amp;$A9&amp;"] "),"")</f>
        <v/>
      </c>
      <c r="AN9" s="67" t="str">
        <f>IF(AND($X9=3,$Y9=4),(" ["&amp;$A9&amp;"] "),"")</f>
        <v/>
      </c>
      <c r="AO9" s="67" t="str">
        <f>IF(AND($X9=4,$Y9=4),(" ["&amp;$A9&amp;"] "),"")</f>
        <v/>
      </c>
      <c r="AP9" s="71" t="str">
        <f t="shared" si="5"/>
        <v/>
      </c>
      <c r="AQ9" s="71" t="str">
        <f t="shared" si="6"/>
        <v/>
      </c>
      <c r="AR9" s="71" t="str">
        <f t="shared" si="7"/>
        <v/>
      </c>
      <c r="AS9" s="71" t="str">
        <f t="shared" si="8"/>
        <v/>
      </c>
      <c r="AT9" s="71" t="str">
        <f t="shared" si="9"/>
        <v/>
      </c>
      <c r="AU9" s="71" t="str">
        <f t="shared" si="10"/>
        <v/>
      </c>
      <c r="AV9" s="71" t="str">
        <f t="shared" si="11"/>
        <v/>
      </c>
      <c r="AW9" s="71" t="str">
        <f t="shared" si="12"/>
        <v/>
      </c>
      <c r="AX9" s="71" t="str">
        <f t="shared" si="13"/>
        <v/>
      </c>
      <c r="AY9" s="71" t="str">
        <f t="shared" si="14"/>
        <v/>
      </c>
      <c r="AZ9" s="71" t="str">
        <f t="shared" si="15"/>
        <v/>
      </c>
      <c r="BA9" s="71" t="str">
        <f t="shared" si="16"/>
        <v/>
      </c>
      <c r="BB9" s="71" t="str">
        <f t="shared" si="17"/>
        <v/>
      </c>
      <c r="BC9" s="71" t="str">
        <f t="shared" si="18"/>
        <v/>
      </c>
      <c r="BD9" s="71" t="str">
        <f t="shared" si="19"/>
        <v/>
      </c>
      <c r="BE9" s="71" t="str">
        <f t="shared" si="20"/>
        <v/>
      </c>
    </row>
    <row r="10" spans="1:57" ht="51">
      <c r="A10" s="121">
        <v>6</v>
      </c>
      <c r="B10" s="105" t="s">
        <v>21</v>
      </c>
      <c r="C10" s="105" t="s">
        <v>22</v>
      </c>
      <c r="D10" s="38" t="s">
        <v>23</v>
      </c>
      <c r="E10" s="37" t="s">
        <v>24</v>
      </c>
      <c r="F10" s="42" t="s">
        <v>25</v>
      </c>
      <c r="G10" s="147">
        <v>1</v>
      </c>
      <c r="H10" s="147">
        <v>2</v>
      </c>
      <c r="I10" s="147">
        <v>2</v>
      </c>
      <c r="J10" s="147">
        <v>3</v>
      </c>
      <c r="K10" s="147">
        <v>2</v>
      </c>
      <c r="L10" s="147">
        <v>2</v>
      </c>
      <c r="M10" s="147">
        <v>2</v>
      </c>
      <c r="N10" s="147">
        <v>2</v>
      </c>
      <c r="O10" s="147">
        <v>2</v>
      </c>
      <c r="P10" s="147">
        <v>2</v>
      </c>
      <c r="Q10" s="147">
        <v>3</v>
      </c>
      <c r="R10" s="147">
        <v>2</v>
      </c>
      <c r="S10" s="147">
        <v>3</v>
      </c>
      <c r="T10" s="147">
        <v>3</v>
      </c>
      <c r="U10" s="147">
        <v>2</v>
      </c>
      <c r="V10" s="31">
        <f>'Score Card'!$F$5*G10/$G$4+'Score Card'!$F$6*H10/$H$4+'Score Card'!$F$8*J10/$J$4+'Score Card'!$F$9*K10/$K$4+'Score Card'!$F$7*I10/$I$4</f>
        <v>0.68333333333333324</v>
      </c>
      <c r="W10" s="31">
        <f>'Score Card'!$F$10*L10/$L$4+'Score Card'!$F$11*M10/$M$4+'Score Card'!$F$12*N10/$N$4+'Score Card'!$F$13*O10/$O$4+'Score Card'!$F$14*P10/$P$4+'Score Card'!$F$15*Q10/$Q$4+'Score Card'!$F$16*R10/$R$4+'Score Card'!$F$17*S10/$S$4+'Score Card'!$F$18*T10/$T$4+'Score Card'!$F$19*U10/$U$4</f>
        <v>0.78333333333333333</v>
      </c>
      <c r="X10" s="62">
        <f t="shared" si="2"/>
        <v>3</v>
      </c>
      <c r="Y10" s="62">
        <f t="shared" si="3"/>
        <v>4</v>
      </c>
      <c r="Z10" s="67" t="str">
        <f>IF(AND($X10=1,$Y10=1),(" ["&amp;$A10&amp;"] "),"")</f>
        <v/>
      </c>
      <c r="AA10" s="67" t="str">
        <f>IF(AND($X10=2,$Y10=1),(" ["&amp;$A10&amp;"] "),"")</f>
        <v/>
      </c>
      <c r="AB10" s="67" t="str">
        <f>IF(AND($X10=3,$Y10=1),(" ["&amp;$A10&amp;"] "),"")</f>
        <v/>
      </c>
      <c r="AC10" s="67" t="str">
        <f>IF(AND($X10=4,$Y10=1),(" ["&amp;$A10&amp;"] "),"")</f>
        <v/>
      </c>
      <c r="AD10" s="67" t="str">
        <f>IF(AND($X10=1,$Y10=2),(" ["&amp;$A10&amp;"] "),"")</f>
        <v/>
      </c>
      <c r="AE10" s="67" t="str">
        <f>IF(AND($X10=2,$Y10=2),(" ["&amp;$A10&amp;"] "),"")</f>
        <v/>
      </c>
      <c r="AF10" s="67" t="str">
        <f>IF(AND($X10=3,$Y10=2),(" ["&amp;$A10&amp;"] "),"")</f>
        <v/>
      </c>
      <c r="AG10" s="67" t="str">
        <f>IF(AND($X10=4,$Y10=2),(" ["&amp;$A10&amp;"] "),"")</f>
        <v/>
      </c>
      <c r="AH10" s="67" t="str">
        <f>IF(AND($X10=1,$Y10=3),(" ["&amp;$A10&amp;"] "),"")</f>
        <v/>
      </c>
      <c r="AI10" s="67" t="str">
        <f>IF(AND($X10=2,$Y10=3),(" ["&amp;$A10&amp;"] "),"")</f>
        <v/>
      </c>
      <c r="AJ10" s="67" t="str">
        <f>IF(AND($X10=3,$Y10=3),(" ["&amp;$A10&amp;"] "),"")</f>
        <v/>
      </c>
      <c r="AK10" s="67" t="str">
        <f>IF(AND($X10=4,$Y10=3),(" ["&amp;$A10&amp;"] "),"")</f>
        <v/>
      </c>
      <c r="AL10" s="67" t="str">
        <f>IF(AND($X10=1,$Y10=4),(" ["&amp;$A10&amp;"] "),"")</f>
        <v/>
      </c>
      <c r="AM10" s="67" t="str">
        <f>IF(AND($X10=2,$Y10=4),(" ["&amp;$A10&amp;"] "),"")</f>
        <v/>
      </c>
      <c r="AN10" s="67" t="str">
        <f>IF(AND($X10=3,$Y10=4),(" ["&amp;$A10&amp;"] "),"")</f>
        <v xml:space="preserve"> [6] </v>
      </c>
      <c r="AO10" s="67" t="str">
        <f>IF(AND($X10=4,$Y10=4),(" ["&amp;$A10&amp;"] "),"")</f>
        <v/>
      </c>
      <c r="AP10" s="71" t="str">
        <f t="shared" si="5"/>
        <v/>
      </c>
      <c r="AQ10" s="71" t="str">
        <f t="shared" si="6"/>
        <v/>
      </c>
      <c r="AR10" s="71" t="str">
        <f t="shared" si="7"/>
        <v/>
      </c>
      <c r="AS10" s="71" t="str">
        <f t="shared" si="8"/>
        <v/>
      </c>
      <c r="AT10" s="71" t="str">
        <f t="shared" si="9"/>
        <v/>
      </c>
      <c r="AU10" s="71" t="str">
        <f t="shared" si="10"/>
        <v/>
      </c>
      <c r="AV10" s="71" t="str">
        <f t="shared" si="11"/>
        <v/>
      </c>
      <c r="AW10" s="71" t="str">
        <f t="shared" si="12"/>
        <v/>
      </c>
      <c r="AX10" s="71" t="str">
        <f t="shared" si="13"/>
        <v/>
      </c>
      <c r="AY10" s="71" t="str">
        <f t="shared" si="14"/>
        <v/>
      </c>
      <c r="AZ10" s="71" t="str">
        <f t="shared" si="15"/>
        <v/>
      </c>
      <c r="BA10" s="71" t="str">
        <f t="shared" si="16"/>
        <v/>
      </c>
      <c r="BB10" s="71" t="str">
        <f t="shared" si="17"/>
        <v/>
      </c>
      <c r="BC10" s="71" t="str">
        <f t="shared" si="18"/>
        <v/>
      </c>
      <c r="BD10" s="71" t="str">
        <f t="shared" si="19"/>
        <v xml:space="preserve"> [6] </v>
      </c>
      <c r="BE10" s="71" t="str">
        <f t="shared" si="20"/>
        <v/>
      </c>
    </row>
    <row r="11" spans="1:57" ht="51">
      <c r="A11" s="121">
        <v>7</v>
      </c>
      <c r="B11" s="105" t="s">
        <v>26</v>
      </c>
      <c r="C11" s="105" t="s">
        <v>27</v>
      </c>
      <c r="D11" s="38" t="s">
        <v>23</v>
      </c>
      <c r="E11" s="37" t="s">
        <v>24</v>
      </c>
      <c r="F11" s="42" t="s">
        <v>25</v>
      </c>
      <c r="G11" s="147">
        <v>1</v>
      </c>
      <c r="H11" s="147">
        <v>1</v>
      </c>
      <c r="I11" s="147">
        <v>1</v>
      </c>
      <c r="J11" s="147">
        <v>2</v>
      </c>
      <c r="K11" s="147">
        <v>2</v>
      </c>
      <c r="L11" s="147">
        <v>2</v>
      </c>
      <c r="M11" s="147">
        <v>3</v>
      </c>
      <c r="N11" s="147">
        <v>2</v>
      </c>
      <c r="O11" s="147">
        <v>2</v>
      </c>
      <c r="P11" s="147">
        <v>2</v>
      </c>
      <c r="Q11" s="147">
        <v>2</v>
      </c>
      <c r="R11" s="147">
        <v>3</v>
      </c>
      <c r="S11" s="147">
        <v>2</v>
      </c>
      <c r="T11" s="147">
        <v>3</v>
      </c>
      <c r="U11" s="147">
        <v>3</v>
      </c>
      <c r="V11" s="31">
        <f>'Score Card'!$F$5*G11/$G$4+'Score Card'!$F$6*H11/$H$4+'Score Card'!$F$8*J11/$J$4+'Score Card'!$F$9*K11/$K$4+'Score Card'!$F$7*I11/$I$4</f>
        <v>0.49999999999999994</v>
      </c>
      <c r="W11" s="31">
        <f>'Score Card'!$F$10*L11/$L$4+'Score Card'!$F$11*M11/$M$4+'Score Card'!$F$12*N11/$N$4+'Score Card'!$F$13*O11/$O$4+'Score Card'!$F$14*P11/$P$4+'Score Card'!$F$15*Q11/$Q$4+'Score Card'!$F$16*R11/$R$4+'Score Card'!$F$17*S11/$S$4+'Score Card'!$F$18*T11/$T$4+'Score Card'!$F$19*U11/$U$4</f>
        <v>0.78333333333333333</v>
      </c>
      <c r="X11" s="62">
        <f t="shared" si="2"/>
        <v>2</v>
      </c>
      <c r="Y11" s="62">
        <f t="shared" si="3"/>
        <v>4</v>
      </c>
      <c r="Z11" s="67" t="str">
        <f>IF(AND($X11=1,$Y11=1),(" ["&amp;$A11&amp;"] "),"")</f>
        <v/>
      </c>
      <c r="AA11" s="67" t="str">
        <f>IF(AND($X11=2,$Y11=1),(" ["&amp;$A11&amp;"] "),"")</f>
        <v/>
      </c>
      <c r="AB11" s="67" t="str">
        <f>IF(AND($X11=3,$Y11=1),(" ["&amp;$A11&amp;"] "),"")</f>
        <v/>
      </c>
      <c r="AC11" s="67" t="str">
        <f>IF(AND($X11=4,$Y11=1),(" ["&amp;$A11&amp;"] "),"")</f>
        <v/>
      </c>
      <c r="AD11" s="67" t="str">
        <f>IF(AND($X11=1,$Y11=2),(" ["&amp;$A11&amp;"] "),"")</f>
        <v/>
      </c>
      <c r="AE11" s="67" t="str">
        <f>IF(AND($X11=2,$Y11=2),(" ["&amp;$A11&amp;"] "),"")</f>
        <v/>
      </c>
      <c r="AF11" s="67" t="str">
        <f>IF(AND($X11=3,$Y11=2),(" ["&amp;$A11&amp;"] "),"")</f>
        <v/>
      </c>
      <c r="AG11" s="67" t="str">
        <f>IF(AND($X11=4,$Y11=2),(" ["&amp;$A11&amp;"] "),"")</f>
        <v/>
      </c>
      <c r="AH11" s="67" t="str">
        <f>IF(AND($X11=1,$Y11=3),(" ["&amp;$A11&amp;"] "),"")</f>
        <v/>
      </c>
      <c r="AI11" s="67" t="str">
        <f>IF(AND($X11=2,$Y11=3),(" ["&amp;$A11&amp;"] "),"")</f>
        <v/>
      </c>
      <c r="AJ11" s="67" t="str">
        <f>IF(AND($X11=3,$Y11=3),(" ["&amp;$A11&amp;"] "),"")</f>
        <v/>
      </c>
      <c r="AK11" s="67" t="str">
        <f>IF(AND($X11=4,$Y11=3),(" ["&amp;$A11&amp;"] "),"")</f>
        <v/>
      </c>
      <c r="AL11" s="67" t="str">
        <f>IF(AND($X11=1,$Y11=4),(" ["&amp;$A11&amp;"] "),"")</f>
        <v/>
      </c>
      <c r="AM11" s="67" t="str">
        <f>IF(AND($X11=2,$Y11=4),(" ["&amp;$A11&amp;"] "),"")</f>
        <v xml:space="preserve"> [7] </v>
      </c>
      <c r="AN11" s="67" t="str">
        <f>IF(AND($X11=3,$Y11=4),(" ["&amp;$A11&amp;"] "),"")</f>
        <v/>
      </c>
      <c r="AO11" s="67" t="str">
        <f>IF(AND($X11=4,$Y11=4),(" ["&amp;$A11&amp;"] "),"")</f>
        <v/>
      </c>
      <c r="AP11" s="71" t="str">
        <f t="shared" si="5"/>
        <v/>
      </c>
      <c r="AQ11" s="71" t="str">
        <f t="shared" si="6"/>
        <v/>
      </c>
      <c r="AR11" s="71" t="str">
        <f t="shared" si="7"/>
        <v/>
      </c>
      <c r="AS11" s="71" t="str">
        <f t="shared" si="8"/>
        <v/>
      </c>
      <c r="AT11" s="71" t="str">
        <f t="shared" si="9"/>
        <v/>
      </c>
      <c r="AU11" s="71" t="str">
        <f t="shared" si="10"/>
        <v/>
      </c>
      <c r="AV11" s="71" t="str">
        <f t="shared" si="11"/>
        <v/>
      </c>
      <c r="AW11" s="71" t="str">
        <f t="shared" si="12"/>
        <v/>
      </c>
      <c r="AX11" s="71" t="str">
        <f t="shared" si="13"/>
        <v/>
      </c>
      <c r="AY11" s="71" t="str">
        <f t="shared" si="14"/>
        <v/>
      </c>
      <c r="AZ11" s="71" t="str">
        <f t="shared" si="15"/>
        <v/>
      </c>
      <c r="BA11" s="71" t="str">
        <f t="shared" si="16"/>
        <v/>
      </c>
      <c r="BB11" s="71" t="str">
        <f t="shared" si="17"/>
        <v/>
      </c>
      <c r="BC11" s="71" t="str">
        <f t="shared" si="18"/>
        <v xml:space="preserve"> [7] </v>
      </c>
      <c r="BD11" s="71" t="str">
        <f t="shared" si="19"/>
        <v xml:space="preserve"> [6] </v>
      </c>
      <c r="BE11" s="71" t="str">
        <f t="shared" si="20"/>
        <v/>
      </c>
    </row>
    <row r="12" spans="1:57" ht="34">
      <c r="A12" s="121">
        <v>8</v>
      </c>
      <c r="B12" s="105" t="s">
        <v>187</v>
      </c>
      <c r="C12" s="105" t="s">
        <v>188</v>
      </c>
      <c r="D12" s="38" t="s">
        <v>23</v>
      </c>
      <c r="E12" s="37" t="s">
        <v>24</v>
      </c>
      <c r="F12" s="42" t="s">
        <v>25</v>
      </c>
      <c r="G12" s="147">
        <v>2</v>
      </c>
      <c r="H12" s="147">
        <v>3</v>
      </c>
      <c r="I12" s="147">
        <v>3</v>
      </c>
      <c r="J12" s="147">
        <v>3</v>
      </c>
      <c r="K12" s="147">
        <v>3</v>
      </c>
      <c r="L12" s="147">
        <v>3</v>
      </c>
      <c r="M12" s="147">
        <v>3</v>
      </c>
      <c r="N12" s="147">
        <v>3</v>
      </c>
      <c r="O12" s="147">
        <v>2</v>
      </c>
      <c r="P12" s="147">
        <v>3</v>
      </c>
      <c r="Q12" s="147">
        <v>2</v>
      </c>
      <c r="R12" s="147">
        <v>2</v>
      </c>
      <c r="S12" s="147">
        <v>3</v>
      </c>
      <c r="T12" s="147">
        <v>3</v>
      </c>
      <c r="U12" s="147">
        <v>2</v>
      </c>
      <c r="V12" s="31">
        <f>'Score Card'!$F$5*G12/$G$4+'Score Card'!$F$6*H12/$H$4+'Score Card'!$F$8*J12/$J$4+'Score Card'!$F$9*K12/$K$4+'Score Card'!$F$7*I12/$I$4</f>
        <v>0.93333333333333335</v>
      </c>
      <c r="W12" s="31">
        <f>'Score Card'!$F$10*L12/$L$4+'Score Card'!$F$11*M12/$M$4+'Score Card'!$F$12*N12/$N$4+'Score Card'!$F$13*O12/$O$4+'Score Card'!$F$14*P12/$P$4+'Score Card'!$F$15*Q12/$Q$4+'Score Card'!$F$16*R12/$R$4+'Score Card'!$F$17*S12/$S$4+'Score Card'!$F$18*T12/$T$4+'Score Card'!$F$19*U12/$U$4</f>
        <v>0.8666666666666667</v>
      </c>
      <c r="X12" s="62">
        <f t="shared" si="2"/>
        <v>4</v>
      </c>
      <c r="Y12" s="62">
        <f t="shared" si="3"/>
        <v>4</v>
      </c>
      <c r="Z12" s="67" t="str">
        <f>IF(AND($X12=1,$Y12=1),(" ["&amp;$A12&amp;"] "),"")</f>
        <v/>
      </c>
      <c r="AA12" s="67" t="str">
        <f>IF(AND($X12=2,$Y12=1),(" ["&amp;$A12&amp;"] "),"")</f>
        <v/>
      </c>
      <c r="AB12" s="67" t="str">
        <f>IF(AND($X12=3,$Y12=1),(" ["&amp;$A12&amp;"] "),"")</f>
        <v/>
      </c>
      <c r="AC12" s="67" t="str">
        <f>IF(AND($X12=4,$Y12=1),(" ["&amp;$A12&amp;"] "),"")</f>
        <v/>
      </c>
      <c r="AD12" s="67" t="str">
        <f>IF(AND($X12=1,$Y12=2),(" ["&amp;$A12&amp;"] "),"")</f>
        <v/>
      </c>
      <c r="AE12" s="67" t="str">
        <f>IF(AND($X12=2,$Y12=2),(" ["&amp;$A12&amp;"] "),"")</f>
        <v/>
      </c>
      <c r="AF12" s="67" t="str">
        <f>IF(AND($X12=3,$Y12=2),(" ["&amp;$A12&amp;"] "),"")</f>
        <v/>
      </c>
      <c r="AG12" s="67" t="str">
        <f>IF(AND($X12=4,$Y12=2),(" ["&amp;$A12&amp;"] "),"")</f>
        <v/>
      </c>
      <c r="AH12" s="67" t="str">
        <f>IF(AND($X12=1,$Y12=3),(" ["&amp;$A12&amp;"] "),"")</f>
        <v/>
      </c>
      <c r="AI12" s="67" t="str">
        <f>IF(AND($X12=2,$Y12=3),(" ["&amp;$A12&amp;"] "),"")</f>
        <v/>
      </c>
      <c r="AJ12" s="67" t="str">
        <f>IF(AND($X12=3,$Y12=3),(" ["&amp;$A12&amp;"] "),"")</f>
        <v/>
      </c>
      <c r="AK12" s="67" t="str">
        <f>IF(AND($X12=4,$Y12=3),(" ["&amp;$A12&amp;"] "),"")</f>
        <v/>
      </c>
      <c r="AL12" s="67" t="str">
        <f>IF(AND($X12=1,$Y12=4),(" ["&amp;$A12&amp;"] "),"")</f>
        <v/>
      </c>
      <c r="AM12" s="67" t="str">
        <f>IF(AND($X12=2,$Y12=4),(" ["&amp;$A12&amp;"] "),"")</f>
        <v/>
      </c>
      <c r="AN12" s="67" t="str">
        <f>IF(AND($X12=3,$Y12=4),(" ["&amp;$A12&amp;"] "),"")</f>
        <v/>
      </c>
      <c r="AO12" s="67" t="str">
        <f>IF(AND($X12=4,$Y12=4),(" ["&amp;$A12&amp;"] "),"")</f>
        <v xml:space="preserve"> [8] </v>
      </c>
      <c r="AP12" s="71" t="str">
        <f t="shared" si="5"/>
        <v/>
      </c>
      <c r="AQ12" s="71" t="str">
        <f t="shared" si="6"/>
        <v/>
      </c>
      <c r="AR12" s="71" t="str">
        <f t="shared" si="7"/>
        <v/>
      </c>
      <c r="AS12" s="71" t="str">
        <f t="shared" si="8"/>
        <v/>
      </c>
      <c r="AT12" s="71" t="str">
        <f t="shared" si="9"/>
        <v/>
      </c>
      <c r="AU12" s="71" t="str">
        <f t="shared" si="10"/>
        <v/>
      </c>
      <c r="AV12" s="71" t="str">
        <f t="shared" si="11"/>
        <v/>
      </c>
      <c r="AW12" s="71" t="str">
        <f t="shared" si="12"/>
        <v/>
      </c>
      <c r="AX12" s="71" t="str">
        <f t="shared" si="13"/>
        <v/>
      </c>
      <c r="AY12" s="71" t="str">
        <f t="shared" si="14"/>
        <v/>
      </c>
      <c r="AZ12" s="71" t="str">
        <f t="shared" si="15"/>
        <v/>
      </c>
      <c r="BA12" s="71" t="str">
        <f t="shared" si="16"/>
        <v/>
      </c>
      <c r="BB12" s="71" t="str">
        <f t="shared" si="17"/>
        <v/>
      </c>
      <c r="BC12" s="71" t="str">
        <f t="shared" si="18"/>
        <v xml:space="preserve"> [7] </v>
      </c>
      <c r="BD12" s="71" t="str">
        <f t="shared" si="19"/>
        <v xml:space="preserve"> [6] </v>
      </c>
      <c r="BE12" s="71" t="str">
        <f t="shared" si="20"/>
        <v xml:space="preserve"> [8] </v>
      </c>
    </row>
    <row r="13" spans="1:57" hidden="1">
      <c r="A13" s="108">
        <v>9</v>
      </c>
      <c r="B13" s="33" t="s">
        <v>28</v>
      </c>
      <c r="C13" s="33" t="s">
        <v>29</v>
      </c>
      <c r="D13" s="33" t="s">
        <v>23</v>
      </c>
      <c r="E13" s="37" t="s">
        <v>24</v>
      </c>
      <c r="F13" s="42" t="s">
        <v>30</v>
      </c>
      <c r="G13" s="7"/>
      <c r="H13" s="7"/>
      <c r="I13" s="7"/>
      <c r="J13" s="7"/>
      <c r="K13" s="7"/>
      <c r="L13" s="7"/>
      <c r="M13" s="7"/>
      <c r="N13" s="7"/>
      <c r="O13" s="7"/>
      <c r="P13" s="7"/>
      <c r="Q13" s="7"/>
      <c r="R13" s="7"/>
      <c r="S13" s="7"/>
      <c r="T13" s="7"/>
      <c r="U13" s="7"/>
      <c r="V13" s="31">
        <f>'Score Card'!$F$5*G13/$G$4+'Score Card'!$F$6*H13/$H$4+'Score Card'!$F$8*J13/$J$4+'Score Card'!$F$9*K13/$K$4+'Score Card'!$F$7*I13/$I$4</f>
        <v>0</v>
      </c>
      <c r="W13" s="31">
        <f>'Score Card'!$F$10*L13/$L$4+'Score Card'!$F$11*M13/$M$4+'Score Card'!$F$12*N13/$N$4+'Score Card'!$F$13*O13/$O$4+'Score Card'!$F$14*P13/$P$4+'Score Card'!$F$15*Q13/$Q$4+'Score Card'!$F$16*R13/$R$4+'Score Card'!$F$17*S13/$S$4+'Score Card'!$F$18*T13/$T$4+'Score Card'!$F$19*U13/$U$4</f>
        <v>0</v>
      </c>
      <c r="X13" s="62">
        <f t="shared" si="2"/>
        <v>0</v>
      </c>
      <c r="Y13" s="62">
        <f t="shared" si="3"/>
        <v>0</v>
      </c>
      <c r="Z13" s="67" t="str">
        <f>IF(AND($X13=1,$Y13=1),(" ["&amp;$A13&amp;"] "),"")</f>
        <v/>
      </c>
      <c r="AA13" s="67" t="str">
        <f>IF(AND($X13=2,$Y13=1),(" ["&amp;$A13&amp;"] "),"")</f>
        <v/>
      </c>
      <c r="AB13" s="67" t="str">
        <f>IF(AND($X13=3,$Y13=1),(" ["&amp;$A13&amp;"] "),"")</f>
        <v/>
      </c>
      <c r="AC13" s="67" t="str">
        <f>IF(AND($X13=4,$Y13=1),(" ["&amp;$A13&amp;"] "),"")</f>
        <v/>
      </c>
      <c r="AD13" s="67" t="str">
        <f>IF(AND($X13=1,$Y13=2),(" ["&amp;$A13&amp;"] "),"")</f>
        <v/>
      </c>
      <c r="AE13" s="67" t="str">
        <f>IF(AND($X13=2,$Y13=2),(" ["&amp;$A13&amp;"] "),"")</f>
        <v/>
      </c>
      <c r="AF13" s="67" t="str">
        <f>IF(AND($X13=3,$Y13=2),(" ["&amp;$A13&amp;"] "),"")</f>
        <v/>
      </c>
      <c r="AG13" s="67" t="str">
        <f>IF(AND($X13=4,$Y13=2),(" ["&amp;$A13&amp;"] "),"")</f>
        <v/>
      </c>
      <c r="AH13" s="67" t="str">
        <f>IF(AND($X13=1,$Y13=3),(" ["&amp;$A13&amp;"] "),"")</f>
        <v/>
      </c>
      <c r="AI13" s="67" t="str">
        <f>IF(AND($X13=2,$Y13=3),(" ["&amp;$A13&amp;"] "),"")</f>
        <v/>
      </c>
      <c r="AJ13" s="67" t="str">
        <f>IF(AND($X13=3,$Y13=3),(" ["&amp;$A13&amp;"] "),"")</f>
        <v/>
      </c>
      <c r="AK13" s="67" t="str">
        <f>IF(AND($X13=4,$Y13=3),(" ["&amp;$A13&amp;"] "),"")</f>
        <v/>
      </c>
      <c r="AL13" s="67" t="str">
        <f>IF(AND($X13=1,$Y13=4),(" ["&amp;$A13&amp;"] "),"")</f>
        <v/>
      </c>
      <c r="AM13" s="67" t="str">
        <f>IF(AND($X13=2,$Y13=4),(" ["&amp;$A13&amp;"] "),"")</f>
        <v/>
      </c>
      <c r="AN13" s="67" t="str">
        <f>IF(AND($X13=3,$Y13=4),(" ["&amp;$A13&amp;"] "),"")</f>
        <v/>
      </c>
      <c r="AO13" s="67" t="str">
        <f>IF(AND($X13=4,$Y13=4),(" ["&amp;$A13&amp;"] "),"")</f>
        <v/>
      </c>
      <c r="AP13" s="71" t="str">
        <f t="shared" si="5"/>
        <v/>
      </c>
      <c r="AQ13" s="71" t="str">
        <f t="shared" si="6"/>
        <v/>
      </c>
      <c r="AR13" s="71" t="str">
        <f t="shared" si="7"/>
        <v/>
      </c>
      <c r="AS13" s="71" t="str">
        <f t="shared" si="8"/>
        <v/>
      </c>
      <c r="AT13" s="71" t="str">
        <f t="shared" si="9"/>
        <v/>
      </c>
      <c r="AU13" s="71" t="str">
        <f t="shared" si="10"/>
        <v/>
      </c>
      <c r="AV13" s="71" t="str">
        <f t="shared" si="11"/>
        <v/>
      </c>
      <c r="AW13" s="71" t="str">
        <f t="shared" si="12"/>
        <v/>
      </c>
      <c r="AX13" s="71" t="str">
        <f t="shared" si="13"/>
        <v/>
      </c>
      <c r="AY13" s="71" t="str">
        <f t="shared" si="14"/>
        <v/>
      </c>
      <c r="AZ13" s="71" t="str">
        <f t="shared" si="15"/>
        <v/>
      </c>
      <c r="BA13" s="71" t="str">
        <f t="shared" si="16"/>
        <v/>
      </c>
      <c r="BB13" s="71" t="str">
        <f t="shared" si="17"/>
        <v/>
      </c>
      <c r="BC13" s="71" t="str">
        <f t="shared" si="18"/>
        <v xml:space="preserve"> [7] </v>
      </c>
      <c r="BD13" s="71" t="str">
        <f t="shared" si="19"/>
        <v xml:space="preserve"> [6] </v>
      </c>
      <c r="BE13" s="71" t="str">
        <f t="shared" si="20"/>
        <v xml:space="preserve"> [8] </v>
      </c>
    </row>
    <row r="14" spans="1:57" ht="34" hidden="1">
      <c r="A14" s="120">
        <v>10</v>
      </c>
      <c r="B14" s="105" t="s">
        <v>31</v>
      </c>
      <c r="C14" s="105" t="s">
        <v>32</v>
      </c>
      <c r="D14" s="38" t="s">
        <v>23</v>
      </c>
      <c r="E14" s="37" t="s">
        <v>24</v>
      </c>
      <c r="F14" s="42" t="s">
        <v>19</v>
      </c>
      <c r="G14" s="7"/>
      <c r="H14" s="7"/>
      <c r="I14" s="7"/>
      <c r="J14" s="7"/>
      <c r="K14" s="7"/>
      <c r="L14" s="7"/>
      <c r="M14" s="7"/>
      <c r="N14" s="7"/>
      <c r="O14" s="7"/>
      <c r="P14" s="7"/>
      <c r="Q14" s="7"/>
      <c r="R14" s="7"/>
      <c r="S14" s="7"/>
      <c r="T14" s="7"/>
      <c r="U14" s="7"/>
      <c r="V14" s="31">
        <f>'Score Card'!$F$5*G14/$G$4+'Score Card'!$F$6*H14/$H$4+'Score Card'!$F$8*J14/$J$4+'Score Card'!$F$9*K14/$K$4+'Score Card'!$F$7*I14/$I$4</f>
        <v>0</v>
      </c>
      <c r="W14" s="31">
        <f>'Score Card'!$F$10*L14/$L$4+'Score Card'!$F$11*M14/$M$4+'Score Card'!$F$12*N14/$N$4+'Score Card'!$F$13*O14/$O$4+'Score Card'!$F$14*P14/$P$4+'Score Card'!$F$15*Q14/$Q$4+'Score Card'!$F$16*R14/$R$4+'Score Card'!$F$17*S14/$S$4+'Score Card'!$F$18*T14/$T$4+'Score Card'!$F$19*U14/$U$4</f>
        <v>0</v>
      </c>
      <c r="X14" s="62">
        <f t="shared" si="2"/>
        <v>0</v>
      </c>
      <c r="Y14" s="62">
        <f t="shared" si="3"/>
        <v>0</v>
      </c>
      <c r="Z14" s="67" t="str">
        <f>IF(AND($X14=1,$Y14=1),(" ["&amp;$A14&amp;"] "),"")</f>
        <v/>
      </c>
      <c r="AA14" s="67" t="str">
        <f>IF(AND($X14=2,$Y14=1),(" ["&amp;$A14&amp;"] "),"")</f>
        <v/>
      </c>
      <c r="AB14" s="67" t="str">
        <f>IF(AND($X14=3,$Y14=1),(" ["&amp;$A14&amp;"] "),"")</f>
        <v/>
      </c>
      <c r="AC14" s="67" t="str">
        <f>IF(AND($X14=4,$Y14=1),(" ["&amp;$A14&amp;"] "),"")</f>
        <v/>
      </c>
      <c r="AD14" s="67" t="str">
        <f>IF(AND($X14=1,$Y14=2),(" ["&amp;$A14&amp;"] "),"")</f>
        <v/>
      </c>
      <c r="AE14" s="67" t="str">
        <f>IF(AND($X14=2,$Y14=2),(" ["&amp;$A14&amp;"] "),"")</f>
        <v/>
      </c>
      <c r="AF14" s="67" t="str">
        <f>IF(AND($X14=3,$Y14=2),(" ["&amp;$A14&amp;"] "),"")</f>
        <v/>
      </c>
      <c r="AG14" s="67" t="str">
        <f>IF(AND($X14=4,$Y14=2),(" ["&amp;$A14&amp;"] "),"")</f>
        <v/>
      </c>
      <c r="AH14" s="67" t="str">
        <f>IF(AND($X14=1,$Y14=3),(" ["&amp;$A14&amp;"] "),"")</f>
        <v/>
      </c>
      <c r="AI14" s="67" t="str">
        <f>IF(AND($X14=2,$Y14=3),(" ["&amp;$A14&amp;"] "),"")</f>
        <v/>
      </c>
      <c r="AJ14" s="67" t="str">
        <f>IF(AND($X14=3,$Y14=3),(" ["&amp;$A14&amp;"] "),"")</f>
        <v/>
      </c>
      <c r="AK14" s="67" t="str">
        <f>IF(AND($X14=4,$Y14=3),(" ["&amp;$A14&amp;"] "),"")</f>
        <v/>
      </c>
      <c r="AL14" s="67" t="str">
        <f>IF(AND($X14=1,$Y14=4),(" ["&amp;$A14&amp;"] "),"")</f>
        <v/>
      </c>
      <c r="AM14" s="67" t="str">
        <f>IF(AND($X14=2,$Y14=4),(" ["&amp;$A14&amp;"] "),"")</f>
        <v/>
      </c>
      <c r="AN14" s="67" t="str">
        <f>IF(AND($X14=3,$Y14=4),(" ["&amp;$A14&amp;"] "),"")</f>
        <v/>
      </c>
      <c r="AO14" s="67" t="str">
        <f>IF(AND($X14=4,$Y14=4),(" ["&amp;$A14&amp;"] "),"")</f>
        <v/>
      </c>
      <c r="AP14" s="71" t="str">
        <f t="shared" si="5"/>
        <v/>
      </c>
      <c r="AQ14" s="71" t="str">
        <f t="shared" si="6"/>
        <v/>
      </c>
      <c r="AR14" s="71" t="str">
        <f t="shared" si="7"/>
        <v/>
      </c>
      <c r="AS14" s="71" t="str">
        <f t="shared" si="8"/>
        <v/>
      </c>
      <c r="AT14" s="71" t="str">
        <f t="shared" si="9"/>
        <v/>
      </c>
      <c r="AU14" s="71" t="str">
        <f t="shared" si="10"/>
        <v/>
      </c>
      <c r="AV14" s="71" t="str">
        <f t="shared" si="11"/>
        <v/>
      </c>
      <c r="AW14" s="71" t="str">
        <f t="shared" si="12"/>
        <v/>
      </c>
      <c r="AX14" s="71" t="str">
        <f t="shared" si="13"/>
        <v/>
      </c>
      <c r="AY14" s="71" t="str">
        <f t="shared" si="14"/>
        <v/>
      </c>
      <c r="AZ14" s="71" t="str">
        <f t="shared" si="15"/>
        <v/>
      </c>
      <c r="BA14" s="71" t="str">
        <f t="shared" si="16"/>
        <v/>
      </c>
      <c r="BB14" s="71" t="str">
        <f t="shared" si="17"/>
        <v/>
      </c>
      <c r="BC14" s="71" t="str">
        <f t="shared" si="18"/>
        <v xml:space="preserve"> [7] </v>
      </c>
      <c r="BD14" s="71" t="str">
        <f t="shared" si="19"/>
        <v xml:space="preserve"> [6] </v>
      </c>
      <c r="BE14" s="71" t="str">
        <f t="shared" si="20"/>
        <v xml:space="preserve"> [8] </v>
      </c>
    </row>
    <row r="15" spans="1:57" ht="51">
      <c r="A15" s="121">
        <v>11</v>
      </c>
      <c r="B15" s="105" t="s">
        <v>33</v>
      </c>
      <c r="C15" s="105" t="s">
        <v>34</v>
      </c>
      <c r="D15" s="38" t="s">
        <v>35</v>
      </c>
      <c r="E15" s="37" t="s">
        <v>36</v>
      </c>
      <c r="F15" s="42" t="s">
        <v>25</v>
      </c>
      <c r="G15" s="147">
        <v>2</v>
      </c>
      <c r="H15" s="147">
        <v>1</v>
      </c>
      <c r="I15" s="147">
        <v>2</v>
      </c>
      <c r="J15" s="147">
        <v>1</v>
      </c>
      <c r="K15" s="147">
        <v>2</v>
      </c>
      <c r="L15" s="147">
        <v>1</v>
      </c>
      <c r="M15" s="147">
        <v>2</v>
      </c>
      <c r="N15" s="147">
        <v>1</v>
      </c>
      <c r="O15" s="147">
        <v>2</v>
      </c>
      <c r="P15" s="147">
        <v>1</v>
      </c>
      <c r="Q15" s="147">
        <v>1</v>
      </c>
      <c r="R15" s="147">
        <v>2</v>
      </c>
      <c r="S15" s="147">
        <v>1</v>
      </c>
      <c r="T15" s="147">
        <v>1</v>
      </c>
      <c r="U15" s="147">
        <v>1</v>
      </c>
      <c r="V15" s="31">
        <f>'Score Card'!$F$5*G15/$G$4+'Score Card'!$F$6*H15/$H$4+'Score Card'!$F$8*J15/$J$4+'Score Card'!$F$9*K15/$K$4+'Score Card'!$F$7*I15/$I$4</f>
        <v>0.53333333333333333</v>
      </c>
      <c r="W15" s="31">
        <f>'Score Card'!$F$10*L15/$L$4+'Score Card'!$F$11*M15/$M$4+'Score Card'!$F$12*N15/$N$4+'Score Card'!$F$13*O15/$O$4+'Score Card'!$F$14*P15/$P$4+'Score Card'!$F$15*Q15/$Q$4+'Score Card'!$F$16*R15/$R$4+'Score Card'!$F$17*S15/$S$4+'Score Card'!$F$18*T15/$T$4+'Score Card'!$F$19*U15/$U$4</f>
        <v>0.43333333333333329</v>
      </c>
      <c r="X15" s="62">
        <f t="shared" si="2"/>
        <v>3</v>
      </c>
      <c r="Y15" s="62">
        <f t="shared" si="3"/>
        <v>2</v>
      </c>
      <c r="Z15" s="67" t="str">
        <f>IF(AND($X15=1,$Y15=1),(" ["&amp;$A15&amp;"] "),"")</f>
        <v/>
      </c>
      <c r="AA15" s="67" t="str">
        <f>IF(AND($X15=2,$Y15=1),(" ["&amp;$A15&amp;"] "),"")</f>
        <v/>
      </c>
      <c r="AB15" s="67" t="str">
        <f>IF(AND($X15=3,$Y15=1),(" ["&amp;$A15&amp;"] "),"")</f>
        <v/>
      </c>
      <c r="AC15" s="67" t="str">
        <f>IF(AND($X15=4,$Y15=1),(" ["&amp;$A15&amp;"] "),"")</f>
        <v/>
      </c>
      <c r="AD15" s="67" t="str">
        <f>IF(AND($X15=1,$Y15=2),(" ["&amp;$A15&amp;"] "),"")</f>
        <v/>
      </c>
      <c r="AE15" s="67" t="str">
        <f>IF(AND($X15=2,$Y15=2),(" ["&amp;$A15&amp;"] "),"")</f>
        <v/>
      </c>
      <c r="AF15" s="67" t="str">
        <f>IF(AND($X15=3,$Y15=2),(" ["&amp;$A15&amp;"] "),"")</f>
        <v xml:space="preserve"> [11] </v>
      </c>
      <c r="AG15" s="67" t="str">
        <f>IF(AND($X15=4,$Y15=2),(" ["&amp;$A15&amp;"] "),"")</f>
        <v/>
      </c>
      <c r="AH15" s="67" t="str">
        <f>IF(AND($X15=1,$Y15=3),(" ["&amp;$A15&amp;"] "),"")</f>
        <v/>
      </c>
      <c r="AI15" s="67" t="str">
        <f>IF(AND($X15=2,$Y15=3),(" ["&amp;$A15&amp;"] "),"")</f>
        <v/>
      </c>
      <c r="AJ15" s="67" t="str">
        <f>IF(AND($X15=3,$Y15=3),(" ["&amp;$A15&amp;"] "),"")</f>
        <v/>
      </c>
      <c r="AK15" s="67" t="str">
        <f>IF(AND($X15=4,$Y15=3),(" ["&amp;$A15&amp;"] "),"")</f>
        <v/>
      </c>
      <c r="AL15" s="67" t="str">
        <f>IF(AND($X15=1,$Y15=4),(" ["&amp;$A15&amp;"] "),"")</f>
        <v/>
      </c>
      <c r="AM15" s="67" t="str">
        <f>IF(AND($X15=2,$Y15=4),(" ["&amp;$A15&amp;"] "),"")</f>
        <v/>
      </c>
      <c r="AN15" s="67" t="str">
        <f>IF(AND($X15=3,$Y15=4),(" ["&amp;$A15&amp;"] "),"")</f>
        <v/>
      </c>
      <c r="AO15" s="67" t="str">
        <f>IF(AND($X15=4,$Y15=4),(" ["&amp;$A15&amp;"] "),"")</f>
        <v/>
      </c>
      <c r="AP15" s="71" t="str">
        <f t="shared" si="5"/>
        <v/>
      </c>
      <c r="AQ15" s="71" t="str">
        <f t="shared" si="6"/>
        <v/>
      </c>
      <c r="AR15" s="71" t="str">
        <f t="shared" si="7"/>
        <v/>
      </c>
      <c r="AS15" s="71" t="str">
        <f t="shared" si="8"/>
        <v/>
      </c>
      <c r="AT15" s="71" t="str">
        <f t="shared" si="9"/>
        <v/>
      </c>
      <c r="AU15" s="71" t="str">
        <f t="shared" si="10"/>
        <v/>
      </c>
      <c r="AV15" s="71" t="str">
        <f t="shared" si="11"/>
        <v xml:space="preserve"> [11] </v>
      </c>
      <c r="AW15" s="71" t="str">
        <f t="shared" si="12"/>
        <v/>
      </c>
      <c r="AX15" s="71" t="str">
        <f t="shared" si="13"/>
        <v/>
      </c>
      <c r="AY15" s="71" t="str">
        <f t="shared" si="14"/>
        <v/>
      </c>
      <c r="AZ15" s="71" t="str">
        <f t="shared" si="15"/>
        <v/>
      </c>
      <c r="BA15" s="71" t="str">
        <f t="shared" si="16"/>
        <v/>
      </c>
      <c r="BB15" s="71" t="str">
        <f t="shared" si="17"/>
        <v/>
      </c>
      <c r="BC15" s="71" t="str">
        <f t="shared" si="18"/>
        <v xml:space="preserve"> [7] </v>
      </c>
      <c r="BD15" s="71" t="str">
        <f t="shared" si="19"/>
        <v xml:space="preserve"> [6] </v>
      </c>
      <c r="BE15" s="71" t="str">
        <f t="shared" si="20"/>
        <v xml:space="preserve"> [8] </v>
      </c>
    </row>
    <row r="16" spans="1:57" ht="34" hidden="1">
      <c r="A16" s="108">
        <v>12</v>
      </c>
      <c r="B16" s="33" t="s">
        <v>37</v>
      </c>
      <c r="C16" s="33" t="s">
        <v>38</v>
      </c>
      <c r="D16" s="33" t="s">
        <v>39</v>
      </c>
      <c r="E16" s="33" t="s">
        <v>24</v>
      </c>
      <c r="F16" s="42" t="s">
        <v>30</v>
      </c>
      <c r="G16" s="7"/>
      <c r="H16" s="7"/>
      <c r="I16" s="7"/>
      <c r="J16" s="7"/>
      <c r="K16" s="7"/>
      <c r="L16" s="7"/>
      <c r="M16" s="7"/>
      <c r="N16" s="7"/>
      <c r="O16" s="7"/>
      <c r="P16" s="7"/>
      <c r="Q16" s="7"/>
      <c r="R16" s="7"/>
      <c r="S16" s="7"/>
      <c r="T16" s="7"/>
      <c r="U16" s="7"/>
      <c r="V16" s="31">
        <f>'Score Card'!$F$5*G16/$G$4+'Score Card'!$F$6*H16/$H$4+'Score Card'!$F$8*J16/$J$4+'Score Card'!$F$9*K16/$K$4+'Score Card'!$F$7*I16/$I$4</f>
        <v>0</v>
      </c>
      <c r="W16" s="31">
        <f>'Score Card'!$F$10*L16/$L$4+'Score Card'!$F$11*M16/$M$4+'Score Card'!$F$12*N16/$N$4+'Score Card'!$F$13*O16/$O$4+'Score Card'!$F$14*P16/$P$4+'Score Card'!$F$15*Q16/$Q$4+'Score Card'!$F$16*R16/$R$4+'Score Card'!$F$17*S16/$S$4+'Score Card'!$F$18*T16/$T$4+'Score Card'!$F$19*U16/$U$4</f>
        <v>0</v>
      </c>
      <c r="X16" s="62">
        <f t="shared" si="2"/>
        <v>0</v>
      </c>
      <c r="Y16" s="62">
        <f t="shared" si="3"/>
        <v>0</v>
      </c>
      <c r="Z16" s="67" t="str">
        <f>IF(AND($X16=1,$Y16=1),(" ["&amp;$A16&amp;"] "),"")</f>
        <v/>
      </c>
      <c r="AA16" s="67" t="str">
        <f>IF(AND($X16=2,$Y16=1),(" ["&amp;$A16&amp;"] "),"")</f>
        <v/>
      </c>
      <c r="AB16" s="67" t="str">
        <f>IF(AND($X16=3,$Y16=1),(" ["&amp;$A16&amp;"] "),"")</f>
        <v/>
      </c>
      <c r="AC16" s="67" t="str">
        <f>IF(AND($X16=4,$Y16=1),(" ["&amp;$A16&amp;"] "),"")</f>
        <v/>
      </c>
      <c r="AD16" s="67" t="str">
        <f>IF(AND($X16=1,$Y16=2),(" ["&amp;$A16&amp;"] "),"")</f>
        <v/>
      </c>
      <c r="AE16" s="67" t="str">
        <f>IF(AND($X16=2,$Y16=2),(" ["&amp;$A16&amp;"] "),"")</f>
        <v/>
      </c>
      <c r="AF16" s="67" t="str">
        <f>IF(AND($X16=3,$Y16=2),(" ["&amp;$A16&amp;"] "),"")</f>
        <v/>
      </c>
      <c r="AG16" s="67" t="str">
        <f>IF(AND($X16=4,$Y16=2),(" ["&amp;$A16&amp;"] "),"")</f>
        <v/>
      </c>
      <c r="AH16" s="67" t="str">
        <f>IF(AND($X16=1,$Y16=3),(" ["&amp;$A16&amp;"] "),"")</f>
        <v/>
      </c>
      <c r="AI16" s="67" t="str">
        <f>IF(AND($X16=2,$Y16=3),(" ["&amp;$A16&amp;"] "),"")</f>
        <v/>
      </c>
      <c r="AJ16" s="67" t="str">
        <f>IF(AND($X16=3,$Y16=3),(" ["&amp;$A16&amp;"] "),"")</f>
        <v/>
      </c>
      <c r="AK16" s="67" t="str">
        <f>IF(AND($X16=4,$Y16=3),(" ["&amp;$A16&amp;"] "),"")</f>
        <v/>
      </c>
      <c r="AL16" s="67" t="str">
        <f>IF(AND($X16=1,$Y16=4),(" ["&amp;$A16&amp;"] "),"")</f>
        <v/>
      </c>
      <c r="AM16" s="67" t="str">
        <f>IF(AND($X16=2,$Y16=4),(" ["&amp;$A16&amp;"] "),"")</f>
        <v/>
      </c>
      <c r="AN16" s="67" t="str">
        <f>IF(AND($X16=3,$Y16=4),(" ["&amp;$A16&amp;"] "),"")</f>
        <v/>
      </c>
      <c r="AO16" s="67" t="str">
        <f>IF(AND($X16=4,$Y16=4),(" ["&amp;$A16&amp;"] "),"")</f>
        <v/>
      </c>
      <c r="AP16" s="71" t="str">
        <f t="shared" si="5"/>
        <v/>
      </c>
      <c r="AQ16" s="71" t="str">
        <f t="shared" si="6"/>
        <v/>
      </c>
      <c r="AR16" s="71" t="str">
        <f t="shared" si="7"/>
        <v/>
      </c>
      <c r="AS16" s="71" t="str">
        <f t="shared" si="8"/>
        <v/>
      </c>
      <c r="AT16" s="71" t="str">
        <f t="shared" si="9"/>
        <v/>
      </c>
      <c r="AU16" s="71" t="str">
        <f t="shared" si="10"/>
        <v/>
      </c>
      <c r="AV16" s="71" t="str">
        <f t="shared" si="11"/>
        <v xml:space="preserve"> [11] </v>
      </c>
      <c r="AW16" s="71" t="str">
        <f t="shared" si="12"/>
        <v/>
      </c>
      <c r="AX16" s="71" t="str">
        <f t="shared" si="13"/>
        <v/>
      </c>
      <c r="AY16" s="71" t="str">
        <f t="shared" si="14"/>
        <v/>
      </c>
      <c r="AZ16" s="71" t="str">
        <f t="shared" si="15"/>
        <v/>
      </c>
      <c r="BA16" s="71" t="str">
        <f t="shared" si="16"/>
        <v/>
      </c>
      <c r="BB16" s="71" t="str">
        <f t="shared" si="17"/>
        <v/>
      </c>
      <c r="BC16" s="71" t="str">
        <f t="shared" si="18"/>
        <v xml:space="preserve"> [7] </v>
      </c>
      <c r="BD16" s="71" t="str">
        <f t="shared" si="19"/>
        <v xml:space="preserve"> [6] </v>
      </c>
      <c r="BE16" s="71" t="str">
        <f t="shared" si="20"/>
        <v xml:space="preserve"> [8] </v>
      </c>
    </row>
    <row r="17" spans="1:57" ht="51" hidden="1">
      <c r="A17" s="120">
        <v>13</v>
      </c>
      <c r="B17" s="105" t="s">
        <v>40</v>
      </c>
      <c r="C17" s="105" t="s">
        <v>41</v>
      </c>
      <c r="D17" s="38" t="s">
        <v>39</v>
      </c>
      <c r="E17" s="33" t="s">
        <v>24</v>
      </c>
      <c r="F17" s="42" t="s">
        <v>42</v>
      </c>
      <c r="G17" s="7"/>
      <c r="H17" s="7"/>
      <c r="I17" s="7"/>
      <c r="J17" s="7"/>
      <c r="K17" s="7"/>
      <c r="L17" s="7"/>
      <c r="M17" s="7"/>
      <c r="N17" s="7"/>
      <c r="O17" s="7"/>
      <c r="P17" s="7"/>
      <c r="Q17" s="7"/>
      <c r="R17" s="7"/>
      <c r="S17" s="7"/>
      <c r="T17" s="7"/>
      <c r="U17" s="7"/>
      <c r="V17" s="31">
        <f>'Score Card'!$F$5*G17/$G$4+'Score Card'!$F$6*H17/$H$4+'Score Card'!$F$8*J17/$J$4+'Score Card'!$F$9*K17/$K$4+'Score Card'!$F$7*I17/$I$4</f>
        <v>0</v>
      </c>
      <c r="W17" s="31">
        <f>'Score Card'!$F$10*L17/$L$4+'Score Card'!$F$11*M17/$M$4+'Score Card'!$F$12*N17/$N$4+'Score Card'!$F$13*O17/$O$4+'Score Card'!$F$14*P17/$P$4+'Score Card'!$F$15*Q17/$Q$4+'Score Card'!$F$16*R17/$R$4+'Score Card'!$F$17*S17/$S$4+'Score Card'!$F$18*T17/$T$4+'Score Card'!$F$19*U17/$U$4</f>
        <v>0</v>
      </c>
      <c r="X17" s="62">
        <f t="shared" si="2"/>
        <v>0</v>
      </c>
      <c r="Y17" s="62">
        <f t="shared" si="3"/>
        <v>0</v>
      </c>
      <c r="Z17" s="67" t="str">
        <f>IF(AND($X17=1,$Y17=1),(" ["&amp;$A17&amp;"] "),"")</f>
        <v/>
      </c>
      <c r="AA17" s="67" t="str">
        <f>IF(AND($X17=2,$Y17=1),(" ["&amp;$A17&amp;"] "),"")</f>
        <v/>
      </c>
      <c r="AB17" s="67" t="str">
        <f>IF(AND($X17=3,$Y17=1),(" ["&amp;$A17&amp;"] "),"")</f>
        <v/>
      </c>
      <c r="AC17" s="67" t="str">
        <f>IF(AND($X17=4,$Y17=1),(" ["&amp;$A17&amp;"] "),"")</f>
        <v/>
      </c>
      <c r="AD17" s="67" t="str">
        <f>IF(AND($X17=1,$Y17=2),(" ["&amp;$A17&amp;"] "),"")</f>
        <v/>
      </c>
      <c r="AE17" s="67" t="str">
        <f>IF(AND($X17=2,$Y17=2),(" ["&amp;$A17&amp;"] "),"")</f>
        <v/>
      </c>
      <c r="AF17" s="67" t="str">
        <f>IF(AND($X17=3,$Y17=2),(" ["&amp;$A17&amp;"] "),"")</f>
        <v/>
      </c>
      <c r="AG17" s="67" t="str">
        <f>IF(AND($X17=4,$Y17=2),(" ["&amp;$A17&amp;"] "),"")</f>
        <v/>
      </c>
      <c r="AH17" s="67" t="str">
        <f>IF(AND($X17=1,$Y17=3),(" ["&amp;$A17&amp;"] "),"")</f>
        <v/>
      </c>
      <c r="AI17" s="67" t="str">
        <f>IF(AND($X17=2,$Y17=3),(" ["&amp;$A17&amp;"] "),"")</f>
        <v/>
      </c>
      <c r="AJ17" s="67" t="str">
        <f>IF(AND($X17=3,$Y17=3),(" ["&amp;$A17&amp;"] "),"")</f>
        <v/>
      </c>
      <c r="AK17" s="67" t="str">
        <f>IF(AND($X17=4,$Y17=3),(" ["&amp;$A17&amp;"] "),"")</f>
        <v/>
      </c>
      <c r="AL17" s="67" t="str">
        <f>IF(AND($X17=1,$Y17=4),(" ["&amp;$A17&amp;"] "),"")</f>
        <v/>
      </c>
      <c r="AM17" s="67" t="str">
        <f>IF(AND($X17=2,$Y17=4),(" ["&amp;$A17&amp;"] "),"")</f>
        <v/>
      </c>
      <c r="AN17" s="67" t="str">
        <f>IF(AND($X17=3,$Y17=4),(" ["&amp;$A17&amp;"] "),"")</f>
        <v/>
      </c>
      <c r="AO17" s="67" t="str">
        <f>IF(AND($X17=4,$Y17=4),(" ["&amp;$A17&amp;"] "),"")</f>
        <v/>
      </c>
      <c r="AP17" s="71" t="str">
        <f t="shared" si="5"/>
        <v/>
      </c>
      <c r="AQ17" s="71" t="str">
        <f t="shared" si="6"/>
        <v/>
      </c>
      <c r="AR17" s="71" t="str">
        <f t="shared" si="7"/>
        <v/>
      </c>
      <c r="AS17" s="71" t="str">
        <f t="shared" si="8"/>
        <v/>
      </c>
      <c r="AT17" s="71" t="str">
        <f t="shared" si="9"/>
        <v/>
      </c>
      <c r="AU17" s="71" t="str">
        <f t="shared" si="10"/>
        <v/>
      </c>
      <c r="AV17" s="71" t="str">
        <f t="shared" si="11"/>
        <v xml:space="preserve"> [11] </v>
      </c>
      <c r="AW17" s="71" t="str">
        <f t="shared" si="12"/>
        <v/>
      </c>
      <c r="AX17" s="71" t="str">
        <f t="shared" si="13"/>
        <v/>
      </c>
      <c r="AY17" s="71" t="str">
        <f t="shared" si="14"/>
        <v/>
      </c>
      <c r="AZ17" s="71" t="str">
        <f t="shared" si="15"/>
        <v/>
      </c>
      <c r="BA17" s="71" t="str">
        <f t="shared" si="16"/>
        <v/>
      </c>
      <c r="BB17" s="71" t="str">
        <f t="shared" si="17"/>
        <v/>
      </c>
      <c r="BC17" s="71" t="str">
        <f t="shared" si="18"/>
        <v xml:space="preserve"> [7] </v>
      </c>
      <c r="BD17" s="71" t="str">
        <f t="shared" si="19"/>
        <v xml:space="preserve"> [6] </v>
      </c>
      <c r="BE17" s="71" t="str">
        <f t="shared" si="20"/>
        <v xml:space="preserve"> [8] </v>
      </c>
    </row>
    <row r="18" spans="1:57" ht="34" hidden="1">
      <c r="A18" s="120">
        <v>14</v>
      </c>
      <c r="B18" s="105" t="s">
        <v>43</v>
      </c>
      <c r="C18" s="105" t="s">
        <v>44</v>
      </c>
      <c r="D18" s="38" t="s">
        <v>45</v>
      </c>
      <c r="E18" s="33" t="s">
        <v>24</v>
      </c>
      <c r="F18" s="42" t="s">
        <v>19</v>
      </c>
      <c r="G18" s="7"/>
      <c r="H18" s="7"/>
      <c r="I18" s="7"/>
      <c r="J18" s="7"/>
      <c r="K18" s="7"/>
      <c r="L18" s="7"/>
      <c r="M18" s="7"/>
      <c r="N18" s="7"/>
      <c r="O18" s="7"/>
      <c r="P18" s="7"/>
      <c r="Q18" s="7"/>
      <c r="R18" s="7"/>
      <c r="S18" s="7"/>
      <c r="T18" s="7"/>
      <c r="U18" s="7"/>
      <c r="V18" s="31">
        <f>'Score Card'!$F$5*G18/$G$4+'Score Card'!$F$6*H18/$H$4+'Score Card'!$F$8*J18/$J$4+'Score Card'!$F$9*K18/$K$4+'Score Card'!$F$7*I18/$I$4</f>
        <v>0</v>
      </c>
      <c r="W18" s="31">
        <f>'Score Card'!$F$10*L18/$L$4+'Score Card'!$F$11*M18/$M$4+'Score Card'!$F$12*N18/$N$4+'Score Card'!$F$13*O18/$O$4+'Score Card'!$F$14*P18/$P$4+'Score Card'!$F$15*Q18/$Q$4+'Score Card'!$F$16*R18/$R$4+'Score Card'!$F$17*S18/$S$4+'Score Card'!$F$18*T18/$T$4+'Score Card'!$F$19*U18/$U$4</f>
        <v>0</v>
      </c>
      <c r="X18" s="62">
        <f t="shared" si="2"/>
        <v>0</v>
      </c>
      <c r="Y18" s="62">
        <f t="shared" si="3"/>
        <v>0</v>
      </c>
      <c r="Z18" s="67" t="str">
        <f>IF(AND($X18=1,$Y18=1),(" ["&amp;$A18&amp;"] "),"")</f>
        <v/>
      </c>
      <c r="AA18" s="67" t="str">
        <f>IF(AND($X18=2,$Y18=1),(" ["&amp;$A18&amp;"] "),"")</f>
        <v/>
      </c>
      <c r="AB18" s="67" t="str">
        <f>IF(AND($X18=3,$Y18=1),(" ["&amp;$A18&amp;"] "),"")</f>
        <v/>
      </c>
      <c r="AC18" s="67" t="str">
        <f>IF(AND($X18=4,$Y18=1),(" ["&amp;$A18&amp;"] "),"")</f>
        <v/>
      </c>
      <c r="AD18" s="67" t="str">
        <f>IF(AND($X18=1,$Y18=2),(" ["&amp;$A18&amp;"] "),"")</f>
        <v/>
      </c>
      <c r="AE18" s="67" t="str">
        <f>IF(AND($X18=2,$Y18=2),(" ["&amp;$A18&amp;"] "),"")</f>
        <v/>
      </c>
      <c r="AF18" s="67" t="str">
        <f>IF(AND($X18=3,$Y18=2),(" ["&amp;$A18&amp;"] "),"")</f>
        <v/>
      </c>
      <c r="AG18" s="67" t="str">
        <f>IF(AND($X18=4,$Y18=2),(" ["&amp;$A18&amp;"] "),"")</f>
        <v/>
      </c>
      <c r="AH18" s="67" t="str">
        <f>IF(AND($X18=1,$Y18=3),(" ["&amp;$A18&amp;"] "),"")</f>
        <v/>
      </c>
      <c r="AI18" s="67" t="str">
        <f>IF(AND($X18=2,$Y18=3),(" ["&amp;$A18&amp;"] "),"")</f>
        <v/>
      </c>
      <c r="AJ18" s="67" t="str">
        <f>IF(AND($X18=3,$Y18=3),(" ["&amp;$A18&amp;"] "),"")</f>
        <v/>
      </c>
      <c r="AK18" s="67" t="str">
        <f>IF(AND($X18=4,$Y18=3),(" ["&amp;$A18&amp;"] "),"")</f>
        <v/>
      </c>
      <c r="AL18" s="67" t="str">
        <f>IF(AND($X18=1,$Y18=4),(" ["&amp;$A18&amp;"] "),"")</f>
        <v/>
      </c>
      <c r="AM18" s="67" t="str">
        <f>IF(AND($X18=2,$Y18=4),(" ["&amp;$A18&amp;"] "),"")</f>
        <v/>
      </c>
      <c r="AN18" s="67" t="str">
        <f>IF(AND($X18=3,$Y18=4),(" ["&amp;$A18&amp;"] "),"")</f>
        <v/>
      </c>
      <c r="AO18" s="67" t="str">
        <f>IF(AND($X18=4,$Y18=4),(" ["&amp;$A18&amp;"] "),"")</f>
        <v/>
      </c>
      <c r="AP18" s="71" t="str">
        <f t="shared" si="5"/>
        <v/>
      </c>
      <c r="AQ18" s="71" t="str">
        <f t="shared" si="6"/>
        <v/>
      </c>
      <c r="AR18" s="71" t="str">
        <f t="shared" si="7"/>
        <v/>
      </c>
      <c r="AS18" s="71" t="str">
        <f t="shared" si="8"/>
        <v/>
      </c>
      <c r="AT18" s="71" t="str">
        <f t="shared" si="9"/>
        <v/>
      </c>
      <c r="AU18" s="71" t="str">
        <f t="shared" si="10"/>
        <v/>
      </c>
      <c r="AV18" s="71" t="str">
        <f t="shared" si="11"/>
        <v xml:space="preserve"> [11] </v>
      </c>
      <c r="AW18" s="71" t="str">
        <f t="shared" si="12"/>
        <v/>
      </c>
      <c r="AX18" s="71" t="str">
        <f t="shared" si="13"/>
        <v/>
      </c>
      <c r="AY18" s="71" t="str">
        <f t="shared" si="14"/>
        <v/>
      </c>
      <c r="AZ18" s="71" t="str">
        <f t="shared" si="15"/>
        <v/>
      </c>
      <c r="BA18" s="71" t="str">
        <f t="shared" si="16"/>
        <v/>
      </c>
      <c r="BB18" s="71" t="str">
        <f t="shared" si="17"/>
        <v/>
      </c>
      <c r="BC18" s="71" t="str">
        <f t="shared" si="18"/>
        <v xml:space="preserve"> [7] </v>
      </c>
      <c r="BD18" s="71" t="str">
        <f t="shared" si="19"/>
        <v xml:space="preserve"> [6] </v>
      </c>
      <c r="BE18" s="71" t="str">
        <f t="shared" si="20"/>
        <v xml:space="preserve"> [8] </v>
      </c>
    </row>
    <row r="19" spans="1:57" ht="85">
      <c r="A19" s="121">
        <v>15</v>
      </c>
      <c r="B19" s="105" t="s">
        <v>46</v>
      </c>
      <c r="C19" s="105" t="s">
        <v>47</v>
      </c>
      <c r="D19" s="38" t="s">
        <v>48</v>
      </c>
      <c r="E19" s="33" t="s">
        <v>49</v>
      </c>
      <c r="F19" s="110" t="s">
        <v>25</v>
      </c>
      <c r="G19" s="147">
        <v>3</v>
      </c>
      <c r="H19" s="147">
        <v>1</v>
      </c>
      <c r="I19" s="147">
        <v>2</v>
      </c>
      <c r="J19" s="147">
        <v>1</v>
      </c>
      <c r="K19" s="147">
        <v>3</v>
      </c>
      <c r="L19" s="147">
        <v>1</v>
      </c>
      <c r="M19" s="147">
        <v>3</v>
      </c>
      <c r="N19" s="147">
        <v>2</v>
      </c>
      <c r="O19" s="147">
        <v>3</v>
      </c>
      <c r="P19" s="147">
        <v>1</v>
      </c>
      <c r="Q19" s="147">
        <v>3</v>
      </c>
      <c r="R19" s="147">
        <v>2</v>
      </c>
      <c r="S19" s="147">
        <v>2</v>
      </c>
      <c r="T19" s="147">
        <v>2</v>
      </c>
      <c r="U19" s="147">
        <v>1</v>
      </c>
      <c r="V19" s="31">
        <f>'Score Card'!$F$5*G19/$G$4+'Score Card'!$F$6*H19/$H$4+'Score Card'!$F$8*J19/$J$4+'Score Card'!$F$9*K19/$K$4+'Score Card'!$F$7*I19/$I$4</f>
        <v>0.68333333333333335</v>
      </c>
      <c r="W19" s="31">
        <f>'Score Card'!$F$10*L19/$L$4+'Score Card'!$F$11*M19/$M$4+'Score Card'!$F$12*N19/$N$4+'Score Card'!$F$13*O19/$O$4+'Score Card'!$F$14*P19/$P$4+'Score Card'!$F$15*Q19/$Q$4+'Score Card'!$F$16*R19/$R$4+'Score Card'!$F$17*S19/$S$4+'Score Card'!$F$18*T19/$T$4+'Score Card'!$F$19*U19/$U$4</f>
        <v>0.71666666666666679</v>
      </c>
      <c r="X19" s="62">
        <f t="shared" si="2"/>
        <v>3</v>
      </c>
      <c r="Y19" s="62">
        <f t="shared" si="3"/>
        <v>3</v>
      </c>
      <c r="Z19" s="67" t="str">
        <f>IF(AND($X19=1,$Y19=1),(" ["&amp;$A19&amp;"] "),"")</f>
        <v/>
      </c>
      <c r="AA19" s="67" t="str">
        <f>IF(AND($X19=2,$Y19=1),(" ["&amp;$A19&amp;"] "),"")</f>
        <v/>
      </c>
      <c r="AB19" s="67" t="str">
        <f>IF(AND($X19=3,$Y19=1),(" ["&amp;$A19&amp;"] "),"")</f>
        <v/>
      </c>
      <c r="AC19" s="67" t="str">
        <f>IF(AND($X19=4,$Y19=1),(" ["&amp;$A19&amp;"] "),"")</f>
        <v/>
      </c>
      <c r="AD19" s="67" t="str">
        <f>IF(AND($X19=1,$Y19=2),(" ["&amp;$A19&amp;"] "),"")</f>
        <v/>
      </c>
      <c r="AE19" s="67" t="str">
        <f>IF(AND($X19=2,$Y19=2),(" ["&amp;$A19&amp;"] "),"")</f>
        <v/>
      </c>
      <c r="AF19" s="67" t="str">
        <f>IF(AND($X19=3,$Y19=2),(" ["&amp;$A19&amp;"] "),"")</f>
        <v/>
      </c>
      <c r="AG19" s="67" t="str">
        <f>IF(AND($X19=4,$Y19=2),(" ["&amp;$A19&amp;"] "),"")</f>
        <v/>
      </c>
      <c r="AH19" s="67" t="str">
        <f>IF(AND($X19=1,$Y19=3),(" ["&amp;$A19&amp;"] "),"")</f>
        <v/>
      </c>
      <c r="AI19" s="67" t="str">
        <f>IF(AND($X19=2,$Y19=3),(" ["&amp;$A19&amp;"] "),"")</f>
        <v/>
      </c>
      <c r="AJ19" s="67" t="str">
        <f>IF(AND($X19=3,$Y19=3),(" ["&amp;$A19&amp;"] "),"")</f>
        <v xml:space="preserve"> [15] </v>
      </c>
      <c r="AK19" s="67" t="str">
        <f>IF(AND($X19=4,$Y19=3),(" ["&amp;$A19&amp;"] "),"")</f>
        <v/>
      </c>
      <c r="AL19" s="67" t="str">
        <f>IF(AND($X19=1,$Y19=4),(" ["&amp;$A19&amp;"] "),"")</f>
        <v/>
      </c>
      <c r="AM19" s="67" t="str">
        <f>IF(AND($X19=2,$Y19=4),(" ["&amp;$A19&amp;"] "),"")</f>
        <v/>
      </c>
      <c r="AN19" s="67" t="str">
        <f>IF(AND($X19=3,$Y19=4),(" ["&amp;$A19&amp;"] "),"")</f>
        <v/>
      </c>
      <c r="AO19" s="67" t="str">
        <f>IF(AND($X19=4,$Y19=4),(" ["&amp;$A19&amp;"] "),"")</f>
        <v/>
      </c>
      <c r="AP19" s="71" t="str">
        <f t="shared" si="5"/>
        <v/>
      </c>
      <c r="AQ19" s="71" t="str">
        <f t="shared" si="6"/>
        <v/>
      </c>
      <c r="AR19" s="71" t="str">
        <f t="shared" si="7"/>
        <v/>
      </c>
      <c r="AS19" s="71" t="str">
        <f t="shared" si="8"/>
        <v/>
      </c>
      <c r="AT19" s="71" t="str">
        <f t="shared" si="9"/>
        <v/>
      </c>
      <c r="AU19" s="71" t="str">
        <f t="shared" si="10"/>
        <v/>
      </c>
      <c r="AV19" s="71" t="str">
        <f t="shared" si="11"/>
        <v xml:space="preserve"> [11] </v>
      </c>
      <c r="AW19" s="71" t="str">
        <f t="shared" si="12"/>
        <v/>
      </c>
      <c r="AX19" s="71" t="str">
        <f t="shared" si="13"/>
        <v/>
      </c>
      <c r="AY19" s="71" t="str">
        <f t="shared" si="14"/>
        <v/>
      </c>
      <c r="AZ19" s="71" t="str">
        <f t="shared" si="15"/>
        <v xml:space="preserve"> [15] </v>
      </c>
      <c r="BA19" s="71" t="str">
        <f t="shared" si="16"/>
        <v/>
      </c>
      <c r="BB19" s="71" t="str">
        <f t="shared" si="17"/>
        <v/>
      </c>
      <c r="BC19" s="71" t="str">
        <f t="shared" si="18"/>
        <v xml:space="preserve"> [7] </v>
      </c>
      <c r="BD19" s="71" t="str">
        <f t="shared" si="19"/>
        <v xml:space="preserve"> [6] </v>
      </c>
      <c r="BE19" s="71" t="str">
        <f t="shared" si="20"/>
        <v xml:space="preserve"> [8] </v>
      </c>
    </row>
    <row r="20" spans="1:57" ht="85">
      <c r="A20" s="121">
        <v>16</v>
      </c>
      <c r="B20" s="105" t="s">
        <v>50</v>
      </c>
      <c r="C20" s="105" t="s">
        <v>51</v>
      </c>
      <c r="D20" s="38" t="s">
        <v>52</v>
      </c>
      <c r="E20" s="34" t="s">
        <v>49</v>
      </c>
      <c r="F20" s="109" t="s">
        <v>25</v>
      </c>
      <c r="G20" s="147">
        <v>3</v>
      </c>
      <c r="H20" s="147">
        <v>1</v>
      </c>
      <c r="I20" s="147">
        <v>2</v>
      </c>
      <c r="J20" s="147">
        <v>1</v>
      </c>
      <c r="K20" s="147">
        <v>3</v>
      </c>
      <c r="L20" s="147">
        <v>2</v>
      </c>
      <c r="M20" s="147">
        <v>2</v>
      </c>
      <c r="N20" s="147">
        <v>2</v>
      </c>
      <c r="O20" s="147">
        <v>1</v>
      </c>
      <c r="P20" s="147">
        <v>1</v>
      </c>
      <c r="Q20" s="147">
        <v>2</v>
      </c>
      <c r="R20" s="147">
        <v>1</v>
      </c>
      <c r="S20" s="147">
        <v>2</v>
      </c>
      <c r="T20" s="147">
        <v>2</v>
      </c>
      <c r="U20" s="147">
        <v>1</v>
      </c>
      <c r="V20" s="31">
        <f>'Score Card'!$F$5*G20/$G$4+'Score Card'!$F$6*H20/$H$4+'Score Card'!$F$8*J20/$J$4+'Score Card'!$F$9*K20/$K$4+'Score Card'!$F$7*I20/$I$4</f>
        <v>0.68333333333333335</v>
      </c>
      <c r="W20" s="31">
        <f>'Score Card'!$F$10*L20/$L$4+'Score Card'!$F$11*M20/$M$4+'Score Card'!$F$12*N20/$N$4+'Score Card'!$F$13*O20/$O$4+'Score Card'!$F$14*P20/$P$4+'Score Card'!$F$15*Q20/$Q$4+'Score Card'!$F$16*R20/$R$4+'Score Card'!$F$17*S20/$S$4+'Score Card'!$F$18*T20/$T$4+'Score Card'!$F$19*U20/$U$4</f>
        <v>0.58333333333333337</v>
      </c>
      <c r="X20" s="62">
        <f t="shared" si="2"/>
        <v>3</v>
      </c>
      <c r="Y20" s="62">
        <f t="shared" si="3"/>
        <v>3</v>
      </c>
      <c r="Z20" s="67" t="str">
        <f>IF(AND($X20=1,$Y20=1),(" ["&amp;$A20&amp;"] "),"")</f>
        <v/>
      </c>
      <c r="AA20" s="67" t="str">
        <f>IF(AND($X20=2,$Y20=1),(" ["&amp;$A20&amp;"] "),"")</f>
        <v/>
      </c>
      <c r="AB20" s="67" t="str">
        <f>IF(AND($X20=3,$Y20=1),(" ["&amp;$A20&amp;"] "),"")</f>
        <v/>
      </c>
      <c r="AC20" s="67" t="str">
        <f>IF(AND($X20=4,$Y20=1),(" ["&amp;$A20&amp;"] "),"")</f>
        <v/>
      </c>
      <c r="AD20" s="67" t="str">
        <f>IF(AND($X20=1,$Y20=2),(" ["&amp;$A20&amp;"] "),"")</f>
        <v/>
      </c>
      <c r="AE20" s="67" t="str">
        <f>IF(AND($X20=2,$Y20=2),(" ["&amp;$A20&amp;"] "),"")</f>
        <v/>
      </c>
      <c r="AF20" s="67" t="str">
        <f>IF(AND($X20=3,$Y20=2),(" ["&amp;$A20&amp;"] "),"")</f>
        <v/>
      </c>
      <c r="AG20" s="67" t="str">
        <f>IF(AND($X20=4,$Y20=2),(" ["&amp;$A20&amp;"] "),"")</f>
        <v/>
      </c>
      <c r="AH20" s="67" t="str">
        <f>IF(AND($X20=1,$Y20=3),(" ["&amp;$A20&amp;"] "),"")</f>
        <v/>
      </c>
      <c r="AI20" s="67" t="str">
        <f>IF(AND($X20=2,$Y20=3),(" ["&amp;$A20&amp;"] "),"")</f>
        <v/>
      </c>
      <c r="AJ20" s="67" t="str">
        <f>IF(AND($X20=3,$Y20=3),(" ["&amp;$A20&amp;"] "),"")</f>
        <v xml:space="preserve"> [16] </v>
      </c>
      <c r="AK20" s="67" t="str">
        <f>IF(AND($X20=4,$Y20=3),(" ["&amp;$A20&amp;"] "),"")</f>
        <v/>
      </c>
      <c r="AL20" s="67" t="str">
        <f>IF(AND($X20=1,$Y20=4),(" ["&amp;$A20&amp;"] "),"")</f>
        <v/>
      </c>
      <c r="AM20" s="67" t="str">
        <f>IF(AND($X20=2,$Y20=4),(" ["&amp;$A20&amp;"] "),"")</f>
        <v/>
      </c>
      <c r="AN20" s="67" t="str">
        <f>IF(AND($X20=3,$Y20=4),(" ["&amp;$A20&amp;"] "),"")</f>
        <v/>
      </c>
      <c r="AO20" s="67" t="str">
        <f>IF(AND($X20=4,$Y20=4),(" ["&amp;$A20&amp;"] "),"")</f>
        <v/>
      </c>
      <c r="AP20" s="71" t="str">
        <f t="shared" si="5"/>
        <v/>
      </c>
      <c r="AQ20" s="71" t="str">
        <f t="shared" si="6"/>
        <v/>
      </c>
      <c r="AR20" s="71" t="str">
        <f t="shared" si="7"/>
        <v/>
      </c>
      <c r="AS20" s="71" t="str">
        <f t="shared" si="8"/>
        <v/>
      </c>
      <c r="AT20" s="71" t="str">
        <f t="shared" si="9"/>
        <v/>
      </c>
      <c r="AU20" s="71" t="str">
        <f t="shared" si="10"/>
        <v/>
      </c>
      <c r="AV20" s="71" t="str">
        <f t="shared" si="11"/>
        <v xml:space="preserve"> [11] </v>
      </c>
      <c r="AW20" s="71" t="str">
        <f t="shared" si="12"/>
        <v/>
      </c>
      <c r="AX20" s="71" t="str">
        <f t="shared" si="13"/>
        <v/>
      </c>
      <c r="AY20" s="71" t="str">
        <f t="shared" si="14"/>
        <v/>
      </c>
      <c r="AZ20" s="71" t="str">
        <f t="shared" si="15"/>
        <v xml:space="preserve"> [15]  [16] </v>
      </c>
      <c r="BA20" s="71" t="str">
        <f t="shared" si="16"/>
        <v/>
      </c>
      <c r="BB20" s="71" t="str">
        <f t="shared" si="17"/>
        <v/>
      </c>
      <c r="BC20" s="71" t="str">
        <f t="shared" si="18"/>
        <v xml:space="preserve"> [7] </v>
      </c>
      <c r="BD20" s="71" t="str">
        <f t="shared" si="19"/>
        <v xml:space="preserve"> [6] </v>
      </c>
      <c r="BE20" s="71" t="str">
        <f t="shared" si="20"/>
        <v xml:space="preserve"> [8] </v>
      </c>
    </row>
    <row r="21" spans="1:57" ht="103.25" customHeight="1">
      <c r="A21" s="122">
        <v>17</v>
      </c>
      <c r="B21" s="148" t="s">
        <v>53</v>
      </c>
      <c r="C21" s="105" t="s">
        <v>54</v>
      </c>
      <c r="D21" s="39" t="s">
        <v>55</v>
      </c>
      <c r="E21" s="40" t="s">
        <v>12</v>
      </c>
      <c r="F21" s="111" t="s">
        <v>25</v>
      </c>
      <c r="G21" s="147">
        <v>3</v>
      </c>
      <c r="H21" s="147">
        <v>2</v>
      </c>
      <c r="I21" s="147">
        <v>3</v>
      </c>
      <c r="J21" s="147">
        <v>3</v>
      </c>
      <c r="K21" s="147">
        <v>3</v>
      </c>
      <c r="L21" s="147">
        <v>2</v>
      </c>
      <c r="M21" s="147">
        <v>3</v>
      </c>
      <c r="N21" s="147">
        <v>1</v>
      </c>
      <c r="O21" s="147">
        <v>2</v>
      </c>
      <c r="P21" s="147">
        <v>1</v>
      </c>
      <c r="Q21" s="147">
        <v>3</v>
      </c>
      <c r="R21" s="147">
        <v>3</v>
      </c>
      <c r="S21" s="147">
        <v>2</v>
      </c>
      <c r="T21" s="147">
        <v>3</v>
      </c>
      <c r="U21" s="147">
        <v>3</v>
      </c>
      <c r="V21" s="31">
        <f>'Score Card'!$F$5*G21/$G$4+'Score Card'!$F$6*H21/$H$4+'Score Card'!$F$8*J21/$J$4+'Score Card'!$F$9*K21/$K$4+'Score Card'!$F$7*I21/$I$4</f>
        <v>0.95000000000000007</v>
      </c>
      <c r="W21" s="31">
        <f>'Score Card'!$F$10*L21/$L$4+'Score Card'!$F$11*M21/$M$4+'Score Card'!$F$12*N21/$N$4+'Score Card'!$F$13*O21/$O$4+'Score Card'!$F$14*P21/$P$4+'Score Card'!$F$15*Q21/$Q$4+'Score Card'!$F$16*R21/$R$4+'Score Card'!$F$17*S21/$S$4+'Score Card'!$F$18*T21/$T$4+'Score Card'!$F$19*U21/$U$4</f>
        <v>0.81666666666666676</v>
      </c>
      <c r="X21" s="62">
        <f t="shared" si="2"/>
        <v>4</v>
      </c>
      <c r="Y21" s="62">
        <f t="shared" si="3"/>
        <v>4</v>
      </c>
      <c r="Z21" s="67" t="str">
        <f>IF(AND($X21=1,$Y21=1),(" ["&amp;$A21&amp;"] "),"")</f>
        <v/>
      </c>
      <c r="AA21" s="67" t="str">
        <f>IF(AND($X21=2,$Y21=1),(" ["&amp;$A21&amp;"] "),"")</f>
        <v/>
      </c>
      <c r="AB21" s="67" t="str">
        <f>IF(AND($X21=3,$Y21=1),(" ["&amp;$A21&amp;"] "),"")</f>
        <v/>
      </c>
      <c r="AC21" s="67" t="str">
        <f>IF(AND($X21=4,$Y21=1),(" ["&amp;$A21&amp;"] "),"")</f>
        <v/>
      </c>
      <c r="AD21" s="67" t="str">
        <f>IF(AND($X21=1,$Y21=2),(" ["&amp;$A21&amp;"] "),"")</f>
        <v/>
      </c>
      <c r="AE21" s="67" t="str">
        <f>IF(AND($X21=2,$Y21=2),(" ["&amp;$A21&amp;"] "),"")</f>
        <v/>
      </c>
      <c r="AF21" s="67" t="str">
        <f>IF(AND($X21=3,$Y21=2),(" ["&amp;$A21&amp;"] "),"")</f>
        <v/>
      </c>
      <c r="AG21" s="67" t="str">
        <f>IF(AND($X21=4,$Y21=2),(" ["&amp;$A21&amp;"] "),"")</f>
        <v/>
      </c>
      <c r="AH21" s="67" t="str">
        <f>IF(AND($X21=1,$Y21=3),(" ["&amp;$A21&amp;"] "),"")</f>
        <v/>
      </c>
      <c r="AI21" s="67" t="str">
        <f>IF(AND($X21=2,$Y21=3),(" ["&amp;$A21&amp;"] "),"")</f>
        <v/>
      </c>
      <c r="AJ21" s="67" t="str">
        <f>IF(AND($X21=3,$Y21=3),(" ["&amp;$A21&amp;"] "),"")</f>
        <v/>
      </c>
      <c r="AK21" s="67" t="str">
        <f>IF(AND($X21=4,$Y21=3),(" ["&amp;$A21&amp;"] "),"")</f>
        <v/>
      </c>
      <c r="AL21" s="67" t="str">
        <f>IF(AND($X21=1,$Y21=4),(" ["&amp;$A21&amp;"] "),"")</f>
        <v/>
      </c>
      <c r="AM21" s="67" t="str">
        <f>IF(AND($X21=2,$Y21=4),(" ["&amp;$A21&amp;"] "),"")</f>
        <v/>
      </c>
      <c r="AN21" s="67" t="str">
        <f>IF(AND($X21=3,$Y21=4),(" ["&amp;$A21&amp;"] "),"")</f>
        <v/>
      </c>
      <c r="AO21" s="67" t="str">
        <f>IF(AND($X21=4,$Y21=4),(" ["&amp;$A21&amp;"] "),"")</f>
        <v xml:space="preserve"> [17] </v>
      </c>
      <c r="AP21" s="71" t="str">
        <f t="shared" si="5"/>
        <v/>
      </c>
      <c r="AQ21" s="71" t="str">
        <f t="shared" si="6"/>
        <v/>
      </c>
      <c r="AR21" s="71" t="str">
        <f t="shared" si="7"/>
        <v/>
      </c>
      <c r="AS21" s="71" t="str">
        <f t="shared" si="8"/>
        <v/>
      </c>
      <c r="AT21" s="71" t="str">
        <f t="shared" si="9"/>
        <v/>
      </c>
      <c r="AU21" s="71" t="str">
        <f t="shared" si="10"/>
        <v/>
      </c>
      <c r="AV21" s="71" t="str">
        <f t="shared" si="11"/>
        <v xml:space="preserve"> [11] </v>
      </c>
      <c r="AW21" s="71" t="str">
        <f t="shared" si="12"/>
        <v/>
      </c>
      <c r="AX21" s="71" t="str">
        <f t="shared" si="13"/>
        <v/>
      </c>
      <c r="AY21" s="71" t="str">
        <f t="shared" si="14"/>
        <v/>
      </c>
      <c r="AZ21" s="71" t="str">
        <f t="shared" si="15"/>
        <v xml:space="preserve"> [15]  [16] </v>
      </c>
      <c r="BA21" s="71" t="str">
        <f t="shared" si="16"/>
        <v/>
      </c>
      <c r="BB21" s="71" t="str">
        <f t="shared" si="17"/>
        <v/>
      </c>
      <c r="BC21" s="71" t="str">
        <f t="shared" si="18"/>
        <v xml:space="preserve"> [7] </v>
      </c>
      <c r="BD21" s="71" t="str">
        <f t="shared" si="19"/>
        <v xml:space="preserve"> [6] </v>
      </c>
      <c r="BE21" s="71" t="str">
        <f t="shared" si="20"/>
        <v xml:space="preserve"> [8]  [17] </v>
      </c>
    </row>
    <row r="22" spans="1:57" ht="34" hidden="1">
      <c r="A22" s="108">
        <v>18</v>
      </c>
      <c r="B22" s="33" t="s">
        <v>56</v>
      </c>
      <c r="C22" s="33" t="s">
        <v>57</v>
      </c>
      <c r="D22" s="33" t="s">
        <v>11</v>
      </c>
      <c r="E22" s="33" t="s">
        <v>58</v>
      </c>
      <c r="F22" s="110" t="s">
        <v>13</v>
      </c>
      <c r="G22" s="7"/>
      <c r="H22" s="7"/>
      <c r="I22" s="7"/>
      <c r="J22" s="7"/>
      <c r="K22" s="7"/>
      <c r="L22" s="7"/>
      <c r="M22" s="7"/>
      <c r="N22" s="7"/>
      <c r="O22" s="7"/>
      <c r="P22" s="7"/>
      <c r="Q22" s="7"/>
      <c r="R22" s="7"/>
      <c r="S22" s="7"/>
      <c r="T22" s="7"/>
      <c r="U22" s="7"/>
      <c r="V22" s="31">
        <f>'Score Card'!$F$5*G22/$G$4+'Score Card'!$F$6*H22/$H$4+'Score Card'!$F$8*J22/$J$4+'Score Card'!$F$9*K22/$K$4+'Score Card'!$F$7*I22/$I$4</f>
        <v>0</v>
      </c>
      <c r="W22" s="31">
        <f>'Score Card'!$F$10*L22/$L$4+'Score Card'!$F$11*M22/$M$4+'Score Card'!$F$12*N22/$N$4+'Score Card'!$F$13*O22/$O$4+'Score Card'!$F$14*P22/$P$4+'Score Card'!$F$15*Q22/$Q$4+'Score Card'!$F$16*R22/$R$4+'Score Card'!$F$17*S22/$S$4+'Score Card'!$F$18*T22/$T$4+'Score Card'!$F$19*U22/$U$4</f>
        <v>0</v>
      </c>
      <c r="X22" s="62">
        <f t="shared" si="2"/>
        <v>0</v>
      </c>
      <c r="Y22" s="62">
        <f t="shared" si="3"/>
        <v>0</v>
      </c>
      <c r="Z22" s="67" t="str">
        <f>IF(AND($X22=1,$Y22=1),(" ["&amp;$A22&amp;"] "),"")</f>
        <v/>
      </c>
      <c r="AA22" s="67" t="str">
        <f>IF(AND($X22=2,$Y22=1),(" ["&amp;$A22&amp;"] "),"")</f>
        <v/>
      </c>
      <c r="AB22" s="67" t="str">
        <f>IF(AND($X22=3,$Y22=1),(" ["&amp;$A22&amp;"] "),"")</f>
        <v/>
      </c>
      <c r="AC22" s="67" t="str">
        <f>IF(AND($X22=4,$Y22=1),(" ["&amp;$A22&amp;"] "),"")</f>
        <v/>
      </c>
      <c r="AD22" s="67" t="str">
        <f>IF(AND($X22=1,$Y22=2),(" ["&amp;$A22&amp;"] "),"")</f>
        <v/>
      </c>
      <c r="AE22" s="67" t="str">
        <f>IF(AND($X22=2,$Y22=2),(" ["&amp;$A22&amp;"] "),"")</f>
        <v/>
      </c>
      <c r="AF22" s="67" t="str">
        <f>IF(AND($X22=3,$Y22=2),(" ["&amp;$A22&amp;"] "),"")</f>
        <v/>
      </c>
      <c r="AG22" s="67" t="str">
        <f>IF(AND($X22=4,$Y22=2),(" ["&amp;$A22&amp;"] "),"")</f>
        <v/>
      </c>
      <c r="AH22" s="67" t="str">
        <f>IF(AND($X22=1,$Y22=3),(" ["&amp;$A22&amp;"] "),"")</f>
        <v/>
      </c>
      <c r="AI22" s="67" t="str">
        <f>IF(AND($X22=2,$Y22=3),(" ["&amp;$A22&amp;"] "),"")</f>
        <v/>
      </c>
      <c r="AJ22" s="67" t="str">
        <f>IF(AND($X22=3,$Y22=3),(" ["&amp;$A22&amp;"] "),"")</f>
        <v/>
      </c>
      <c r="AK22" s="67" t="str">
        <f>IF(AND($X22=4,$Y22=3),(" ["&amp;$A22&amp;"] "),"")</f>
        <v/>
      </c>
      <c r="AL22" s="67" t="str">
        <f>IF(AND($X22=1,$Y22=4),(" ["&amp;$A22&amp;"] "),"")</f>
        <v/>
      </c>
      <c r="AM22" s="67" t="str">
        <f>IF(AND($X22=2,$Y22=4),(" ["&amp;$A22&amp;"] "),"")</f>
        <v/>
      </c>
      <c r="AN22" s="67" t="str">
        <f>IF(AND($X22=3,$Y22=4),(" ["&amp;$A22&amp;"] "),"")</f>
        <v/>
      </c>
      <c r="AO22" s="67" t="str">
        <f>IF(AND($X22=4,$Y22=4),(" ["&amp;$A22&amp;"] "),"")</f>
        <v/>
      </c>
      <c r="AP22" s="71" t="str">
        <f t="shared" si="5"/>
        <v/>
      </c>
      <c r="AQ22" s="71" t="str">
        <f t="shared" si="6"/>
        <v/>
      </c>
      <c r="AR22" s="71" t="str">
        <f t="shared" si="7"/>
        <v/>
      </c>
      <c r="AS22" s="71" t="str">
        <f t="shared" si="8"/>
        <v/>
      </c>
      <c r="AT22" s="71" t="str">
        <f t="shared" si="9"/>
        <v/>
      </c>
      <c r="AU22" s="71" t="str">
        <f t="shared" si="10"/>
        <v/>
      </c>
      <c r="AV22" s="71" t="str">
        <f t="shared" si="11"/>
        <v xml:space="preserve"> [11] </v>
      </c>
      <c r="AW22" s="71" t="str">
        <f t="shared" si="12"/>
        <v/>
      </c>
      <c r="AX22" s="71" t="str">
        <f t="shared" si="13"/>
        <v/>
      </c>
      <c r="AY22" s="71" t="str">
        <f t="shared" si="14"/>
        <v/>
      </c>
      <c r="AZ22" s="71" t="str">
        <f t="shared" si="15"/>
        <v xml:space="preserve"> [15]  [16] </v>
      </c>
      <c r="BA22" s="71" t="str">
        <f t="shared" si="16"/>
        <v/>
      </c>
      <c r="BB22" s="71" t="str">
        <f t="shared" si="17"/>
        <v/>
      </c>
      <c r="BC22" s="71" t="str">
        <f t="shared" si="18"/>
        <v xml:space="preserve"> [7] </v>
      </c>
      <c r="BD22" s="71" t="str">
        <f t="shared" si="19"/>
        <v xml:space="preserve"> [6] </v>
      </c>
      <c r="BE22" s="71" t="str">
        <f t="shared" si="20"/>
        <v xml:space="preserve"> [8]  [17] </v>
      </c>
    </row>
    <row r="23" spans="1:57" ht="147" hidden="1" customHeight="1">
      <c r="A23" s="120">
        <v>19</v>
      </c>
      <c r="B23" s="105" t="s">
        <v>59</v>
      </c>
      <c r="C23" s="105" t="s">
        <v>60</v>
      </c>
      <c r="D23" s="1" t="s">
        <v>61</v>
      </c>
      <c r="E23" s="34" t="s">
        <v>12</v>
      </c>
      <c r="F23" s="109" t="s">
        <v>19</v>
      </c>
      <c r="G23" s="7"/>
      <c r="H23" s="7"/>
      <c r="I23" s="7"/>
      <c r="J23" s="7"/>
      <c r="K23" s="7"/>
      <c r="L23" s="7"/>
      <c r="M23" s="7"/>
      <c r="N23" s="7"/>
      <c r="O23" s="7"/>
      <c r="P23" s="7"/>
      <c r="Q23" s="7"/>
      <c r="R23" s="7"/>
      <c r="S23" s="7"/>
      <c r="T23" s="7"/>
      <c r="U23" s="7"/>
      <c r="V23" s="31">
        <f>'Score Card'!$F$5*G23/$G$4+'Score Card'!$F$6*H23/$H$4+'Score Card'!$F$8*J23/$J$4+'Score Card'!$F$9*K23/$K$4+'Score Card'!$F$7*I23/$I$4</f>
        <v>0</v>
      </c>
      <c r="W23" s="31">
        <f>'Score Card'!$F$10*L23/$L$4+'Score Card'!$F$11*M23/$M$4+'Score Card'!$F$12*N23/$N$4+'Score Card'!$F$13*O23/$O$4+'Score Card'!$F$14*P23/$P$4+'Score Card'!$F$15*Q23/$Q$4+'Score Card'!$F$16*R23/$R$4+'Score Card'!$F$17*S23/$S$4+'Score Card'!$F$18*T23/$T$4+'Score Card'!$F$19*U23/$U$4</f>
        <v>0</v>
      </c>
      <c r="X23" s="62">
        <f t="shared" si="2"/>
        <v>0</v>
      </c>
      <c r="Y23" s="62">
        <f t="shared" si="3"/>
        <v>0</v>
      </c>
      <c r="Z23" s="67" t="str">
        <f>IF(AND($X23=1,$Y23=1),(" ["&amp;$A23&amp;"] "),"")</f>
        <v/>
      </c>
      <c r="AA23" s="67" t="str">
        <f>IF(AND($X23=2,$Y23=1),(" ["&amp;$A23&amp;"] "),"")</f>
        <v/>
      </c>
      <c r="AB23" s="67" t="str">
        <f>IF(AND($X23=3,$Y23=1),(" ["&amp;$A23&amp;"] "),"")</f>
        <v/>
      </c>
      <c r="AC23" s="67" t="str">
        <f>IF(AND($X23=4,$Y23=1),(" ["&amp;$A23&amp;"] "),"")</f>
        <v/>
      </c>
      <c r="AD23" s="67" t="str">
        <f>IF(AND($X23=1,$Y23=2),(" ["&amp;$A23&amp;"] "),"")</f>
        <v/>
      </c>
      <c r="AE23" s="67" t="str">
        <f>IF(AND($X23=2,$Y23=2),(" ["&amp;$A23&amp;"] "),"")</f>
        <v/>
      </c>
      <c r="AF23" s="67" t="str">
        <f>IF(AND($X23=3,$Y23=2),(" ["&amp;$A23&amp;"] "),"")</f>
        <v/>
      </c>
      <c r="AG23" s="67" t="str">
        <f>IF(AND($X23=4,$Y23=2),(" ["&amp;$A23&amp;"] "),"")</f>
        <v/>
      </c>
      <c r="AH23" s="67" t="str">
        <f>IF(AND($X23=1,$Y23=3),(" ["&amp;$A23&amp;"] "),"")</f>
        <v/>
      </c>
      <c r="AI23" s="67" t="str">
        <f>IF(AND($X23=2,$Y23=3),(" ["&amp;$A23&amp;"] "),"")</f>
        <v/>
      </c>
      <c r="AJ23" s="67" t="str">
        <f>IF(AND($X23=3,$Y23=3),(" ["&amp;$A23&amp;"] "),"")</f>
        <v/>
      </c>
      <c r="AK23" s="67" t="str">
        <f>IF(AND($X23=4,$Y23=3),(" ["&amp;$A23&amp;"] "),"")</f>
        <v/>
      </c>
      <c r="AL23" s="67" t="str">
        <f>IF(AND($X23=1,$Y23=4),(" ["&amp;$A23&amp;"] "),"")</f>
        <v/>
      </c>
      <c r="AM23" s="67" t="str">
        <f>IF(AND($X23=2,$Y23=4),(" ["&amp;$A23&amp;"] "),"")</f>
        <v/>
      </c>
      <c r="AN23" s="67" t="str">
        <f>IF(AND($X23=3,$Y23=4),(" ["&amp;$A23&amp;"] "),"")</f>
        <v/>
      </c>
      <c r="AO23" s="67" t="str">
        <f>IF(AND($X23=4,$Y23=4),(" ["&amp;$A23&amp;"] "),"")</f>
        <v/>
      </c>
      <c r="AP23" s="71" t="str">
        <f t="shared" si="5"/>
        <v/>
      </c>
      <c r="AQ23" s="71" t="str">
        <f t="shared" si="6"/>
        <v/>
      </c>
      <c r="AR23" s="71" t="str">
        <f t="shared" si="7"/>
        <v/>
      </c>
      <c r="AS23" s="71" t="str">
        <f t="shared" si="8"/>
        <v/>
      </c>
      <c r="AT23" s="71" t="str">
        <f t="shared" si="9"/>
        <v/>
      </c>
      <c r="AU23" s="71" t="str">
        <f t="shared" si="10"/>
        <v/>
      </c>
      <c r="AV23" s="71" t="str">
        <f t="shared" si="11"/>
        <v xml:space="preserve"> [11] </v>
      </c>
      <c r="AW23" s="71" t="str">
        <f t="shared" si="12"/>
        <v/>
      </c>
      <c r="AX23" s="71" t="str">
        <f t="shared" si="13"/>
        <v/>
      </c>
      <c r="AY23" s="71" t="str">
        <f t="shared" si="14"/>
        <v/>
      </c>
      <c r="AZ23" s="71" t="str">
        <f t="shared" si="15"/>
        <v xml:space="preserve"> [15]  [16] </v>
      </c>
      <c r="BA23" s="71" t="str">
        <f t="shared" si="16"/>
        <v/>
      </c>
      <c r="BB23" s="71" t="str">
        <f t="shared" si="17"/>
        <v/>
      </c>
      <c r="BC23" s="71" t="str">
        <f t="shared" si="18"/>
        <v xml:space="preserve"> [7] </v>
      </c>
      <c r="BD23" s="71" t="str">
        <f t="shared" si="19"/>
        <v xml:space="preserve"> [6] </v>
      </c>
      <c r="BE23" s="71" t="str">
        <f t="shared" si="20"/>
        <v xml:space="preserve"> [8]  [17] </v>
      </c>
    </row>
    <row r="24" spans="1:57" ht="102" hidden="1">
      <c r="A24" s="123">
        <v>20</v>
      </c>
      <c r="B24" s="105" t="s">
        <v>62</v>
      </c>
      <c r="C24" s="105" t="s">
        <v>63</v>
      </c>
      <c r="D24" s="1" t="s">
        <v>64</v>
      </c>
      <c r="E24" s="34" t="s">
        <v>18</v>
      </c>
      <c r="F24" s="109" t="s">
        <v>13</v>
      </c>
      <c r="G24" s="7"/>
      <c r="H24" s="7"/>
      <c r="I24" s="7"/>
      <c r="J24" s="7"/>
      <c r="K24" s="7"/>
      <c r="L24" s="7"/>
      <c r="M24" s="7"/>
      <c r="N24" s="7"/>
      <c r="O24" s="7"/>
      <c r="P24" s="7"/>
      <c r="Q24" s="7"/>
      <c r="R24" s="7"/>
      <c r="S24" s="7"/>
      <c r="T24" s="7"/>
      <c r="U24" s="7"/>
      <c r="V24" s="31">
        <f>'Score Card'!$F$5*G24/$G$4+'Score Card'!$F$6*H24/$H$4+'Score Card'!$F$8*J24/$J$4+'Score Card'!$F$9*K24/$K$4+'Score Card'!$F$7*I24/$I$4</f>
        <v>0</v>
      </c>
      <c r="W24" s="31">
        <f>'Score Card'!$F$10*L24/$L$4+'Score Card'!$F$11*M24/$M$4+'Score Card'!$F$12*N24/$N$4+'Score Card'!$F$13*O24/$O$4+'Score Card'!$F$14*P24/$P$4+'Score Card'!$F$15*Q24/$Q$4+'Score Card'!$F$16*R24/$R$4+'Score Card'!$F$17*S24/$S$4+'Score Card'!$F$18*T24/$T$4+'Score Card'!$F$19*U24/$U$4</f>
        <v>0</v>
      </c>
      <c r="X24" s="62">
        <f t="shared" si="2"/>
        <v>0</v>
      </c>
      <c r="Y24" s="62">
        <f t="shared" si="3"/>
        <v>0</v>
      </c>
      <c r="Z24" s="67" t="str">
        <f>IF(AND($X24=1,$Y24=1),(" ["&amp;$A24&amp;"] "),"")</f>
        <v/>
      </c>
      <c r="AA24" s="67" t="str">
        <f>IF(AND($X24=2,$Y24=1),(" ["&amp;$A24&amp;"] "),"")</f>
        <v/>
      </c>
      <c r="AB24" s="67" t="str">
        <f>IF(AND($X24=3,$Y24=1),(" ["&amp;$A24&amp;"] "),"")</f>
        <v/>
      </c>
      <c r="AC24" s="67" t="str">
        <f>IF(AND($X24=4,$Y24=1),(" ["&amp;$A24&amp;"] "),"")</f>
        <v/>
      </c>
      <c r="AD24" s="67" t="str">
        <f>IF(AND($X24=1,$Y24=2),(" ["&amp;$A24&amp;"] "),"")</f>
        <v/>
      </c>
      <c r="AE24" s="67" t="str">
        <f>IF(AND($X24=2,$Y24=2),(" ["&amp;$A24&amp;"] "),"")</f>
        <v/>
      </c>
      <c r="AF24" s="67" t="str">
        <f>IF(AND($X24=3,$Y24=2),(" ["&amp;$A24&amp;"] "),"")</f>
        <v/>
      </c>
      <c r="AG24" s="67" t="str">
        <f>IF(AND($X24=4,$Y24=2),(" ["&amp;$A24&amp;"] "),"")</f>
        <v/>
      </c>
      <c r="AH24" s="67" t="str">
        <f>IF(AND($X24=1,$Y24=3),(" ["&amp;$A24&amp;"] "),"")</f>
        <v/>
      </c>
      <c r="AI24" s="67" t="str">
        <f>IF(AND($X24=2,$Y24=3),(" ["&amp;$A24&amp;"] "),"")</f>
        <v/>
      </c>
      <c r="AJ24" s="67" t="str">
        <f>IF(AND($X24=3,$Y24=3),(" ["&amp;$A24&amp;"] "),"")</f>
        <v/>
      </c>
      <c r="AK24" s="67" t="str">
        <f>IF(AND($X24=4,$Y24=3),(" ["&amp;$A24&amp;"] "),"")</f>
        <v/>
      </c>
      <c r="AL24" s="67" t="str">
        <f>IF(AND($X24=1,$Y24=4),(" ["&amp;$A24&amp;"] "),"")</f>
        <v/>
      </c>
      <c r="AM24" s="67" t="str">
        <f>IF(AND($X24=2,$Y24=4),(" ["&amp;$A24&amp;"] "),"")</f>
        <v/>
      </c>
      <c r="AN24" s="67" t="str">
        <f>IF(AND($X24=3,$Y24=4),(" ["&amp;$A24&amp;"] "),"")</f>
        <v/>
      </c>
      <c r="AO24" s="67" t="str">
        <f>IF(AND($X24=4,$Y24=4),(" ["&amp;$A24&amp;"] "),"")</f>
        <v/>
      </c>
      <c r="AP24" s="71" t="str">
        <f t="shared" si="5"/>
        <v/>
      </c>
      <c r="AQ24" s="71" t="str">
        <f t="shared" si="6"/>
        <v/>
      </c>
      <c r="AR24" s="71" t="str">
        <f t="shared" si="7"/>
        <v/>
      </c>
      <c r="AS24" s="71" t="str">
        <f t="shared" si="8"/>
        <v/>
      </c>
      <c r="AT24" s="71" t="str">
        <f t="shared" si="9"/>
        <v/>
      </c>
      <c r="AU24" s="71" t="str">
        <f t="shared" si="10"/>
        <v/>
      </c>
      <c r="AV24" s="71" t="str">
        <f t="shared" si="11"/>
        <v xml:space="preserve"> [11] </v>
      </c>
      <c r="AW24" s="71" t="str">
        <f t="shared" si="12"/>
        <v/>
      </c>
      <c r="AX24" s="71" t="str">
        <f t="shared" si="13"/>
        <v/>
      </c>
      <c r="AY24" s="71" t="str">
        <f t="shared" si="14"/>
        <v/>
      </c>
      <c r="AZ24" s="71" t="str">
        <f t="shared" si="15"/>
        <v xml:space="preserve"> [15]  [16] </v>
      </c>
      <c r="BA24" s="71" t="str">
        <f t="shared" si="16"/>
        <v/>
      </c>
      <c r="BB24" s="71" t="str">
        <f t="shared" si="17"/>
        <v/>
      </c>
      <c r="BC24" s="71" t="str">
        <f t="shared" si="18"/>
        <v xml:space="preserve"> [7] </v>
      </c>
      <c r="BD24" s="71" t="str">
        <f t="shared" si="19"/>
        <v xml:space="preserve"> [6] </v>
      </c>
      <c r="BE24" s="71" t="str">
        <f t="shared" si="20"/>
        <v xml:space="preserve"> [8]  [17] </v>
      </c>
    </row>
    <row r="25" spans="1:57" ht="51" hidden="1">
      <c r="A25" s="123">
        <v>21</v>
      </c>
      <c r="B25" s="105" t="s">
        <v>65</v>
      </c>
      <c r="C25" s="105" t="s">
        <v>66</v>
      </c>
      <c r="D25" s="1" t="s">
        <v>64</v>
      </c>
      <c r="E25" s="34" t="s">
        <v>49</v>
      </c>
      <c r="F25" s="109" t="s">
        <v>13</v>
      </c>
      <c r="G25" s="7"/>
      <c r="H25" s="7"/>
      <c r="I25" s="7"/>
      <c r="J25" s="7"/>
      <c r="K25" s="7"/>
      <c r="L25" s="7"/>
      <c r="M25" s="7"/>
      <c r="N25" s="7"/>
      <c r="O25" s="7"/>
      <c r="P25" s="7"/>
      <c r="Q25" s="7"/>
      <c r="R25" s="7"/>
      <c r="S25" s="7"/>
      <c r="T25" s="7"/>
      <c r="U25" s="7"/>
      <c r="V25" s="31">
        <f>'Score Card'!$F$5*G25/$G$4+'Score Card'!$F$6*H25/$H$4+'Score Card'!$F$8*J25/$J$4+'Score Card'!$F$9*K25/$K$4+'Score Card'!$F$7*I25/$I$4</f>
        <v>0</v>
      </c>
      <c r="W25" s="31">
        <f>'Score Card'!$F$10*L25/$L$4+'Score Card'!$F$11*M25/$M$4+'Score Card'!$F$12*N25/$N$4+'Score Card'!$F$13*O25/$O$4+'Score Card'!$F$14*P25/$P$4+'Score Card'!$F$15*Q25/$Q$4+'Score Card'!$F$16*R25/$R$4+'Score Card'!$F$17*S25/$S$4+'Score Card'!$F$18*T25/$T$4+'Score Card'!$F$19*U25/$U$4</f>
        <v>0</v>
      </c>
      <c r="X25" s="62">
        <f t="shared" si="2"/>
        <v>0</v>
      </c>
      <c r="Y25" s="62">
        <f t="shared" si="3"/>
        <v>0</v>
      </c>
      <c r="Z25" s="67" t="str">
        <f>IF(AND($X25=1,$Y25=1),(" ["&amp;$A25&amp;"] "),"")</f>
        <v/>
      </c>
      <c r="AA25" s="67" t="str">
        <f>IF(AND($X25=2,$Y25=1),(" ["&amp;$A25&amp;"] "),"")</f>
        <v/>
      </c>
      <c r="AB25" s="67" t="str">
        <f>IF(AND($X25=3,$Y25=1),(" ["&amp;$A25&amp;"] "),"")</f>
        <v/>
      </c>
      <c r="AC25" s="67" t="str">
        <f>IF(AND($X25=4,$Y25=1),(" ["&amp;$A25&amp;"] "),"")</f>
        <v/>
      </c>
      <c r="AD25" s="67" t="str">
        <f>IF(AND($X25=1,$Y25=2),(" ["&amp;$A25&amp;"] "),"")</f>
        <v/>
      </c>
      <c r="AE25" s="67" t="str">
        <f>IF(AND($X25=2,$Y25=2),(" ["&amp;$A25&amp;"] "),"")</f>
        <v/>
      </c>
      <c r="AF25" s="67" t="str">
        <f>IF(AND($X25=3,$Y25=2),(" ["&amp;$A25&amp;"] "),"")</f>
        <v/>
      </c>
      <c r="AG25" s="67" t="str">
        <f>IF(AND($X25=4,$Y25=2),(" ["&amp;$A25&amp;"] "),"")</f>
        <v/>
      </c>
      <c r="AH25" s="67" t="str">
        <f>IF(AND($X25=1,$Y25=3),(" ["&amp;$A25&amp;"] "),"")</f>
        <v/>
      </c>
      <c r="AI25" s="67" t="str">
        <f>IF(AND($X25=2,$Y25=3),(" ["&amp;$A25&amp;"] "),"")</f>
        <v/>
      </c>
      <c r="AJ25" s="67" t="str">
        <f>IF(AND($X25=3,$Y25=3),(" ["&amp;$A25&amp;"] "),"")</f>
        <v/>
      </c>
      <c r="AK25" s="67" t="str">
        <f>IF(AND($X25=4,$Y25=3),(" ["&amp;$A25&amp;"] "),"")</f>
        <v/>
      </c>
      <c r="AL25" s="67" t="str">
        <f>IF(AND($X25=1,$Y25=4),(" ["&amp;$A25&amp;"] "),"")</f>
        <v/>
      </c>
      <c r="AM25" s="67" t="str">
        <f>IF(AND($X25=2,$Y25=4),(" ["&amp;$A25&amp;"] "),"")</f>
        <v/>
      </c>
      <c r="AN25" s="67" t="str">
        <f>IF(AND($X25=3,$Y25=4),(" ["&amp;$A25&amp;"] "),"")</f>
        <v/>
      </c>
      <c r="AO25" s="67" t="str">
        <f>IF(AND($X25=4,$Y25=4),(" ["&amp;$A25&amp;"] "),"")</f>
        <v/>
      </c>
      <c r="AP25" s="71" t="str">
        <f t="shared" si="5"/>
        <v/>
      </c>
      <c r="AQ25" s="71" t="str">
        <f t="shared" si="6"/>
        <v/>
      </c>
      <c r="AR25" s="71" t="str">
        <f t="shared" si="7"/>
        <v/>
      </c>
      <c r="AS25" s="71" t="str">
        <f t="shared" si="8"/>
        <v/>
      </c>
      <c r="AT25" s="71" t="str">
        <f t="shared" si="9"/>
        <v/>
      </c>
      <c r="AU25" s="71" t="str">
        <f t="shared" si="10"/>
        <v/>
      </c>
      <c r="AV25" s="71" t="str">
        <f t="shared" si="11"/>
        <v xml:space="preserve"> [11] </v>
      </c>
      <c r="AW25" s="71" t="str">
        <f t="shared" si="12"/>
        <v/>
      </c>
      <c r="AX25" s="71" t="str">
        <f t="shared" si="13"/>
        <v/>
      </c>
      <c r="AY25" s="71" t="str">
        <f t="shared" si="14"/>
        <v/>
      </c>
      <c r="AZ25" s="71" t="str">
        <f t="shared" si="15"/>
        <v xml:space="preserve"> [15]  [16] </v>
      </c>
      <c r="BA25" s="71" t="str">
        <f t="shared" si="16"/>
        <v/>
      </c>
      <c r="BB25" s="71" t="str">
        <f t="shared" si="17"/>
        <v/>
      </c>
      <c r="BC25" s="71" t="str">
        <f t="shared" si="18"/>
        <v xml:space="preserve"> [7] </v>
      </c>
      <c r="BD25" s="71" t="str">
        <f t="shared" si="19"/>
        <v xml:space="preserve"> [6] </v>
      </c>
      <c r="BE25" s="71" t="str">
        <f t="shared" si="20"/>
        <v xml:space="preserve"> [8]  [17] </v>
      </c>
    </row>
    <row r="26" spans="1:57" ht="51" hidden="1">
      <c r="A26" s="123">
        <v>22</v>
      </c>
      <c r="B26" s="105" t="s">
        <v>67</v>
      </c>
      <c r="C26" s="105" t="s">
        <v>68</v>
      </c>
      <c r="D26" s="1" t="s">
        <v>64</v>
      </c>
      <c r="E26" s="34" t="s">
        <v>58</v>
      </c>
      <c r="F26" s="109" t="s">
        <v>13</v>
      </c>
      <c r="G26" s="7"/>
      <c r="H26" s="7"/>
      <c r="I26" s="7"/>
      <c r="J26" s="7"/>
      <c r="K26" s="7"/>
      <c r="L26" s="7"/>
      <c r="M26" s="7"/>
      <c r="N26" s="7"/>
      <c r="O26" s="7"/>
      <c r="P26" s="7"/>
      <c r="Q26" s="7"/>
      <c r="R26" s="7"/>
      <c r="S26" s="7"/>
      <c r="T26" s="7"/>
      <c r="U26" s="7"/>
      <c r="V26" s="31">
        <f>'Score Card'!$F$5*G26/$G$4+'Score Card'!$F$6*H26/$H$4+'Score Card'!$F$8*J26/$J$4+'Score Card'!$F$9*K26/$K$4+'Score Card'!$F$7*I26/$I$4</f>
        <v>0</v>
      </c>
      <c r="W26" s="31">
        <f>'Score Card'!$F$10*L26/$L$4+'Score Card'!$F$11*M26/$M$4+'Score Card'!$F$12*N26/$N$4+'Score Card'!$F$13*O26/$O$4+'Score Card'!$F$14*P26/$P$4+'Score Card'!$F$15*Q26/$Q$4+'Score Card'!$F$16*R26/$R$4+'Score Card'!$F$17*S26/$S$4+'Score Card'!$F$18*T26/$T$4+'Score Card'!$F$19*U26/$U$4</f>
        <v>0</v>
      </c>
      <c r="X26" s="62">
        <f t="shared" si="2"/>
        <v>0</v>
      </c>
      <c r="Y26" s="62">
        <f t="shared" si="3"/>
        <v>0</v>
      </c>
      <c r="Z26" s="67" t="str">
        <f>IF(AND($X26=1,$Y26=1),(" ["&amp;$A26&amp;"] "),"")</f>
        <v/>
      </c>
      <c r="AA26" s="67" t="str">
        <f>IF(AND($X26=2,$Y26=1),(" ["&amp;$A26&amp;"] "),"")</f>
        <v/>
      </c>
      <c r="AB26" s="67" t="str">
        <f>IF(AND($X26=3,$Y26=1),(" ["&amp;$A26&amp;"] "),"")</f>
        <v/>
      </c>
      <c r="AC26" s="67" t="str">
        <f>IF(AND($X26=4,$Y26=1),(" ["&amp;$A26&amp;"] "),"")</f>
        <v/>
      </c>
      <c r="AD26" s="67" t="str">
        <f>IF(AND($X26=1,$Y26=2),(" ["&amp;$A26&amp;"] "),"")</f>
        <v/>
      </c>
      <c r="AE26" s="67" t="str">
        <f>IF(AND($X26=2,$Y26=2),(" ["&amp;$A26&amp;"] "),"")</f>
        <v/>
      </c>
      <c r="AF26" s="67" t="str">
        <f>IF(AND($X26=3,$Y26=2),(" ["&amp;$A26&amp;"] "),"")</f>
        <v/>
      </c>
      <c r="AG26" s="67" t="str">
        <f>IF(AND($X26=4,$Y26=2),(" ["&amp;$A26&amp;"] "),"")</f>
        <v/>
      </c>
      <c r="AH26" s="67" t="str">
        <f>IF(AND($X26=1,$Y26=3),(" ["&amp;$A26&amp;"] "),"")</f>
        <v/>
      </c>
      <c r="AI26" s="67" t="str">
        <f>IF(AND($X26=2,$Y26=3),(" ["&amp;$A26&amp;"] "),"")</f>
        <v/>
      </c>
      <c r="AJ26" s="67" t="str">
        <f>IF(AND($X26=3,$Y26=3),(" ["&amp;$A26&amp;"] "),"")</f>
        <v/>
      </c>
      <c r="AK26" s="67" t="str">
        <f>IF(AND($X26=4,$Y26=3),(" ["&amp;$A26&amp;"] "),"")</f>
        <v/>
      </c>
      <c r="AL26" s="67" t="str">
        <f>IF(AND($X26=1,$Y26=4),(" ["&amp;$A26&amp;"] "),"")</f>
        <v/>
      </c>
      <c r="AM26" s="67" t="str">
        <f>IF(AND($X26=2,$Y26=4),(" ["&amp;$A26&amp;"] "),"")</f>
        <v/>
      </c>
      <c r="AN26" s="67" t="str">
        <f>IF(AND($X26=3,$Y26=4),(" ["&amp;$A26&amp;"] "),"")</f>
        <v/>
      </c>
      <c r="AO26" s="67" t="str">
        <f>IF(AND($X26=4,$Y26=4),(" ["&amp;$A26&amp;"] "),"")</f>
        <v/>
      </c>
      <c r="AP26" s="71" t="str">
        <f t="shared" si="5"/>
        <v/>
      </c>
      <c r="AQ26" s="71" t="str">
        <f t="shared" si="6"/>
        <v/>
      </c>
      <c r="AR26" s="71" t="str">
        <f t="shared" si="7"/>
        <v/>
      </c>
      <c r="AS26" s="71" t="str">
        <f t="shared" si="8"/>
        <v/>
      </c>
      <c r="AT26" s="71" t="str">
        <f t="shared" si="9"/>
        <v/>
      </c>
      <c r="AU26" s="71" t="str">
        <f t="shared" si="10"/>
        <v/>
      </c>
      <c r="AV26" s="71" t="str">
        <f t="shared" si="11"/>
        <v xml:space="preserve"> [11] </v>
      </c>
      <c r="AW26" s="71" t="str">
        <f t="shared" si="12"/>
        <v/>
      </c>
      <c r="AX26" s="71" t="str">
        <f t="shared" si="13"/>
        <v/>
      </c>
      <c r="AY26" s="71" t="str">
        <f t="shared" si="14"/>
        <v/>
      </c>
      <c r="AZ26" s="71" t="str">
        <f t="shared" si="15"/>
        <v xml:space="preserve"> [15]  [16] </v>
      </c>
      <c r="BA26" s="71" t="str">
        <f t="shared" si="16"/>
        <v/>
      </c>
      <c r="BB26" s="71" t="str">
        <f t="shared" si="17"/>
        <v/>
      </c>
      <c r="BC26" s="71" t="str">
        <f t="shared" si="18"/>
        <v xml:space="preserve"> [7] </v>
      </c>
      <c r="BD26" s="71" t="str">
        <f t="shared" si="19"/>
        <v xml:space="preserve"> [6] </v>
      </c>
      <c r="BE26" s="71" t="str">
        <f t="shared" si="20"/>
        <v xml:space="preserve"> [8]  [17] </v>
      </c>
    </row>
    <row r="27" spans="1:57" hidden="1">
      <c r="A27" s="120">
        <v>26</v>
      </c>
      <c r="B27" s="105" t="s">
        <v>69</v>
      </c>
      <c r="C27" s="105"/>
      <c r="D27" s="118" t="s">
        <v>70</v>
      </c>
      <c r="E27" s="34" t="s">
        <v>71</v>
      </c>
      <c r="F27" s="109" t="s">
        <v>19</v>
      </c>
      <c r="G27" s="7"/>
      <c r="H27" s="7"/>
      <c r="I27" s="7"/>
      <c r="J27" s="7"/>
      <c r="K27" s="7"/>
      <c r="L27" s="7"/>
      <c r="M27" s="7"/>
      <c r="N27" s="7"/>
      <c r="O27" s="7"/>
      <c r="P27" s="7"/>
      <c r="Q27" s="7"/>
      <c r="R27" s="7"/>
      <c r="S27" s="7"/>
      <c r="T27" s="7"/>
      <c r="U27" s="7"/>
      <c r="V27" s="31">
        <f>'Score Card'!$F$5*G27/$G$4+'Score Card'!$F$6*H27/$H$4+'Score Card'!$F$8*J27/$J$4+'Score Card'!$F$9*K27/$K$4+'Score Card'!$F$7*I27/$I$4</f>
        <v>0</v>
      </c>
      <c r="W27" s="31">
        <f>'Score Card'!$F$10*L27/$L$4+'Score Card'!$F$11*M27/$M$4+'Score Card'!$F$12*N27/$N$4+'Score Card'!$F$13*O27/$O$4+'Score Card'!$F$14*P27/$P$4+'Score Card'!$F$15*Q27/$Q$4+'Score Card'!$F$16*R27/$R$4+'Score Card'!$F$17*S27/$S$4+'Score Card'!$F$18*T27/$T$4+'Score Card'!$F$19*U27/$U$4</f>
        <v>0</v>
      </c>
      <c r="X27" s="62">
        <f t="shared" si="2"/>
        <v>0</v>
      </c>
      <c r="Y27" s="62">
        <f t="shared" si="3"/>
        <v>0</v>
      </c>
      <c r="Z27" s="67" t="str">
        <f>IF(AND($X27=1,$Y27=1),(" ["&amp;$A27&amp;"] "),"")</f>
        <v/>
      </c>
      <c r="AA27" s="67" t="str">
        <f>IF(AND($X27=2,$Y27=1),(" ["&amp;$A27&amp;"] "),"")</f>
        <v/>
      </c>
      <c r="AB27" s="67" t="str">
        <f>IF(AND($X27=3,$Y27=1),(" ["&amp;$A27&amp;"] "),"")</f>
        <v/>
      </c>
      <c r="AC27" s="67" t="str">
        <f>IF(AND($X27=4,$Y27=1),(" ["&amp;$A27&amp;"] "),"")</f>
        <v/>
      </c>
      <c r="AD27" s="67" t="str">
        <f>IF(AND($X27=1,$Y27=2),(" ["&amp;$A27&amp;"] "),"")</f>
        <v/>
      </c>
      <c r="AE27" s="67" t="str">
        <f>IF(AND($X27=2,$Y27=2),(" ["&amp;$A27&amp;"] "),"")</f>
        <v/>
      </c>
      <c r="AF27" s="67" t="str">
        <f>IF(AND($X27=3,$Y27=2),(" ["&amp;$A27&amp;"] "),"")</f>
        <v/>
      </c>
      <c r="AG27" s="67" t="str">
        <f>IF(AND($X27=4,$Y27=2),(" ["&amp;$A27&amp;"] "),"")</f>
        <v/>
      </c>
      <c r="AH27" s="67" t="str">
        <f>IF(AND($X27=1,$Y27=3),(" ["&amp;$A27&amp;"] "),"")</f>
        <v/>
      </c>
      <c r="AI27" s="67" t="str">
        <f>IF(AND($X27=2,$Y27=3),(" ["&amp;$A27&amp;"] "),"")</f>
        <v/>
      </c>
      <c r="AJ27" s="67" t="str">
        <f>IF(AND($X27=3,$Y27=3),(" ["&amp;$A27&amp;"] "),"")</f>
        <v/>
      </c>
      <c r="AK27" s="67" t="str">
        <f>IF(AND($X27=4,$Y27=3),(" ["&amp;$A27&amp;"] "),"")</f>
        <v/>
      </c>
      <c r="AL27" s="67" t="str">
        <f>IF(AND($X27=1,$Y27=4),(" ["&amp;$A27&amp;"] "),"")</f>
        <v/>
      </c>
      <c r="AM27" s="67" t="str">
        <f>IF(AND($X27=2,$Y27=4),(" ["&amp;$A27&amp;"] "),"")</f>
        <v/>
      </c>
      <c r="AN27" s="67" t="str">
        <f>IF(AND($X27=3,$Y27=4),(" ["&amp;$A27&amp;"] "),"")</f>
        <v/>
      </c>
      <c r="AO27" s="67" t="str">
        <f>IF(AND($X27=4,$Y27=4),(" ["&amp;$A27&amp;"] "),"")</f>
        <v/>
      </c>
      <c r="AP27" s="71" t="str">
        <f t="shared" si="5"/>
        <v/>
      </c>
      <c r="AQ27" s="71" t="str">
        <f t="shared" si="6"/>
        <v/>
      </c>
      <c r="AR27" s="71" t="str">
        <f t="shared" si="7"/>
        <v/>
      </c>
      <c r="AS27" s="71" t="str">
        <f t="shared" si="8"/>
        <v/>
      </c>
      <c r="AT27" s="71" t="str">
        <f t="shared" si="9"/>
        <v/>
      </c>
      <c r="AU27" s="71" t="str">
        <f t="shared" si="10"/>
        <v/>
      </c>
      <c r="AV27" s="71" t="str">
        <f t="shared" si="11"/>
        <v xml:space="preserve"> [11] </v>
      </c>
      <c r="AW27" s="71" t="str">
        <f t="shared" si="12"/>
        <v/>
      </c>
      <c r="AX27" s="71" t="str">
        <f t="shared" si="13"/>
        <v/>
      </c>
      <c r="AY27" s="71" t="str">
        <f t="shared" si="14"/>
        <v/>
      </c>
      <c r="AZ27" s="71" t="str">
        <f t="shared" si="15"/>
        <v xml:space="preserve"> [15]  [16] </v>
      </c>
      <c r="BA27" s="71" t="str">
        <f t="shared" si="16"/>
        <v/>
      </c>
      <c r="BB27" s="71" t="str">
        <f t="shared" si="17"/>
        <v/>
      </c>
      <c r="BC27" s="71" t="str">
        <f t="shared" si="18"/>
        <v xml:space="preserve"> [7] </v>
      </c>
      <c r="BD27" s="71" t="str">
        <f t="shared" si="19"/>
        <v xml:space="preserve"> [6] </v>
      </c>
      <c r="BE27" s="71" t="str">
        <f t="shared" si="20"/>
        <v xml:space="preserve"> [8]  [17] </v>
      </c>
    </row>
    <row r="28" spans="1:57" hidden="1">
      <c r="A28" s="120">
        <v>27</v>
      </c>
      <c r="B28" s="105" t="s">
        <v>72</v>
      </c>
      <c r="C28" s="105"/>
      <c r="D28" s="118" t="s">
        <v>70</v>
      </c>
      <c r="E28" s="34" t="s">
        <v>71</v>
      </c>
      <c r="F28" s="109" t="s">
        <v>19</v>
      </c>
      <c r="G28" s="7"/>
      <c r="H28" s="7"/>
      <c r="I28" s="7"/>
      <c r="J28" s="7"/>
      <c r="K28" s="7"/>
      <c r="L28" s="7"/>
      <c r="M28" s="7"/>
      <c r="N28" s="7"/>
      <c r="O28" s="7"/>
      <c r="P28" s="7"/>
      <c r="Q28" s="7"/>
      <c r="R28" s="7"/>
      <c r="S28" s="7"/>
      <c r="T28" s="7"/>
      <c r="U28" s="7"/>
      <c r="V28" s="31">
        <f>'Score Card'!$F$5*G28/$G$4+'Score Card'!$F$6*H28/$H$4+'Score Card'!$F$8*J28/$J$4+'Score Card'!$F$9*K28/$K$4+'Score Card'!$F$7*I28/$I$4</f>
        <v>0</v>
      </c>
      <c r="W28" s="31">
        <f>'Score Card'!$F$10*L28/$L$4+'Score Card'!$F$11*M28/$M$4+'Score Card'!$F$12*N28/$N$4+'Score Card'!$F$13*O28/$O$4+'Score Card'!$F$14*P28/$P$4+'Score Card'!$F$15*Q28/$Q$4+'Score Card'!$F$16*R28/$R$4+'Score Card'!$F$17*S28/$S$4+'Score Card'!$F$18*T28/$T$4+'Score Card'!$F$19*U28/$U$4</f>
        <v>0</v>
      </c>
      <c r="X28" s="62">
        <f t="shared" si="2"/>
        <v>0</v>
      </c>
      <c r="Y28" s="62">
        <f t="shared" si="3"/>
        <v>0</v>
      </c>
      <c r="Z28" s="67" t="str">
        <f>IF(AND($X28=1,$Y28=1),(" ["&amp;$A28&amp;"] "),"")</f>
        <v/>
      </c>
      <c r="AA28" s="67" t="str">
        <f>IF(AND($X28=2,$Y28=1),(" ["&amp;$A28&amp;"] "),"")</f>
        <v/>
      </c>
      <c r="AB28" s="67" t="str">
        <f>IF(AND($X28=3,$Y28=1),(" ["&amp;$A28&amp;"] "),"")</f>
        <v/>
      </c>
      <c r="AC28" s="67" t="str">
        <f>IF(AND($X28=4,$Y28=1),(" ["&amp;$A28&amp;"] "),"")</f>
        <v/>
      </c>
      <c r="AD28" s="67" t="str">
        <f>IF(AND($X28=1,$Y28=2),(" ["&amp;$A28&amp;"] "),"")</f>
        <v/>
      </c>
      <c r="AE28" s="67" t="str">
        <f>IF(AND($X28=2,$Y28=2),(" ["&amp;$A28&amp;"] "),"")</f>
        <v/>
      </c>
      <c r="AF28" s="67" t="str">
        <f>IF(AND($X28=3,$Y28=2),(" ["&amp;$A28&amp;"] "),"")</f>
        <v/>
      </c>
      <c r="AG28" s="67" t="str">
        <f>IF(AND($X28=4,$Y28=2),(" ["&amp;$A28&amp;"] "),"")</f>
        <v/>
      </c>
      <c r="AH28" s="67" t="str">
        <f>IF(AND($X28=1,$Y28=3),(" ["&amp;$A28&amp;"] "),"")</f>
        <v/>
      </c>
      <c r="AI28" s="67" t="str">
        <f>IF(AND($X28=2,$Y28=3),(" ["&amp;$A28&amp;"] "),"")</f>
        <v/>
      </c>
      <c r="AJ28" s="67" t="str">
        <f>IF(AND($X28=3,$Y28=3),(" ["&amp;$A28&amp;"] "),"")</f>
        <v/>
      </c>
      <c r="AK28" s="67" t="str">
        <f>IF(AND($X28=4,$Y28=3),(" ["&amp;$A28&amp;"] "),"")</f>
        <v/>
      </c>
      <c r="AL28" s="67" t="str">
        <f>IF(AND($X28=1,$Y28=4),(" ["&amp;$A28&amp;"] "),"")</f>
        <v/>
      </c>
      <c r="AM28" s="67" t="str">
        <f>IF(AND($X28=2,$Y28=4),(" ["&amp;$A28&amp;"] "),"")</f>
        <v/>
      </c>
      <c r="AN28" s="67" t="str">
        <f>IF(AND($X28=3,$Y28=4),(" ["&amp;$A28&amp;"] "),"")</f>
        <v/>
      </c>
      <c r="AO28" s="67" t="str">
        <f>IF(AND($X28=4,$Y28=4),(" ["&amp;$A28&amp;"] "),"")</f>
        <v/>
      </c>
      <c r="AP28" s="71" t="str">
        <f t="shared" si="5"/>
        <v/>
      </c>
      <c r="AQ28" s="71" t="str">
        <f t="shared" si="6"/>
        <v/>
      </c>
      <c r="AR28" s="71" t="str">
        <f t="shared" si="7"/>
        <v/>
      </c>
      <c r="AS28" s="71" t="str">
        <f t="shared" si="8"/>
        <v/>
      </c>
      <c r="AT28" s="71" t="str">
        <f t="shared" si="9"/>
        <v/>
      </c>
      <c r="AU28" s="71" t="str">
        <f t="shared" si="10"/>
        <v/>
      </c>
      <c r="AV28" s="71" t="str">
        <f t="shared" si="11"/>
        <v xml:space="preserve"> [11] </v>
      </c>
      <c r="AW28" s="71" t="str">
        <f t="shared" si="12"/>
        <v/>
      </c>
      <c r="AX28" s="71" t="str">
        <f t="shared" si="13"/>
        <v/>
      </c>
      <c r="AY28" s="71" t="str">
        <f t="shared" si="14"/>
        <v/>
      </c>
      <c r="AZ28" s="71" t="str">
        <f t="shared" si="15"/>
        <v xml:space="preserve"> [15]  [16] </v>
      </c>
      <c r="BA28" s="71" t="str">
        <f t="shared" si="16"/>
        <v/>
      </c>
      <c r="BB28" s="71" t="str">
        <f t="shared" si="17"/>
        <v/>
      </c>
      <c r="BC28" s="71" t="str">
        <f t="shared" si="18"/>
        <v xml:space="preserve"> [7] </v>
      </c>
      <c r="BD28" s="71" t="str">
        <f t="shared" si="19"/>
        <v xml:space="preserve"> [6] </v>
      </c>
      <c r="BE28" s="71" t="str">
        <f t="shared" si="20"/>
        <v xml:space="preserve"> [8]  [17] </v>
      </c>
    </row>
    <row r="29" spans="1:57" ht="34">
      <c r="A29" s="121">
        <v>28</v>
      </c>
      <c r="B29" s="105" t="s">
        <v>189</v>
      </c>
      <c r="C29" s="105" t="s">
        <v>190</v>
      </c>
      <c r="D29" s="1" t="s">
        <v>23</v>
      </c>
      <c r="E29" s="34" t="s">
        <v>24</v>
      </c>
      <c r="F29" s="109" t="s">
        <v>25</v>
      </c>
      <c r="G29" s="147">
        <v>2</v>
      </c>
      <c r="H29" s="147">
        <v>1</v>
      </c>
      <c r="I29" s="147">
        <v>1</v>
      </c>
      <c r="J29" s="147">
        <v>2</v>
      </c>
      <c r="K29" s="147">
        <v>1</v>
      </c>
      <c r="L29" s="147">
        <v>2</v>
      </c>
      <c r="M29" s="147">
        <v>3</v>
      </c>
      <c r="N29" s="147">
        <v>2</v>
      </c>
      <c r="O29" s="147">
        <v>2</v>
      </c>
      <c r="P29" s="147">
        <v>2</v>
      </c>
      <c r="Q29" s="147">
        <v>3</v>
      </c>
      <c r="R29" s="147">
        <v>1</v>
      </c>
      <c r="S29" s="147">
        <v>1</v>
      </c>
      <c r="T29" s="147">
        <v>2</v>
      </c>
      <c r="U29" s="147">
        <v>1</v>
      </c>
      <c r="V29" s="31">
        <f>'Score Card'!$F$5*G29/$G$4+'Score Card'!$F$6*H29/$H$4+'Score Card'!$F$8*J29/$J$4+'Score Card'!$F$9*K29/$K$4+'Score Card'!$F$7*I29/$I$4</f>
        <v>0.48333333333333328</v>
      </c>
      <c r="W29" s="31">
        <f>'Score Card'!$F$10*L29/$L$4+'Score Card'!$F$11*M29/$M$4+'Score Card'!$F$12*N29/$N$4+'Score Card'!$F$13*O29/$O$4+'Score Card'!$F$14*P29/$P$4+'Score Card'!$F$15*Q29/$Q$4+'Score Card'!$F$16*R29/$R$4+'Score Card'!$F$17*S29/$S$4+'Score Card'!$F$18*T29/$T$4+'Score Card'!$F$19*U29/$U$4</f>
        <v>0.7333333333333335</v>
      </c>
      <c r="X29" s="62">
        <f t="shared" si="2"/>
        <v>2</v>
      </c>
      <c r="Y29" s="62">
        <f t="shared" si="3"/>
        <v>3</v>
      </c>
      <c r="Z29" s="67" t="str">
        <f>IF(AND($X29=1,$Y29=1),(" ["&amp;$A29&amp;"] "),"")</f>
        <v/>
      </c>
      <c r="AA29" s="67" t="str">
        <f>IF(AND($X29=2,$Y29=1),(" ["&amp;$A29&amp;"] "),"")</f>
        <v/>
      </c>
      <c r="AB29" s="67" t="str">
        <f>IF(AND($X29=3,$Y29=1),(" ["&amp;$A29&amp;"] "),"")</f>
        <v/>
      </c>
      <c r="AC29" s="67" t="str">
        <f>IF(AND($X29=4,$Y29=1),(" ["&amp;$A29&amp;"] "),"")</f>
        <v/>
      </c>
      <c r="AD29" s="67" t="str">
        <f>IF(AND($X29=1,$Y29=2),(" ["&amp;$A29&amp;"] "),"")</f>
        <v/>
      </c>
      <c r="AE29" s="67" t="str">
        <f>IF(AND($X29=2,$Y29=2),(" ["&amp;$A29&amp;"] "),"")</f>
        <v/>
      </c>
      <c r="AF29" s="67" t="str">
        <f>IF(AND($X29=3,$Y29=2),(" ["&amp;$A29&amp;"] "),"")</f>
        <v/>
      </c>
      <c r="AG29" s="67" t="str">
        <f>IF(AND($X29=4,$Y29=2),(" ["&amp;$A29&amp;"] "),"")</f>
        <v/>
      </c>
      <c r="AH29" s="67" t="str">
        <f>IF(AND($X29=1,$Y29=3),(" ["&amp;$A29&amp;"] "),"")</f>
        <v/>
      </c>
      <c r="AI29" s="67" t="str">
        <f>IF(AND($X29=2,$Y29=3),(" ["&amp;$A29&amp;"] "),"")</f>
        <v xml:space="preserve"> [28] </v>
      </c>
      <c r="AJ29" s="67" t="str">
        <f>IF(AND($X29=3,$Y29=3),(" ["&amp;$A29&amp;"] "),"")</f>
        <v/>
      </c>
      <c r="AK29" s="67" t="str">
        <f>IF(AND($X29=4,$Y29=3),(" ["&amp;$A29&amp;"] "),"")</f>
        <v/>
      </c>
      <c r="AL29" s="67" t="str">
        <f>IF(AND($X29=1,$Y29=4),(" ["&amp;$A29&amp;"] "),"")</f>
        <v/>
      </c>
      <c r="AM29" s="67" t="str">
        <f>IF(AND($X29=2,$Y29=4),(" ["&amp;$A29&amp;"] "),"")</f>
        <v/>
      </c>
      <c r="AN29" s="67" t="str">
        <f>IF(AND($X29=3,$Y29=4),(" ["&amp;$A29&amp;"] "),"")</f>
        <v/>
      </c>
      <c r="AO29" s="67" t="str">
        <f>IF(AND($X29=4,$Y29=4),(" ["&amp;$A29&amp;"] "),"")</f>
        <v/>
      </c>
      <c r="AP29" s="71" t="str">
        <f t="shared" si="5"/>
        <v/>
      </c>
      <c r="AQ29" s="71" t="str">
        <f t="shared" si="6"/>
        <v/>
      </c>
      <c r="AR29" s="71" t="str">
        <f t="shared" si="7"/>
        <v/>
      </c>
      <c r="AS29" s="71" t="str">
        <f t="shared" si="8"/>
        <v/>
      </c>
      <c r="AT29" s="71" t="str">
        <f t="shared" si="9"/>
        <v/>
      </c>
      <c r="AU29" s="71" t="str">
        <f t="shared" si="10"/>
        <v/>
      </c>
      <c r="AV29" s="71" t="str">
        <f t="shared" si="11"/>
        <v xml:space="preserve"> [11] </v>
      </c>
      <c r="AW29" s="71" t="str">
        <f t="shared" si="12"/>
        <v/>
      </c>
      <c r="AX29" s="71" t="str">
        <f t="shared" si="13"/>
        <v/>
      </c>
      <c r="AY29" s="71" t="str">
        <f t="shared" si="14"/>
        <v xml:space="preserve"> [28] </v>
      </c>
      <c r="AZ29" s="71" t="str">
        <f t="shared" si="15"/>
        <v xml:space="preserve"> [15]  [16] </v>
      </c>
      <c r="BA29" s="71" t="str">
        <f t="shared" si="16"/>
        <v/>
      </c>
      <c r="BB29" s="71" t="str">
        <f t="shared" si="17"/>
        <v/>
      </c>
      <c r="BC29" s="71" t="str">
        <f t="shared" si="18"/>
        <v xml:space="preserve"> [7] </v>
      </c>
      <c r="BD29" s="71" t="str">
        <f t="shared" si="19"/>
        <v xml:space="preserve"> [6] </v>
      </c>
      <c r="BE29" s="71" t="str">
        <f t="shared" si="20"/>
        <v xml:space="preserve"> [8]  [17] </v>
      </c>
    </row>
    <row r="30" spans="1:57" ht="34">
      <c r="A30" s="121">
        <v>29</v>
      </c>
      <c r="B30" s="105" t="s">
        <v>191</v>
      </c>
      <c r="C30" s="105" t="s">
        <v>192</v>
      </c>
      <c r="D30" s="1" t="s">
        <v>23</v>
      </c>
      <c r="E30" s="34" t="s">
        <v>24</v>
      </c>
      <c r="F30" s="109" t="s">
        <v>25</v>
      </c>
      <c r="G30" s="147">
        <v>2</v>
      </c>
      <c r="H30" s="147">
        <v>1</v>
      </c>
      <c r="I30" s="147">
        <v>1</v>
      </c>
      <c r="J30" s="147">
        <v>0</v>
      </c>
      <c r="K30" s="147">
        <v>1</v>
      </c>
      <c r="L30" s="147">
        <v>1</v>
      </c>
      <c r="M30" s="147">
        <v>2</v>
      </c>
      <c r="N30" s="147">
        <v>2</v>
      </c>
      <c r="O30" s="147">
        <v>2</v>
      </c>
      <c r="P30" s="147">
        <v>1</v>
      </c>
      <c r="Q30" s="147">
        <v>2</v>
      </c>
      <c r="R30" s="147">
        <v>1</v>
      </c>
      <c r="S30" s="147">
        <v>1</v>
      </c>
      <c r="T30" s="147">
        <v>2</v>
      </c>
      <c r="U30" s="147">
        <v>2</v>
      </c>
      <c r="V30" s="31">
        <f>'Score Card'!$F$5*G30/$G$4+'Score Card'!$F$6*H30/$H$4+'Score Card'!$F$8*J30/$J$4+'Score Card'!$F$9*K30/$K$4+'Score Card'!$F$7*I30/$I$4</f>
        <v>0.31666666666666665</v>
      </c>
      <c r="W30" s="31">
        <f>'Score Card'!$F$10*L30/$L$4+'Score Card'!$F$11*M30/$M$4+'Score Card'!$F$12*N30/$N$4+'Score Card'!$F$13*O30/$O$4+'Score Card'!$F$14*P30/$P$4+'Score Card'!$F$15*Q30/$Q$4+'Score Card'!$F$16*R30/$R$4+'Score Card'!$F$17*S30/$S$4+'Score Card'!$F$18*T30/$T$4+'Score Card'!$F$19*U30/$U$4</f>
        <v>0.54999999999999993</v>
      </c>
      <c r="X30" s="62">
        <f t="shared" si="2"/>
        <v>2</v>
      </c>
      <c r="Y30" s="62">
        <f t="shared" si="3"/>
        <v>3</v>
      </c>
      <c r="Z30" s="67" t="str">
        <f>IF(AND($X30=1,$Y30=1),(" ["&amp;$A30&amp;"] "),"")</f>
        <v/>
      </c>
      <c r="AA30" s="67" t="str">
        <f>IF(AND($X30=2,$Y30=1),(" ["&amp;$A30&amp;"] "),"")</f>
        <v/>
      </c>
      <c r="AB30" s="67" t="str">
        <f>IF(AND($X30=3,$Y30=1),(" ["&amp;$A30&amp;"] "),"")</f>
        <v/>
      </c>
      <c r="AC30" s="67" t="str">
        <f>IF(AND($X30=4,$Y30=1),(" ["&amp;$A30&amp;"] "),"")</f>
        <v/>
      </c>
      <c r="AD30" s="67" t="str">
        <f>IF(AND($X30=1,$Y30=2),(" ["&amp;$A30&amp;"] "),"")</f>
        <v/>
      </c>
      <c r="AE30" s="67" t="str">
        <f>IF(AND($X30=2,$Y30=2),(" ["&amp;$A30&amp;"] "),"")</f>
        <v/>
      </c>
      <c r="AF30" s="67" t="str">
        <f>IF(AND($X30=3,$Y30=2),(" ["&amp;$A30&amp;"] "),"")</f>
        <v/>
      </c>
      <c r="AG30" s="67" t="str">
        <f>IF(AND($X30=4,$Y30=2),(" ["&amp;$A30&amp;"] "),"")</f>
        <v/>
      </c>
      <c r="AH30" s="67" t="str">
        <f>IF(AND($X30=1,$Y30=3),(" ["&amp;$A30&amp;"] "),"")</f>
        <v/>
      </c>
      <c r="AI30" s="67" t="str">
        <f>IF(AND($X30=2,$Y30=3),(" ["&amp;$A30&amp;"] "),"")</f>
        <v xml:space="preserve"> [29] </v>
      </c>
      <c r="AJ30" s="67" t="str">
        <f>IF(AND($X30=3,$Y30=3),(" ["&amp;$A30&amp;"] "),"")</f>
        <v/>
      </c>
      <c r="AK30" s="67" t="str">
        <f>IF(AND($X30=4,$Y30=3),(" ["&amp;$A30&amp;"] "),"")</f>
        <v/>
      </c>
      <c r="AL30" s="67" t="str">
        <f>IF(AND($X30=1,$Y30=4),(" ["&amp;$A30&amp;"] "),"")</f>
        <v/>
      </c>
      <c r="AM30" s="67" t="str">
        <f>IF(AND($X30=2,$Y30=4),(" ["&amp;$A30&amp;"] "),"")</f>
        <v/>
      </c>
      <c r="AN30" s="67" t="str">
        <f>IF(AND($X30=3,$Y30=4),(" ["&amp;$A30&amp;"] "),"")</f>
        <v/>
      </c>
      <c r="AO30" s="67" t="str">
        <f>IF(AND($X30=4,$Y30=4),(" ["&amp;$A30&amp;"] "),"")</f>
        <v/>
      </c>
      <c r="AP30" s="71" t="str">
        <f t="shared" si="5"/>
        <v/>
      </c>
      <c r="AQ30" s="71" t="str">
        <f t="shared" si="6"/>
        <v/>
      </c>
      <c r="AR30" s="71" t="str">
        <f t="shared" si="7"/>
        <v/>
      </c>
      <c r="AS30" s="71" t="str">
        <f t="shared" si="8"/>
        <v/>
      </c>
      <c r="AT30" s="71" t="str">
        <f t="shared" si="9"/>
        <v/>
      </c>
      <c r="AU30" s="71" t="str">
        <f t="shared" si="10"/>
        <v/>
      </c>
      <c r="AV30" s="71" t="str">
        <f t="shared" si="11"/>
        <v xml:space="preserve"> [11] </v>
      </c>
      <c r="AW30" s="71" t="str">
        <f t="shared" si="12"/>
        <v/>
      </c>
      <c r="AX30" s="71" t="str">
        <f t="shared" si="13"/>
        <v/>
      </c>
      <c r="AY30" s="71" t="str">
        <f t="shared" si="14"/>
        <v xml:space="preserve"> [28]  [29] </v>
      </c>
      <c r="AZ30" s="71" t="str">
        <f t="shared" si="15"/>
        <v xml:space="preserve"> [15]  [16] </v>
      </c>
      <c r="BA30" s="71" t="str">
        <f t="shared" si="16"/>
        <v/>
      </c>
      <c r="BB30" s="71" t="str">
        <f t="shared" si="17"/>
        <v/>
      </c>
      <c r="BC30" s="71" t="str">
        <f t="shared" si="18"/>
        <v xml:space="preserve"> [7] </v>
      </c>
      <c r="BD30" s="71" t="str">
        <f t="shared" si="19"/>
        <v xml:space="preserve"> [6] </v>
      </c>
      <c r="BE30" s="71" t="str">
        <f t="shared" si="20"/>
        <v xml:space="preserve"> [8]  [17] </v>
      </c>
    </row>
    <row r="31" spans="1:57">
      <c r="A31" s="121">
        <v>30</v>
      </c>
      <c r="B31" s="105" t="s">
        <v>193</v>
      </c>
      <c r="C31" s="105" t="s">
        <v>194</v>
      </c>
      <c r="D31" s="1" t="s">
        <v>23</v>
      </c>
      <c r="E31" s="34" t="s">
        <v>24</v>
      </c>
      <c r="F31" s="109" t="s">
        <v>25</v>
      </c>
      <c r="G31" s="147">
        <v>1</v>
      </c>
      <c r="H31" s="147">
        <v>1</v>
      </c>
      <c r="I31" s="147">
        <v>3</v>
      </c>
      <c r="J31" s="147">
        <v>0</v>
      </c>
      <c r="K31" s="147">
        <v>1</v>
      </c>
      <c r="L31" s="147">
        <v>1</v>
      </c>
      <c r="M31" s="147">
        <v>3</v>
      </c>
      <c r="N31" s="147">
        <v>2</v>
      </c>
      <c r="O31" s="147">
        <v>2</v>
      </c>
      <c r="P31" s="147">
        <v>1</v>
      </c>
      <c r="Q31" s="147">
        <v>2</v>
      </c>
      <c r="R31" s="147">
        <v>1</v>
      </c>
      <c r="S31" s="147">
        <v>1</v>
      </c>
      <c r="T31" s="147">
        <v>1</v>
      </c>
      <c r="U31" s="147">
        <v>1</v>
      </c>
      <c r="V31" s="31">
        <f>'Score Card'!$F$5*G31/$G$4+'Score Card'!$F$6*H31/$H$4+'Score Card'!$F$8*J31/$J$4+'Score Card'!$F$9*K31/$K$4+'Score Card'!$F$7*I31/$I$4</f>
        <v>0.35</v>
      </c>
      <c r="W31" s="31">
        <f>'Score Card'!$F$10*L31/$L$4+'Score Card'!$F$11*M31/$M$4+'Score Card'!$F$12*N31/$N$4+'Score Card'!$F$13*O31/$O$4+'Score Card'!$F$14*P31/$P$4+'Score Card'!$F$15*Q31/$Q$4+'Score Card'!$F$16*R31/$R$4+'Score Card'!$F$17*S31/$S$4+'Score Card'!$F$18*T31/$T$4+'Score Card'!$F$19*U31/$U$4</f>
        <v>0.55000000000000004</v>
      </c>
      <c r="X31" s="62">
        <f t="shared" si="2"/>
        <v>2</v>
      </c>
      <c r="Y31" s="62">
        <f t="shared" si="3"/>
        <v>3</v>
      </c>
      <c r="Z31" s="67" t="str">
        <f>IF(AND($X31=1,$Y31=1),(" ["&amp;$A31&amp;"] "),"")</f>
        <v/>
      </c>
      <c r="AA31" s="67" t="str">
        <f>IF(AND($X31=2,$Y31=1),(" ["&amp;$A31&amp;"] "),"")</f>
        <v/>
      </c>
      <c r="AB31" s="67" t="str">
        <f>IF(AND($X31=3,$Y31=1),(" ["&amp;$A31&amp;"] "),"")</f>
        <v/>
      </c>
      <c r="AC31" s="67" t="str">
        <f>IF(AND($X31=4,$Y31=1),(" ["&amp;$A31&amp;"] "),"")</f>
        <v/>
      </c>
      <c r="AD31" s="67" t="str">
        <f>IF(AND($X31=1,$Y31=2),(" ["&amp;$A31&amp;"] "),"")</f>
        <v/>
      </c>
      <c r="AE31" s="67" t="str">
        <f>IF(AND($X31=2,$Y31=2),(" ["&amp;$A31&amp;"] "),"")</f>
        <v/>
      </c>
      <c r="AF31" s="67" t="str">
        <f>IF(AND($X31=3,$Y31=2),(" ["&amp;$A31&amp;"] "),"")</f>
        <v/>
      </c>
      <c r="AG31" s="67" t="str">
        <f>IF(AND($X31=4,$Y31=2),(" ["&amp;$A31&amp;"] "),"")</f>
        <v/>
      </c>
      <c r="AH31" s="67" t="str">
        <f>IF(AND($X31=1,$Y31=3),(" ["&amp;$A31&amp;"] "),"")</f>
        <v/>
      </c>
      <c r="AI31" s="67" t="str">
        <f>IF(AND($X31=2,$Y31=3),(" ["&amp;$A31&amp;"] "),"")</f>
        <v xml:space="preserve"> [30] </v>
      </c>
      <c r="AJ31" s="67" t="str">
        <f>IF(AND($X31=3,$Y31=3),(" ["&amp;$A31&amp;"] "),"")</f>
        <v/>
      </c>
      <c r="AK31" s="67" t="str">
        <f>IF(AND($X31=4,$Y31=3),(" ["&amp;$A31&amp;"] "),"")</f>
        <v/>
      </c>
      <c r="AL31" s="67" t="str">
        <f>IF(AND($X31=1,$Y31=4),(" ["&amp;$A31&amp;"] "),"")</f>
        <v/>
      </c>
      <c r="AM31" s="67" t="str">
        <f>IF(AND($X31=2,$Y31=4),(" ["&amp;$A31&amp;"] "),"")</f>
        <v/>
      </c>
      <c r="AN31" s="67" t="str">
        <f>IF(AND($X31=3,$Y31=4),(" ["&amp;$A31&amp;"] "),"")</f>
        <v/>
      </c>
      <c r="AO31" s="67" t="str">
        <f>IF(AND($X31=4,$Y31=4),(" ["&amp;$A31&amp;"] "),"")</f>
        <v/>
      </c>
      <c r="AP31" s="71" t="str">
        <f t="shared" si="5"/>
        <v/>
      </c>
      <c r="AQ31" s="71" t="str">
        <f t="shared" si="6"/>
        <v/>
      </c>
      <c r="AR31" s="71" t="str">
        <f t="shared" si="7"/>
        <v/>
      </c>
      <c r="AS31" s="71" t="str">
        <f t="shared" si="8"/>
        <v/>
      </c>
      <c r="AT31" s="71" t="str">
        <f t="shared" si="9"/>
        <v/>
      </c>
      <c r="AU31" s="71" t="str">
        <f t="shared" si="10"/>
        <v/>
      </c>
      <c r="AV31" s="71" t="str">
        <f t="shared" si="11"/>
        <v xml:space="preserve"> [11] </v>
      </c>
      <c r="AW31" s="71" t="str">
        <f t="shared" si="12"/>
        <v/>
      </c>
      <c r="AX31" s="71" t="str">
        <f t="shared" si="13"/>
        <v/>
      </c>
      <c r="AY31" s="71" t="str">
        <f t="shared" si="14"/>
        <v xml:space="preserve"> [28]  [29]  [30] </v>
      </c>
      <c r="AZ31" s="71" t="str">
        <f t="shared" si="15"/>
        <v xml:space="preserve"> [15]  [16] </v>
      </c>
      <c r="BA31" s="71" t="str">
        <f t="shared" si="16"/>
        <v/>
      </c>
      <c r="BB31" s="71" t="str">
        <f t="shared" si="17"/>
        <v/>
      </c>
      <c r="BC31" s="71" t="str">
        <f t="shared" si="18"/>
        <v xml:space="preserve"> [7] </v>
      </c>
      <c r="BD31" s="71" t="str">
        <f t="shared" si="19"/>
        <v xml:space="preserve"> [6] </v>
      </c>
      <c r="BE31" s="71" t="str">
        <f t="shared" si="20"/>
        <v xml:space="preserve"> [8]  [17] </v>
      </c>
    </row>
    <row r="32" spans="1:57" hidden="1">
      <c r="A32" s="120">
        <v>31</v>
      </c>
      <c r="B32" s="105" t="s">
        <v>196</v>
      </c>
      <c r="C32" s="105" t="s">
        <v>197</v>
      </c>
      <c r="D32" s="1" t="s">
        <v>198</v>
      </c>
      <c r="E32" s="34" t="s">
        <v>199</v>
      </c>
      <c r="F32" s="34"/>
      <c r="G32" s="7"/>
      <c r="H32" s="7"/>
      <c r="I32" s="7"/>
      <c r="J32" s="7"/>
      <c r="K32" s="7"/>
      <c r="L32" s="7"/>
      <c r="M32" s="7"/>
      <c r="N32" s="7"/>
      <c r="O32" s="7"/>
      <c r="P32" s="7"/>
      <c r="Q32" s="7"/>
      <c r="R32" s="7"/>
      <c r="S32" s="7"/>
      <c r="T32" s="7"/>
      <c r="U32" s="7"/>
      <c r="V32" s="31"/>
      <c r="W32" s="31"/>
      <c r="X32" s="62">
        <f t="shared" si="2"/>
        <v>0</v>
      </c>
      <c r="Y32" s="62">
        <f t="shared" si="3"/>
        <v>0</v>
      </c>
      <c r="Z32" s="67" t="str">
        <f>IF(AND($X32=1,$Y32=1),(" ["&amp;$A32&amp;"] "),"")</f>
        <v/>
      </c>
      <c r="AA32" s="67" t="str">
        <f>IF(AND($X32=2,$Y32=1),(" ["&amp;$A32&amp;"] "),"")</f>
        <v/>
      </c>
      <c r="AB32" s="67" t="str">
        <f>IF(AND($X32=3,$Y32=1),(" ["&amp;$A32&amp;"] "),"")</f>
        <v/>
      </c>
      <c r="AC32" s="67" t="str">
        <f>IF(AND($X32=4,$Y32=1),(" ["&amp;$A32&amp;"] "),"")</f>
        <v/>
      </c>
      <c r="AD32" s="67" t="str">
        <f>IF(AND($X32=1,$Y32=2),(" ["&amp;$A32&amp;"] "),"")</f>
        <v/>
      </c>
      <c r="AE32" s="67" t="str">
        <f>IF(AND($X32=2,$Y32=2),(" ["&amp;$A32&amp;"] "),"")</f>
        <v/>
      </c>
      <c r="AF32" s="67" t="str">
        <f>IF(AND($X32=3,$Y32=2),(" ["&amp;$A32&amp;"] "),"")</f>
        <v/>
      </c>
      <c r="AG32" s="67" t="str">
        <f>IF(AND($X32=4,$Y32=2),(" ["&amp;$A32&amp;"] "),"")</f>
        <v/>
      </c>
      <c r="AH32" s="67" t="str">
        <f>IF(AND($X32=1,$Y32=3),(" ["&amp;$A32&amp;"] "),"")</f>
        <v/>
      </c>
      <c r="AI32" s="67" t="str">
        <f>IF(AND($X32=2,$Y32=3),(" ["&amp;$A32&amp;"] "),"")</f>
        <v/>
      </c>
      <c r="AJ32" s="67" t="str">
        <f>IF(AND($X32=3,$Y32=3),(" ["&amp;$A32&amp;"] "),"")</f>
        <v/>
      </c>
      <c r="AK32" s="67" t="str">
        <f>IF(AND($X32=4,$Y32=3),(" ["&amp;$A32&amp;"] "),"")</f>
        <v/>
      </c>
      <c r="AL32" s="67" t="str">
        <f>IF(AND($X32=1,$Y32=4),(" ["&amp;$A32&amp;"] "),"")</f>
        <v/>
      </c>
      <c r="AM32" s="67" t="str">
        <f>IF(AND($X32=2,$Y32=4),(" ["&amp;$A32&amp;"] "),"")</f>
        <v/>
      </c>
      <c r="AN32" s="67" t="str">
        <f>IF(AND($X32=3,$Y32=4),(" ["&amp;$A32&amp;"] "),"")</f>
        <v/>
      </c>
      <c r="AO32" s="67" t="str">
        <f>IF(AND($X32=4,$Y32=4),(" ["&amp;$A32&amp;"] "),"")</f>
        <v/>
      </c>
      <c r="AP32" s="71" t="str">
        <f t="shared" si="5"/>
        <v/>
      </c>
      <c r="AQ32" s="71" t="str">
        <f t="shared" si="6"/>
        <v/>
      </c>
      <c r="AR32" s="71" t="str">
        <f t="shared" si="7"/>
        <v/>
      </c>
      <c r="AS32" s="71" t="str">
        <f t="shared" si="8"/>
        <v/>
      </c>
      <c r="AT32" s="71" t="str">
        <f t="shared" si="9"/>
        <v/>
      </c>
      <c r="AU32" s="71" t="str">
        <f t="shared" si="10"/>
        <v/>
      </c>
      <c r="AV32" s="71" t="str">
        <f t="shared" si="11"/>
        <v xml:space="preserve"> [11] </v>
      </c>
      <c r="AW32" s="71" t="str">
        <f t="shared" si="12"/>
        <v/>
      </c>
      <c r="AX32" s="71" t="str">
        <f t="shared" si="13"/>
        <v/>
      </c>
      <c r="AY32" s="71" t="str">
        <f t="shared" si="14"/>
        <v xml:space="preserve"> [28]  [29]  [30] </v>
      </c>
      <c r="AZ32" s="71" t="str">
        <f t="shared" si="15"/>
        <v xml:space="preserve"> [15]  [16] </v>
      </c>
      <c r="BA32" s="71" t="str">
        <f t="shared" si="16"/>
        <v/>
      </c>
      <c r="BB32" s="71" t="str">
        <f t="shared" si="17"/>
        <v/>
      </c>
      <c r="BC32" s="71" t="str">
        <f t="shared" si="18"/>
        <v xml:space="preserve"> [7] </v>
      </c>
      <c r="BD32" s="71" t="str">
        <f t="shared" si="19"/>
        <v xml:space="preserve"> [6] </v>
      </c>
      <c r="BE32" s="71" t="str">
        <f t="shared" si="20"/>
        <v xml:space="preserve"> [8]  [17] </v>
      </c>
    </row>
    <row r="33" spans="1:57" hidden="1">
      <c r="A33" s="114">
        <v>32</v>
      </c>
      <c r="B33" s="105"/>
      <c r="C33" s="105"/>
      <c r="D33" s="1"/>
      <c r="E33" s="34"/>
      <c r="F33" s="34"/>
      <c r="G33" s="7"/>
      <c r="H33" s="7"/>
      <c r="I33" s="7"/>
      <c r="J33" s="7"/>
      <c r="K33" s="7"/>
      <c r="L33" s="7"/>
      <c r="M33" s="7"/>
      <c r="N33" s="7"/>
      <c r="O33" s="7"/>
      <c r="P33" s="7"/>
      <c r="Q33" s="7"/>
      <c r="R33" s="7"/>
      <c r="S33" s="7"/>
      <c r="T33" s="7"/>
      <c r="U33" s="7"/>
      <c r="V33" s="31"/>
      <c r="W33" s="31"/>
      <c r="X33" s="62">
        <f t="shared" si="2"/>
        <v>0</v>
      </c>
      <c r="Y33" s="62">
        <f t="shared" si="3"/>
        <v>0</v>
      </c>
      <c r="Z33" s="67" t="str">
        <f>IF(AND($X33=1,$Y33=1),(" ["&amp;$A33&amp;"] "),"")</f>
        <v/>
      </c>
      <c r="AA33" s="67" t="str">
        <f>IF(AND($X33=2,$Y33=1),(" ["&amp;$A33&amp;"] "),"")</f>
        <v/>
      </c>
      <c r="AB33" s="67" t="str">
        <f>IF(AND($X33=3,$Y33=1),(" ["&amp;$A33&amp;"] "),"")</f>
        <v/>
      </c>
      <c r="AC33" s="67" t="str">
        <f>IF(AND($X33=4,$Y33=1),(" ["&amp;$A33&amp;"] "),"")</f>
        <v/>
      </c>
      <c r="AD33" s="67" t="str">
        <f>IF(AND($X33=1,$Y33=2),(" ["&amp;$A33&amp;"] "),"")</f>
        <v/>
      </c>
      <c r="AE33" s="67" t="str">
        <f>IF(AND($X33=2,$Y33=2),(" ["&amp;$A33&amp;"] "),"")</f>
        <v/>
      </c>
      <c r="AF33" s="67" t="str">
        <f>IF(AND($X33=3,$Y33=2),(" ["&amp;$A33&amp;"] "),"")</f>
        <v/>
      </c>
      <c r="AG33" s="67" t="str">
        <f>IF(AND($X33=4,$Y33=2),(" ["&amp;$A33&amp;"] "),"")</f>
        <v/>
      </c>
      <c r="AH33" s="67" t="str">
        <f>IF(AND($X33=1,$Y33=3),(" ["&amp;$A33&amp;"] "),"")</f>
        <v/>
      </c>
      <c r="AI33" s="67" t="str">
        <f>IF(AND($X33=2,$Y33=3),(" ["&amp;$A33&amp;"] "),"")</f>
        <v/>
      </c>
      <c r="AJ33" s="67" t="str">
        <f>IF(AND($X33=3,$Y33=3),(" ["&amp;$A33&amp;"] "),"")</f>
        <v/>
      </c>
      <c r="AK33" s="67" t="str">
        <f>IF(AND($X33=4,$Y33=3),(" ["&amp;$A33&amp;"] "),"")</f>
        <v/>
      </c>
      <c r="AL33" s="67" t="str">
        <f>IF(AND($X33=1,$Y33=4),(" ["&amp;$A33&amp;"] "),"")</f>
        <v/>
      </c>
      <c r="AM33" s="67" t="str">
        <f>IF(AND($X33=2,$Y33=4),(" ["&amp;$A33&amp;"] "),"")</f>
        <v/>
      </c>
      <c r="AN33" s="67" t="str">
        <f>IF(AND($X33=3,$Y33=4),(" ["&amp;$A33&amp;"] "),"")</f>
        <v/>
      </c>
      <c r="AO33" s="67" t="str">
        <f>IF(AND($X33=4,$Y33=4),(" ["&amp;$A33&amp;"] "),"")</f>
        <v/>
      </c>
      <c r="AP33" s="71" t="str">
        <f t="shared" si="5"/>
        <v/>
      </c>
      <c r="AQ33" s="71" t="str">
        <f t="shared" si="6"/>
        <v/>
      </c>
      <c r="AR33" s="71" t="str">
        <f t="shared" si="7"/>
        <v/>
      </c>
      <c r="AS33" s="71" t="str">
        <f t="shared" si="8"/>
        <v/>
      </c>
      <c r="AT33" s="71" t="str">
        <f t="shared" si="9"/>
        <v/>
      </c>
      <c r="AU33" s="71" t="str">
        <f t="shared" si="10"/>
        <v/>
      </c>
      <c r="AV33" s="71" t="str">
        <f t="shared" si="11"/>
        <v xml:space="preserve"> [11] </v>
      </c>
      <c r="AW33" s="71" t="str">
        <f t="shared" si="12"/>
        <v/>
      </c>
      <c r="AX33" s="71" t="str">
        <f t="shared" si="13"/>
        <v/>
      </c>
      <c r="AY33" s="71" t="str">
        <f t="shared" si="14"/>
        <v xml:space="preserve"> [28]  [29]  [30] </v>
      </c>
      <c r="AZ33" s="71" t="str">
        <f t="shared" si="15"/>
        <v xml:space="preserve"> [15]  [16] </v>
      </c>
      <c r="BA33" s="71" t="str">
        <f t="shared" si="16"/>
        <v/>
      </c>
      <c r="BB33" s="71" t="str">
        <f t="shared" si="17"/>
        <v/>
      </c>
      <c r="BC33" s="71" t="str">
        <f t="shared" si="18"/>
        <v xml:space="preserve"> [7] </v>
      </c>
      <c r="BD33" s="71" t="str">
        <f t="shared" si="19"/>
        <v xml:space="preserve"> [6] </v>
      </c>
      <c r="BE33" s="71" t="str">
        <f t="shared" si="20"/>
        <v xml:space="preserve"> [8]  [17] </v>
      </c>
    </row>
    <row r="34" spans="1:57" hidden="1">
      <c r="A34" s="114">
        <v>33</v>
      </c>
      <c r="B34" s="105"/>
      <c r="C34" s="105"/>
      <c r="D34" s="1"/>
      <c r="E34" s="34"/>
      <c r="F34" s="34"/>
      <c r="G34" s="7"/>
      <c r="H34" s="7"/>
      <c r="I34" s="7"/>
      <c r="J34" s="7"/>
      <c r="K34" s="7"/>
      <c r="L34" s="7"/>
      <c r="M34" s="7"/>
      <c r="N34" s="7"/>
      <c r="O34" s="7"/>
      <c r="P34" s="7"/>
      <c r="Q34" s="7"/>
      <c r="R34" s="7"/>
      <c r="S34" s="7"/>
      <c r="T34" s="7"/>
      <c r="U34" s="7"/>
      <c r="V34" s="31"/>
      <c r="W34" s="31"/>
      <c r="X34" s="62">
        <f t="shared" si="2"/>
        <v>0</v>
      </c>
      <c r="Y34" s="62">
        <f t="shared" si="3"/>
        <v>0</v>
      </c>
      <c r="Z34" s="67" t="str">
        <f>IF(AND($X34=1,$Y34=1),(" ["&amp;$A34&amp;"] "),"")</f>
        <v/>
      </c>
      <c r="AA34" s="67" t="str">
        <f>IF(AND($X34=2,$Y34=1),(" ["&amp;$A34&amp;"] "),"")</f>
        <v/>
      </c>
      <c r="AB34" s="67" t="str">
        <f>IF(AND($X34=3,$Y34=1),(" ["&amp;$A34&amp;"] "),"")</f>
        <v/>
      </c>
      <c r="AC34" s="67" t="str">
        <f>IF(AND($X34=4,$Y34=1),(" ["&amp;$A34&amp;"] "),"")</f>
        <v/>
      </c>
      <c r="AD34" s="67" t="str">
        <f>IF(AND($X34=1,$Y34=2),(" ["&amp;$A34&amp;"] "),"")</f>
        <v/>
      </c>
      <c r="AE34" s="67" t="str">
        <f>IF(AND($X34=2,$Y34=2),(" ["&amp;$A34&amp;"] "),"")</f>
        <v/>
      </c>
      <c r="AF34" s="67" t="str">
        <f>IF(AND($X34=3,$Y34=2),(" ["&amp;$A34&amp;"] "),"")</f>
        <v/>
      </c>
      <c r="AG34" s="67" t="str">
        <f>IF(AND($X34=4,$Y34=2),(" ["&amp;$A34&amp;"] "),"")</f>
        <v/>
      </c>
      <c r="AH34" s="67" t="str">
        <f>IF(AND($X34=1,$Y34=3),(" ["&amp;$A34&amp;"] "),"")</f>
        <v/>
      </c>
      <c r="AI34" s="67" t="str">
        <f>IF(AND($X34=2,$Y34=3),(" ["&amp;$A34&amp;"] "),"")</f>
        <v/>
      </c>
      <c r="AJ34" s="67" t="str">
        <f>IF(AND($X34=3,$Y34=3),(" ["&amp;$A34&amp;"] "),"")</f>
        <v/>
      </c>
      <c r="AK34" s="67" t="str">
        <f>IF(AND($X34=4,$Y34=3),(" ["&amp;$A34&amp;"] "),"")</f>
        <v/>
      </c>
      <c r="AL34" s="67" t="str">
        <f>IF(AND($X34=1,$Y34=4),(" ["&amp;$A34&amp;"] "),"")</f>
        <v/>
      </c>
      <c r="AM34" s="67" t="str">
        <f>IF(AND($X34=2,$Y34=4),(" ["&amp;$A34&amp;"] "),"")</f>
        <v/>
      </c>
      <c r="AN34" s="67" t="str">
        <f>IF(AND($X34=3,$Y34=4),(" ["&amp;$A34&amp;"] "),"")</f>
        <v/>
      </c>
      <c r="AO34" s="67" t="str">
        <f>IF(AND($X34=4,$Y34=4),(" ["&amp;$A34&amp;"] "),"")</f>
        <v/>
      </c>
      <c r="AP34" s="71" t="str">
        <f t="shared" si="5"/>
        <v/>
      </c>
      <c r="AQ34" s="71" t="str">
        <f t="shared" si="6"/>
        <v/>
      </c>
      <c r="AR34" s="71" t="str">
        <f t="shared" si="7"/>
        <v/>
      </c>
      <c r="AS34" s="71" t="str">
        <f t="shared" si="8"/>
        <v/>
      </c>
      <c r="AT34" s="71" t="str">
        <f t="shared" si="9"/>
        <v/>
      </c>
      <c r="AU34" s="71" t="str">
        <f t="shared" si="10"/>
        <v/>
      </c>
      <c r="AV34" s="71" t="str">
        <f t="shared" si="11"/>
        <v xml:space="preserve"> [11] </v>
      </c>
      <c r="AW34" s="71" t="str">
        <f t="shared" si="12"/>
        <v/>
      </c>
      <c r="AX34" s="71" t="str">
        <f t="shared" si="13"/>
        <v/>
      </c>
      <c r="AY34" s="71" t="str">
        <f t="shared" si="14"/>
        <v xml:space="preserve"> [28]  [29]  [30] </v>
      </c>
      <c r="AZ34" s="71" t="str">
        <f t="shared" si="15"/>
        <v xml:space="preserve"> [15]  [16] </v>
      </c>
      <c r="BA34" s="71" t="str">
        <f t="shared" si="16"/>
        <v/>
      </c>
      <c r="BB34" s="71" t="str">
        <f t="shared" si="17"/>
        <v/>
      </c>
      <c r="BC34" s="71" t="str">
        <f t="shared" si="18"/>
        <v xml:space="preserve"> [7] </v>
      </c>
      <c r="BD34" s="71" t="str">
        <f t="shared" si="19"/>
        <v xml:space="preserve"> [6] </v>
      </c>
      <c r="BE34" s="71" t="str">
        <f t="shared" si="20"/>
        <v xml:space="preserve"> [8]  [17] </v>
      </c>
    </row>
    <row r="35" spans="1:57" hidden="1">
      <c r="A35" s="114">
        <v>34</v>
      </c>
      <c r="B35" s="105"/>
      <c r="C35" s="105"/>
      <c r="D35" s="1"/>
      <c r="E35" s="34"/>
      <c r="F35" s="34"/>
      <c r="G35" s="7"/>
      <c r="H35" s="7"/>
      <c r="I35" s="7"/>
      <c r="J35" s="7"/>
      <c r="K35" s="7"/>
      <c r="L35" s="7"/>
      <c r="M35" s="7"/>
      <c r="N35" s="7"/>
      <c r="O35" s="7"/>
      <c r="P35" s="7"/>
      <c r="Q35" s="7"/>
      <c r="R35" s="7"/>
      <c r="S35" s="7"/>
      <c r="T35" s="7"/>
      <c r="U35" s="7"/>
      <c r="V35" s="31"/>
      <c r="W35" s="31"/>
      <c r="X35" s="62">
        <f t="shared" si="2"/>
        <v>0</v>
      </c>
      <c r="Y35" s="62">
        <f t="shared" si="3"/>
        <v>0</v>
      </c>
      <c r="Z35" s="67" t="str">
        <f>IF(AND($X35=1,$Y35=1),(" ["&amp;$A35&amp;"] "),"")</f>
        <v/>
      </c>
      <c r="AA35" s="67" t="str">
        <f>IF(AND($X35=2,$Y35=1),(" ["&amp;$A35&amp;"] "),"")</f>
        <v/>
      </c>
      <c r="AB35" s="67" t="str">
        <f>IF(AND($X35=3,$Y35=1),(" ["&amp;$A35&amp;"] "),"")</f>
        <v/>
      </c>
      <c r="AC35" s="67" t="str">
        <f>IF(AND($X35=4,$Y35=1),(" ["&amp;$A35&amp;"] "),"")</f>
        <v/>
      </c>
      <c r="AD35" s="67" t="str">
        <f>IF(AND($X35=1,$Y35=2),(" ["&amp;$A35&amp;"] "),"")</f>
        <v/>
      </c>
      <c r="AE35" s="67" t="str">
        <f>IF(AND($X35=2,$Y35=2),(" ["&amp;$A35&amp;"] "),"")</f>
        <v/>
      </c>
      <c r="AF35" s="67" t="str">
        <f>IF(AND($X35=3,$Y35=2),(" ["&amp;$A35&amp;"] "),"")</f>
        <v/>
      </c>
      <c r="AG35" s="67" t="str">
        <f>IF(AND($X35=4,$Y35=2),(" ["&amp;$A35&amp;"] "),"")</f>
        <v/>
      </c>
      <c r="AH35" s="67" t="str">
        <f>IF(AND($X35=1,$Y35=3),(" ["&amp;$A35&amp;"] "),"")</f>
        <v/>
      </c>
      <c r="AI35" s="67" t="str">
        <f>IF(AND($X35=2,$Y35=3),(" ["&amp;$A35&amp;"] "),"")</f>
        <v/>
      </c>
      <c r="AJ35" s="67" t="str">
        <f>IF(AND($X35=3,$Y35=3),(" ["&amp;$A35&amp;"] "),"")</f>
        <v/>
      </c>
      <c r="AK35" s="67" t="str">
        <f>IF(AND($X35=4,$Y35=3),(" ["&amp;$A35&amp;"] "),"")</f>
        <v/>
      </c>
      <c r="AL35" s="67" t="str">
        <f>IF(AND($X35=1,$Y35=4),(" ["&amp;$A35&amp;"] "),"")</f>
        <v/>
      </c>
      <c r="AM35" s="67" t="str">
        <f>IF(AND($X35=2,$Y35=4),(" ["&amp;$A35&amp;"] "),"")</f>
        <v/>
      </c>
      <c r="AN35" s="67" t="str">
        <f>IF(AND($X35=3,$Y35=4),(" ["&amp;$A35&amp;"] "),"")</f>
        <v/>
      </c>
      <c r="AO35" s="67" t="str">
        <f>IF(AND($X35=4,$Y35=4),(" ["&amp;$A35&amp;"] "),"")</f>
        <v/>
      </c>
      <c r="AP35" s="71" t="str">
        <f t="shared" si="5"/>
        <v/>
      </c>
      <c r="AQ35" s="71" t="str">
        <f t="shared" si="6"/>
        <v/>
      </c>
      <c r="AR35" s="71" t="str">
        <f t="shared" si="7"/>
        <v/>
      </c>
      <c r="AS35" s="71" t="str">
        <f t="shared" si="8"/>
        <v/>
      </c>
      <c r="AT35" s="71" t="str">
        <f t="shared" si="9"/>
        <v/>
      </c>
      <c r="AU35" s="71" t="str">
        <f t="shared" si="10"/>
        <v/>
      </c>
      <c r="AV35" s="71" t="str">
        <f t="shared" si="11"/>
        <v xml:space="preserve"> [11] </v>
      </c>
      <c r="AW35" s="71" t="str">
        <f t="shared" si="12"/>
        <v/>
      </c>
      <c r="AX35" s="71" t="str">
        <f t="shared" si="13"/>
        <v/>
      </c>
      <c r="AY35" s="71" t="str">
        <f t="shared" si="14"/>
        <v xml:space="preserve"> [28]  [29]  [30] </v>
      </c>
      <c r="AZ35" s="71" t="str">
        <f t="shared" si="15"/>
        <v xml:space="preserve"> [15]  [16] </v>
      </c>
      <c r="BA35" s="71" t="str">
        <f t="shared" si="16"/>
        <v/>
      </c>
      <c r="BB35" s="71" t="str">
        <f t="shared" si="17"/>
        <v/>
      </c>
      <c r="BC35" s="71" t="str">
        <f t="shared" si="18"/>
        <v xml:space="preserve"> [7] </v>
      </c>
      <c r="BD35" s="71" t="str">
        <f t="shared" si="19"/>
        <v xml:space="preserve"> [6] </v>
      </c>
      <c r="BE35" s="71" t="str">
        <f t="shared" si="20"/>
        <v xml:space="preserve"> [8]  [17] </v>
      </c>
    </row>
    <row r="36" spans="1:57" hidden="1">
      <c r="A36" s="114">
        <v>35</v>
      </c>
      <c r="B36" s="105"/>
      <c r="C36" s="105"/>
      <c r="D36" s="1"/>
      <c r="E36" s="34"/>
      <c r="F36" s="34"/>
      <c r="G36" s="7"/>
      <c r="H36" s="7"/>
      <c r="I36" s="7"/>
      <c r="J36" s="7"/>
      <c r="K36" s="7"/>
      <c r="L36" s="7"/>
      <c r="M36" s="7"/>
      <c r="N36" s="7"/>
      <c r="O36" s="7"/>
      <c r="P36" s="7"/>
      <c r="Q36" s="7"/>
      <c r="R36" s="7"/>
      <c r="S36" s="7"/>
      <c r="T36" s="7"/>
      <c r="U36" s="7"/>
      <c r="V36" s="31"/>
      <c r="W36" s="31"/>
      <c r="X36" s="62">
        <f t="shared" si="2"/>
        <v>0</v>
      </c>
      <c r="Y36" s="62">
        <f t="shared" si="3"/>
        <v>0</v>
      </c>
      <c r="Z36" s="67" t="str">
        <f>IF(AND($X36=1,$Y36=1),(" ["&amp;$A36&amp;"] "),"")</f>
        <v/>
      </c>
      <c r="AA36" s="67" t="str">
        <f>IF(AND($X36=2,$Y36=1),(" ["&amp;$A36&amp;"] "),"")</f>
        <v/>
      </c>
      <c r="AB36" s="67" t="str">
        <f>IF(AND($X36=3,$Y36=1),(" ["&amp;$A36&amp;"] "),"")</f>
        <v/>
      </c>
      <c r="AC36" s="67" t="str">
        <f>IF(AND($X36=4,$Y36=1),(" ["&amp;$A36&amp;"] "),"")</f>
        <v/>
      </c>
      <c r="AD36" s="67" t="str">
        <f>IF(AND($X36=1,$Y36=2),(" ["&amp;$A36&amp;"] "),"")</f>
        <v/>
      </c>
      <c r="AE36" s="67" t="str">
        <f>IF(AND($X36=2,$Y36=2),(" ["&amp;$A36&amp;"] "),"")</f>
        <v/>
      </c>
      <c r="AF36" s="67" t="str">
        <f>IF(AND($X36=3,$Y36=2),(" ["&amp;$A36&amp;"] "),"")</f>
        <v/>
      </c>
      <c r="AG36" s="67" t="str">
        <f>IF(AND($X36=4,$Y36=2),(" ["&amp;$A36&amp;"] "),"")</f>
        <v/>
      </c>
      <c r="AH36" s="67" t="str">
        <f>IF(AND($X36=1,$Y36=3),(" ["&amp;$A36&amp;"] "),"")</f>
        <v/>
      </c>
      <c r="AI36" s="67" t="str">
        <f>IF(AND($X36=2,$Y36=3),(" ["&amp;$A36&amp;"] "),"")</f>
        <v/>
      </c>
      <c r="AJ36" s="67" t="str">
        <f>IF(AND($X36=3,$Y36=3),(" ["&amp;$A36&amp;"] "),"")</f>
        <v/>
      </c>
      <c r="AK36" s="67" t="str">
        <f>IF(AND($X36=4,$Y36=3),(" ["&amp;$A36&amp;"] "),"")</f>
        <v/>
      </c>
      <c r="AL36" s="67" t="str">
        <f>IF(AND($X36=1,$Y36=4),(" ["&amp;$A36&amp;"] "),"")</f>
        <v/>
      </c>
      <c r="AM36" s="67" t="str">
        <f>IF(AND($X36=2,$Y36=4),(" ["&amp;$A36&amp;"] "),"")</f>
        <v/>
      </c>
      <c r="AN36" s="67" t="str">
        <f>IF(AND($X36=3,$Y36=4),(" ["&amp;$A36&amp;"] "),"")</f>
        <v/>
      </c>
      <c r="AO36" s="67" t="str">
        <f>IF(AND($X36=4,$Y36=4),(" ["&amp;$A36&amp;"] "),"")</f>
        <v/>
      </c>
      <c r="AP36" s="71" t="str">
        <f t="shared" si="5"/>
        <v/>
      </c>
      <c r="AQ36" s="71" t="str">
        <f t="shared" si="6"/>
        <v/>
      </c>
      <c r="AR36" s="71" t="str">
        <f t="shared" si="7"/>
        <v/>
      </c>
      <c r="AS36" s="71" t="str">
        <f t="shared" si="8"/>
        <v/>
      </c>
      <c r="AT36" s="71" t="str">
        <f t="shared" si="9"/>
        <v/>
      </c>
      <c r="AU36" s="71" t="str">
        <f t="shared" si="10"/>
        <v/>
      </c>
      <c r="AV36" s="71" t="str">
        <f t="shared" si="11"/>
        <v xml:space="preserve"> [11] </v>
      </c>
      <c r="AW36" s="71" t="str">
        <f t="shared" si="12"/>
        <v/>
      </c>
      <c r="AX36" s="71" t="str">
        <f t="shared" si="13"/>
        <v/>
      </c>
      <c r="AY36" s="71" t="str">
        <f t="shared" si="14"/>
        <v xml:space="preserve"> [28]  [29]  [30] </v>
      </c>
      <c r="AZ36" s="71" t="str">
        <f t="shared" si="15"/>
        <v xml:space="preserve"> [15]  [16] </v>
      </c>
      <c r="BA36" s="71" t="str">
        <f t="shared" si="16"/>
        <v/>
      </c>
      <c r="BB36" s="71" t="str">
        <f t="shared" si="17"/>
        <v/>
      </c>
      <c r="BC36" s="71" t="str">
        <f t="shared" si="18"/>
        <v xml:space="preserve"> [7] </v>
      </c>
      <c r="BD36" s="71" t="str">
        <f t="shared" si="19"/>
        <v xml:space="preserve"> [6] </v>
      </c>
      <c r="BE36" s="71" t="str">
        <f t="shared" si="20"/>
        <v xml:space="preserve"> [8]  [17] </v>
      </c>
    </row>
    <row r="37" spans="1:57" hidden="1">
      <c r="A37" s="114">
        <v>36</v>
      </c>
      <c r="B37" s="105"/>
      <c r="C37" s="105"/>
      <c r="D37" s="1"/>
      <c r="E37" s="34"/>
      <c r="F37" s="34"/>
      <c r="G37" s="7"/>
      <c r="H37" s="7"/>
      <c r="I37" s="7"/>
      <c r="J37" s="7"/>
      <c r="K37" s="7"/>
      <c r="L37" s="7"/>
      <c r="M37" s="7"/>
      <c r="N37" s="7"/>
      <c r="O37" s="7"/>
      <c r="P37" s="7"/>
      <c r="Q37" s="7"/>
      <c r="R37" s="7"/>
      <c r="S37" s="7"/>
      <c r="T37" s="7"/>
      <c r="U37" s="7"/>
      <c r="V37" s="31"/>
      <c r="W37" s="31"/>
      <c r="X37" s="62">
        <f t="shared" si="2"/>
        <v>0</v>
      </c>
      <c r="Y37" s="62">
        <f t="shared" si="3"/>
        <v>0</v>
      </c>
      <c r="Z37" s="67" t="str">
        <f>IF(AND($X37=1,$Y37=1),(" ["&amp;$A37&amp;"] "),"")</f>
        <v/>
      </c>
      <c r="AA37" s="67" t="str">
        <f>IF(AND($X37=2,$Y37=1),(" ["&amp;$A37&amp;"] "),"")</f>
        <v/>
      </c>
      <c r="AB37" s="67" t="str">
        <f>IF(AND($X37=3,$Y37=1),(" ["&amp;$A37&amp;"] "),"")</f>
        <v/>
      </c>
      <c r="AC37" s="67" t="str">
        <f>IF(AND($X37=4,$Y37=1),(" ["&amp;$A37&amp;"] "),"")</f>
        <v/>
      </c>
      <c r="AD37" s="67" t="str">
        <f>IF(AND($X37=1,$Y37=2),(" ["&amp;$A37&amp;"] "),"")</f>
        <v/>
      </c>
      <c r="AE37" s="67" t="str">
        <f>IF(AND($X37=2,$Y37=2),(" ["&amp;$A37&amp;"] "),"")</f>
        <v/>
      </c>
      <c r="AF37" s="67" t="str">
        <f>IF(AND($X37=3,$Y37=2),(" ["&amp;$A37&amp;"] "),"")</f>
        <v/>
      </c>
      <c r="AG37" s="67" t="str">
        <f>IF(AND($X37=4,$Y37=2),(" ["&amp;$A37&amp;"] "),"")</f>
        <v/>
      </c>
      <c r="AH37" s="67" t="str">
        <f>IF(AND($X37=1,$Y37=3),(" ["&amp;$A37&amp;"] "),"")</f>
        <v/>
      </c>
      <c r="AI37" s="67" t="str">
        <f>IF(AND($X37=2,$Y37=3),(" ["&amp;$A37&amp;"] "),"")</f>
        <v/>
      </c>
      <c r="AJ37" s="67" t="str">
        <f>IF(AND($X37=3,$Y37=3),(" ["&amp;$A37&amp;"] "),"")</f>
        <v/>
      </c>
      <c r="AK37" s="67" t="str">
        <f>IF(AND($X37=4,$Y37=3),(" ["&amp;$A37&amp;"] "),"")</f>
        <v/>
      </c>
      <c r="AL37" s="67" t="str">
        <f>IF(AND($X37=1,$Y37=4),(" ["&amp;$A37&amp;"] "),"")</f>
        <v/>
      </c>
      <c r="AM37" s="67" t="str">
        <f>IF(AND($X37=2,$Y37=4),(" ["&amp;$A37&amp;"] "),"")</f>
        <v/>
      </c>
      <c r="AN37" s="67" t="str">
        <f>IF(AND($X37=3,$Y37=4),(" ["&amp;$A37&amp;"] "),"")</f>
        <v/>
      </c>
      <c r="AO37" s="67" t="str">
        <f>IF(AND($X37=4,$Y37=4),(" ["&amp;$A37&amp;"] "),"")</f>
        <v/>
      </c>
      <c r="AP37" s="71" t="str">
        <f t="shared" si="5"/>
        <v/>
      </c>
      <c r="AQ37" s="71" t="str">
        <f t="shared" si="6"/>
        <v/>
      </c>
      <c r="AR37" s="71" t="str">
        <f t="shared" si="7"/>
        <v/>
      </c>
      <c r="AS37" s="71" t="str">
        <f t="shared" si="8"/>
        <v/>
      </c>
      <c r="AT37" s="71" t="str">
        <f t="shared" si="9"/>
        <v/>
      </c>
      <c r="AU37" s="71" t="str">
        <f t="shared" si="10"/>
        <v/>
      </c>
      <c r="AV37" s="71" t="str">
        <f t="shared" si="11"/>
        <v xml:space="preserve"> [11] </v>
      </c>
      <c r="AW37" s="71" t="str">
        <f t="shared" si="12"/>
        <v/>
      </c>
      <c r="AX37" s="71" t="str">
        <f t="shared" si="13"/>
        <v/>
      </c>
      <c r="AY37" s="71" t="str">
        <f t="shared" si="14"/>
        <v xml:space="preserve"> [28]  [29]  [30] </v>
      </c>
      <c r="AZ37" s="71" t="str">
        <f t="shared" si="15"/>
        <v xml:space="preserve"> [15]  [16] </v>
      </c>
      <c r="BA37" s="71" t="str">
        <f t="shared" si="16"/>
        <v/>
      </c>
      <c r="BB37" s="71" t="str">
        <f t="shared" si="17"/>
        <v/>
      </c>
      <c r="BC37" s="71" t="str">
        <f t="shared" si="18"/>
        <v xml:space="preserve"> [7] </v>
      </c>
      <c r="BD37" s="71" t="str">
        <f t="shared" si="19"/>
        <v xml:space="preserve"> [6] </v>
      </c>
      <c r="BE37" s="71" t="str">
        <f t="shared" si="20"/>
        <v xml:space="preserve"> [8]  [17] </v>
      </c>
    </row>
    <row r="38" spans="1:57" hidden="1">
      <c r="A38" s="114">
        <v>37</v>
      </c>
      <c r="B38" s="105"/>
      <c r="C38" s="105"/>
      <c r="D38" s="1"/>
      <c r="E38" s="34"/>
      <c r="F38" s="34"/>
      <c r="G38" s="7"/>
      <c r="H38" s="7"/>
      <c r="I38" s="7"/>
      <c r="J38" s="7"/>
      <c r="K38" s="7"/>
      <c r="L38" s="7"/>
      <c r="M38" s="7"/>
      <c r="N38" s="7"/>
      <c r="O38" s="7"/>
      <c r="P38" s="7"/>
      <c r="Q38" s="7"/>
      <c r="R38" s="7"/>
      <c r="S38" s="7"/>
      <c r="T38" s="7"/>
      <c r="U38" s="7"/>
      <c r="V38" s="31"/>
      <c r="W38" s="31"/>
      <c r="X38" s="62">
        <f t="shared" si="2"/>
        <v>0</v>
      </c>
      <c r="Y38" s="62">
        <f t="shared" si="3"/>
        <v>0</v>
      </c>
      <c r="Z38" s="67" t="str">
        <f>IF(AND($X38=1,$Y38=1),(" ["&amp;$A38&amp;"] "),"")</f>
        <v/>
      </c>
      <c r="AA38" s="67" t="str">
        <f>IF(AND($X38=2,$Y38=1),(" ["&amp;$A38&amp;"] "),"")</f>
        <v/>
      </c>
      <c r="AB38" s="67" t="str">
        <f>IF(AND($X38=3,$Y38=1),(" ["&amp;$A38&amp;"] "),"")</f>
        <v/>
      </c>
      <c r="AC38" s="67" t="str">
        <f>IF(AND($X38=4,$Y38=1),(" ["&amp;$A38&amp;"] "),"")</f>
        <v/>
      </c>
      <c r="AD38" s="67" t="str">
        <f>IF(AND($X38=1,$Y38=2),(" ["&amp;$A38&amp;"] "),"")</f>
        <v/>
      </c>
      <c r="AE38" s="67" t="str">
        <f>IF(AND($X38=2,$Y38=2),(" ["&amp;$A38&amp;"] "),"")</f>
        <v/>
      </c>
      <c r="AF38" s="67" t="str">
        <f>IF(AND($X38=3,$Y38=2),(" ["&amp;$A38&amp;"] "),"")</f>
        <v/>
      </c>
      <c r="AG38" s="67" t="str">
        <f>IF(AND($X38=4,$Y38=2),(" ["&amp;$A38&amp;"] "),"")</f>
        <v/>
      </c>
      <c r="AH38" s="67" t="str">
        <f>IF(AND($X38=1,$Y38=3),(" ["&amp;$A38&amp;"] "),"")</f>
        <v/>
      </c>
      <c r="AI38" s="67" t="str">
        <f>IF(AND($X38=2,$Y38=3),(" ["&amp;$A38&amp;"] "),"")</f>
        <v/>
      </c>
      <c r="AJ38" s="67" t="str">
        <f>IF(AND($X38=3,$Y38=3),(" ["&amp;$A38&amp;"] "),"")</f>
        <v/>
      </c>
      <c r="AK38" s="67" t="str">
        <f>IF(AND($X38=4,$Y38=3),(" ["&amp;$A38&amp;"] "),"")</f>
        <v/>
      </c>
      <c r="AL38" s="67" t="str">
        <f>IF(AND($X38=1,$Y38=4),(" ["&amp;$A38&amp;"] "),"")</f>
        <v/>
      </c>
      <c r="AM38" s="67" t="str">
        <f>IF(AND($X38=2,$Y38=4),(" ["&amp;$A38&amp;"] "),"")</f>
        <v/>
      </c>
      <c r="AN38" s="67" t="str">
        <f>IF(AND($X38=3,$Y38=4),(" ["&amp;$A38&amp;"] "),"")</f>
        <v/>
      </c>
      <c r="AO38" s="67" t="str">
        <f>IF(AND($X38=4,$Y38=4),(" ["&amp;$A38&amp;"] "),"")</f>
        <v/>
      </c>
      <c r="AP38" s="71" t="str">
        <f t="shared" si="5"/>
        <v/>
      </c>
      <c r="AQ38" s="71" t="str">
        <f t="shared" si="6"/>
        <v/>
      </c>
      <c r="AR38" s="71" t="str">
        <f t="shared" si="7"/>
        <v/>
      </c>
      <c r="AS38" s="71" t="str">
        <f t="shared" si="8"/>
        <v/>
      </c>
      <c r="AT38" s="71" t="str">
        <f t="shared" si="9"/>
        <v/>
      </c>
      <c r="AU38" s="71" t="str">
        <f t="shared" si="10"/>
        <v/>
      </c>
      <c r="AV38" s="71" t="str">
        <f t="shared" si="11"/>
        <v xml:space="preserve"> [11] </v>
      </c>
      <c r="AW38" s="71" t="str">
        <f t="shared" si="12"/>
        <v/>
      </c>
      <c r="AX38" s="71" t="str">
        <f t="shared" si="13"/>
        <v/>
      </c>
      <c r="AY38" s="71" t="str">
        <f t="shared" si="14"/>
        <v xml:space="preserve"> [28]  [29]  [30] </v>
      </c>
      <c r="AZ38" s="71" t="str">
        <f t="shared" si="15"/>
        <v xml:space="preserve"> [15]  [16] </v>
      </c>
      <c r="BA38" s="71" t="str">
        <f t="shared" si="16"/>
        <v/>
      </c>
      <c r="BB38" s="71" t="str">
        <f t="shared" si="17"/>
        <v/>
      </c>
      <c r="BC38" s="71" t="str">
        <f t="shared" si="18"/>
        <v xml:space="preserve"> [7] </v>
      </c>
      <c r="BD38" s="71" t="str">
        <f t="shared" si="19"/>
        <v xml:space="preserve"> [6] </v>
      </c>
      <c r="BE38" s="71" t="str">
        <f t="shared" si="20"/>
        <v xml:space="preserve"> [8]  [17] </v>
      </c>
    </row>
    <row r="39" spans="1:57" hidden="1">
      <c r="A39" s="114">
        <v>38</v>
      </c>
      <c r="B39" s="105"/>
      <c r="C39" s="105"/>
      <c r="D39" s="1"/>
      <c r="E39" s="34"/>
      <c r="F39" s="34"/>
      <c r="G39" s="7"/>
      <c r="H39" s="7"/>
      <c r="I39" s="7"/>
      <c r="J39" s="7"/>
      <c r="K39" s="7"/>
      <c r="L39" s="7"/>
      <c r="M39" s="7"/>
      <c r="N39" s="7"/>
      <c r="O39" s="7"/>
      <c r="P39" s="7"/>
      <c r="Q39" s="7"/>
      <c r="R39" s="7"/>
      <c r="S39" s="7"/>
      <c r="T39" s="7"/>
      <c r="U39" s="7"/>
      <c r="V39" s="31"/>
      <c r="W39" s="31"/>
      <c r="X39" s="62">
        <f t="shared" si="2"/>
        <v>0</v>
      </c>
      <c r="Y39" s="62">
        <f t="shared" si="3"/>
        <v>0</v>
      </c>
      <c r="Z39" s="67" t="str">
        <f>IF(AND($X39=1,$Y39=1),(" ["&amp;$A39&amp;"] "),"")</f>
        <v/>
      </c>
      <c r="AA39" s="67" t="str">
        <f>IF(AND($X39=2,$Y39=1),(" ["&amp;$A39&amp;"] "),"")</f>
        <v/>
      </c>
      <c r="AB39" s="67" t="str">
        <f>IF(AND($X39=3,$Y39=1),(" ["&amp;$A39&amp;"] "),"")</f>
        <v/>
      </c>
      <c r="AC39" s="67" t="str">
        <f>IF(AND($X39=4,$Y39=1),(" ["&amp;$A39&amp;"] "),"")</f>
        <v/>
      </c>
      <c r="AD39" s="67" t="str">
        <f>IF(AND($X39=1,$Y39=2),(" ["&amp;$A39&amp;"] "),"")</f>
        <v/>
      </c>
      <c r="AE39" s="67" t="str">
        <f>IF(AND($X39=2,$Y39=2),(" ["&amp;$A39&amp;"] "),"")</f>
        <v/>
      </c>
      <c r="AF39" s="67" t="str">
        <f>IF(AND($X39=3,$Y39=2),(" ["&amp;$A39&amp;"] "),"")</f>
        <v/>
      </c>
      <c r="AG39" s="67" t="str">
        <f>IF(AND($X39=4,$Y39=2),(" ["&amp;$A39&amp;"] "),"")</f>
        <v/>
      </c>
      <c r="AH39" s="67" t="str">
        <f>IF(AND($X39=1,$Y39=3),(" ["&amp;$A39&amp;"] "),"")</f>
        <v/>
      </c>
      <c r="AI39" s="67" t="str">
        <f>IF(AND($X39=2,$Y39=3),(" ["&amp;$A39&amp;"] "),"")</f>
        <v/>
      </c>
      <c r="AJ39" s="67" t="str">
        <f>IF(AND($X39=3,$Y39=3),(" ["&amp;$A39&amp;"] "),"")</f>
        <v/>
      </c>
      <c r="AK39" s="67" t="str">
        <f>IF(AND($X39=4,$Y39=3),(" ["&amp;$A39&amp;"] "),"")</f>
        <v/>
      </c>
      <c r="AL39" s="67" t="str">
        <f>IF(AND($X39=1,$Y39=4),(" ["&amp;$A39&amp;"] "),"")</f>
        <v/>
      </c>
      <c r="AM39" s="67" t="str">
        <f>IF(AND($X39=2,$Y39=4),(" ["&amp;$A39&amp;"] "),"")</f>
        <v/>
      </c>
      <c r="AN39" s="67" t="str">
        <f>IF(AND($X39=3,$Y39=4),(" ["&amp;$A39&amp;"] "),"")</f>
        <v/>
      </c>
      <c r="AO39" s="67" t="str">
        <f>IF(AND($X39=4,$Y39=4),(" ["&amp;$A39&amp;"] "),"")</f>
        <v/>
      </c>
      <c r="AP39" s="71" t="str">
        <f t="shared" si="5"/>
        <v/>
      </c>
      <c r="AQ39" s="71" t="str">
        <f t="shared" si="6"/>
        <v/>
      </c>
      <c r="AR39" s="71" t="str">
        <f t="shared" si="7"/>
        <v/>
      </c>
      <c r="AS39" s="71" t="str">
        <f t="shared" si="8"/>
        <v/>
      </c>
      <c r="AT39" s="71" t="str">
        <f t="shared" si="9"/>
        <v/>
      </c>
      <c r="AU39" s="71" t="str">
        <f t="shared" si="10"/>
        <v/>
      </c>
      <c r="AV39" s="71" t="str">
        <f t="shared" si="11"/>
        <v xml:space="preserve"> [11] </v>
      </c>
      <c r="AW39" s="71" t="str">
        <f t="shared" si="12"/>
        <v/>
      </c>
      <c r="AX39" s="71" t="str">
        <f t="shared" si="13"/>
        <v/>
      </c>
      <c r="AY39" s="71" t="str">
        <f t="shared" si="14"/>
        <v xml:space="preserve"> [28]  [29]  [30] </v>
      </c>
      <c r="AZ39" s="71" t="str">
        <f t="shared" si="15"/>
        <v xml:space="preserve"> [15]  [16] </v>
      </c>
      <c r="BA39" s="71" t="str">
        <f t="shared" si="16"/>
        <v/>
      </c>
      <c r="BB39" s="71" t="str">
        <f t="shared" si="17"/>
        <v/>
      </c>
      <c r="BC39" s="71" t="str">
        <f t="shared" si="18"/>
        <v xml:space="preserve"> [7] </v>
      </c>
      <c r="BD39" s="71" t="str">
        <f t="shared" si="19"/>
        <v xml:space="preserve"> [6] </v>
      </c>
      <c r="BE39" s="71" t="str">
        <f t="shared" si="20"/>
        <v xml:space="preserve"> [8]  [17] </v>
      </c>
    </row>
    <row r="40" spans="1:57" hidden="1">
      <c r="A40" s="114">
        <v>39</v>
      </c>
      <c r="B40" s="105"/>
      <c r="C40" s="105"/>
      <c r="D40" s="1"/>
      <c r="E40" s="34"/>
      <c r="F40" s="34"/>
      <c r="G40" s="7"/>
      <c r="H40" s="7"/>
      <c r="I40" s="7"/>
      <c r="J40" s="7"/>
      <c r="K40" s="7"/>
      <c r="L40" s="7"/>
      <c r="M40" s="7"/>
      <c r="N40" s="7"/>
      <c r="O40" s="7"/>
      <c r="P40" s="7"/>
      <c r="Q40" s="7"/>
      <c r="R40" s="7"/>
      <c r="S40" s="7"/>
      <c r="T40" s="7"/>
      <c r="U40" s="7"/>
      <c r="V40" s="31"/>
      <c r="W40" s="31"/>
      <c r="X40" s="62">
        <f t="shared" si="2"/>
        <v>0</v>
      </c>
      <c r="Y40" s="62">
        <f t="shared" si="3"/>
        <v>0</v>
      </c>
      <c r="Z40" s="67" t="str">
        <f>IF(AND($X40=1,$Y40=1),(" ["&amp;$A40&amp;"] "),"")</f>
        <v/>
      </c>
      <c r="AA40" s="67" t="str">
        <f>IF(AND($X40=2,$Y40=1),(" ["&amp;$A40&amp;"] "),"")</f>
        <v/>
      </c>
      <c r="AB40" s="67" t="str">
        <f>IF(AND($X40=3,$Y40=1),(" ["&amp;$A40&amp;"] "),"")</f>
        <v/>
      </c>
      <c r="AC40" s="67" t="str">
        <f>IF(AND($X40=4,$Y40=1),(" ["&amp;$A40&amp;"] "),"")</f>
        <v/>
      </c>
      <c r="AD40" s="67" t="str">
        <f>IF(AND($X40=1,$Y40=2),(" ["&amp;$A40&amp;"] "),"")</f>
        <v/>
      </c>
      <c r="AE40" s="67" t="str">
        <f>IF(AND($X40=2,$Y40=2),(" ["&amp;$A40&amp;"] "),"")</f>
        <v/>
      </c>
      <c r="AF40" s="67" t="str">
        <f>IF(AND($X40=3,$Y40=2),(" ["&amp;$A40&amp;"] "),"")</f>
        <v/>
      </c>
      <c r="AG40" s="67" t="str">
        <f>IF(AND($X40=4,$Y40=2),(" ["&amp;$A40&amp;"] "),"")</f>
        <v/>
      </c>
      <c r="AH40" s="67" t="str">
        <f>IF(AND($X40=1,$Y40=3),(" ["&amp;$A40&amp;"] "),"")</f>
        <v/>
      </c>
      <c r="AI40" s="67" t="str">
        <f>IF(AND($X40=2,$Y40=3),(" ["&amp;$A40&amp;"] "),"")</f>
        <v/>
      </c>
      <c r="AJ40" s="67" t="str">
        <f>IF(AND($X40=3,$Y40=3),(" ["&amp;$A40&amp;"] "),"")</f>
        <v/>
      </c>
      <c r="AK40" s="67" t="str">
        <f>IF(AND($X40=4,$Y40=3),(" ["&amp;$A40&amp;"] "),"")</f>
        <v/>
      </c>
      <c r="AL40" s="67" t="str">
        <f>IF(AND($X40=1,$Y40=4),(" ["&amp;$A40&amp;"] "),"")</f>
        <v/>
      </c>
      <c r="AM40" s="67" t="str">
        <f>IF(AND($X40=2,$Y40=4),(" ["&amp;$A40&amp;"] "),"")</f>
        <v/>
      </c>
      <c r="AN40" s="67" t="str">
        <f>IF(AND($X40=3,$Y40=4),(" ["&amp;$A40&amp;"] "),"")</f>
        <v/>
      </c>
      <c r="AO40" s="67" t="str">
        <f>IF(AND($X40=4,$Y40=4),(" ["&amp;$A40&amp;"] "),"")</f>
        <v/>
      </c>
      <c r="AP40" s="71" t="str">
        <f t="shared" si="5"/>
        <v/>
      </c>
      <c r="AQ40" s="71" t="str">
        <f t="shared" si="6"/>
        <v/>
      </c>
      <c r="AR40" s="71" t="str">
        <f t="shared" si="7"/>
        <v/>
      </c>
      <c r="AS40" s="71" t="str">
        <f t="shared" si="8"/>
        <v/>
      </c>
      <c r="AT40" s="71" t="str">
        <f t="shared" si="9"/>
        <v/>
      </c>
      <c r="AU40" s="71" t="str">
        <f t="shared" si="10"/>
        <v/>
      </c>
      <c r="AV40" s="71" t="str">
        <f t="shared" si="11"/>
        <v xml:space="preserve"> [11] </v>
      </c>
      <c r="AW40" s="71" t="str">
        <f t="shared" si="12"/>
        <v/>
      </c>
      <c r="AX40" s="71" t="str">
        <f t="shared" si="13"/>
        <v/>
      </c>
      <c r="AY40" s="71" t="str">
        <f t="shared" si="14"/>
        <v xml:space="preserve"> [28]  [29]  [30] </v>
      </c>
      <c r="AZ40" s="71" t="str">
        <f t="shared" si="15"/>
        <v xml:space="preserve"> [15]  [16] </v>
      </c>
      <c r="BA40" s="71" t="str">
        <f t="shared" si="16"/>
        <v/>
      </c>
      <c r="BB40" s="71" t="str">
        <f t="shared" si="17"/>
        <v/>
      </c>
      <c r="BC40" s="71" t="str">
        <f t="shared" si="18"/>
        <v xml:space="preserve"> [7] </v>
      </c>
      <c r="BD40" s="71" t="str">
        <f t="shared" si="19"/>
        <v xml:space="preserve"> [6] </v>
      </c>
      <c r="BE40" s="71" t="str">
        <f t="shared" si="20"/>
        <v xml:space="preserve"> [8]  [17] </v>
      </c>
    </row>
    <row r="41" spans="1:57" hidden="1">
      <c r="A41" s="114">
        <v>40</v>
      </c>
      <c r="B41" s="105"/>
      <c r="C41" s="105"/>
      <c r="D41" s="1"/>
      <c r="E41" s="34"/>
      <c r="F41" s="34"/>
      <c r="G41" s="7"/>
      <c r="H41" s="7"/>
      <c r="I41" s="7"/>
      <c r="J41" s="7"/>
      <c r="K41" s="7"/>
      <c r="L41" s="7"/>
      <c r="M41" s="7"/>
      <c r="N41" s="7"/>
      <c r="O41" s="7"/>
      <c r="P41" s="7"/>
      <c r="Q41" s="7"/>
      <c r="R41" s="7"/>
      <c r="S41" s="7"/>
      <c r="T41" s="7"/>
      <c r="U41" s="7"/>
      <c r="V41" s="31"/>
      <c r="W41" s="31"/>
      <c r="X41" s="62">
        <f t="shared" si="2"/>
        <v>0</v>
      </c>
      <c r="Y41" s="62">
        <f t="shared" si="3"/>
        <v>0</v>
      </c>
      <c r="Z41" s="67" t="str">
        <f>IF(AND($X41=1,$Y41=1),(" ["&amp;$A41&amp;"] "),"")</f>
        <v/>
      </c>
      <c r="AA41" s="67" t="str">
        <f>IF(AND($X41=2,$Y41=1),(" ["&amp;$A41&amp;"] "),"")</f>
        <v/>
      </c>
      <c r="AB41" s="67" t="str">
        <f>IF(AND($X41=3,$Y41=1),(" ["&amp;$A41&amp;"] "),"")</f>
        <v/>
      </c>
      <c r="AC41" s="67" t="str">
        <f>IF(AND($X41=4,$Y41=1),(" ["&amp;$A41&amp;"] "),"")</f>
        <v/>
      </c>
      <c r="AD41" s="67" t="str">
        <f>IF(AND($X41=1,$Y41=2),(" ["&amp;$A41&amp;"] "),"")</f>
        <v/>
      </c>
      <c r="AE41" s="67" t="str">
        <f>IF(AND($X41=2,$Y41=2),(" ["&amp;$A41&amp;"] "),"")</f>
        <v/>
      </c>
      <c r="AF41" s="67" t="str">
        <f>IF(AND($X41=3,$Y41=2),(" ["&amp;$A41&amp;"] "),"")</f>
        <v/>
      </c>
      <c r="AG41" s="67" t="str">
        <f>IF(AND($X41=4,$Y41=2),(" ["&amp;$A41&amp;"] "),"")</f>
        <v/>
      </c>
      <c r="AH41" s="67" t="str">
        <f>IF(AND($X41=1,$Y41=3),(" ["&amp;$A41&amp;"] "),"")</f>
        <v/>
      </c>
      <c r="AI41" s="67" t="str">
        <f>IF(AND($X41=2,$Y41=3),(" ["&amp;$A41&amp;"] "),"")</f>
        <v/>
      </c>
      <c r="AJ41" s="67" t="str">
        <f>IF(AND($X41=3,$Y41=3),(" ["&amp;$A41&amp;"] "),"")</f>
        <v/>
      </c>
      <c r="AK41" s="67" t="str">
        <f>IF(AND($X41=4,$Y41=3),(" ["&amp;$A41&amp;"] "),"")</f>
        <v/>
      </c>
      <c r="AL41" s="67" t="str">
        <f>IF(AND($X41=1,$Y41=4),(" ["&amp;$A41&amp;"] "),"")</f>
        <v/>
      </c>
      <c r="AM41" s="67" t="str">
        <f>IF(AND($X41=2,$Y41=4),(" ["&amp;$A41&amp;"] "),"")</f>
        <v/>
      </c>
      <c r="AN41" s="67" t="str">
        <f>IF(AND($X41=3,$Y41=4),(" ["&amp;$A41&amp;"] "),"")</f>
        <v/>
      </c>
      <c r="AO41" s="67" t="str">
        <f>IF(AND($X41=4,$Y41=4),(" ["&amp;$A41&amp;"] "),"")</f>
        <v/>
      </c>
      <c r="AP41" s="71" t="str">
        <f t="shared" si="5"/>
        <v/>
      </c>
      <c r="AQ41" s="71" t="str">
        <f t="shared" si="6"/>
        <v/>
      </c>
      <c r="AR41" s="71" t="str">
        <f t="shared" si="7"/>
        <v/>
      </c>
      <c r="AS41" s="71" t="str">
        <f t="shared" si="8"/>
        <v/>
      </c>
      <c r="AT41" s="71" t="str">
        <f t="shared" si="9"/>
        <v/>
      </c>
      <c r="AU41" s="71" t="str">
        <f t="shared" si="10"/>
        <v/>
      </c>
      <c r="AV41" s="71" t="str">
        <f t="shared" si="11"/>
        <v xml:space="preserve"> [11] </v>
      </c>
      <c r="AW41" s="71" t="str">
        <f t="shared" si="12"/>
        <v/>
      </c>
      <c r="AX41" s="71" t="str">
        <f t="shared" si="13"/>
        <v/>
      </c>
      <c r="AY41" s="71" t="str">
        <f t="shared" si="14"/>
        <v xml:space="preserve"> [28]  [29]  [30] </v>
      </c>
      <c r="AZ41" s="71" t="str">
        <f t="shared" si="15"/>
        <v xml:space="preserve"> [15]  [16] </v>
      </c>
      <c r="BA41" s="71" t="str">
        <f t="shared" si="16"/>
        <v/>
      </c>
      <c r="BB41" s="71" t="str">
        <f t="shared" si="17"/>
        <v/>
      </c>
      <c r="BC41" s="71" t="str">
        <f t="shared" si="18"/>
        <v xml:space="preserve"> [7] </v>
      </c>
      <c r="BD41" s="71" t="str">
        <f t="shared" si="19"/>
        <v xml:space="preserve"> [6] </v>
      </c>
      <c r="BE41" s="71" t="str">
        <f t="shared" si="20"/>
        <v xml:space="preserve"> [8]  [17] </v>
      </c>
    </row>
    <row r="42" spans="1:57" hidden="1">
      <c r="A42" s="114">
        <v>41</v>
      </c>
      <c r="B42" s="105"/>
      <c r="C42" s="105"/>
      <c r="D42" s="1"/>
      <c r="E42" s="34"/>
      <c r="F42" s="34"/>
      <c r="G42" s="7"/>
      <c r="H42" s="7"/>
      <c r="I42" s="7"/>
      <c r="J42" s="7"/>
      <c r="K42" s="7"/>
      <c r="L42" s="7"/>
      <c r="M42" s="7"/>
      <c r="N42" s="7"/>
      <c r="O42" s="7"/>
      <c r="P42" s="7"/>
      <c r="Q42" s="7"/>
      <c r="R42" s="7"/>
      <c r="S42" s="7"/>
      <c r="T42" s="7"/>
      <c r="U42" s="7"/>
      <c r="V42" s="31"/>
      <c r="W42" s="31"/>
      <c r="X42" s="62">
        <f t="shared" si="2"/>
        <v>0</v>
      </c>
      <c r="Y42" s="62">
        <f t="shared" si="3"/>
        <v>0</v>
      </c>
      <c r="Z42" s="67" t="str">
        <f>IF(AND($X42=1,$Y42=1),(" ["&amp;$A42&amp;"] "),"")</f>
        <v/>
      </c>
      <c r="AA42" s="67" t="str">
        <f>IF(AND($X42=2,$Y42=1),(" ["&amp;$A42&amp;"] "),"")</f>
        <v/>
      </c>
      <c r="AB42" s="67" t="str">
        <f>IF(AND($X42=3,$Y42=1),(" ["&amp;$A42&amp;"] "),"")</f>
        <v/>
      </c>
      <c r="AC42" s="67" t="str">
        <f>IF(AND($X42=4,$Y42=1),(" ["&amp;$A42&amp;"] "),"")</f>
        <v/>
      </c>
      <c r="AD42" s="67" t="str">
        <f>IF(AND($X42=1,$Y42=2),(" ["&amp;$A42&amp;"] "),"")</f>
        <v/>
      </c>
      <c r="AE42" s="67" t="str">
        <f>IF(AND($X42=2,$Y42=2),(" ["&amp;$A42&amp;"] "),"")</f>
        <v/>
      </c>
      <c r="AF42" s="67" t="str">
        <f>IF(AND($X42=3,$Y42=2),(" ["&amp;$A42&amp;"] "),"")</f>
        <v/>
      </c>
      <c r="AG42" s="67" t="str">
        <f>IF(AND($X42=4,$Y42=2),(" ["&amp;$A42&amp;"] "),"")</f>
        <v/>
      </c>
      <c r="AH42" s="67" t="str">
        <f>IF(AND($X42=1,$Y42=3),(" ["&amp;$A42&amp;"] "),"")</f>
        <v/>
      </c>
      <c r="AI42" s="67" t="str">
        <f>IF(AND($X42=2,$Y42=3),(" ["&amp;$A42&amp;"] "),"")</f>
        <v/>
      </c>
      <c r="AJ42" s="67" t="str">
        <f>IF(AND($X42=3,$Y42=3),(" ["&amp;$A42&amp;"] "),"")</f>
        <v/>
      </c>
      <c r="AK42" s="67" t="str">
        <f>IF(AND($X42=4,$Y42=3),(" ["&amp;$A42&amp;"] "),"")</f>
        <v/>
      </c>
      <c r="AL42" s="67" t="str">
        <f>IF(AND($X42=1,$Y42=4),(" ["&amp;$A42&amp;"] "),"")</f>
        <v/>
      </c>
      <c r="AM42" s="67" t="str">
        <f>IF(AND($X42=2,$Y42=4),(" ["&amp;$A42&amp;"] "),"")</f>
        <v/>
      </c>
      <c r="AN42" s="67" t="str">
        <f>IF(AND($X42=3,$Y42=4),(" ["&amp;$A42&amp;"] "),"")</f>
        <v/>
      </c>
      <c r="AO42" s="67" t="str">
        <f>IF(AND($X42=4,$Y42=4),(" ["&amp;$A42&amp;"] "),"")</f>
        <v/>
      </c>
      <c r="AP42" s="71" t="str">
        <f t="shared" si="5"/>
        <v/>
      </c>
      <c r="AQ42" s="71" t="str">
        <f t="shared" si="6"/>
        <v/>
      </c>
      <c r="AR42" s="71" t="str">
        <f t="shared" si="7"/>
        <v/>
      </c>
      <c r="AS42" s="71" t="str">
        <f t="shared" si="8"/>
        <v/>
      </c>
      <c r="AT42" s="71" t="str">
        <f t="shared" si="9"/>
        <v/>
      </c>
      <c r="AU42" s="71" t="str">
        <f t="shared" si="10"/>
        <v/>
      </c>
      <c r="AV42" s="71" t="str">
        <f t="shared" si="11"/>
        <v xml:space="preserve"> [11] </v>
      </c>
      <c r="AW42" s="71" t="str">
        <f t="shared" si="12"/>
        <v/>
      </c>
      <c r="AX42" s="71" t="str">
        <f t="shared" si="13"/>
        <v/>
      </c>
      <c r="AY42" s="71" t="str">
        <f t="shared" si="14"/>
        <v xml:space="preserve"> [28]  [29]  [30] </v>
      </c>
      <c r="AZ42" s="71" t="str">
        <f t="shared" si="15"/>
        <v xml:space="preserve"> [15]  [16] </v>
      </c>
      <c r="BA42" s="71" t="str">
        <f t="shared" si="16"/>
        <v/>
      </c>
      <c r="BB42" s="71" t="str">
        <f t="shared" si="17"/>
        <v/>
      </c>
      <c r="BC42" s="71" t="str">
        <f t="shared" si="18"/>
        <v xml:space="preserve"> [7] </v>
      </c>
      <c r="BD42" s="71" t="str">
        <f t="shared" si="19"/>
        <v xml:space="preserve"> [6] </v>
      </c>
      <c r="BE42" s="71" t="str">
        <f t="shared" si="20"/>
        <v xml:space="preserve"> [8]  [17] </v>
      </c>
    </row>
    <row r="43" spans="1:57" hidden="1">
      <c r="A43" s="114">
        <v>42</v>
      </c>
      <c r="B43" s="105"/>
      <c r="C43" s="105"/>
      <c r="D43" s="1"/>
      <c r="E43" s="34"/>
      <c r="F43" s="34"/>
      <c r="G43" s="7"/>
      <c r="H43" s="7"/>
      <c r="I43" s="7"/>
      <c r="J43" s="7"/>
      <c r="K43" s="7"/>
      <c r="L43" s="7"/>
      <c r="M43" s="7"/>
      <c r="N43" s="7"/>
      <c r="O43" s="7"/>
      <c r="P43" s="7"/>
      <c r="Q43" s="7"/>
      <c r="R43" s="7"/>
      <c r="S43" s="7"/>
      <c r="T43" s="7"/>
      <c r="U43" s="7"/>
      <c r="V43" s="31"/>
      <c r="W43" s="31"/>
      <c r="X43" s="62">
        <f t="shared" si="2"/>
        <v>0</v>
      </c>
      <c r="Y43" s="62">
        <f t="shared" si="3"/>
        <v>0</v>
      </c>
      <c r="Z43" s="67" t="str">
        <f>IF(AND($X43=1,$Y43=1),(" ["&amp;$A43&amp;"] "),"")</f>
        <v/>
      </c>
      <c r="AA43" s="67" t="str">
        <f>IF(AND($X43=2,$Y43=1),(" ["&amp;$A43&amp;"] "),"")</f>
        <v/>
      </c>
      <c r="AB43" s="67" t="str">
        <f>IF(AND($X43=3,$Y43=1),(" ["&amp;$A43&amp;"] "),"")</f>
        <v/>
      </c>
      <c r="AC43" s="67" t="str">
        <f>IF(AND($X43=4,$Y43=1),(" ["&amp;$A43&amp;"] "),"")</f>
        <v/>
      </c>
      <c r="AD43" s="67" t="str">
        <f>IF(AND($X43=1,$Y43=2),(" ["&amp;$A43&amp;"] "),"")</f>
        <v/>
      </c>
      <c r="AE43" s="67" t="str">
        <f>IF(AND($X43=2,$Y43=2),(" ["&amp;$A43&amp;"] "),"")</f>
        <v/>
      </c>
      <c r="AF43" s="67" t="str">
        <f>IF(AND($X43=3,$Y43=2),(" ["&amp;$A43&amp;"] "),"")</f>
        <v/>
      </c>
      <c r="AG43" s="67" t="str">
        <f>IF(AND($X43=4,$Y43=2),(" ["&amp;$A43&amp;"] "),"")</f>
        <v/>
      </c>
      <c r="AH43" s="67" t="str">
        <f>IF(AND($X43=1,$Y43=3),(" ["&amp;$A43&amp;"] "),"")</f>
        <v/>
      </c>
      <c r="AI43" s="67" t="str">
        <f>IF(AND($X43=2,$Y43=3),(" ["&amp;$A43&amp;"] "),"")</f>
        <v/>
      </c>
      <c r="AJ43" s="67" t="str">
        <f>IF(AND($X43=3,$Y43=3),(" ["&amp;$A43&amp;"] "),"")</f>
        <v/>
      </c>
      <c r="AK43" s="67" t="str">
        <f>IF(AND($X43=4,$Y43=3),(" ["&amp;$A43&amp;"] "),"")</f>
        <v/>
      </c>
      <c r="AL43" s="67" t="str">
        <f>IF(AND($X43=1,$Y43=4),(" ["&amp;$A43&amp;"] "),"")</f>
        <v/>
      </c>
      <c r="AM43" s="67" t="str">
        <f>IF(AND($X43=2,$Y43=4),(" ["&amp;$A43&amp;"] "),"")</f>
        <v/>
      </c>
      <c r="AN43" s="67" t="str">
        <f>IF(AND($X43=3,$Y43=4),(" ["&amp;$A43&amp;"] "),"")</f>
        <v/>
      </c>
      <c r="AO43" s="67" t="str">
        <f>IF(AND($X43=4,$Y43=4),(" ["&amp;$A43&amp;"] "),"")</f>
        <v/>
      </c>
      <c r="AP43" s="71" t="str">
        <f t="shared" si="5"/>
        <v/>
      </c>
      <c r="AQ43" s="71" t="str">
        <f t="shared" si="6"/>
        <v/>
      </c>
      <c r="AR43" s="71" t="str">
        <f t="shared" si="7"/>
        <v/>
      </c>
      <c r="AS43" s="71" t="str">
        <f t="shared" si="8"/>
        <v/>
      </c>
      <c r="AT43" s="71" t="str">
        <f t="shared" si="9"/>
        <v/>
      </c>
      <c r="AU43" s="71" t="str">
        <f t="shared" si="10"/>
        <v/>
      </c>
      <c r="AV43" s="71" t="str">
        <f t="shared" si="11"/>
        <v xml:space="preserve"> [11] </v>
      </c>
      <c r="AW43" s="71" t="str">
        <f t="shared" si="12"/>
        <v/>
      </c>
      <c r="AX43" s="71" t="str">
        <f t="shared" si="13"/>
        <v/>
      </c>
      <c r="AY43" s="71" t="str">
        <f t="shared" si="14"/>
        <v xml:space="preserve"> [28]  [29]  [30] </v>
      </c>
      <c r="AZ43" s="71" t="str">
        <f t="shared" si="15"/>
        <v xml:space="preserve"> [15]  [16] </v>
      </c>
      <c r="BA43" s="71" t="str">
        <f t="shared" si="16"/>
        <v/>
      </c>
      <c r="BB43" s="71" t="str">
        <f t="shared" si="17"/>
        <v/>
      </c>
      <c r="BC43" s="71" t="str">
        <f t="shared" si="18"/>
        <v xml:space="preserve"> [7] </v>
      </c>
      <c r="BD43" s="71" t="str">
        <f t="shared" si="19"/>
        <v xml:space="preserve"> [6] </v>
      </c>
      <c r="BE43" s="71" t="str">
        <f t="shared" si="20"/>
        <v xml:space="preserve"> [8]  [17] </v>
      </c>
    </row>
    <row r="44" spans="1:57" hidden="1">
      <c r="A44" s="114">
        <v>43</v>
      </c>
      <c r="B44" s="105"/>
      <c r="C44" s="105"/>
      <c r="D44" s="1"/>
      <c r="E44" s="34"/>
      <c r="F44" s="34"/>
      <c r="G44" s="7"/>
      <c r="H44" s="7"/>
      <c r="I44" s="7"/>
      <c r="J44" s="7"/>
      <c r="K44" s="7"/>
      <c r="L44" s="7"/>
      <c r="M44" s="7"/>
      <c r="N44" s="7"/>
      <c r="O44" s="7"/>
      <c r="P44" s="7"/>
      <c r="Q44" s="7"/>
      <c r="R44" s="7"/>
      <c r="S44" s="7"/>
      <c r="T44" s="7"/>
      <c r="U44" s="7"/>
      <c r="V44" s="31"/>
      <c r="W44" s="31"/>
      <c r="X44" s="62">
        <f t="shared" si="2"/>
        <v>0</v>
      </c>
      <c r="Y44" s="62">
        <f t="shared" si="3"/>
        <v>0</v>
      </c>
      <c r="Z44" s="67" t="str">
        <f>IF(AND($X44=1,$Y44=1),(" ["&amp;$A44&amp;"] "),"")</f>
        <v/>
      </c>
      <c r="AA44" s="67" t="str">
        <f>IF(AND($X44=2,$Y44=1),(" ["&amp;$A44&amp;"] "),"")</f>
        <v/>
      </c>
      <c r="AB44" s="67" t="str">
        <f>IF(AND($X44=3,$Y44=1),(" ["&amp;$A44&amp;"] "),"")</f>
        <v/>
      </c>
      <c r="AC44" s="67" t="str">
        <f>IF(AND($X44=4,$Y44=1),(" ["&amp;$A44&amp;"] "),"")</f>
        <v/>
      </c>
      <c r="AD44" s="67" t="str">
        <f>IF(AND($X44=1,$Y44=2),(" ["&amp;$A44&amp;"] "),"")</f>
        <v/>
      </c>
      <c r="AE44" s="67" t="str">
        <f>IF(AND($X44=2,$Y44=2),(" ["&amp;$A44&amp;"] "),"")</f>
        <v/>
      </c>
      <c r="AF44" s="67" t="str">
        <f>IF(AND($X44=3,$Y44=2),(" ["&amp;$A44&amp;"] "),"")</f>
        <v/>
      </c>
      <c r="AG44" s="67" t="str">
        <f>IF(AND($X44=4,$Y44=2),(" ["&amp;$A44&amp;"] "),"")</f>
        <v/>
      </c>
      <c r="AH44" s="67" t="str">
        <f>IF(AND($X44=1,$Y44=3),(" ["&amp;$A44&amp;"] "),"")</f>
        <v/>
      </c>
      <c r="AI44" s="67" t="str">
        <f>IF(AND($X44=2,$Y44=3),(" ["&amp;$A44&amp;"] "),"")</f>
        <v/>
      </c>
      <c r="AJ44" s="67" t="str">
        <f>IF(AND($X44=3,$Y44=3),(" ["&amp;$A44&amp;"] "),"")</f>
        <v/>
      </c>
      <c r="AK44" s="67" t="str">
        <f>IF(AND($X44=4,$Y44=3),(" ["&amp;$A44&amp;"] "),"")</f>
        <v/>
      </c>
      <c r="AL44" s="67" t="str">
        <f>IF(AND($X44=1,$Y44=4),(" ["&amp;$A44&amp;"] "),"")</f>
        <v/>
      </c>
      <c r="AM44" s="67" t="str">
        <f>IF(AND($X44=2,$Y44=4),(" ["&amp;$A44&amp;"] "),"")</f>
        <v/>
      </c>
      <c r="AN44" s="67" t="str">
        <f>IF(AND($X44=3,$Y44=4),(" ["&amp;$A44&amp;"] "),"")</f>
        <v/>
      </c>
      <c r="AO44" s="67" t="str">
        <f>IF(AND($X44=4,$Y44=4),(" ["&amp;$A44&amp;"] "),"")</f>
        <v/>
      </c>
      <c r="AP44" s="71" t="str">
        <f t="shared" si="5"/>
        <v/>
      </c>
      <c r="AQ44" s="71" t="str">
        <f t="shared" si="6"/>
        <v/>
      </c>
      <c r="AR44" s="71" t="str">
        <f t="shared" si="7"/>
        <v/>
      </c>
      <c r="AS44" s="71" t="str">
        <f t="shared" si="8"/>
        <v/>
      </c>
      <c r="AT44" s="71" t="str">
        <f t="shared" si="9"/>
        <v/>
      </c>
      <c r="AU44" s="71" t="str">
        <f t="shared" si="10"/>
        <v/>
      </c>
      <c r="AV44" s="71" t="str">
        <f t="shared" si="11"/>
        <v xml:space="preserve"> [11] </v>
      </c>
      <c r="AW44" s="71" t="str">
        <f t="shared" si="12"/>
        <v/>
      </c>
      <c r="AX44" s="71" t="str">
        <f t="shared" si="13"/>
        <v/>
      </c>
      <c r="AY44" s="71" t="str">
        <f t="shared" si="14"/>
        <v xml:space="preserve"> [28]  [29]  [30] </v>
      </c>
      <c r="AZ44" s="71" t="str">
        <f t="shared" si="15"/>
        <v xml:space="preserve"> [15]  [16] </v>
      </c>
      <c r="BA44" s="71" t="str">
        <f t="shared" si="16"/>
        <v/>
      </c>
      <c r="BB44" s="71" t="str">
        <f t="shared" si="17"/>
        <v/>
      </c>
      <c r="BC44" s="71" t="str">
        <f t="shared" si="18"/>
        <v xml:space="preserve"> [7] </v>
      </c>
      <c r="BD44" s="71" t="str">
        <f t="shared" si="19"/>
        <v xml:space="preserve"> [6] </v>
      </c>
      <c r="BE44" s="71" t="str">
        <f t="shared" si="20"/>
        <v xml:space="preserve"> [8]  [17] </v>
      </c>
    </row>
    <row r="45" spans="1:57" hidden="1">
      <c r="A45" s="114">
        <v>44</v>
      </c>
      <c r="B45" s="105"/>
      <c r="C45" s="105"/>
      <c r="D45" s="1"/>
      <c r="E45" s="34"/>
      <c r="F45" s="34"/>
      <c r="G45" s="7"/>
      <c r="H45" s="7"/>
      <c r="I45" s="7"/>
      <c r="J45" s="7"/>
      <c r="K45" s="7"/>
      <c r="L45" s="7"/>
      <c r="M45" s="7"/>
      <c r="N45" s="7"/>
      <c r="O45" s="7"/>
      <c r="P45" s="7"/>
      <c r="Q45" s="7"/>
      <c r="R45" s="7"/>
      <c r="S45" s="7"/>
      <c r="T45" s="7"/>
      <c r="U45" s="7"/>
      <c r="V45" s="31"/>
      <c r="W45" s="31"/>
      <c r="X45" s="62">
        <f t="shared" si="2"/>
        <v>0</v>
      </c>
      <c r="Y45" s="62">
        <f t="shared" si="3"/>
        <v>0</v>
      </c>
      <c r="Z45" s="67" t="str">
        <f>IF(AND($X45=1,$Y45=1),(" ["&amp;$A45&amp;"] "),"")</f>
        <v/>
      </c>
      <c r="AA45" s="67" t="str">
        <f>IF(AND($X45=2,$Y45=1),(" ["&amp;$A45&amp;"] "),"")</f>
        <v/>
      </c>
      <c r="AB45" s="67" t="str">
        <f>IF(AND($X45=3,$Y45=1),(" ["&amp;$A45&amp;"] "),"")</f>
        <v/>
      </c>
      <c r="AC45" s="67" t="str">
        <f>IF(AND($X45=4,$Y45=1),(" ["&amp;$A45&amp;"] "),"")</f>
        <v/>
      </c>
      <c r="AD45" s="67" t="str">
        <f>IF(AND($X45=1,$Y45=2),(" ["&amp;$A45&amp;"] "),"")</f>
        <v/>
      </c>
      <c r="AE45" s="67" t="str">
        <f>IF(AND($X45=2,$Y45=2),(" ["&amp;$A45&amp;"] "),"")</f>
        <v/>
      </c>
      <c r="AF45" s="67" t="str">
        <f>IF(AND($X45=3,$Y45=2),(" ["&amp;$A45&amp;"] "),"")</f>
        <v/>
      </c>
      <c r="AG45" s="67" t="str">
        <f>IF(AND($X45=4,$Y45=2),(" ["&amp;$A45&amp;"] "),"")</f>
        <v/>
      </c>
      <c r="AH45" s="67" t="str">
        <f>IF(AND($X45=1,$Y45=3),(" ["&amp;$A45&amp;"] "),"")</f>
        <v/>
      </c>
      <c r="AI45" s="67" t="str">
        <f>IF(AND($X45=2,$Y45=3),(" ["&amp;$A45&amp;"] "),"")</f>
        <v/>
      </c>
      <c r="AJ45" s="67" t="str">
        <f>IF(AND($X45=3,$Y45=3),(" ["&amp;$A45&amp;"] "),"")</f>
        <v/>
      </c>
      <c r="AK45" s="67" t="str">
        <f>IF(AND($X45=4,$Y45=3),(" ["&amp;$A45&amp;"] "),"")</f>
        <v/>
      </c>
      <c r="AL45" s="67" t="str">
        <f>IF(AND($X45=1,$Y45=4),(" ["&amp;$A45&amp;"] "),"")</f>
        <v/>
      </c>
      <c r="AM45" s="67" t="str">
        <f>IF(AND($X45=2,$Y45=4),(" ["&amp;$A45&amp;"] "),"")</f>
        <v/>
      </c>
      <c r="AN45" s="67" t="str">
        <f>IF(AND($X45=3,$Y45=4),(" ["&amp;$A45&amp;"] "),"")</f>
        <v/>
      </c>
      <c r="AO45" s="67" t="str">
        <f>IF(AND($X45=4,$Y45=4),(" ["&amp;$A45&amp;"] "),"")</f>
        <v/>
      </c>
      <c r="AP45" s="71" t="str">
        <f t="shared" si="5"/>
        <v/>
      </c>
      <c r="AQ45" s="71" t="str">
        <f t="shared" si="6"/>
        <v/>
      </c>
      <c r="AR45" s="71" t="str">
        <f t="shared" si="7"/>
        <v/>
      </c>
      <c r="AS45" s="71" t="str">
        <f t="shared" si="8"/>
        <v/>
      </c>
      <c r="AT45" s="71" t="str">
        <f t="shared" si="9"/>
        <v/>
      </c>
      <c r="AU45" s="71" t="str">
        <f t="shared" si="10"/>
        <v/>
      </c>
      <c r="AV45" s="71" t="str">
        <f t="shared" si="11"/>
        <v xml:space="preserve"> [11] </v>
      </c>
      <c r="AW45" s="71" t="str">
        <f t="shared" si="12"/>
        <v/>
      </c>
      <c r="AX45" s="71" t="str">
        <f t="shared" si="13"/>
        <v/>
      </c>
      <c r="AY45" s="71" t="str">
        <f t="shared" si="14"/>
        <v xml:space="preserve"> [28]  [29]  [30] </v>
      </c>
      <c r="AZ45" s="71" t="str">
        <f t="shared" si="15"/>
        <v xml:space="preserve"> [15]  [16] </v>
      </c>
      <c r="BA45" s="71" t="str">
        <f t="shared" si="16"/>
        <v/>
      </c>
      <c r="BB45" s="71" t="str">
        <f t="shared" si="17"/>
        <v/>
      </c>
      <c r="BC45" s="71" t="str">
        <f t="shared" si="18"/>
        <v xml:space="preserve"> [7] </v>
      </c>
      <c r="BD45" s="71" t="str">
        <f t="shared" si="19"/>
        <v xml:space="preserve"> [6] </v>
      </c>
      <c r="BE45" s="71" t="str">
        <f t="shared" si="20"/>
        <v xml:space="preserve"> [8]  [17] </v>
      </c>
    </row>
    <row r="46" spans="1:57" hidden="1">
      <c r="A46" s="114">
        <v>45</v>
      </c>
      <c r="B46" s="105"/>
      <c r="C46" s="105"/>
      <c r="D46" s="1"/>
      <c r="E46" s="34"/>
      <c r="F46" s="34"/>
      <c r="G46" s="7"/>
      <c r="H46" s="7"/>
      <c r="I46" s="7"/>
      <c r="J46" s="7"/>
      <c r="K46" s="7"/>
      <c r="L46" s="7"/>
      <c r="M46" s="7"/>
      <c r="N46" s="7"/>
      <c r="O46" s="7"/>
      <c r="P46" s="7"/>
      <c r="Q46" s="7"/>
      <c r="R46" s="7"/>
      <c r="S46" s="7"/>
      <c r="T46" s="7"/>
      <c r="U46" s="7"/>
      <c r="V46" s="31"/>
      <c r="W46" s="31"/>
      <c r="X46" s="62">
        <f t="shared" si="2"/>
        <v>0</v>
      </c>
      <c r="Y46" s="62">
        <f t="shared" si="3"/>
        <v>0</v>
      </c>
      <c r="Z46" s="67" t="str">
        <f>IF(AND($X46=1,$Y46=1),(" ["&amp;$A46&amp;"] "),"")</f>
        <v/>
      </c>
      <c r="AA46" s="67" t="str">
        <f>IF(AND($X46=2,$Y46=1),(" ["&amp;$A46&amp;"] "),"")</f>
        <v/>
      </c>
      <c r="AB46" s="67" t="str">
        <f>IF(AND($X46=3,$Y46=1),(" ["&amp;$A46&amp;"] "),"")</f>
        <v/>
      </c>
      <c r="AC46" s="67" t="str">
        <f>IF(AND($X46=4,$Y46=1),(" ["&amp;$A46&amp;"] "),"")</f>
        <v/>
      </c>
      <c r="AD46" s="67" t="str">
        <f>IF(AND($X46=1,$Y46=2),(" ["&amp;$A46&amp;"] "),"")</f>
        <v/>
      </c>
      <c r="AE46" s="67" t="str">
        <f>IF(AND($X46=2,$Y46=2),(" ["&amp;$A46&amp;"] "),"")</f>
        <v/>
      </c>
      <c r="AF46" s="67" t="str">
        <f>IF(AND($X46=3,$Y46=2),(" ["&amp;$A46&amp;"] "),"")</f>
        <v/>
      </c>
      <c r="AG46" s="67" t="str">
        <f>IF(AND($X46=4,$Y46=2),(" ["&amp;$A46&amp;"] "),"")</f>
        <v/>
      </c>
      <c r="AH46" s="67" t="str">
        <f>IF(AND($X46=1,$Y46=3),(" ["&amp;$A46&amp;"] "),"")</f>
        <v/>
      </c>
      <c r="AI46" s="67" t="str">
        <f>IF(AND($X46=2,$Y46=3),(" ["&amp;$A46&amp;"] "),"")</f>
        <v/>
      </c>
      <c r="AJ46" s="67" t="str">
        <f>IF(AND($X46=3,$Y46=3),(" ["&amp;$A46&amp;"] "),"")</f>
        <v/>
      </c>
      <c r="AK46" s="67" t="str">
        <f>IF(AND($X46=4,$Y46=3),(" ["&amp;$A46&amp;"] "),"")</f>
        <v/>
      </c>
      <c r="AL46" s="67" t="str">
        <f>IF(AND($X46=1,$Y46=4),(" ["&amp;$A46&amp;"] "),"")</f>
        <v/>
      </c>
      <c r="AM46" s="67" t="str">
        <f>IF(AND($X46=2,$Y46=4),(" ["&amp;$A46&amp;"] "),"")</f>
        <v/>
      </c>
      <c r="AN46" s="67" t="str">
        <f>IF(AND($X46=3,$Y46=4),(" ["&amp;$A46&amp;"] "),"")</f>
        <v/>
      </c>
      <c r="AO46" s="67" t="str">
        <f>IF(AND($X46=4,$Y46=4),(" ["&amp;$A46&amp;"] "),"")</f>
        <v/>
      </c>
      <c r="AP46" s="71" t="str">
        <f t="shared" si="5"/>
        <v/>
      </c>
      <c r="AQ46" s="71" t="str">
        <f t="shared" si="6"/>
        <v/>
      </c>
      <c r="AR46" s="71" t="str">
        <f t="shared" si="7"/>
        <v/>
      </c>
      <c r="AS46" s="71" t="str">
        <f t="shared" si="8"/>
        <v/>
      </c>
      <c r="AT46" s="71" t="str">
        <f t="shared" si="9"/>
        <v/>
      </c>
      <c r="AU46" s="71" t="str">
        <f t="shared" si="10"/>
        <v/>
      </c>
      <c r="AV46" s="71" t="str">
        <f t="shared" si="11"/>
        <v xml:space="preserve"> [11] </v>
      </c>
      <c r="AW46" s="71" t="str">
        <f t="shared" si="12"/>
        <v/>
      </c>
      <c r="AX46" s="71" t="str">
        <f t="shared" si="13"/>
        <v/>
      </c>
      <c r="AY46" s="71" t="str">
        <f t="shared" si="14"/>
        <v xml:space="preserve"> [28]  [29]  [30] </v>
      </c>
      <c r="AZ46" s="71" t="str">
        <f t="shared" si="15"/>
        <v xml:space="preserve"> [15]  [16] </v>
      </c>
      <c r="BA46" s="71" t="str">
        <f t="shared" si="16"/>
        <v/>
      </c>
      <c r="BB46" s="71" t="str">
        <f t="shared" si="17"/>
        <v/>
      </c>
      <c r="BC46" s="71" t="str">
        <f t="shared" si="18"/>
        <v xml:space="preserve"> [7] </v>
      </c>
      <c r="BD46" s="71" t="str">
        <f t="shared" si="19"/>
        <v xml:space="preserve"> [6] </v>
      </c>
      <c r="BE46" s="71" t="str">
        <f t="shared" si="20"/>
        <v xml:space="preserve"> [8]  [17] </v>
      </c>
    </row>
    <row r="47" spans="1:57" hidden="1">
      <c r="A47" s="114">
        <v>46</v>
      </c>
      <c r="B47" s="105"/>
      <c r="C47" s="105"/>
      <c r="D47" s="1"/>
      <c r="E47" s="34"/>
      <c r="F47" s="34"/>
      <c r="G47" s="7"/>
      <c r="H47" s="7"/>
      <c r="I47" s="7"/>
      <c r="J47" s="7"/>
      <c r="K47" s="7"/>
      <c r="L47" s="7"/>
      <c r="M47" s="7"/>
      <c r="N47" s="7"/>
      <c r="O47" s="7"/>
      <c r="P47" s="7"/>
      <c r="Q47" s="7"/>
      <c r="R47" s="7"/>
      <c r="S47" s="7"/>
      <c r="T47" s="7"/>
      <c r="U47" s="7"/>
      <c r="V47" s="31"/>
      <c r="W47" s="31"/>
      <c r="X47" s="62">
        <f t="shared" si="2"/>
        <v>0</v>
      </c>
      <c r="Y47" s="62">
        <f t="shared" si="3"/>
        <v>0</v>
      </c>
      <c r="Z47" s="67" t="str">
        <f>IF(AND($X47=1,$Y47=1),(" ["&amp;$A47&amp;"] "),"")</f>
        <v/>
      </c>
      <c r="AA47" s="67" t="str">
        <f>IF(AND($X47=2,$Y47=1),(" ["&amp;$A47&amp;"] "),"")</f>
        <v/>
      </c>
      <c r="AB47" s="67" t="str">
        <f>IF(AND($X47=3,$Y47=1),(" ["&amp;$A47&amp;"] "),"")</f>
        <v/>
      </c>
      <c r="AC47" s="67" t="str">
        <f>IF(AND($X47=4,$Y47=1),(" ["&amp;$A47&amp;"] "),"")</f>
        <v/>
      </c>
      <c r="AD47" s="67" t="str">
        <f>IF(AND($X47=1,$Y47=2),(" ["&amp;$A47&amp;"] "),"")</f>
        <v/>
      </c>
      <c r="AE47" s="67" t="str">
        <f>IF(AND($X47=2,$Y47=2),(" ["&amp;$A47&amp;"] "),"")</f>
        <v/>
      </c>
      <c r="AF47" s="67" t="str">
        <f>IF(AND($X47=3,$Y47=2),(" ["&amp;$A47&amp;"] "),"")</f>
        <v/>
      </c>
      <c r="AG47" s="67" t="str">
        <f>IF(AND($X47=4,$Y47=2),(" ["&amp;$A47&amp;"] "),"")</f>
        <v/>
      </c>
      <c r="AH47" s="67" t="str">
        <f>IF(AND($X47=1,$Y47=3),(" ["&amp;$A47&amp;"] "),"")</f>
        <v/>
      </c>
      <c r="AI47" s="67" t="str">
        <f>IF(AND($X47=2,$Y47=3),(" ["&amp;$A47&amp;"] "),"")</f>
        <v/>
      </c>
      <c r="AJ47" s="67" t="str">
        <f>IF(AND($X47=3,$Y47=3),(" ["&amp;$A47&amp;"] "),"")</f>
        <v/>
      </c>
      <c r="AK47" s="67" t="str">
        <f>IF(AND($X47=4,$Y47=3),(" ["&amp;$A47&amp;"] "),"")</f>
        <v/>
      </c>
      <c r="AL47" s="67" t="str">
        <f>IF(AND($X47=1,$Y47=4),(" ["&amp;$A47&amp;"] "),"")</f>
        <v/>
      </c>
      <c r="AM47" s="67" t="str">
        <f>IF(AND($X47=2,$Y47=4),(" ["&amp;$A47&amp;"] "),"")</f>
        <v/>
      </c>
      <c r="AN47" s="67" t="str">
        <f>IF(AND($X47=3,$Y47=4),(" ["&amp;$A47&amp;"] "),"")</f>
        <v/>
      </c>
      <c r="AO47" s="67" t="str">
        <f>IF(AND($X47=4,$Y47=4),(" ["&amp;$A47&amp;"] "),"")</f>
        <v/>
      </c>
      <c r="AP47" s="71" t="str">
        <f t="shared" si="5"/>
        <v/>
      </c>
      <c r="AQ47" s="71" t="str">
        <f t="shared" si="6"/>
        <v/>
      </c>
      <c r="AR47" s="71" t="str">
        <f t="shared" si="7"/>
        <v/>
      </c>
      <c r="AS47" s="71" t="str">
        <f t="shared" si="8"/>
        <v/>
      </c>
      <c r="AT47" s="71" t="str">
        <f t="shared" si="9"/>
        <v/>
      </c>
      <c r="AU47" s="71" t="str">
        <f t="shared" si="10"/>
        <v/>
      </c>
      <c r="AV47" s="71" t="str">
        <f t="shared" si="11"/>
        <v xml:space="preserve"> [11] </v>
      </c>
      <c r="AW47" s="71" t="str">
        <f t="shared" si="12"/>
        <v/>
      </c>
      <c r="AX47" s="71" t="str">
        <f t="shared" si="13"/>
        <v/>
      </c>
      <c r="AY47" s="71" t="str">
        <f t="shared" si="14"/>
        <v xml:space="preserve"> [28]  [29]  [30] </v>
      </c>
      <c r="AZ47" s="71" t="str">
        <f t="shared" si="15"/>
        <v xml:space="preserve"> [15]  [16] </v>
      </c>
      <c r="BA47" s="71" t="str">
        <f t="shared" si="16"/>
        <v/>
      </c>
      <c r="BB47" s="71" t="str">
        <f t="shared" si="17"/>
        <v/>
      </c>
      <c r="BC47" s="71" t="str">
        <f t="shared" si="18"/>
        <v xml:space="preserve"> [7] </v>
      </c>
      <c r="BD47" s="71" t="str">
        <f t="shared" si="19"/>
        <v xml:space="preserve"> [6] </v>
      </c>
      <c r="BE47" s="71" t="str">
        <f t="shared" si="20"/>
        <v xml:space="preserve"> [8]  [17] </v>
      </c>
    </row>
    <row r="48" spans="1:57" hidden="1">
      <c r="A48" s="114">
        <v>47</v>
      </c>
      <c r="B48" s="105"/>
      <c r="C48" s="105"/>
      <c r="D48" s="1"/>
      <c r="E48" s="34"/>
      <c r="F48" s="34"/>
      <c r="G48" s="7"/>
      <c r="H48" s="7"/>
      <c r="I48" s="7"/>
      <c r="J48" s="7"/>
      <c r="K48" s="7"/>
      <c r="L48" s="7"/>
      <c r="M48" s="7"/>
      <c r="N48" s="7"/>
      <c r="O48" s="7"/>
      <c r="P48" s="7"/>
      <c r="Q48" s="7"/>
      <c r="R48" s="7"/>
      <c r="S48" s="7"/>
      <c r="T48" s="7"/>
      <c r="U48" s="7"/>
      <c r="V48" s="31"/>
      <c r="W48" s="31"/>
      <c r="X48" s="62">
        <f t="shared" si="2"/>
        <v>0</v>
      </c>
      <c r="Y48" s="62">
        <f t="shared" si="3"/>
        <v>0</v>
      </c>
      <c r="Z48" s="67" t="str">
        <f>IF(AND($X48=1,$Y48=1),(" ["&amp;$A48&amp;"] "),"")</f>
        <v/>
      </c>
      <c r="AA48" s="67" t="str">
        <f>IF(AND($X48=2,$Y48=1),(" ["&amp;$A48&amp;"] "),"")</f>
        <v/>
      </c>
      <c r="AB48" s="67" t="str">
        <f>IF(AND($X48=3,$Y48=1),(" ["&amp;$A48&amp;"] "),"")</f>
        <v/>
      </c>
      <c r="AC48" s="67" t="str">
        <f>IF(AND($X48=4,$Y48=1),(" ["&amp;$A48&amp;"] "),"")</f>
        <v/>
      </c>
      <c r="AD48" s="67" t="str">
        <f>IF(AND($X48=1,$Y48=2),(" ["&amp;$A48&amp;"] "),"")</f>
        <v/>
      </c>
      <c r="AE48" s="67" t="str">
        <f>IF(AND($X48=2,$Y48=2),(" ["&amp;$A48&amp;"] "),"")</f>
        <v/>
      </c>
      <c r="AF48" s="67" t="str">
        <f>IF(AND($X48=3,$Y48=2),(" ["&amp;$A48&amp;"] "),"")</f>
        <v/>
      </c>
      <c r="AG48" s="67" t="str">
        <f>IF(AND($X48=4,$Y48=2),(" ["&amp;$A48&amp;"] "),"")</f>
        <v/>
      </c>
      <c r="AH48" s="67" t="str">
        <f>IF(AND($X48=1,$Y48=3),(" ["&amp;$A48&amp;"] "),"")</f>
        <v/>
      </c>
      <c r="AI48" s="67" t="str">
        <f>IF(AND($X48=2,$Y48=3),(" ["&amp;$A48&amp;"] "),"")</f>
        <v/>
      </c>
      <c r="AJ48" s="67" t="str">
        <f>IF(AND($X48=3,$Y48=3),(" ["&amp;$A48&amp;"] "),"")</f>
        <v/>
      </c>
      <c r="AK48" s="67" t="str">
        <f>IF(AND($X48=4,$Y48=3),(" ["&amp;$A48&amp;"] "),"")</f>
        <v/>
      </c>
      <c r="AL48" s="67" t="str">
        <f>IF(AND($X48=1,$Y48=4),(" ["&amp;$A48&amp;"] "),"")</f>
        <v/>
      </c>
      <c r="AM48" s="67" t="str">
        <f>IF(AND($X48=2,$Y48=4),(" ["&amp;$A48&amp;"] "),"")</f>
        <v/>
      </c>
      <c r="AN48" s="67" t="str">
        <f>IF(AND($X48=3,$Y48=4),(" ["&amp;$A48&amp;"] "),"")</f>
        <v/>
      </c>
      <c r="AO48" s="67" t="str">
        <f>IF(AND($X48=4,$Y48=4),(" ["&amp;$A48&amp;"] "),"")</f>
        <v/>
      </c>
      <c r="AP48" s="71" t="str">
        <f t="shared" si="5"/>
        <v/>
      </c>
      <c r="AQ48" s="71" t="str">
        <f t="shared" si="6"/>
        <v/>
      </c>
      <c r="AR48" s="71" t="str">
        <f t="shared" si="7"/>
        <v/>
      </c>
      <c r="AS48" s="71" t="str">
        <f t="shared" si="8"/>
        <v/>
      </c>
      <c r="AT48" s="71" t="str">
        <f t="shared" si="9"/>
        <v/>
      </c>
      <c r="AU48" s="71" t="str">
        <f t="shared" si="10"/>
        <v/>
      </c>
      <c r="AV48" s="71" t="str">
        <f t="shared" si="11"/>
        <v xml:space="preserve"> [11] </v>
      </c>
      <c r="AW48" s="71" t="str">
        <f t="shared" si="12"/>
        <v/>
      </c>
      <c r="AX48" s="71" t="str">
        <f t="shared" si="13"/>
        <v/>
      </c>
      <c r="AY48" s="71" t="str">
        <f t="shared" si="14"/>
        <v xml:space="preserve"> [28]  [29]  [30] </v>
      </c>
      <c r="AZ48" s="71" t="str">
        <f t="shared" si="15"/>
        <v xml:space="preserve"> [15]  [16] </v>
      </c>
      <c r="BA48" s="71" t="str">
        <f t="shared" si="16"/>
        <v/>
      </c>
      <c r="BB48" s="71" t="str">
        <f t="shared" si="17"/>
        <v/>
      </c>
      <c r="BC48" s="71" t="str">
        <f t="shared" si="18"/>
        <v xml:space="preserve"> [7] </v>
      </c>
      <c r="BD48" s="71" t="str">
        <f t="shared" si="19"/>
        <v xml:space="preserve"> [6] </v>
      </c>
      <c r="BE48" s="71" t="str">
        <f t="shared" si="20"/>
        <v xml:space="preserve"> [8]  [17] </v>
      </c>
    </row>
    <row r="49" spans="1:57" hidden="1">
      <c r="A49" s="114">
        <v>48</v>
      </c>
      <c r="B49" s="105"/>
      <c r="C49" s="105"/>
      <c r="D49" s="1"/>
      <c r="E49" s="34"/>
      <c r="F49" s="34"/>
      <c r="G49" s="7"/>
      <c r="H49" s="7"/>
      <c r="I49" s="7"/>
      <c r="J49" s="7"/>
      <c r="K49" s="7"/>
      <c r="L49" s="7"/>
      <c r="M49" s="7"/>
      <c r="N49" s="7"/>
      <c r="O49" s="7"/>
      <c r="P49" s="7"/>
      <c r="Q49" s="7"/>
      <c r="R49" s="7"/>
      <c r="S49" s="7"/>
      <c r="T49" s="7"/>
      <c r="U49" s="7"/>
      <c r="V49" s="31"/>
      <c r="W49" s="31"/>
      <c r="X49" s="62">
        <f t="shared" si="2"/>
        <v>0</v>
      </c>
      <c r="Y49" s="62">
        <f t="shared" si="3"/>
        <v>0</v>
      </c>
      <c r="Z49" s="67" t="str">
        <f>IF(AND($X49=1,$Y49=1),(" ["&amp;$A49&amp;"] "),"")</f>
        <v/>
      </c>
      <c r="AA49" s="67" t="str">
        <f>IF(AND($X49=2,$Y49=1),(" ["&amp;$A49&amp;"] "),"")</f>
        <v/>
      </c>
      <c r="AB49" s="67" t="str">
        <f>IF(AND($X49=3,$Y49=1),(" ["&amp;$A49&amp;"] "),"")</f>
        <v/>
      </c>
      <c r="AC49" s="67" t="str">
        <f>IF(AND($X49=4,$Y49=1),(" ["&amp;$A49&amp;"] "),"")</f>
        <v/>
      </c>
      <c r="AD49" s="67" t="str">
        <f>IF(AND($X49=1,$Y49=2),(" ["&amp;$A49&amp;"] "),"")</f>
        <v/>
      </c>
      <c r="AE49" s="67" t="str">
        <f>IF(AND($X49=2,$Y49=2),(" ["&amp;$A49&amp;"] "),"")</f>
        <v/>
      </c>
      <c r="AF49" s="67" t="str">
        <f>IF(AND($X49=3,$Y49=2),(" ["&amp;$A49&amp;"] "),"")</f>
        <v/>
      </c>
      <c r="AG49" s="67" t="str">
        <f>IF(AND($X49=4,$Y49=2),(" ["&amp;$A49&amp;"] "),"")</f>
        <v/>
      </c>
      <c r="AH49" s="67" t="str">
        <f>IF(AND($X49=1,$Y49=3),(" ["&amp;$A49&amp;"] "),"")</f>
        <v/>
      </c>
      <c r="AI49" s="67" t="str">
        <f>IF(AND($X49=2,$Y49=3),(" ["&amp;$A49&amp;"] "),"")</f>
        <v/>
      </c>
      <c r="AJ49" s="67" t="str">
        <f>IF(AND($X49=3,$Y49=3),(" ["&amp;$A49&amp;"] "),"")</f>
        <v/>
      </c>
      <c r="AK49" s="67" t="str">
        <f>IF(AND($X49=4,$Y49=3),(" ["&amp;$A49&amp;"] "),"")</f>
        <v/>
      </c>
      <c r="AL49" s="67" t="str">
        <f>IF(AND($X49=1,$Y49=4),(" ["&amp;$A49&amp;"] "),"")</f>
        <v/>
      </c>
      <c r="AM49" s="67" t="str">
        <f>IF(AND($X49=2,$Y49=4),(" ["&amp;$A49&amp;"] "),"")</f>
        <v/>
      </c>
      <c r="AN49" s="67" t="str">
        <f>IF(AND($X49=3,$Y49=4),(" ["&amp;$A49&amp;"] "),"")</f>
        <v/>
      </c>
      <c r="AO49" s="67" t="str">
        <f>IF(AND($X49=4,$Y49=4),(" ["&amp;$A49&amp;"] "),"")</f>
        <v/>
      </c>
      <c r="AP49" s="71" t="str">
        <f t="shared" si="5"/>
        <v/>
      </c>
      <c r="AQ49" s="71" t="str">
        <f t="shared" si="6"/>
        <v/>
      </c>
      <c r="AR49" s="71" t="str">
        <f t="shared" si="7"/>
        <v/>
      </c>
      <c r="AS49" s="71" t="str">
        <f t="shared" si="8"/>
        <v/>
      </c>
      <c r="AT49" s="71" t="str">
        <f t="shared" si="9"/>
        <v/>
      </c>
      <c r="AU49" s="71" t="str">
        <f t="shared" si="10"/>
        <v/>
      </c>
      <c r="AV49" s="71" t="str">
        <f t="shared" si="11"/>
        <v xml:space="preserve"> [11] </v>
      </c>
      <c r="AW49" s="71" t="str">
        <f t="shared" si="12"/>
        <v/>
      </c>
      <c r="AX49" s="71" t="str">
        <f t="shared" si="13"/>
        <v/>
      </c>
      <c r="AY49" s="71" t="str">
        <f t="shared" si="14"/>
        <v xml:space="preserve"> [28]  [29]  [30] </v>
      </c>
      <c r="AZ49" s="71" t="str">
        <f t="shared" si="15"/>
        <v xml:space="preserve"> [15]  [16] </v>
      </c>
      <c r="BA49" s="71" t="str">
        <f t="shared" si="16"/>
        <v/>
      </c>
      <c r="BB49" s="71" t="str">
        <f t="shared" si="17"/>
        <v/>
      </c>
      <c r="BC49" s="71" t="str">
        <f t="shared" si="18"/>
        <v xml:space="preserve"> [7] </v>
      </c>
      <c r="BD49" s="71" t="str">
        <f t="shared" si="19"/>
        <v xml:space="preserve"> [6] </v>
      </c>
      <c r="BE49" s="71" t="str">
        <f t="shared" si="20"/>
        <v xml:space="preserve"> [8]  [17] </v>
      </c>
    </row>
    <row r="50" spans="1:57" ht="24" hidden="1" customHeight="1">
      <c r="A50" s="115" t="s">
        <v>181</v>
      </c>
      <c r="B50" s="106"/>
      <c r="C50" s="106"/>
      <c r="D50" s="119"/>
      <c r="E50" s="74"/>
      <c r="F50" s="74"/>
      <c r="G50" s="75"/>
      <c r="H50" s="75"/>
      <c r="I50" s="75"/>
      <c r="J50" s="75"/>
      <c r="K50" s="75"/>
      <c r="L50" s="75"/>
      <c r="M50" s="75"/>
      <c r="N50" s="75"/>
      <c r="O50" s="75"/>
      <c r="P50" s="75"/>
      <c r="Q50" s="75"/>
      <c r="R50" s="75"/>
      <c r="S50" s="75"/>
      <c r="T50" s="75"/>
      <c r="U50" s="75"/>
      <c r="V50" s="76"/>
      <c r="W50" s="76"/>
      <c r="X50" s="77">
        <f t="shared" si="2"/>
        <v>0</v>
      </c>
      <c r="Y50" s="77">
        <f t="shared" si="3"/>
        <v>0</v>
      </c>
      <c r="Z50" s="67" t="str">
        <f>IF(AND($X50=1,$Y50=1),(" ["&amp;$A50&amp;"] "),"")</f>
        <v/>
      </c>
      <c r="AA50" s="67" t="str">
        <f>IF(AND($X50=2,$Y50=1),(" ["&amp;$A50&amp;"] "),"")</f>
        <v/>
      </c>
      <c r="AB50" s="67" t="str">
        <f>IF(AND($X50=3,$Y50=1),(" ["&amp;$A50&amp;"] "),"")</f>
        <v/>
      </c>
      <c r="AC50" s="67" t="str">
        <f>IF(AND($X50=4,$Y50=1),(" ["&amp;$A50&amp;"] "),"")</f>
        <v/>
      </c>
      <c r="AD50" s="67" t="str">
        <f>IF(AND($X50=1,$Y50=2),(" ["&amp;$A50&amp;"] "),"")</f>
        <v/>
      </c>
      <c r="AE50" s="67" t="str">
        <f>IF(AND($X50=2,$Y50=2),(" ["&amp;$A50&amp;"] "),"")</f>
        <v/>
      </c>
      <c r="AF50" s="67" t="str">
        <f>IF(AND($X50=3,$Y50=2),(" ["&amp;$A50&amp;"] "),"")</f>
        <v/>
      </c>
      <c r="AG50" s="67" t="str">
        <f>IF(AND($X50=4,$Y50=2),(" ["&amp;$A50&amp;"] "),"")</f>
        <v/>
      </c>
      <c r="AH50" s="67" t="str">
        <f>IF(AND($X50=1,$Y50=3),(" ["&amp;$A50&amp;"] "),"")</f>
        <v/>
      </c>
      <c r="AI50" s="67" t="str">
        <f>IF(AND($X50=2,$Y50=3),(" ["&amp;$A50&amp;"] "),"")</f>
        <v/>
      </c>
      <c r="AJ50" s="67" t="str">
        <f>IF(AND($X50=3,$Y50=3),(" ["&amp;$A50&amp;"] "),"")</f>
        <v/>
      </c>
      <c r="AK50" s="67" t="str">
        <f>IF(AND($X50=4,$Y50=3),(" ["&amp;$A50&amp;"] "),"")</f>
        <v/>
      </c>
      <c r="AL50" s="67" t="str">
        <f>IF(AND($X50=1,$Y50=4),(" ["&amp;$A50&amp;"] "),"")</f>
        <v/>
      </c>
      <c r="AM50" s="67" t="str">
        <f>IF(AND($X50=2,$Y50=4),(" ["&amp;$A50&amp;"] "),"")</f>
        <v/>
      </c>
      <c r="AN50" s="67" t="str">
        <f>IF(AND($X50=3,$Y50=4),(" ["&amp;$A50&amp;"] "),"")</f>
        <v/>
      </c>
      <c r="AO50" s="67" t="str">
        <f>IF(AND($X50=4,$Y50=4),(" ["&amp;$A50&amp;"] "),"")</f>
        <v/>
      </c>
      <c r="AP50" s="71" t="str">
        <f t="shared" si="5"/>
        <v/>
      </c>
      <c r="AQ50" s="71" t="str">
        <f t="shared" si="6"/>
        <v/>
      </c>
      <c r="AR50" s="71" t="str">
        <f t="shared" si="7"/>
        <v/>
      </c>
      <c r="AS50" s="71" t="str">
        <f t="shared" si="8"/>
        <v/>
      </c>
      <c r="AT50" s="71" t="str">
        <f t="shared" si="9"/>
        <v/>
      </c>
      <c r="AU50" s="71" t="str">
        <f t="shared" si="10"/>
        <v/>
      </c>
      <c r="AV50" s="71" t="str">
        <f t="shared" si="11"/>
        <v xml:space="preserve"> [11] </v>
      </c>
      <c r="AW50" s="71" t="str">
        <f t="shared" si="12"/>
        <v/>
      </c>
      <c r="AX50" s="71" t="str">
        <f t="shared" si="13"/>
        <v/>
      </c>
      <c r="AY50" s="71" t="str">
        <f t="shared" si="14"/>
        <v xml:space="preserve"> [28]  [29]  [30] </v>
      </c>
      <c r="AZ50" s="71" t="str">
        <f t="shared" si="15"/>
        <v xml:space="preserve"> [15]  [16] </v>
      </c>
      <c r="BA50" s="71" t="str">
        <f t="shared" si="16"/>
        <v/>
      </c>
      <c r="BB50" s="71" t="str">
        <f t="shared" si="17"/>
        <v/>
      </c>
      <c r="BC50" s="71" t="str">
        <f t="shared" si="18"/>
        <v xml:space="preserve"> [7] </v>
      </c>
      <c r="BD50" s="71" t="str">
        <f t="shared" si="19"/>
        <v xml:space="preserve"> [6] </v>
      </c>
      <c r="BE50" s="71" t="str">
        <f t="shared" si="20"/>
        <v xml:space="preserve"> [8]  [17] </v>
      </c>
    </row>
    <row r="51" spans="1:57" hidden="1">
      <c r="G51" s="7"/>
      <c r="H51" s="7"/>
      <c r="I51" s="7"/>
      <c r="J51" s="7"/>
      <c r="K51" s="7"/>
      <c r="L51" s="7"/>
      <c r="M51" s="7"/>
      <c r="N51" s="7"/>
      <c r="O51" s="7"/>
      <c r="P51" s="7"/>
      <c r="Q51" s="7"/>
      <c r="R51" s="7"/>
      <c r="S51" s="7"/>
      <c r="T51" s="7"/>
      <c r="U51" s="7"/>
      <c r="V51" s="31"/>
      <c r="W51" s="31"/>
      <c r="X51" s="60"/>
      <c r="Y51" s="60"/>
      <c r="Z51" s="67"/>
      <c r="AA51" s="67"/>
      <c r="AB51" s="67"/>
      <c r="AC51" s="67"/>
      <c r="AD51" s="67"/>
      <c r="AE51" s="67"/>
      <c r="AF51" s="67"/>
      <c r="AG51" s="67"/>
      <c r="AH51" s="67"/>
      <c r="AI51" s="67"/>
      <c r="AJ51" s="67"/>
      <c r="AK51" s="67"/>
      <c r="AL51" s="67"/>
      <c r="AM51" s="67"/>
      <c r="AN51" s="67"/>
      <c r="AO51" s="67"/>
    </row>
    <row r="52" spans="1:57" hidden="1">
      <c r="G52" s="7"/>
      <c r="H52" s="7"/>
      <c r="I52" s="7"/>
      <c r="J52" s="7"/>
      <c r="K52" s="7"/>
      <c r="L52" s="7"/>
      <c r="M52" s="7"/>
      <c r="N52" s="7"/>
      <c r="O52" s="7"/>
      <c r="P52" s="7"/>
      <c r="Q52" s="7"/>
      <c r="R52" s="7"/>
      <c r="S52" s="7"/>
      <c r="T52" s="7"/>
      <c r="U52" s="7"/>
      <c r="V52" s="31"/>
      <c r="W52" s="31"/>
      <c r="X52" s="60"/>
      <c r="Y52" s="60"/>
      <c r="Z52" s="67"/>
      <c r="AA52" s="67"/>
      <c r="AB52" s="67"/>
      <c r="AC52" s="67"/>
      <c r="AD52" s="67"/>
      <c r="AE52" s="67"/>
      <c r="AF52" s="67"/>
      <c r="AG52" s="67"/>
      <c r="AH52" s="67"/>
      <c r="AI52" s="67"/>
      <c r="AJ52" s="67"/>
      <c r="AK52" s="67"/>
      <c r="AL52" s="67"/>
      <c r="AM52" s="67" t="str">
        <f>AZ50</f>
        <v xml:space="preserve"> [15]  [16] </v>
      </c>
      <c r="AN52" s="67"/>
      <c r="AO52" s="67"/>
    </row>
  </sheetData>
  <autoFilter ref="A3:W50" xr:uid="{AAD01D05-17F9-1047-AC58-BC591CB32B07}">
    <filterColumn colId="5">
      <filters>
        <filter val="UC Complete"/>
      </filters>
    </filterColumn>
  </autoFilter>
  <mergeCells count="2">
    <mergeCell ref="G1:K1"/>
    <mergeCell ref="L1:U1"/>
  </mergeCells>
  <dataValidations count="1">
    <dataValidation type="list" allowBlank="1" showInputMessage="1" showErrorMessage="1" sqref="F4:F50" xr:uid="{203EB686-F302-408A-9FD6-44F90193AC96}">
      <formula1>Status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2D925-FAA8-1A4A-946A-EA6E361AEAC6}">
  <sheetPr filterMode="1">
    <tabColor rgb="FF7030A0"/>
  </sheetPr>
  <dimension ref="A1:DA100"/>
  <sheetViews>
    <sheetView zoomScale="210" zoomScaleNormal="140" workbookViewId="0">
      <selection activeCell="K22" sqref="K22"/>
    </sheetView>
  </sheetViews>
  <sheetFormatPr baseColWidth="10" defaultColWidth="10.6640625" defaultRowHeight="13"/>
  <cols>
    <col min="1" max="1" width="5.5" style="49" customWidth="1"/>
    <col min="2" max="2" width="5.5" style="94" customWidth="1"/>
    <col min="3" max="3" width="4.1640625" style="50" customWidth="1"/>
    <col min="4" max="4" width="4" style="50" customWidth="1"/>
    <col min="5" max="8" width="8.6640625" style="50" customWidth="1"/>
    <col min="9" max="10" width="7.1640625" style="49" customWidth="1"/>
    <col min="11" max="105" width="10.6640625" style="49"/>
    <col min="106" max="16384" width="10.6640625" style="50"/>
  </cols>
  <sheetData>
    <row r="1" spans="1:105">
      <c r="C1" s="49"/>
      <c r="D1" s="49"/>
      <c r="E1" s="49"/>
      <c r="F1" s="49"/>
      <c r="G1" s="49"/>
      <c r="H1" s="49"/>
    </row>
    <row r="2" spans="1:105" ht="18">
      <c r="B2" s="132" t="s">
        <v>186</v>
      </c>
      <c r="C2" s="132"/>
      <c r="D2" s="132"/>
      <c r="E2" s="132"/>
      <c r="F2" s="132"/>
      <c r="G2" s="132"/>
      <c r="H2" s="132"/>
      <c r="I2" s="132"/>
      <c r="J2" s="132"/>
    </row>
    <row r="3" spans="1:105" ht="7.25" customHeight="1">
      <c r="C3" s="49"/>
      <c r="D3" s="84"/>
      <c r="E3" s="49"/>
      <c r="F3" s="49"/>
      <c r="G3" s="49"/>
      <c r="H3" s="49"/>
    </row>
    <row r="4" spans="1:105" ht="53" customHeight="1">
      <c r="C4" s="139" t="s">
        <v>1</v>
      </c>
      <c r="D4" s="93">
        <v>1</v>
      </c>
      <c r="E4" s="89" t="str">
        <f>Proposals!BB50</f>
        <v/>
      </c>
      <c r="F4" s="81" t="str">
        <f>Proposals!BC50</f>
        <v xml:space="preserve"> [7] </v>
      </c>
      <c r="G4" s="79" t="str">
        <f>Proposals!BD50</f>
        <v xml:space="preserve"> [6] </v>
      </c>
      <c r="H4" s="78" t="str">
        <f>Proposals!BE50</f>
        <v xml:space="preserve"> [8]  [17] </v>
      </c>
    </row>
    <row r="5" spans="1:105" ht="53" customHeight="1">
      <c r="C5" s="139"/>
      <c r="D5" s="93">
        <v>0.75</v>
      </c>
      <c r="E5" s="90" t="str">
        <f>Proposals!AX50</f>
        <v/>
      </c>
      <c r="F5" s="83" t="str">
        <f>Proposals!AY50</f>
        <v xml:space="preserve"> [28]  [29]  [30] </v>
      </c>
      <c r="G5" s="80" t="str">
        <f>Proposals!AZ50</f>
        <v xml:space="preserve"> [15]  [16] </v>
      </c>
      <c r="H5" s="79" t="str">
        <f>Proposals!BA50</f>
        <v/>
      </c>
    </row>
    <row r="6" spans="1:105" ht="53" customHeight="1">
      <c r="C6" s="139"/>
      <c r="D6" s="93">
        <v>0.5</v>
      </c>
      <c r="E6" s="91" t="str">
        <f>Proposals!AT50</f>
        <v/>
      </c>
      <c r="F6" s="82" t="str">
        <f>Proposals!AU50</f>
        <v/>
      </c>
      <c r="G6" s="83" t="str">
        <f>Proposals!AV50</f>
        <v xml:space="preserve"> [11] </v>
      </c>
      <c r="H6" s="81" t="str">
        <f>Proposals!AW50</f>
        <v/>
      </c>
      <c r="K6" s="84"/>
    </row>
    <row r="7" spans="1:105" ht="53" customHeight="1" thickBot="1">
      <c r="C7" s="139"/>
      <c r="D7" s="93">
        <v>0.25</v>
      </c>
      <c r="E7" s="92" t="str">
        <f>Proposals!AP50</f>
        <v/>
      </c>
      <c r="F7" s="86" t="str">
        <f>Proposals!AQ50</f>
        <v/>
      </c>
      <c r="G7" s="87" t="str">
        <f>Proposals!AR50</f>
        <v/>
      </c>
      <c r="H7" s="88" t="str">
        <f>Proposals!AS50</f>
        <v/>
      </c>
      <c r="K7" s="84"/>
    </row>
    <row r="8" spans="1:105" ht="17" customHeight="1">
      <c r="C8" s="51"/>
      <c r="D8" s="84"/>
      <c r="E8" s="85">
        <v>0.25</v>
      </c>
      <c r="F8" s="85">
        <v>0.5</v>
      </c>
      <c r="G8" s="85">
        <v>0.75</v>
      </c>
      <c r="H8" s="85">
        <v>1</v>
      </c>
      <c r="K8" s="84"/>
    </row>
    <row r="9" spans="1:105" ht="17" customHeight="1">
      <c r="C9" s="51"/>
      <c r="D9" s="49"/>
      <c r="E9" s="138" t="s">
        <v>0</v>
      </c>
      <c r="F9" s="138"/>
      <c r="G9" s="138"/>
      <c r="H9" s="138"/>
      <c r="K9" s="84"/>
    </row>
    <row r="10" spans="1:105">
      <c r="B10" s="133" t="s">
        <v>226</v>
      </c>
      <c r="C10" s="133"/>
      <c r="D10" s="133"/>
      <c r="E10" s="133"/>
      <c r="F10" s="133"/>
      <c r="G10" s="133"/>
      <c r="H10" s="133"/>
      <c r="I10" s="133"/>
      <c r="J10" s="133"/>
      <c r="K10" s="84"/>
    </row>
    <row r="11" spans="1:105" s="98" customFormat="1" ht="31.25" customHeight="1">
      <c r="A11" s="95"/>
      <c r="B11" s="99" t="s">
        <v>182</v>
      </c>
      <c r="C11" s="140" t="s">
        <v>183</v>
      </c>
      <c r="D11" s="140"/>
      <c r="E11" s="140"/>
      <c r="F11" s="140"/>
      <c r="G11" s="140"/>
      <c r="H11" s="140"/>
      <c r="I11" s="102" t="s">
        <v>184</v>
      </c>
      <c r="J11" s="102" t="s">
        <v>185</v>
      </c>
      <c r="K11" s="95"/>
      <c r="L11" s="95"/>
      <c r="M11" s="95"/>
      <c r="N11" s="95"/>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95"/>
      <c r="AP11" s="95"/>
      <c r="AQ11" s="95"/>
      <c r="AR11" s="95"/>
      <c r="AS11" s="95"/>
      <c r="AT11" s="95"/>
      <c r="AU11" s="95"/>
      <c r="AV11" s="95"/>
      <c r="AW11" s="95"/>
      <c r="AX11" s="95"/>
      <c r="AY11" s="95"/>
      <c r="AZ11" s="95"/>
      <c r="BA11" s="95"/>
      <c r="BB11" s="95"/>
      <c r="BC11" s="95"/>
      <c r="BD11" s="95"/>
      <c r="BE11" s="95"/>
      <c r="BF11" s="95"/>
      <c r="BG11" s="95"/>
      <c r="BH11" s="95"/>
      <c r="BI11" s="95"/>
      <c r="BJ11" s="95"/>
      <c r="BK11" s="95"/>
      <c r="BL11" s="95"/>
      <c r="BM11" s="95"/>
      <c r="BN11" s="95"/>
      <c r="BO11" s="95"/>
      <c r="BP11" s="95"/>
      <c r="BQ11" s="95"/>
      <c r="BR11" s="95"/>
      <c r="BS11" s="95"/>
      <c r="BT11" s="95"/>
      <c r="BU11" s="95"/>
      <c r="BV11" s="95"/>
      <c r="BW11" s="95"/>
      <c r="BX11" s="95"/>
      <c r="BY11" s="95"/>
      <c r="BZ11" s="95"/>
      <c r="CA11" s="95"/>
      <c r="CB11" s="95"/>
      <c r="CC11" s="95"/>
      <c r="CD11" s="95"/>
      <c r="CE11" s="95"/>
      <c r="CF11" s="95"/>
      <c r="CG11" s="95"/>
      <c r="CH11" s="95"/>
      <c r="CI11" s="95"/>
      <c r="CJ11" s="95"/>
      <c r="CK11" s="95"/>
      <c r="CL11" s="95"/>
      <c r="CM11" s="95"/>
      <c r="CN11" s="95"/>
      <c r="CO11" s="95"/>
      <c r="CP11" s="95"/>
      <c r="CQ11" s="95"/>
      <c r="CR11" s="95"/>
      <c r="CS11" s="95"/>
      <c r="CT11" s="95"/>
      <c r="CU11" s="95"/>
      <c r="CV11" s="95"/>
      <c r="CW11" s="95"/>
      <c r="CX11" s="95"/>
      <c r="CY11" s="95"/>
      <c r="CZ11" s="95"/>
      <c r="DA11" s="95"/>
    </row>
    <row r="12" spans="1:105" s="97" customFormat="1" ht="20" hidden="1" customHeight="1">
      <c r="A12" s="96"/>
      <c r="B12" s="100">
        <f>Proposals!A5</f>
        <v>1</v>
      </c>
      <c r="C12" s="135" t="str">
        <f>Proposals!B5</f>
        <v>Automate workflows across functions and organizations leveraging Siemens TeamCenter</v>
      </c>
      <c r="D12" s="136"/>
      <c r="E12" s="136"/>
      <c r="F12" s="136"/>
      <c r="G12" s="136"/>
      <c r="H12" s="137"/>
      <c r="I12" s="101">
        <f>Proposals!V5</f>
        <v>0</v>
      </c>
      <c r="J12" s="101">
        <f>Proposals!W5</f>
        <v>0</v>
      </c>
      <c r="K12" s="96"/>
      <c r="L12" s="96"/>
      <c r="M12" s="96"/>
      <c r="N12" s="96"/>
      <c r="O12" s="96"/>
      <c r="P12" s="96"/>
      <c r="Q12" s="96"/>
      <c r="R12" s="96"/>
      <c r="S12" s="96"/>
      <c r="T12" s="96"/>
      <c r="U12" s="96"/>
      <c r="V12" s="96"/>
      <c r="W12" s="96"/>
      <c r="X12" s="96"/>
      <c r="Y12" s="96"/>
      <c r="Z12" s="96"/>
      <c r="AA12" s="96"/>
      <c r="AB12" s="96"/>
      <c r="AC12" s="96"/>
      <c r="AD12" s="96"/>
      <c r="AE12" s="96"/>
      <c r="AF12" s="96"/>
      <c r="AG12" s="96"/>
      <c r="AH12" s="96"/>
      <c r="AI12" s="96"/>
      <c r="AJ12" s="96"/>
      <c r="AK12" s="96"/>
      <c r="AL12" s="96"/>
      <c r="AM12" s="96"/>
      <c r="AN12" s="96"/>
      <c r="AO12" s="96"/>
      <c r="AP12" s="96"/>
      <c r="AQ12" s="96"/>
      <c r="AR12" s="96"/>
      <c r="AS12" s="96"/>
      <c r="AT12" s="96"/>
      <c r="AU12" s="96"/>
      <c r="AV12" s="96"/>
      <c r="AW12" s="96"/>
      <c r="AX12" s="96"/>
      <c r="AY12" s="96"/>
      <c r="AZ12" s="96"/>
      <c r="BA12" s="96"/>
      <c r="BB12" s="96"/>
      <c r="BC12" s="96"/>
      <c r="BD12" s="96"/>
      <c r="BE12" s="96"/>
      <c r="BF12" s="96"/>
      <c r="BG12" s="96"/>
      <c r="BH12" s="96"/>
      <c r="BI12" s="96"/>
      <c r="BJ12" s="96"/>
      <c r="BK12" s="96"/>
      <c r="BL12" s="96"/>
      <c r="BM12" s="96"/>
      <c r="BN12" s="96"/>
      <c r="BO12" s="96"/>
      <c r="BP12" s="96"/>
      <c r="BQ12" s="96"/>
      <c r="BR12" s="96"/>
      <c r="BS12" s="96"/>
      <c r="BT12" s="96"/>
      <c r="BU12" s="96"/>
      <c r="BV12" s="96"/>
      <c r="BW12" s="96"/>
      <c r="BX12" s="96"/>
      <c r="BY12" s="96"/>
      <c r="BZ12" s="96"/>
      <c r="CA12" s="96"/>
      <c r="CB12" s="96"/>
      <c r="CC12" s="96"/>
      <c r="CD12" s="96"/>
      <c r="CE12" s="96"/>
      <c r="CF12" s="96"/>
      <c r="CG12" s="96"/>
      <c r="CH12" s="96"/>
      <c r="CI12" s="96"/>
      <c r="CJ12" s="96"/>
      <c r="CK12" s="96"/>
      <c r="CL12" s="96"/>
      <c r="CM12" s="96"/>
      <c r="CN12" s="96"/>
      <c r="CO12" s="96"/>
      <c r="CP12" s="96"/>
      <c r="CQ12" s="96"/>
      <c r="CR12" s="96"/>
      <c r="CS12" s="96"/>
      <c r="CT12" s="96"/>
      <c r="CU12" s="96"/>
      <c r="CV12" s="96"/>
      <c r="CW12" s="96"/>
      <c r="CX12" s="96"/>
      <c r="CY12" s="96"/>
      <c r="CZ12" s="96"/>
      <c r="DA12" s="96"/>
    </row>
    <row r="13" spans="1:105" s="97" customFormat="1" ht="20" hidden="1" customHeight="1">
      <c r="A13" s="96"/>
      <c r="B13" s="100">
        <f>Proposals!A6</f>
        <v>2</v>
      </c>
      <c r="C13" s="134" t="str">
        <f>Proposals!B6</f>
        <v>General</v>
      </c>
      <c r="D13" s="134"/>
      <c r="E13" s="134"/>
      <c r="F13" s="134"/>
      <c r="G13" s="134"/>
      <c r="H13" s="134"/>
      <c r="I13" s="101">
        <f>Proposals!V6</f>
        <v>0</v>
      </c>
      <c r="J13" s="101">
        <f>Proposals!W6</f>
        <v>0</v>
      </c>
      <c r="K13" s="96"/>
      <c r="L13" s="96"/>
      <c r="M13" s="96"/>
      <c r="N13" s="96"/>
      <c r="O13" s="96"/>
      <c r="P13" s="96"/>
      <c r="Q13" s="96"/>
      <c r="R13" s="96"/>
      <c r="S13" s="96"/>
      <c r="T13" s="96"/>
      <c r="U13" s="96"/>
      <c r="V13" s="96"/>
      <c r="W13" s="96"/>
      <c r="X13" s="96"/>
      <c r="Y13" s="96"/>
      <c r="Z13" s="96"/>
      <c r="AA13" s="96"/>
      <c r="AB13" s="96"/>
      <c r="AC13" s="96"/>
      <c r="AD13" s="96"/>
      <c r="AE13" s="96"/>
      <c r="AF13" s="96"/>
      <c r="AG13" s="96"/>
      <c r="AH13" s="96"/>
      <c r="AI13" s="96"/>
      <c r="AJ13" s="96"/>
      <c r="AK13" s="96"/>
      <c r="AL13" s="96"/>
      <c r="AM13" s="96"/>
      <c r="AN13" s="96"/>
      <c r="AO13" s="96"/>
      <c r="AP13" s="96"/>
      <c r="AQ13" s="96"/>
      <c r="AR13" s="96"/>
      <c r="AS13" s="96"/>
      <c r="AT13" s="96"/>
      <c r="AU13" s="96"/>
      <c r="AV13" s="96"/>
      <c r="AW13" s="96"/>
      <c r="AX13" s="96"/>
      <c r="AY13" s="96"/>
      <c r="AZ13" s="96"/>
      <c r="BA13" s="96"/>
      <c r="BB13" s="96"/>
      <c r="BC13" s="96"/>
      <c r="BD13" s="96"/>
      <c r="BE13" s="96"/>
      <c r="BF13" s="96"/>
      <c r="BG13" s="96"/>
      <c r="BH13" s="96"/>
      <c r="BI13" s="96"/>
      <c r="BJ13" s="96"/>
      <c r="BK13" s="96"/>
      <c r="BL13" s="96"/>
      <c r="BM13" s="96"/>
      <c r="BN13" s="96"/>
      <c r="BO13" s="96"/>
      <c r="BP13" s="96"/>
      <c r="BQ13" s="96"/>
      <c r="BR13" s="96"/>
      <c r="BS13" s="96"/>
      <c r="BT13" s="96"/>
      <c r="BU13" s="96"/>
      <c r="BV13" s="96"/>
      <c r="BW13" s="96"/>
      <c r="BX13" s="96"/>
      <c r="BY13" s="96"/>
      <c r="BZ13" s="96"/>
      <c r="CA13" s="96"/>
      <c r="CB13" s="96"/>
      <c r="CC13" s="96"/>
      <c r="CD13" s="96"/>
      <c r="CE13" s="96"/>
      <c r="CF13" s="96"/>
      <c r="CG13" s="96"/>
      <c r="CH13" s="96"/>
      <c r="CI13" s="96"/>
      <c r="CJ13" s="96"/>
      <c r="CK13" s="96"/>
      <c r="CL13" s="96"/>
      <c r="CM13" s="96"/>
      <c r="CN13" s="96"/>
      <c r="CO13" s="96"/>
      <c r="CP13" s="96"/>
      <c r="CQ13" s="96"/>
      <c r="CR13" s="96"/>
      <c r="CS13" s="96"/>
      <c r="CT13" s="96"/>
      <c r="CU13" s="96"/>
      <c r="CV13" s="96"/>
      <c r="CW13" s="96"/>
      <c r="CX13" s="96"/>
      <c r="CY13" s="96"/>
      <c r="CZ13" s="96"/>
      <c r="DA13" s="96"/>
    </row>
    <row r="14" spans="1:105" s="97" customFormat="1" ht="20" hidden="1" customHeight="1">
      <c r="A14" s="96"/>
      <c r="B14" s="100">
        <f>Proposals!A7</f>
        <v>3</v>
      </c>
      <c r="C14" s="134" t="str">
        <f>Proposals!B7</f>
        <v>General</v>
      </c>
      <c r="D14" s="134"/>
      <c r="E14" s="134"/>
      <c r="F14" s="134"/>
      <c r="G14" s="134"/>
      <c r="H14" s="134"/>
      <c r="I14" s="101">
        <f>Proposals!V7</f>
        <v>0</v>
      </c>
      <c r="J14" s="101">
        <f>Proposals!W7</f>
        <v>0</v>
      </c>
      <c r="K14" s="96"/>
      <c r="L14" s="96"/>
      <c r="M14" s="96"/>
      <c r="N14" s="96"/>
      <c r="O14" s="96"/>
      <c r="P14" s="96"/>
      <c r="Q14" s="96"/>
      <c r="R14" s="96"/>
      <c r="S14" s="96"/>
      <c r="T14" s="96"/>
      <c r="U14" s="96"/>
      <c r="V14" s="96"/>
      <c r="W14" s="96"/>
      <c r="X14" s="96"/>
      <c r="Y14" s="96"/>
      <c r="Z14" s="96"/>
      <c r="AA14" s="96"/>
      <c r="AB14" s="96"/>
      <c r="AC14" s="96"/>
      <c r="AD14" s="96"/>
      <c r="AE14" s="96"/>
      <c r="AF14" s="96"/>
      <c r="AG14" s="96"/>
      <c r="AH14" s="96"/>
      <c r="AI14" s="96"/>
      <c r="AJ14" s="96"/>
      <c r="AK14" s="96"/>
      <c r="AL14" s="96"/>
      <c r="AM14" s="96"/>
      <c r="AN14" s="96"/>
      <c r="AO14" s="96"/>
      <c r="AP14" s="96"/>
      <c r="AQ14" s="96"/>
      <c r="AR14" s="96"/>
      <c r="AS14" s="96"/>
      <c r="AT14" s="96"/>
      <c r="AU14" s="96"/>
      <c r="AV14" s="96"/>
      <c r="AW14" s="96"/>
      <c r="AX14" s="96"/>
      <c r="AY14" s="96"/>
      <c r="AZ14" s="96"/>
      <c r="BA14" s="96"/>
      <c r="BB14" s="96"/>
      <c r="BC14" s="96"/>
      <c r="BD14" s="96"/>
      <c r="BE14" s="96"/>
      <c r="BF14" s="96"/>
      <c r="BG14" s="96"/>
      <c r="BH14" s="96"/>
      <c r="BI14" s="96"/>
      <c r="BJ14" s="96"/>
      <c r="BK14" s="96"/>
      <c r="BL14" s="96"/>
      <c r="BM14" s="96"/>
      <c r="BN14" s="96"/>
      <c r="BO14" s="96"/>
      <c r="BP14" s="96"/>
      <c r="BQ14" s="96"/>
      <c r="BR14" s="96"/>
      <c r="BS14" s="96"/>
      <c r="BT14" s="96"/>
      <c r="BU14" s="96"/>
      <c r="BV14" s="96"/>
      <c r="BW14" s="96"/>
      <c r="BX14" s="96"/>
      <c r="BY14" s="96"/>
      <c r="BZ14" s="96"/>
      <c r="CA14" s="96"/>
      <c r="CB14" s="96"/>
      <c r="CC14" s="96"/>
      <c r="CD14" s="96"/>
      <c r="CE14" s="96"/>
      <c r="CF14" s="96"/>
      <c r="CG14" s="96"/>
      <c r="CH14" s="96"/>
      <c r="CI14" s="96"/>
      <c r="CJ14" s="96"/>
      <c r="CK14" s="96"/>
      <c r="CL14" s="96"/>
      <c r="CM14" s="96"/>
      <c r="CN14" s="96"/>
      <c r="CO14" s="96"/>
      <c r="CP14" s="96"/>
      <c r="CQ14" s="96"/>
      <c r="CR14" s="96"/>
      <c r="CS14" s="96"/>
      <c r="CT14" s="96"/>
      <c r="CU14" s="96"/>
      <c r="CV14" s="96"/>
      <c r="CW14" s="96"/>
      <c r="CX14" s="96"/>
      <c r="CY14" s="96"/>
      <c r="CZ14" s="96"/>
      <c r="DA14" s="96"/>
    </row>
    <row r="15" spans="1:105" s="97" customFormat="1" ht="20" hidden="1" customHeight="1">
      <c r="A15" s="96"/>
      <c r="B15" s="100">
        <f>Proposals!A8</f>
        <v>4</v>
      </c>
      <c r="C15" s="134" t="str">
        <f>Proposals!B8</f>
        <v>General</v>
      </c>
      <c r="D15" s="134"/>
      <c r="E15" s="134"/>
      <c r="F15" s="134"/>
      <c r="G15" s="134"/>
      <c r="H15" s="134"/>
      <c r="I15" s="101">
        <f>Proposals!V8</f>
        <v>0</v>
      </c>
      <c r="J15" s="101">
        <f>Proposals!W8</f>
        <v>0</v>
      </c>
      <c r="K15" s="96"/>
      <c r="L15" s="96"/>
      <c r="M15" s="96"/>
      <c r="N15" s="96"/>
      <c r="O15" s="96"/>
      <c r="P15" s="96"/>
      <c r="Q15" s="96"/>
      <c r="R15" s="96"/>
      <c r="S15" s="96"/>
      <c r="T15" s="96"/>
      <c r="U15" s="96"/>
      <c r="V15" s="96"/>
      <c r="W15" s="96"/>
      <c r="X15" s="96"/>
      <c r="Y15" s="96"/>
      <c r="Z15" s="96"/>
      <c r="AA15" s="96"/>
      <c r="AB15" s="96"/>
      <c r="AC15" s="96"/>
      <c r="AD15" s="96"/>
      <c r="AE15" s="96"/>
      <c r="AF15" s="96"/>
      <c r="AG15" s="96"/>
      <c r="AH15" s="96"/>
      <c r="AI15" s="96"/>
      <c r="AJ15" s="96"/>
      <c r="AK15" s="96"/>
      <c r="AL15" s="96"/>
      <c r="AM15" s="96"/>
      <c r="AN15" s="96"/>
      <c r="AO15" s="96"/>
      <c r="AP15" s="96"/>
      <c r="AQ15" s="96"/>
      <c r="AR15" s="96"/>
      <c r="AS15" s="96"/>
      <c r="AT15" s="96"/>
      <c r="AU15" s="96"/>
      <c r="AV15" s="96"/>
      <c r="AW15" s="96"/>
      <c r="AX15" s="96"/>
      <c r="AY15" s="96"/>
      <c r="AZ15" s="96"/>
      <c r="BA15" s="96"/>
      <c r="BB15" s="96"/>
      <c r="BC15" s="96"/>
      <c r="BD15" s="96"/>
      <c r="BE15" s="96"/>
      <c r="BF15" s="96"/>
      <c r="BG15" s="96"/>
      <c r="BH15" s="96"/>
      <c r="BI15" s="96"/>
      <c r="BJ15" s="96"/>
      <c r="BK15" s="96"/>
      <c r="BL15" s="96"/>
      <c r="BM15" s="96"/>
      <c r="BN15" s="96"/>
      <c r="BO15" s="96"/>
      <c r="BP15" s="96"/>
      <c r="BQ15" s="96"/>
      <c r="BR15" s="96"/>
      <c r="BS15" s="96"/>
      <c r="BT15" s="96"/>
      <c r="BU15" s="96"/>
      <c r="BV15" s="96"/>
      <c r="BW15" s="96"/>
      <c r="BX15" s="96"/>
      <c r="BY15" s="96"/>
      <c r="BZ15" s="96"/>
      <c r="CA15" s="96"/>
      <c r="CB15" s="96"/>
      <c r="CC15" s="96"/>
      <c r="CD15" s="96"/>
      <c r="CE15" s="96"/>
      <c r="CF15" s="96"/>
      <c r="CG15" s="96"/>
      <c r="CH15" s="96"/>
      <c r="CI15" s="96"/>
      <c r="CJ15" s="96"/>
      <c r="CK15" s="96"/>
      <c r="CL15" s="96"/>
      <c r="CM15" s="96"/>
      <c r="CN15" s="96"/>
      <c r="CO15" s="96"/>
      <c r="CP15" s="96"/>
      <c r="CQ15" s="96"/>
      <c r="CR15" s="96"/>
      <c r="CS15" s="96"/>
      <c r="CT15" s="96"/>
      <c r="CU15" s="96"/>
      <c r="CV15" s="96"/>
      <c r="CW15" s="96"/>
      <c r="CX15" s="96"/>
      <c r="CY15" s="96"/>
      <c r="CZ15" s="96"/>
      <c r="DA15" s="96"/>
    </row>
    <row r="16" spans="1:105" s="97" customFormat="1" ht="20" hidden="1" customHeight="1">
      <c r="A16" s="96"/>
      <c r="B16" s="100">
        <f>Proposals!A9</f>
        <v>5</v>
      </c>
      <c r="C16" s="134" t="str">
        <f>Proposals!B9</f>
        <v>General</v>
      </c>
      <c r="D16" s="134"/>
      <c r="E16" s="134"/>
      <c r="F16" s="134"/>
      <c r="G16" s="134"/>
      <c r="H16" s="134"/>
      <c r="I16" s="101">
        <f>Proposals!V9</f>
        <v>0</v>
      </c>
      <c r="J16" s="101">
        <f>Proposals!W9</f>
        <v>0</v>
      </c>
      <c r="K16" s="96"/>
      <c r="L16" s="96"/>
      <c r="M16" s="96"/>
      <c r="N16" s="96"/>
      <c r="O16" s="96"/>
      <c r="P16" s="96"/>
      <c r="Q16" s="96"/>
      <c r="R16" s="96"/>
      <c r="S16" s="96"/>
      <c r="T16" s="96"/>
      <c r="U16" s="96"/>
      <c r="V16" s="96"/>
      <c r="W16" s="96"/>
      <c r="X16" s="96"/>
      <c r="Y16" s="96"/>
      <c r="Z16" s="96"/>
      <c r="AA16" s="96"/>
      <c r="AB16" s="96"/>
      <c r="AC16" s="96"/>
      <c r="AD16" s="96"/>
      <c r="AE16" s="96"/>
      <c r="AF16" s="96"/>
      <c r="AG16" s="96"/>
      <c r="AH16" s="96"/>
      <c r="AI16" s="96"/>
      <c r="AJ16" s="96"/>
      <c r="AK16" s="96"/>
      <c r="AL16" s="96"/>
      <c r="AM16" s="96"/>
      <c r="AN16" s="96"/>
      <c r="AO16" s="96"/>
      <c r="AP16" s="96"/>
      <c r="AQ16" s="96"/>
      <c r="AR16" s="96"/>
      <c r="AS16" s="96"/>
      <c r="AT16" s="96"/>
      <c r="AU16" s="96"/>
      <c r="AV16" s="96"/>
      <c r="AW16" s="96"/>
      <c r="AX16" s="96"/>
      <c r="AY16" s="96"/>
      <c r="AZ16" s="96"/>
      <c r="BA16" s="96"/>
      <c r="BB16" s="96"/>
      <c r="BC16" s="96"/>
      <c r="BD16" s="96"/>
      <c r="BE16" s="96"/>
      <c r="BF16" s="96"/>
      <c r="BG16" s="96"/>
      <c r="BH16" s="96"/>
      <c r="BI16" s="96"/>
      <c r="BJ16" s="96"/>
      <c r="BK16" s="96"/>
      <c r="BL16" s="96"/>
      <c r="BM16" s="96"/>
      <c r="BN16" s="96"/>
      <c r="BO16" s="96"/>
      <c r="BP16" s="96"/>
      <c r="BQ16" s="96"/>
      <c r="BR16" s="96"/>
      <c r="BS16" s="96"/>
      <c r="BT16" s="96"/>
      <c r="BU16" s="96"/>
      <c r="BV16" s="96"/>
      <c r="BW16" s="96"/>
      <c r="BX16" s="96"/>
      <c r="BY16" s="96"/>
      <c r="BZ16" s="96"/>
      <c r="CA16" s="96"/>
      <c r="CB16" s="96"/>
      <c r="CC16" s="96"/>
      <c r="CD16" s="96"/>
      <c r="CE16" s="96"/>
      <c r="CF16" s="96"/>
      <c r="CG16" s="96"/>
      <c r="CH16" s="96"/>
      <c r="CI16" s="96"/>
      <c r="CJ16" s="96"/>
      <c r="CK16" s="96"/>
      <c r="CL16" s="96"/>
      <c r="CM16" s="96"/>
      <c r="CN16" s="96"/>
      <c r="CO16" s="96"/>
      <c r="CP16" s="96"/>
      <c r="CQ16" s="96"/>
      <c r="CR16" s="96"/>
      <c r="CS16" s="96"/>
      <c r="CT16" s="96"/>
      <c r="CU16" s="96"/>
      <c r="CV16" s="96"/>
      <c r="CW16" s="96"/>
      <c r="CX16" s="96"/>
      <c r="CY16" s="96"/>
      <c r="CZ16" s="96"/>
      <c r="DA16" s="96"/>
    </row>
    <row r="17" spans="1:105" s="97" customFormat="1" ht="20" customHeight="1">
      <c r="A17" s="96"/>
      <c r="B17" s="100">
        <f>Proposals!A10</f>
        <v>6</v>
      </c>
      <c r="C17" s="135" t="str">
        <f>Proposals!B10</f>
        <v>Fishing Operations</v>
      </c>
      <c r="D17" s="136"/>
      <c r="E17" s="136"/>
      <c r="F17" s="136"/>
      <c r="G17" s="136"/>
      <c r="H17" s="137"/>
      <c r="I17" s="101">
        <f>Proposals!V10</f>
        <v>0.68333333333333324</v>
      </c>
      <c r="J17" s="101">
        <f>Proposals!W10</f>
        <v>0.78333333333333333</v>
      </c>
      <c r="K17" s="96"/>
      <c r="L17" s="96"/>
      <c r="M17" s="96"/>
      <c r="N17" s="96"/>
      <c r="O17" s="96"/>
      <c r="P17" s="96"/>
      <c r="Q17" s="96"/>
      <c r="R17" s="96"/>
      <c r="S17" s="96"/>
      <c r="T17" s="96"/>
      <c r="U17" s="96"/>
      <c r="V17" s="96"/>
      <c r="W17" s="96"/>
      <c r="X17" s="96"/>
      <c r="Y17" s="96"/>
      <c r="Z17" s="96"/>
      <c r="AA17" s="96"/>
      <c r="AB17" s="96"/>
      <c r="AC17" s="96"/>
      <c r="AD17" s="96"/>
      <c r="AE17" s="96"/>
      <c r="AF17" s="96"/>
      <c r="AG17" s="96"/>
      <c r="AH17" s="96"/>
      <c r="AI17" s="96"/>
      <c r="AJ17" s="96"/>
      <c r="AK17" s="96"/>
      <c r="AL17" s="96"/>
      <c r="AM17" s="96"/>
      <c r="AN17" s="96"/>
      <c r="AO17" s="96"/>
      <c r="AP17" s="96"/>
      <c r="AQ17" s="96"/>
      <c r="AR17" s="96"/>
      <c r="AS17" s="96"/>
      <c r="AT17" s="96"/>
      <c r="AU17" s="96"/>
      <c r="AV17" s="96"/>
      <c r="AW17" s="96"/>
      <c r="AX17" s="96"/>
      <c r="AY17" s="96"/>
      <c r="AZ17" s="96"/>
      <c r="BA17" s="96"/>
      <c r="BB17" s="96"/>
      <c r="BC17" s="96"/>
      <c r="BD17" s="96"/>
      <c r="BE17" s="96"/>
      <c r="BF17" s="96"/>
      <c r="BG17" s="96"/>
      <c r="BH17" s="96"/>
      <c r="BI17" s="96"/>
      <c r="BJ17" s="96"/>
      <c r="BK17" s="96"/>
      <c r="BL17" s="96"/>
      <c r="BM17" s="96"/>
      <c r="BN17" s="96"/>
      <c r="BO17" s="96"/>
      <c r="BP17" s="96"/>
      <c r="BQ17" s="96"/>
      <c r="BR17" s="96"/>
      <c r="BS17" s="96"/>
      <c r="BT17" s="96"/>
      <c r="BU17" s="96"/>
      <c r="BV17" s="96"/>
      <c r="BW17" s="96"/>
      <c r="BX17" s="96"/>
      <c r="BY17" s="96"/>
      <c r="BZ17" s="96"/>
      <c r="CA17" s="96"/>
      <c r="CB17" s="96"/>
      <c r="CC17" s="96"/>
      <c r="CD17" s="96"/>
      <c r="CE17" s="96"/>
      <c r="CF17" s="96"/>
      <c r="CG17" s="96"/>
      <c r="CH17" s="96"/>
      <c r="CI17" s="96"/>
      <c r="CJ17" s="96"/>
      <c r="CK17" s="96"/>
      <c r="CL17" s="96"/>
      <c r="CM17" s="96"/>
      <c r="CN17" s="96"/>
      <c r="CO17" s="96"/>
      <c r="CP17" s="96"/>
      <c r="CQ17" s="96"/>
      <c r="CR17" s="96"/>
      <c r="CS17" s="96"/>
      <c r="CT17" s="96"/>
      <c r="CU17" s="96"/>
      <c r="CV17" s="96"/>
      <c r="CW17" s="96"/>
      <c r="CX17" s="96"/>
      <c r="CY17" s="96"/>
      <c r="CZ17" s="96"/>
      <c r="DA17" s="96"/>
    </row>
    <row r="18" spans="1:105" s="97" customFormat="1" ht="20" customHeight="1">
      <c r="A18" s="96"/>
      <c r="B18" s="100">
        <f>Proposals!A11</f>
        <v>7</v>
      </c>
      <c r="C18" s="134" t="str">
        <f>Proposals!B11</f>
        <v>Optimization of supply boats or trucks</v>
      </c>
      <c r="D18" s="134"/>
      <c r="E18" s="134"/>
      <c r="F18" s="134"/>
      <c r="G18" s="134"/>
      <c r="H18" s="134"/>
      <c r="I18" s="101">
        <f>Proposals!V11</f>
        <v>0.49999999999999994</v>
      </c>
      <c r="J18" s="101">
        <f>Proposals!W11</f>
        <v>0.78333333333333333</v>
      </c>
      <c r="K18" s="96"/>
      <c r="L18" s="96"/>
      <c r="M18" s="96"/>
      <c r="N18" s="96"/>
      <c r="O18" s="96"/>
      <c r="P18" s="96"/>
      <c r="Q18" s="96"/>
      <c r="R18" s="96"/>
      <c r="S18" s="96"/>
      <c r="T18" s="96"/>
      <c r="U18" s="96"/>
      <c r="V18" s="96"/>
      <c r="W18" s="96"/>
      <c r="X18" s="96"/>
      <c r="Y18" s="96"/>
      <c r="Z18" s="96"/>
      <c r="AA18" s="96"/>
      <c r="AB18" s="96"/>
      <c r="AC18" s="96"/>
      <c r="AD18" s="96"/>
      <c r="AE18" s="96"/>
      <c r="AF18" s="96"/>
      <c r="AG18" s="96"/>
      <c r="AH18" s="96"/>
      <c r="AI18" s="96"/>
      <c r="AJ18" s="96"/>
      <c r="AK18" s="96"/>
      <c r="AL18" s="96"/>
      <c r="AM18" s="96"/>
      <c r="AN18" s="96"/>
      <c r="AO18" s="96"/>
      <c r="AP18" s="96"/>
      <c r="AQ18" s="96"/>
      <c r="AR18" s="96"/>
      <c r="AS18" s="96"/>
      <c r="AT18" s="96"/>
      <c r="AU18" s="96"/>
      <c r="AV18" s="96"/>
      <c r="AW18" s="96"/>
      <c r="AX18" s="96"/>
      <c r="AY18" s="96"/>
      <c r="AZ18" s="96"/>
      <c r="BA18" s="96"/>
      <c r="BB18" s="96"/>
      <c r="BC18" s="96"/>
      <c r="BD18" s="96"/>
      <c r="BE18" s="96"/>
      <c r="BF18" s="96"/>
      <c r="BG18" s="96"/>
      <c r="BH18" s="96"/>
      <c r="BI18" s="96"/>
      <c r="BJ18" s="96"/>
      <c r="BK18" s="96"/>
      <c r="BL18" s="96"/>
      <c r="BM18" s="96"/>
      <c r="BN18" s="96"/>
      <c r="BO18" s="96"/>
      <c r="BP18" s="96"/>
      <c r="BQ18" s="96"/>
      <c r="BR18" s="96"/>
      <c r="BS18" s="96"/>
      <c r="BT18" s="96"/>
      <c r="BU18" s="96"/>
      <c r="BV18" s="96"/>
      <c r="BW18" s="96"/>
      <c r="BX18" s="96"/>
      <c r="BY18" s="96"/>
      <c r="BZ18" s="96"/>
      <c r="CA18" s="96"/>
      <c r="CB18" s="96"/>
      <c r="CC18" s="96"/>
      <c r="CD18" s="96"/>
      <c r="CE18" s="96"/>
      <c r="CF18" s="96"/>
      <c r="CG18" s="96"/>
      <c r="CH18" s="96"/>
      <c r="CI18" s="96"/>
      <c r="CJ18" s="96"/>
      <c r="CK18" s="96"/>
      <c r="CL18" s="96"/>
      <c r="CM18" s="96"/>
      <c r="CN18" s="96"/>
      <c r="CO18" s="96"/>
      <c r="CP18" s="96"/>
      <c r="CQ18" s="96"/>
      <c r="CR18" s="96"/>
      <c r="CS18" s="96"/>
      <c r="CT18" s="96"/>
      <c r="CU18" s="96"/>
      <c r="CV18" s="96"/>
      <c r="CW18" s="96"/>
      <c r="CX18" s="96"/>
      <c r="CY18" s="96"/>
      <c r="CZ18" s="96"/>
      <c r="DA18" s="96"/>
    </row>
    <row r="19" spans="1:105" s="97" customFormat="1" ht="20" customHeight="1">
      <c r="A19" s="96"/>
      <c r="B19" s="100">
        <f>Proposals!A12</f>
        <v>8</v>
      </c>
      <c r="C19" s="134" t="str">
        <f>Proposals!B12</f>
        <v xml:space="preserve">Rig Selection Optimization </v>
      </c>
      <c r="D19" s="134"/>
      <c r="E19" s="134"/>
      <c r="F19" s="134"/>
      <c r="G19" s="134"/>
      <c r="H19" s="134"/>
      <c r="I19" s="101">
        <f>Proposals!V12</f>
        <v>0.93333333333333335</v>
      </c>
      <c r="J19" s="101">
        <f>Proposals!W12</f>
        <v>0.8666666666666667</v>
      </c>
      <c r="K19" s="96"/>
      <c r="L19" s="96"/>
      <c r="M19" s="96"/>
      <c r="N19" s="96"/>
      <c r="O19" s="96"/>
      <c r="P19" s="96"/>
      <c r="Q19" s="96"/>
      <c r="R19" s="96"/>
      <c r="S19" s="96"/>
      <c r="T19" s="96"/>
      <c r="U19" s="96"/>
      <c r="V19" s="96"/>
      <c r="W19" s="96"/>
      <c r="X19" s="96"/>
      <c r="Y19" s="96"/>
      <c r="Z19" s="96"/>
      <c r="AA19" s="96"/>
      <c r="AB19" s="96"/>
      <c r="AC19" s="96"/>
      <c r="AD19" s="96"/>
      <c r="AE19" s="96"/>
      <c r="AF19" s="96"/>
      <c r="AG19" s="96"/>
      <c r="AH19" s="96"/>
      <c r="AI19" s="96"/>
      <c r="AJ19" s="96"/>
      <c r="AK19" s="96"/>
      <c r="AL19" s="96"/>
      <c r="AM19" s="96"/>
      <c r="AN19" s="96"/>
      <c r="AO19" s="96"/>
      <c r="AP19" s="96"/>
      <c r="AQ19" s="96"/>
      <c r="AR19" s="96"/>
      <c r="AS19" s="96"/>
      <c r="AT19" s="96"/>
      <c r="AU19" s="96"/>
      <c r="AV19" s="96"/>
      <c r="AW19" s="96"/>
      <c r="AX19" s="96"/>
      <c r="AY19" s="96"/>
      <c r="AZ19" s="96"/>
      <c r="BA19" s="96"/>
      <c r="BB19" s="96"/>
      <c r="BC19" s="96"/>
      <c r="BD19" s="96"/>
      <c r="BE19" s="96"/>
      <c r="BF19" s="96"/>
      <c r="BG19" s="96"/>
      <c r="BH19" s="96"/>
      <c r="BI19" s="96"/>
      <c r="BJ19" s="96"/>
      <c r="BK19" s="96"/>
      <c r="BL19" s="96"/>
      <c r="BM19" s="96"/>
      <c r="BN19" s="96"/>
      <c r="BO19" s="96"/>
      <c r="BP19" s="96"/>
      <c r="BQ19" s="96"/>
      <c r="BR19" s="96"/>
      <c r="BS19" s="96"/>
      <c r="BT19" s="96"/>
      <c r="BU19" s="96"/>
      <c r="BV19" s="96"/>
      <c r="BW19" s="96"/>
      <c r="BX19" s="96"/>
      <c r="BY19" s="96"/>
      <c r="BZ19" s="96"/>
      <c r="CA19" s="96"/>
      <c r="CB19" s="96"/>
      <c r="CC19" s="96"/>
      <c r="CD19" s="96"/>
      <c r="CE19" s="96"/>
      <c r="CF19" s="96"/>
      <c r="CG19" s="96"/>
      <c r="CH19" s="96"/>
      <c r="CI19" s="96"/>
      <c r="CJ19" s="96"/>
      <c r="CK19" s="96"/>
      <c r="CL19" s="96"/>
      <c r="CM19" s="96"/>
      <c r="CN19" s="96"/>
      <c r="CO19" s="96"/>
      <c r="CP19" s="96"/>
      <c r="CQ19" s="96"/>
      <c r="CR19" s="96"/>
      <c r="CS19" s="96"/>
      <c r="CT19" s="96"/>
      <c r="CU19" s="96"/>
      <c r="CV19" s="96"/>
      <c r="CW19" s="96"/>
      <c r="CX19" s="96"/>
      <c r="CY19" s="96"/>
      <c r="CZ19" s="96"/>
      <c r="DA19" s="96"/>
    </row>
    <row r="20" spans="1:105" s="97" customFormat="1" ht="20" hidden="1" customHeight="1">
      <c r="A20" s="96"/>
      <c r="B20" s="100">
        <f>Proposals!A13</f>
        <v>9</v>
      </c>
      <c r="C20" s="134" t="str">
        <f>Proposals!B13</f>
        <v>WellLine for Chevron</v>
      </c>
      <c r="D20" s="134"/>
      <c r="E20" s="134"/>
      <c r="F20" s="134"/>
      <c r="G20" s="134"/>
      <c r="H20" s="134"/>
      <c r="I20" s="101">
        <f>Proposals!V13</f>
        <v>0</v>
      </c>
      <c r="J20" s="101">
        <f>Proposals!W13</f>
        <v>0</v>
      </c>
      <c r="K20" s="96"/>
      <c r="L20" s="96"/>
      <c r="M20" s="96"/>
      <c r="N20" s="96"/>
      <c r="O20" s="96"/>
      <c r="P20" s="96"/>
      <c r="Q20" s="96"/>
      <c r="R20" s="96"/>
      <c r="S20" s="96"/>
      <c r="T20" s="96"/>
      <c r="U20" s="96"/>
      <c r="V20" s="96"/>
      <c r="W20" s="96"/>
      <c r="X20" s="96"/>
      <c r="Y20" s="96"/>
      <c r="Z20" s="96"/>
      <c r="AA20" s="96"/>
      <c r="AB20" s="96"/>
      <c r="AC20" s="96"/>
      <c r="AD20" s="96"/>
      <c r="AE20" s="96"/>
      <c r="AF20" s="96"/>
      <c r="AG20" s="96"/>
      <c r="AH20" s="96"/>
      <c r="AI20" s="96"/>
      <c r="AJ20" s="96"/>
      <c r="AK20" s="96"/>
      <c r="AL20" s="96"/>
      <c r="AM20" s="96"/>
      <c r="AN20" s="96"/>
      <c r="AO20" s="96"/>
      <c r="AP20" s="96"/>
      <c r="AQ20" s="96"/>
      <c r="AR20" s="96"/>
      <c r="AS20" s="96"/>
      <c r="AT20" s="96"/>
      <c r="AU20" s="96"/>
      <c r="AV20" s="96"/>
      <c r="AW20" s="96"/>
      <c r="AX20" s="96"/>
      <c r="AY20" s="96"/>
      <c r="AZ20" s="96"/>
      <c r="BA20" s="96"/>
      <c r="BB20" s="96"/>
      <c r="BC20" s="96"/>
      <c r="BD20" s="96"/>
      <c r="BE20" s="96"/>
      <c r="BF20" s="96"/>
      <c r="BG20" s="96"/>
      <c r="BH20" s="96"/>
      <c r="BI20" s="96"/>
      <c r="BJ20" s="96"/>
      <c r="BK20" s="96"/>
      <c r="BL20" s="96"/>
      <c r="BM20" s="96"/>
      <c r="BN20" s="96"/>
      <c r="BO20" s="96"/>
      <c r="BP20" s="96"/>
      <c r="BQ20" s="96"/>
      <c r="BR20" s="96"/>
      <c r="BS20" s="96"/>
      <c r="BT20" s="96"/>
      <c r="BU20" s="96"/>
      <c r="BV20" s="96"/>
      <c r="BW20" s="96"/>
      <c r="BX20" s="96"/>
      <c r="BY20" s="96"/>
      <c r="BZ20" s="96"/>
      <c r="CA20" s="96"/>
      <c r="CB20" s="96"/>
      <c r="CC20" s="96"/>
      <c r="CD20" s="96"/>
      <c r="CE20" s="96"/>
      <c r="CF20" s="96"/>
      <c r="CG20" s="96"/>
      <c r="CH20" s="96"/>
      <c r="CI20" s="96"/>
      <c r="CJ20" s="96"/>
      <c r="CK20" s="96"/>
      <c r="CL20" s="96"/>
      <c r="CM20" s="96"/>
      <c r="CN20" s="96"/>
      <c r="CO20" s="96"/>
      <c r="CP20" s="96"/>
      <c r="CQ20" s="96"/>
      <c r="CR20" s="96"/>
      <c r="CS20" s="96"/>
      <c r="CT20" s="96"/>
      <c r="CU20" s="96"/>
      <c r="CV20" s="96"/>
      <c r="CW20" s="96"/>
      <c r="CX20" s="96"/>
      <c r="CY20" s="96"/>
      <c r="CZ20" s="96"/>
      <c r="DA20" s="96"/>
    </row>
    <row r="21" spans="1:105" s="97" customFormat="1" ht="20" hidden="1" customHeight="1">
      <c r="A21" s="96"/>
      <c r="B21" s="100">
        <f>Proposals!A14</f>
        <v>10</v>
      </c>
      <c r="C21" s="134" t="str">
        <f>Proposals!B14</f>
        <v xml:space="preserve">Spec sheet database </v>
      </c>
      <c r="D21" s="134"/>
      <c r="E21" s="134"/>
      <c r="F21" s="134"/>
      <c r="G21" s="134"/>
      <c r="H21" s="134"/>
      <c r="I21" s="101">
        <f>Proposals!V14</f>
        <v>0</v>
      </c>
      <c r="J21" s="101">
        <f>Proposals!W14</f>
        <v>0</v>
      </c>
      <c r="K21" s="96"/>
      <c r="L21" s="96"/>
      <c r="M21" s="96"/>
      <c r="N21" s="96"/>
      <c r="O21" s="96"/>
      <c r="P21" s="96"/>
      <c r="Q21" s="96"/>
      <c r="R21" s="96"/>
      <c r="S21" s="96"/>
      <c r="T21" s="96"/>
      <c r="U21" s="96"/>
      <c r="V21" s="96"/>
      <c r="W21" s="96"/>
      <c r="X21" s="96"/>
      <c r="Y21" s="96"/>
      <c r="Z21" s="96"/>
      <c r="AA21" s="96"/>
      <c r="AB21" s="96"/>
      <c r="AC21" s="96"/>
      <c r="AD21" s="96"/>
      <c r="AE21" s="96"/>
      <c r="AF21" s="96"/>
      <c r="AG21" s="96"/>
      <c r="AH21" s="96"/>
      <c r="AI21" s="96"/>
      <c r="AJ21" s="96"/>
      <c r="AK21" s="96"/>
      <c r="AL21" s="96"/>
      <c r="AM21" s="96"/>
      <c r="AN21" s="96"/>
      <c r="AO21" s="96"/>
      <c r="AP21" s="96"/>
      <c r="AQ21" s="96"/>
      <c r="AR21" s="96"/>
      <c r="AS21" s="96"/>
      <c r="AT21" s="96"/>
      <c r="AU21" s="96"/>
      <c r="AV21" s="96"/>
      <c r="AW21" s="96"/>
      <c r="AX21" s="96"/>
      <c r="AY21" s="96"/>
      <c r="AZ21" s="96"/>
      <c r="BA21" s="96"/>
      <c r="BB21" s="96"/>
      <c r="BC21" s="96"/>
      <c r="BD21" s="96"/>
      <c r="BE21" s="96"/>
      <c r="BF21" s="96"/>
      <c r="BG21" s="96"/>
      <c r="BH21" s="96"/>
      <c r="BI21" s="96"/>
      <c r="BJ21" s="96"/>
      <c r="BK21" s="96"/>
      <c r="BL21" s="96"/>
      <c r="BM21" s="96"/>
      <c r="BN21" s="96"/>
      <c r="BO21" s="96"/>
      <c r="BP21" s="96"/>
      <c r="BQ21" s="96"/>
      <c r="BR21" s="96"/>
      <c r="BS21" s="96"/>
      <c r="BT21" s="96"/>
      <c r="BU21" s="96"/>
      <c r="BV21" s="96"/>
      <c r="BW21" s="96"/>
      <c r="BX21" s="96"/>
      <c r="BY21" s="96"/>
      <c r="BZ21" s="96"/>
      <c r="CA21" s="96"/>
      <c r="CB21" s="96"/>
      <c r="CC21" s="96"/>
      <c r="CD21" s="96"/>
      <c r="CE21" s="96"/>
      <c r="CF21" s="96"/>
      <c r="CG21" s="96"/>
      <c r="CH21" s="96"/>
      <c r="CI21" s="96"/>
      <c r="CJ21" s="96"/>
      <c r="CK21" s="96"/>
      <c r="CL21" s="96"/>
      <c r="CM21" s="96"/>
      <c r="CN21" s="96"/>
      <c r="CO21" s="96"/>
      <c r="CP21" s="96"/>
      <c r="CQ21" s="96"/>
      <c r="CR21" s="96"/>
      <c r="CS21" s="96"/>
      <c r="CT21" s="96"/>
      <c r="CU21" s="96"/>
      <c r="CV21" s="96"/>
      <c r="CW21" s="96"/>
      <c r="CX21" s="96"/>
      <c r="CY21" s="96"/>
      <c r="CZ21" s="96"/>
      <c r="DA21" s="96"/>
    </row>
    <row r="22" spans="1:105" s="97" customFormat="1" ht="20" customHeight="1">
      <c r="A22" s="96"/>
      <c r="B22" s="100">
        <f>Proposals!A15</f>
        <v>11</v>
      </c>
      <c r="C22" s="134" t="str">
        <f>Proposals!B15</f>
        <v>Offset well analysis for identifying wellbore instability</v>
      </c>
      <c r="D22" s="134"/>
      <c r="E22" s="134"/>
      <c r="F22" s="134"/>
      <c r="G22" s="134"/>
      <c r="H22" s="134"/>
      <c r="I22" s="101">
        <f>Proposals!V15</f>
        <v>0.53333333333333333</v>
      </c>
      <c r="J22" s="101">
        <f>Proposals!W15</f>
        <v>0.43333333333333329</v>
      </c>
      <c r="K22" s="96"/>
      <c r="L22" s="96"/>
      <c r="M22" s="96"/>
      <c r="N22" s="96"/>
      <c r="O22" s="96"/>
      <c r="P22" s="96"/>
      <c r="Q22" s="96"/>
      <c r="R22" s="96"/>
      <c r="S22" s="96"/>
      <c r="T22" s="96"/>
      <c r="U22" s="96"/>
      <c r="V22" s="96"/>
      <c r="W22" s="96"/>
      <c r="X22" s="96"/>
      <c r="Y22" s="96"/>
      <c r="Z22" s="96"/>
      <c r="AA22" s="96"/>
      <c r="AB22" s="96"/>
      <c r="AC22" s="96"/>
      <c r="AD22" s="96"/>
      <c r="AE22" s="96"/>
      <c r="AF22" s="96"/>
      <c r="AG22" s="96"/>
      <c r="AH22" s="96"/>
      <c r="AI22" s="96"/>
      <c r="AJ22" s="96"/>
      <c r="AK22" s="96"/>
      <c r="AL22" s="96"/>
      <c r="AM22" s="96"/>
      <c r="AN22" s="96"/>
      <c r="AO22" s="96"/>
      <c r="AP22" s="96"/>
      <c r="AQ22" s="96"/>
      <c r="AR22" s="96"/>
      <c r="AS22" s="96"/>
      <c r="AT22" s="96"/>
      <c r="AU22" s="96"/>
      <c r="AV22" s="96"/>
      <c r="AW22" s="96"/>
      <c r="AX22" s="96"/>
      <c r="AY22" s="96"/>
      <c r="AZ22" s="96"/>
      <c r="BA22" s="96"/>
      <c r="BB22" s="96"/>
      <c r="BC22" s="96"/>
      <c r="BD22" s="96"/>
      <c r="BE22" s="96"/>
      <c r="BF22" s="96"/>
      <c r="BG22" s="96"/>
      <c r="BH22" s="96"/>
      <c r="BI22" s="96"/>
      <c r="BJ22" s="96"/>
      <c r="BK22" s="96"/>
      <c r="BL22" s="96"/>
      <c r="BM22" s="96"/>
      <c r="BN22" s="96"/>
      <c r="BO22" s="96"/>
      <c r="BP22" s="96"/>
      <c r="BQ22" s="96"/>
      <c r="BR22" s="96"/>
      <c r="BS22" s="96"/>
      <c r="BT22" s="96"/>
      <c r="BU22" s="96"/>
      <c r="BV22" s="96"/>
      <c r="BW22" s="96"/>
      <c r="BX22" s="96"/>
      <c r="BY22" s="96"/>
      <c r="BZ22" s="96"/>
      <c r="CA22" s="96"/>
      <c r="CB22" s="96"/>
      <c r="CC22" s="96"/>
      <c r="CD22" s="96"/>
      <c r="CE22" s="96"/>
      <c r="CF22" s="96"/>
      <c r="CG22" s="96"/>
      <c r="CH22" s="96"/>
      <c r="CI22" s="96"/>
      <c r="CJ22" s="96"/>
      <c r="CK22" s="96"/>
      <c r="CL22" s="96"/>
      <c r="CM22" s="96"/>
      <c r="CN22" s="96"/>
      <c r="CO22" s="96"/>
      <c r="CP22" s="96"/>
      <c r="CQ22" s="96"/>
      <c r="CR22" s="96"/>
      <c r="CS22" s="96"/>
      <c r="CT22" s="96"/>
      <c r="CU22" s="96"/>
      <c r="CV22" s="96"/>
      <c r="CW22" s="96"/>
      <c r="CX22" s="96"/>
      <c r="CY22" s="96"/>
      <c r="CZ22" s="96"/>
      <c r="DA22" s="96"/>
    </row>
    <row r="23" spans="1:105" s="97" customFormat="1" ht="20" hidden="1" customHeight="1">
      <c r="A23" s="96"/>
      <c r="B23" s="100">
        <f>Proposals!A16</f>
        <v>12</v>
      </c>
      <c r="C23" s="134" t="str">
        <f>Proposals!B16</f>
        <v>WellLine validation and added data sources</v>
      </c>
      <c r="D23" s="134"/>
      <c r="E23" s="134"/>
      <c r="F23" s="134"/>
      <c r="G23" s="134"/>
      <c r="H23" s="134"/>
      <c r="I23" s="101">
        <f>Proposals!V16</f>
        <v>0</v>
      </c>
      <c r="J23" s="101">
        <f>Proposals!W16</f>
        <v>0</v>
      </c>
      <c r="K23" s="96"/>
      <c r="L23" s="96"/>
      <c r="M23" s="96"/>
      <c r="N23" s="96"/>
      <c r="O23" s="96"/>
      <c r="P23" s="96"/>
      <c r="Q23" s="96"/>
      <c r="R23" s="96"/>
      <c r="S23" s="96"/>
      <c r="T23" s="96"/>
      <c r="U23" s="96"/>
      <c r="V23" s="96"/>
      <c r="W23" s="96"/>
      <c r="X23" s="96"/>
      <c r="Y23" s="96"/>
      <c r="Z23" s="96"/>
      <c r="AA23" s="96"/>
      <c r="AB23" s="96"/>
      <c r="AC23" s="96"/>
      <c r="AD23" s="96"/>
      <c r="AE23" s="96"/>
      <c r="AF23" s="96"/>
      <c r="AG23" s="96"/>
      <c r="AH23" s="96"/>
      <c r="AI23" s="96"/>
      <c r="AJ23" s="96"/>
      <c r="AK23" s="96"/>
      <c r="AL23" s="96"/>
      <c r="AM23" s="96"/>
      <c r="AN23" s="96"/>
      <c r="AO23" s="96"/>
      <c r="AP23" s="96"/>
      <c r="AQ23" s="96"/>
      <c r="AR23" s="96"/>
      <c r="AS23" s="96"/>
      <c r="AT23" s="96"/>
      <c r="AU23" s="96"/>
      <c r="AV23" s="96"/>
      <c r="AW23" s="96"/>
      <c r="AX23" s="96"/>
      <c r="AY23" s="96"/>
      <c r="AZ23" s="96"/>
      <c r="BA23" s="96"/>
      <c r="BB23" s="96"/>
      <c r="BC23" s="96"/>
      <c r="BD23" s="96"/>
      <c r="BE23" s="96"/>
      <c r="BF23" s="96"/>
      <c r="BG23" s="96"/>
      <c r="BH23" s="96"/>
      <c r="BI23" s="96"/>
      <c r="BJ23" s="96"/>
      <c r="BK23" s="96"/>
      <c r="BL23" s="96"/>
      <c r="BM23" s="96"/>
      <c r="BN23" s="96"/>
      <c r="BO23" s="96"/>
      <c r="BP23" s="96"/>
      <c r="BQ23" s="96"/>
      <c r="BR23" s="96"/>
      <c r="BS23" s="96"/>
      <c r="BT23" s="96"/>
      <c r="BU23" s="96"/>
      <c r="BV23" s="96"/>
      <c r="BW23" s="96"/>
      <c r="BX23" s="96"/>
      <c r="BY23" s="96"/>
      <c r="BZ23" s="96"/>
      <c r="CA23" s="96"/>
      <c r="CB23" s="96"/>
      <c r="CC23" s="96"/>
      <c r="CD23" s="96"/>
      <c r="CE23" s="96"/>
      <c r="CF23" s="96"/>
      <c r="CG23" s="96"/>
      <c r="CH23" s="96"/>
      <c r="CI23" s="96"/>
      <c r="CJ23" s="96"/>
      <c r="CK23" s="96"/>
      <c r="CL23" s="96"/>
      <c r="CM23" s="96"/>
      <c r="CN23" s="96"/>
      <c r="CO23" s="96"/>
      <c r="CP23" s="96"/>
      <c r="CQ23" s="96"/>
      <c r="CR23" s="96"/>
      <c r="CS23" s="96"/>
      <c r="CT23" s="96"/>
      <c r="CU23" s="96"/>
      <c r="CV23" s="96"/>
      <c r="CW23" s="96"/>
      <c r="CX23" s="96"/>
      <c r="CY23" s="96"/>
      <c r="CZ23" s="96"/>
      <c r="DA23" s="96"/>
    </row>
    <row r="24" spans="1:105" s="97" customFormat="1" ht="20" hidden="1" customHeight="1">
      <c r="A24" s="96"/>
      <c r="B24" s="100">
        <f>Proposals!A17</f>
        <v>13</v>
      </c>
      <c r="C24" s="134" t="str">
        <f>Proposals!B17</f>
        <v>Morning reports</v>
      </c>
      <c r="D24" s="134"/>
      <c r="E24" s="134"/>
      <c r="F24" s="134"/>
      <c r="G24" s="134"/>
      <c r="H24" s="134"/>
      <c r="I24" s="101">
        <f>Proposals!V17</f>
        <v>0</v>
      </c>
      <c r="J24" s="101">
        <f>Proposals!W17</f>
        <v>0</v>
      </c>
      <c r="K24" s="96"/>
      <c r="L24" s="96"/>
      <c r="M24" s="96"/>
      <c r="N24" s="96"/>
      <c r="O24" s="96"/>
      <c r="P24" s="96"/>
      <c r="Q24" s="96"/>
      <c r="R24" s="96"/>
      <c r="S24" s="96"/>
      <c r="T24" s="96"/>
      <c r="U24" s="96"/>
      <c r="V24" s="96"/>
      <c r="W24" s="96"/>
      <c r="X24" s="96"/>
      <c r="Y24" s="96"/>
      <c r="Z24" s="96"/>
      <c r="AA24" s="96"/>
      <c r="AB24" s="96"/>
      <c r="AC24" s="96"/>
      <c r="AD24" s="96"/>
      <c r="AE24" s="96"/>
      <c r="AF24" s="96"/>
      <c r="AG24" s="96"/>
      <c r="AH24" s="96"/>
      <c r="AI24" s="96"/>
      <c r="AJ24" s="96"/>
      <c r="AK24" s="96"/>
      <c r="AL24" s="96"/>
      <c r="AM24" s="96"/>
      <c r="AN24" s="96"/>
      <c r="AO24" s="96"/>
      <c r="AP24" s="96"/>
      <c r="AQ24" s="96"/>
      <c r="AR24" s="96"/>
      <c r="AS24" s="96"/>
      <c r="AT24" s="96"/>
      <c r="AU24" s="96"/>
      <c r="AV24" s="96"/>
      <c r="AW24" s="96"/>
      <c r="AX24" s="96"/>
      <c r="AY24" s="96"/>
      <c r="AZ24" s="96"/>
      <c r="BA24" s="96"/>
      <c r="BB24" s="96"/>
      <c r="BC24" s="96"/>
      <c r="BD24" s="96"/>
      <c r="BE24" s="96"/>
      <c r="BF24" s="96"/>
      <c r="BG24" s="96"/>
      <c r="BH24" s="96"/>
      <c r="BI24" s="96"/>
      <c r="BJ24" s="96"/>
      <c r="BK24" s="96"/>
      <c r="BL24" s="96"/>
      <c r="BM24" s="96"/>
      <c r="BN24" s="96"/>
      <c r="BO24" s="96"/>
      <c r="BP24" s="96"/>
      <c r="BQ24" s="96"/>
      <c r="BR24" s="96"/>
      <c r="BS24" s="96"/>
      <c r="BT24" s="96"/>
      <c r="BU24" s="96"/>
      <c r="BV24" s="96"/>
      <c r="BW24" s="96"/>
      <c r="BX24" s="96"/>
      <c r="BY24" s="96"/>
      <c r="BZ24" s="96"/>
      <c r="CA24" s="96"/>
      <c r="CB24" s="96"/>
      <c r="CC24" s="96"/>
      <c r="CD24" s="96"/>
      <c r="CE24" s="96"/>
      <c r="CF24" s="96"/>
      <c r="CG24" s="96"/>
      <c r="CH24" s="96"/>
      <c r="CI24" s="96"/>
      <c r="CJ24" s="96"/>
      <c r="CK24" s="96"/>
      <c r="CL24" s="96"/>
      <c r="CM24" s="96"/>
      <c r="CN24" s="96"/>
      <c r="CO24" s="96"/>
      <c r="CP24" s="96"/>
      <c r="CQ24" s="96"/>
      <c r="CR24" s="96"/>
      <c r="CS24" s="96"/>
      <c r="CT24" s="96"/>
      <c r="CU24" s="96"/>
      <c r="CV24" s="96"/>
      <c r="CW24" s="96"/>
      <c r="CX24" s="96"/>
      <c r="CY24" s="96"/>
      <c r="CZ24" s="96"/>
      <c r="DA24" s="96"/>
    </row>
    <row r="25" spans="1:105" s="97" customFormat="1" ht="20" hidden="1" customHeight="1">
      <c r="A25" s="96"/>
      <c r="B25" s="100">
        <f>Proposals!A18</f>
        <v>14</v>
      </c>
      <c r="C25" s="134" t="str">
        <f>Proposals!B18</f>
        <v>Drilling tools optimization</v>
      </c>
      <c r="D25" s="134"/>
      <c r="E25" s="134"/>
      <c r="F25" s="134"/>
      <c r="G25" s="134"/>
      <c r="H25" s="134"/>
      <c r="I25" s="101">
        <f>Proposals!V18</f>
        <v>0</v>
      </c>
      <c r="J25" s="101">
        <f>Proposals!W18</f>
        <v>0</v>
      </c>
      <c r="K25" s="96"/>
      <c r="L25" s="96"/>
      <c r="M25" s="96"/>
      <c r="N25" s="96"/>
      <c r="O25" s="96"/>
      <c r="P25" s="96"/>
      <c r="Q25" s="96"/>
      <c r="R25" s="96"/>
      <c r="S25" s="96"/>
      <c r="T25" s="96"/>
      <c r="U25" s="96"/>
      <c r="V25" s="96"/>
      <c r="W25" s="96"/>
      <c r="X25" s="96"/>
      <c r="Y25" s="96"/>
      <c r="Z25" s="96"/>
      <c r="AA25" s="96"/>
      <c r="AB25" s="96"/>
      <c r="AC25" s="96"/>
      <c r="AD25" s="96"/>
      <c r="AE25" s="96"/>
      <c r="AF25" s="96"/>
      <c r="AG25" s="96"/>
      <c r="AH25" s="96"/>
      <c r="AI25" s="96"/>
      <c r="AJ25" s="96"/>
      <c r="AK25" s="96"/>
      <c r="AL25" s="96"/>
      <c r="AM25" s="96"/>
      <c r="AN25" s="96"/>
      <c r="AO25" s="96"/>
      <c r="AP25" s="96"/>
      <c r="AQ25" s="96"/>
      <c r="AR25" s="96"/>
      <c r="AS25" s="96"/>
      <c r="AT25" s="96"/>
      <c r="AU25" s="96"/>
      <c r="AV25" s="96"/>
      <c r="AW25" s="96"/>
      <c r="AX25" s="96"/>
      <c r="AY25" s="96"/>
      <c r="AZ25" s="96"/>
      <c r="BA25" s="96"/>
      <c r="BB25" s="96"/>
      <c r="BC25" s="96"/>
      <c r="BD25" s="96"/>
      <c r="BE25" s="96"/>
      <c r="BF25" s="96"/>
      <c r="BG25" s="96"/>
      <c r="BH25" s="96"/>
      <c r="BI25" s="96"/>
      <c r="BJ25" s="96"/>
      <c r="BK25" s="96"/>
      <c r="BL25" s="96"/>
      <c r="BM25" s="96"/>
      <c r="BN25" s="96"/>
      <c r="BO25" s="96"/>
      <c r="BP25" s="96"/>
      <c r="BQ25" s="96"/>
      <c r="BR25" s="96"/>
      <c r="BS25" s="96"/>
      <c r="BT25" s="96"/>
      <c r="BU25" s="96"/>
      <c r="BV25" s="96"/>
      <c r="BW25" s="96"/>
      <c r="BX25" s="96"/>
      <c r="BY25" s="96"/>
      <c r="BZ25" s="96"/>
      <c r="CA25" s="96"/>
      <c r="CB25" s="96"/>
      <c r="CC25" s="96"/>
      <c r="CD25" s="96"/>
      <c r="CE25" s="96"/>
      <c r="CF25" s="96"/>
      <c r="CG25" s="96"/>
      <c r="CH25" s="96"/>
      <c r="CI25" s="96"/>
      <c r="CJ25" s="96"/>
      <c r="CK25" s="96"/>
      <c r="CL25" s="96"/>
      <c r="CM25" s="96"/>
      <c r="CN25" s="96"/>
      <c r="CO25" s="96"/>
      <c r="CP25" s="96"/>
      <c r="CQ25" s="96"/>
      <c r="CR25" s="96"/>
      <c r="CS25" s="96"/>
      <c r="CT25" s="96"/>
      <c r="CU25" s="96"/>
      <c r="CV25" s="96"/>
      <c r="CW25" s="96"/>
      <c r="CX25" s="96"/>
      <c r="CY25" s="96"/>
      <c r="CZ25" s="96"/>
      <c r="DA25" s="96"/>
    </row>
    <row r="26" spans="1:105" s="97" customFormat="1" ht="20" customHeight="1">
      <c r="A26" s="96"/>
      <c r="B26" s="100">
        <f>Proposals!A19</f>
        <v>15</v>
      </c>
      <c r="C26" s="134" t="str">
        <f>Proposals!B19</f>
        <v>Automated Integrated Design (AID) P&amp;ID Knowledge Graphs</v>
      </c>
      <c r="D26" s="134"/>
      <c r="E26" s="134"/>
      <c r="F26" s="134"/>
      <c r="G26" s="134"/>
      <c r="H26" s="134"/>
      <c r="I26" s="101">
        <f>Proposals!V19</f>
        <v>0.68333333333333335</v>
      </c>
      <c r="J26" s="101">
        <f>Proposals!W19</f>
        <v>0.71666666666666679</v>
      </c>
      <c r="K26" s="96"/>
      <c r="L26" s="96"/>
      <c r="M26" s="96"/>
      <c r="N26" s="96"/>
      <c r="O26" s="96"/>
      <c r="P26" s="96"/>
      <c r="Q26" s="96"/>
      <c r="R26" s="96"/>
      <c r="S26" s="96"/>
      <c r="T26" s="96"/>
      <c r="U26" s="96"/>
      <c r="V26" s="96"/>
      <c r="W26" s="96"/>
      <c r="X26" s="96"/>
      <c r="Y26" s="96"/>
      <c r="Z26" s="96"/>
      <c r="AA26" s="96"/>
      <c r="AB26" s="96"/>
      <c r="AC26" s="96"/>
      <c r="AD26" s="96"/>
      <c r="AE26" s="96"/>
      <c r="AF26" s="96"/>
      <c r="AG26" s="96"/>
      <c r="AH26" s="96"/>
      <c r="AI26" s="96"/>
      <c r="AJ26" s="96"/>
      <c r="AK26" s="96"/>
      <c r="AL26" s="96"/>
      <c r="AM26" s="96"/>
      <c r="AN26" s="96"/>
      <c r="AO26" s="96"/>
      <c r="AP26" s="96"/>
      <c r="AQ26" s="96"/>
      <c r="AR26" s="96"/>
      <c r="AS26" s="96"/>
      <c r="AT26" s="96"/>
      <c r="AU26" s="96"/>
      <c r="AV26" s="96"/>
      <c r="AW26" s="96"/>
      <c r="AX26" s="96"/>
      <c r="AY26" s="96"/>
      <c r="AZ26" s="96"/>
      <c r="BA26" s="96"/>
      <c r="BB26" s="96"/>
      <c r="BC26" s="96"/>
      <c r="BD26" s="96"/>
      <c r="BE26" s="96"/>
      <c r="BF26" s="96"/>
      <c r="BG26" s="96"/>
      <c r="BH26" s="96"/>
      <c r="BI26" s="96"/>
      <c r="BJ26" s="96"/>
      <c r="BK26" s="96"/>
      <c r="BL26" s="96"/>
      <c r="BM26" s="96"/>
      <c r="BN26" s="96"/>
      <c r="BO26" s="96"/>
      <c r="BP26" s="96"/>
      <c r="BQ26" s="96"/>
      <c r="BR26" s="96"/>
      <c r="BS26" s="96"/>
      <c r="BT26" s="96"/>
      <c r="BU26" s="96"/>
      <c r="BV26" s="96"/>
      <c r="BW26" s="96"/>
      <c r="BX26" s="96"/>
      <c r="BY26" s="96"/>
      <c r="BZ26" s="96"/>
      <c r="CA26" s="96"/>
      <c r="CB26" s="96"/>
      <c r="CC26" s="96"/>
      <c r="CD26" s="96"/>
      <c r="CE26" s="96"/>
      <c r="CF26" s="96"/>
      <c r="CG26" s="96"/>
      <c r="CH26" s="96"/>
      <c r="CI26" s="96"/>
      <c r="CJ26" s="96"/>
      <c r="CK26" s="96"/>
      <c r="CL26" s="96"/>
      <c r="CM26" s="96"/>
      <c r="CN26" s="96"/>
      <c r="CO26" s="96"/>
      <c r="CP26" s="96"/>
      <c r="CQ26" s="96"/>
      <c r="CR26" s="96"/>
      <c r="CS26" s="96"/>
      <c r="CT26" s="96"/>
      <c r="CU26" s="96"/>
      <c r="CV26" s="96"/>
      <c r="CW26" s="96"/>
      <c r="CX26" s="96"/>
      <c r="CY26" s="96"/>
      <c r="CZ26" s="96"/>
      <c r="DA26" s="96"/>
    </row>
    <row r="27" spans="1:105" s="97" customFormat="1" ht="20" customHeight="1">
      <c r="A27" s="96"/>
      <c r="B27" s="100">
        <f>Proposals!A20</f>
        <v>16</v>
      </c>
      <c r="C27" s="134" t="str">
        <f>Proposals!B20</f>
        <v>FE ESRA Integration</v>
      </c>
      <c r="D27" s="134"/>
      <c r="E27" s="134"/>
      <c r="F27" s="134"/>
      <c r="G27" s="134"/>
      <c r="H27" s="134"/>
      <c r="I27" s="101">
        <f>Proposals!V20</f>
        <v>0.68333333333333335</v>
      </c>
      <c r="J27" s="101">
        <f>Proposals!W20</f>
        <v>0.58333333333333337</v>
      </c>
      <c r="K27" s="96"/>
      <c r="L27" s="96"/>
      <c r="M27" s="96"/>
      <c r="N27" s="96"/>
      <c r="O27" s="96"/>
      <c r="P27" s="96"/>
      <c r="Q27" s="96"/>
      <c r="R27" s="96"/>
      <c r="S27" s="96"/>
      <c r="T27" s="96"/>
      <c r="U27" s="96"/>
      <c r="V27" s="96"/>
      <c r="W27" s="96"/>
      <c r="X27" s="96"/>
      <c r="Y27" s="96"/>
      <c r="Z27" s="96"/>
      <c r="AA27" s="96"/>
      <c r="AB27" s="96"/>
      <c r="AC27" s="96"/>
      <c r="AD27" s="96"/>
      <c r="AE27" s="96"/>
      <c r="AF27" s="96"/>
      <c r="AG27" s="96"/>
      <c r="AH27" s="96"/>
      <c r="AI27" s="96"/>
      <c r="AJ27" s="96"/>
      <c r="AK27" s="96"/>
      <c r="AL27" s="96"/>
      <c r="AM27" s="96"/>
      <c r="AN27" s="96"/>
      <c r="AO27" s="96"/>
      <c r="AP27" s="96"/>
      <c r="AQ27" s="96"/>
      <c r="AR27" s="96"/>
      <c r="AS27" s="96"/>
      <c r="AT27" s="96"/>
      <c r="AU27" s="96"/>
      <c r="AV27" s="96"/>
      <c r="AW27" s="96"/>
      <c r="AX27" s="96"/>
      <c r="AY27" s="96"/>
      <c r="AZ27" s="96"/>
      <c r="BA27" s="96"/>
      <c r="BB27" s="96"/>
      <c r="BC27" s="96"/>
      <c r="BD27" s="96"/>
      <c r="BE27" s="96"/>
      <c r="BF27" s="96"/>
      <c r="BG27" s="96"/>
      <c r="BH27" s="96"/>
      <c r="BI27" s="96"/>
      <c r="BJ27" s="96"/>
      <c r="BK27" s="96"/>
      <c r="BL27" s="96"/>
      <c r="BM27" s="96"/>
      <c r="BN27" s="96"/>
      <c r="BO27" s="96"/>
      <c r="BP27" s="96"/>
      <c r="BQ27" s="96"/>
      <c r="BR27" s="96"/>
      <c r="BS27" s="96"/>
      <c r="BT27" s="96"/>
      <c r="BU27" s="96"/>
      <c r="BV27" s="96"/>
      <c r="BW27" s="96"/>
      <c r="BX27" s="96"/>
      <c r="BY27" s="96"/>
      <c r="BZ27" s="96"/>
      <c r="CA27" s="96"/>
      <c r="CB27" s="96"/>
      <c r="CC27" s="96"/>
      <c r="CD27" s="96"/>
      <c r="CE27" s="96"/>
      <c r="CF27" s="96"/>
      <c r="CG27" s="96"/>
      <c r="CH27" s="96"/>
      <c r="CI27" s="96"/>
      <c r="CJ27" s="96"/>
      <c r="CK27" s="96"/>
      <c r="CL27" s="96"/>
      <c r="CM27" s="96"/>
      <c r="CN27" s="96"/>
      <c r="CO27" s="96"/>
      <c r="CP27" s="96"/>
      <c r="CQ27" s="96"/>
      <c r="CR27" s="96"/>
      <c r="CS27" s="96"/>
      <c r="CT27" s="96"/>
      <c r="CU27" s="96"/>
      <c r="CV27" s="96"/>
      <c r="CW27" s="96"/>
      <c r="CX27" s="96"/>
      <c r="CY27" s="96"/>
      <c r="CZ27" s="96"/>
      <c r="DA27" s="96"/>
    </row>
    <row r="28" spans="1:105" s="97" customFormat="1" ht="20" customHeight="1">
      <c r="A28" s="96"/>
      <c r="B28" s="100">
        <f>Proposals!A21</f>
        <v>17</v>
      </c>
      <c r="C28" s="134" t="str">
        <f>Proposals!B21</f>
        <v>Lifecycle Management Tool</v>
      </c>
      <c r="D28" s="134"/>
      <c r="E28" s="134"/>
      <c r="F28" s="134"/>
      <c r="G28" s="134"/>
      <c r="H28" s="134"/>
      <c r="I28" s="101">
        <f>Proposals!V21</f>
        <v>0.95000000000000007</v>
      </c>
      <c r="J28" s="101">
        <f>Proposals!W21</f>
        <v>0.81666666666666676</v>
      </c>
      <c r="K28" s="96"/>
      <c r="L28" s="96"/>
      <c r="M28" s="96"/>
      <c r="N28" s="96"/>
      <c r="O28" s="96"/>
      <c r="P28" s="96"/>
      <c r="Q28" s="96"/>
      <c r="R28" s="96"/>
      <c r="S28" s="96"/>
      <c r="T28" s="96"/>
      <c r="U28" s="96"/>
      <c r="V28" s="96"/>
      <c r="W28" s="96"/>
      <c r="X28" s="96"/>
      <c r="Y28" s="96"/>
      <c r="Z28" s="96"/>
      <c r="AA28" s="96"/>
      <c r="AB28" s="96"/>
      <c r="AC28" s="96"/>
      <c r="AD28" s="96"/>
      <c r="AE28" s="96"/>
      <c r="AF28" s="96"/>
      <c r="AG28" s="96"/>
      <c r="AH28" s="96"/>
      <c r="AI28" s="96"/>
      <c r="AJ28" s="96"/>
      <c r="AK28" s="96"/>
      <c r="AL28" s="96"/>
      <c r="AM28" s="96"/>
      <c r="AN28" s="96"/>
      <c r="AO28" s="96"/>
      <c r="AP28" s="96"/>
      <c r="AQ28" s="96"/>
      <c r="AR28" s="96"/>
      <c r="AS28" s="96"/>
      <c r="AT28" s="96"/>
      <c r="AU28" s="96"/>
      <c r="AV28" s="96"/>
      <c r="AW28" s="96"/>
      <c r="AX28" s="96"/>
      <c r="AY28" s="96"/>
      <c r="AZ28" s="96"/>
      <c r="BA28" s="96"/>
      <c r="BB28" s="96"/>
      <c r="BC28" s="96"/>
      <c r="BD28" s="96"/>
      <c r="BE28" s="96"/>
      <c r="BF28" s="96"/>
      <c r="BG28" s="96"/>
      <c r="BH28" s="96"/>
      <c r="BI28" s="96"/>
      <c r="BJ28" s="96"/>
      <c r="BK28" s="96"/>
      <c r="BL28" s="96"/>
      <c r="BM28" s="96"/>
      <c r="BN28" s="96"/>
      <c r="BO28" s="96"/>
      <c r="BP28" s="96"/>
      <c r="BQ28" s="96"/>
      <c r="BR28" s="96"/>
      <c r="BS28" s="96"/>
      <c r="BT28" s="96"/>
      <c r="BU28" s="96"/>
      <c r="BV28" s="96"/>
      <c r="BW28" s="96"/>
      <c r="BX28" s="96"/>
      <c r="BY28" s="96"/>
      <c r="BZ28" s="96"/>
      <c r="CA28" s="96"/>
      <c r="CB28" s="96"/>
      <c r="CC28" s="96"/>
      <c r="CD28" s="96"/>
      <c r="CE28" s="96"/>
      <c r="CF28" s="96"/>
      <c r="CG28" s="96"/>
      <c r="CH28" s="96"/>
      <c r="CI28" s="96"/>
      <c r="CJ28" s="96"/>
      <c r="CK28" s="96"/>
      <c r="CL28" s="96"/>
      <c r="CM28" s="96"/>
      <c r="CN28" s="96"/>
      <c r="CO28" s="96"/>
      <c r="CP28" s="96"/>
      <c r="CQ28" s="96"/>
      <c r="CR28" s="96"/>
      <c r="CS28" s="96"/>
      <c r="CT28" s="96"/>
      <c r="CU28" s="96"/>
      <c r="CV28" s="96"/>
      <c r="CW28" s="96"/>
      <c r="CX28" s="96"/>
      <c r="CY28" s="96"/>
      <c r="CZ28" s="96"/>
      <c r="DA28" s="96"/>
    </row>
    <row r="29" spans="1:105" s="97" customFormat="1" ht="20" hidden="1" customHeight="1">
      <c r="A29" s="96"/>
      <c r="B29" s="100">
        <f>Proposals!A22</f>
        <v>18</v>
      </c>
      <c r="C29" s="134" t="str">
        <f>Proposals!B22</f>
        <v>New tools to manless facilities and autonomous operations</v>
      </c>
      <c r="D29" s="134"/>
      <c r="E29" s="134"/>
      <c r="F29" s="134"/>
      <c r="G29" s="134"/>
      <c r="H29" s="134"/>
      <c r="I29" s="101">
        <f>Proposals!V22</f>
        <v>0</v>
      </c>
      <c r="J29" s="101">
        <f>Proposals!W22</f>
        <v>0</v>
      </c>
      <c r="K29" s="96"/>
      <c r="L29" s="96"/>
      <c r="M29" s="96"/>
      <c r="N29" s="96"/>
      <c r="O29" s="96"/>
      <c r="P29" s="96"/>
      <c r="Q29" s="96"/>
      <c r="R29" s="96"/>
      <c r="S29" s="96"/>
      <c r="T29" s="96"/>
      <c r="U29" s="96"/>
      <c r="V29" s="96"/>
      <c r="W29" s="96"/>
      <c r="X29" s="96"/>
      <c r="Y29" s="96"/>
      <c r="Z29" s="96"/>
      <c r="AA29" s="96"/>
      <c r="AB29" s="96"/>
      <c r="AC29" s="96"/>
      <c r="AD29" s="96"/>
      <c r="AE29" s="96"/>
      <c r="AF29" s="96"/>
      <c r="AG29" s="96"/>
      <c r="AH29" s="96"/>
      <c r="AI29" s="96"/>
      <c r="AJ29" s="96"/>
      <c r="AK29" s="96"/>
      <c r="AL29" s="96"/>
      <c r="AM29" s="96"/>
      <c r="AN29" s="96"/>
      <c r="AO29" s="96"/>
      <c r="AP29" s="96"/>
      <c r="AQ29" s="96"/>
      <c r="AR29" s="96"/>
      <c r="AS29" s="96"/>
      <c r="AT29" s="96"/>
      <c r="AU29" s="96"/>
      <c r="AV29" s="96"/>
      <c r="AW29" s="96"/>
      <c r="AX29" s="96"/>
      <c r="AY29" s="96"/>
      <c r="AZ29" s="96"/>
      <c r="BA29" s="96"/>
      <c r="BB29" s="96"/>
      <c r="BC29" s="96"/>
      <c r="BD29" s="96"/>
      <c r="BE29" s="96"/>
      <c r="BF29" s="96"/>
      <c r="BG29" s="96"/>
      <c r="BH29" s="96"/>
      <c r="BI29" s="96"/>
      <c r="BJ29" s="96"/>
      <c r="BK29" s="96"/>
      <c r="BL29" s="96"/>
      <c r="BM29" s="96"/>
      <c r="BN29" s="96"/>
      <c r="BO29" s="96"/>
      <c r="BP29" s="96"/>
      <c r="BQ29" s="96"/>
      <c r="BR29" s="96"/>
      <c r="BS29" s="96"/>
      <c r="BT29" s="96"/>
      <c r="BU29" s="96"/>
      <c r="BV29" s="96"/>
      <c r="BW29" s="96"/>
      <c r="BX29" s="96"/>
      <c r="BY29" s="96"/>
      <c r="BZ29" s="96"/>
      <c r="CA29" s="96"/>
      <c r="CB29" s="96"/>
      <c r="CC29" s="96"/>
      <c r="CD29" s="96"/>
      <c r="CE29" s="96"/>
      <c r="CF29" s="96"/>
      <c r="CG29" s="96"/>
      <c r="CH29" s="96"/>
      <c r="CI29" s="96"/>
      <c r="CJ29" s="96"/>
      <c r="CK29" s="96"/>
      <c r="CL29" s="96"/>
      <c r="CM29" s="96"/>
      <c r="CN29" s="96"/>
      <c r="CO29" s="96"/>
      <c r="CP29" s="96"/>
      <c r="CQ29" s="96"/>
      <c r="CR29" s="96"/>
      <c r="CS29" s="96"/>
      <c r="CT29" s="96"/>
      <c r="CU29" s="96"/>
      <c r="CV29" s="96"/>
      <c r="CW29" s="96"/>
      <c r="CX29" s="96"/>
      <c r="CY29" s="96"/>
      <c r="CZ29" s="96"/>
      <c r="DA29" s="96"/>
    </row>
    <row r="30" spans="1:105" s="97" customFormat="1" ht="20" hidden="1" customHeight="1">
      <c r="A30" s="96"/>
      <c r="B30" s="100">
        <f>Proposals!A23</f>
        <v>19</v>
      </c>
      <c r="C30" s="134" t="str">
        <f>Proposals!B23</f>
        <v xml:space="preserve">Upstream Well abandonment Planning and Execution Digital Tool </v>
      </c>
      <c r="D30" s="134"/>
      <c r="E30" s="134"/>
      <c r="F30" s="134"/>
      <c r="G30" s="134"/>
      <c r="H30" s="134"/>
      <c r="I30" s="101">
        <f>Proposals!V23</f>
        <v>0</v>
      </c>
      <c r="J30" s="101">
        <f>Proposals!W23</f>
        <v>0</v>
      </c>
      <c r="K30" s="96"/>
      <c r="L30" s="96"/>
      <c r="M30" s="96"/>
      <c r="N30" s="96"/>
      <c r="O30" s="96"/>
      <c r="P30" s="96"/>
      <c r="Q30" s="96"/>
      <c r="R30" s="96"/>
      <c r="S30" s="96"/>
      <c r="T30" s="96"/>
      <c r="U30" s="96"/>
      <c r="V30" s="96"/>
      <c r="W30" s="96"/>
      <c r="X30" s="96"/>
      <c r="Y30" s="96"/>
      <c r="Z30" s="96"/>
      <c r="AA30" s="96"/>
      <c r="AB30" s="96"/>
      <c r="AC30" s="96"/>
      <c r="AD30" s="96"/>
      <c r="AE30" s="96"/>
      <c r="AF30" s="96"/>
      <c r="AG30" s="96"/>
      <c r="AH30" s="96"/>
      <c r="AI30" s="96"/>
      <c r="AJ30" s="96"/>
      <c r="AK30" s="96"/>
      <c r="AL30" s="96"/>
      <c r="AM30" s="96"/>
      <c r="AN30" s="96"/>
      <c r="AO30" s="96"/>
      <c r="AP30" s="96"/>
      <c r="AQ30" s="96"/>
      <c r="AR30" s="96"/>
      <c r="AS30" s="96"/>
      <c r="AT30" s="96"/>
      <c r="AU30" s="96"/>
      <c r="AV30" s="96"/>
      <c r="AW30" s="96"/>
      <c r="AX30" s="96"/>
      <c r="AY30" s="96"/>
      <c r="AZ30" s="96"/>
      <c r="BA30" s="96"/>
      <c r="BB30" s="96"/>
      <c r="BC30" s="96"/>
      <c r="BD30" s="96"/>
      <c r="BE30" s="96"/>
      <c r="BF30" s="96"/>
      <c r="BG30" s="96"/>
      <c r="BH30" s="96"/>
      <c r="BI30" s="96"/>
      <c r="BJ30" s="96"/>
      <c r="BK30" s="96"/>
      <c r="BL30" s="96"/>
      <c r="BM30" s="96"/>
      <c r="BN30" s="96"/>
      <c r="BO30" s="96"/>
      <c r="BP30" s="96"/>
      <c r="BQ30" s="96"/>
      <c r="BR30" s="96"/>
      <c r="BS30" s="96"/>
      <c r="BT30" s="96"/>
      <c r="BU30" s="96"/>
      <c r="BV30" s="96"/>
      <c r="BW30" s="96"/>
      <c r="BX30" s="96"/>
      <c r="BY30" s="96"/>
      <c r="BZ30" s="96"/>
      <c r="CA30" s="96"/>
      <c r="CB30" s="96"/>
      <c r="CC30" s="96"/>
      <c r="CD30" s="96"/>
      <c r="CE30" s="96"/>
      <c r="CF30" s="96"/>
      <c r="CG30" s="96"/>
      <c r="CH30" s="96"/>
      <c r="CI30" s="96"/>
      <c r="CJ30" s="96"/>
      <c r="CK30" s="96"/>
      <c r="CL30" s="96"/>
      <c r="CM30" s="96"/>
      <c r="CN30" s="96"/>
      <c r="CO30" s="96"/>
      <c r="CP30" s="96"/>
      <c r="CQ30" s="96"/>
      <c r="CR30" s="96"/>
      <c r="CS30" s="96"/>
      <c r="CT30" s="96"/>
      <c r="CU30" s="96"/>
      <c r="CV30" s="96"/>
      <c r="CW30" s="96"/>
      <c r="CX30" s="96"/>
      <c r="CY30" s="96"/>
      <c r="CZ30" s="96"/>
      <c r="DA30" s="96"/>
    </row>
    <row r="31" spans="1:105" s="97" customFormat="1" ht="20" hidden="1" customHeight="1">
      <c r="A31" s="96"/>
      <c r="B31" s="100">
        <f>Proposals!A24</f>
        <v>20</v>
      </c>
      <c r="C31" s="134" t="str">
        <f>Proposals!B24</f>
        <v>Risk Modeling assistant for MIT STAMP applications of CAST, STPA</v>
      </c>
      <c r="D31" s="134"/>
      <c r="E31" s="134"/>
      <c r="F31" s="134"/>
      <c r="G31" s="134"/>
      <c r="H31" s="134"/>
      <c r="I31" s="101">
        <f>Proposals!V24</f>
        <v>0</v>
      </c>
      <c r="J31" s="101">
        <f>Proposals!W24</f>
        <v>0</v>
      </c>
      <c r="K31" s="96"/>
      <c r="L31" s="96"/>
      <c r="M31" s="96"/>
      <c r="N31" s="96"/>
      <c r="O31" s="96"/>
      <c r="P31" s="96"/>
      <c r="Q31" s="96"/>
      <c r="R31" s="96"/>
      <c r="S31" s="96"/>
      <c r="T31" s="96"/>
      <c r="U31" s="96"/>
      <c r="V31" s="96"/>
      <c r="W31" s="96"/>
      <c r="X31" s="96"/>
      <c r="Y31" s="96"/>
      <c r="Z31" s="96"/>
      <c r="AA31" s="96"/>
      <c r="AB31" s="96"/>
      <c r="AC31" s="96"/>
      <c r="AD31" s="96"/>
      <c r="AE31" s="96"/>
      <c r="AF31" s="96"/>
      <c r="AG31" s="96"/>
      <c r="AH31" s="96"/>
      <c r="AI31" s="96"/>
      <c r="AJ31" s="96"/>
      <c r="AK31" s="96"/>
      <c r="AL31" s="96"/>
      <c r="AM31" s="96"/>
      <c r="AN31" s="96"/>
      <c r="AO31" s="96"/>
      <c r="AP31" s="96"/>
      <c r="AQ31" s="96"/>
      <c r="AR31" s="96"/>
      <c r="AS31" s="96"/>
      <c r="AT31" s="96"/>
      <c r="AU31" s="96"/>
      <c r="AV31" s="96"/>
      <c r="AW31" s="96"/>
      <c r="AX31" s="96"/>
      <c r="AY31" s="96"/>
      <c r="AZ31" s="96"/>
      <c r="BA31" s="96"/>
      <c r="BB31" s="96"/>
      <c r="BC31" s="96"/>
      <c r="BD31" s="96"/>
      <c r="BE31" s="96"/>
      <c r="BF31" s="96"/>
      <c r="BG31" s="96"/>
      <c r="BH31" s="96"/>
      <c r="BI31" s="96"/>
      <c r="BJ31" s="96"/>
      <c r="BK31" s="96"/>
      <c r="BL31" s="96"/>
      <c r="BM31" s="96"/>
      <c r="BN31" s="96"/>
      <c r="BO31" s="96"/>
      <c r="BP31" s="96"/>
      <c r="BQ31" s="96"/>
      <c r="BR31" s="96"/>
      <c r="BS31" s="96"/>
      <c r="BT31" s="96"/>
      <c r="BU31" s="96"/>
      <c r="BV31" s="96"/>
      <c r="BW31" s="96"/>
      <c r="BX31" s="96"/>
      <c r="BY31" s="96"/>
      <c r="BZ31" s="96"/>
      <c r="CA31" s="96"/>
      <c r="CB31" s="96"/>
      <c r="CC31" s="96"/>
      <c r="CD31" s="96"/>
      <c r="CE31" s="96"/>
      <c r="CF31" s="96"/>
      <c r="CG31" s="96"/>
      <c r="CH31" s="96"/>
      <c r="CI31" s="96"/>
      <c r="CJ31" s="96"/>
      <c r="CK31" s="96"/>
      <c r="CL31" s="96"/>
      <c r="CM31" s="96"/>
      <c r="CN31" s="96"/>
      <c r="CO31" s="96"/>
      <c r="CP31" s="96"/>
      <c r="CQ31" s="96"/>
      <c r="CR31" s="96"/>
      <c r="CS31" s="96"/>
      <c r="CT31" s="96"/>
      <c r="CU31" s="96"/>
      <c r="CV31" s="96"/>
      <c r="CW31" s="96"/>
      <c r="CX31" s="96"/>
      <c r="CY31" s="96"/>
      <c r="CZ31" s="96"/>
      <c r="DA31" s="96"/>
    </row>
    <row r="32" spans="1:105" s="97" customFormat="1" ht="20" hidden="1" customHeight="1">
      <c r="A32" s="96"/>
      <c r="B32" s="100">
        <f>Proposals!A25</f>
        <v>21</v>
      </c>
      <c r="C32" s="134" t="str">
        <f>Proposals!B25</f>
        <v>Heat exchanger fouling resistance evaluation and process improvement</v>
      </c>
      <c r="D32" s="134"/>
      <c r="E32" s="134"/>
      <c r="F32" s="134"/>
      <c r="G32" s="134"/>
      <c r="H32" s="134"/>
      <c r="I32" s="101">
        <f>Proposals!V25</f>
        <v>0</v>
      </c>
      <c r="J32" s="101">
        <f>Proposals!W25</f>
        <v>0</v>
      </c>
      <c r="K32" s="96"/>
      <c r="L32" s="96"/>
      <c r="M32" s="96"/>
      <c r="N32" s="96"/>
      <c r="O32" s="96"/>
      <c r="P32" s="96"/>
      <c r="Q32" s="96"/>
      <c r="R32" s="96"/>
      <c r="S32" s="96"/>
      <c r="T32" s="96"/>
      <c r="U32" s="96"/>
      <c r="V32" s="96"/>
      <c r="W32" s="96"/>
      <c r="X32" s="96"/>
      <c r="Y32" s="96"/>
      <c r="Z32" s="96"/>
      <c r="AA32" s="96"/>
      <c r="AB32" s="96"/>
      <c r="AC32" s="96"/>
      <c r="AD32" s="96"/>
      <c r="AE32" s="96"/>
      <c r="AF32" s="96"/>
      <c r="AG32" s="96"/>
      <c r="AH32" s="96"/>
      <c r="AI32" s="96"/>
      <c r="AJ32" s="96"/>
      <c r="AK32" s="96"/>
      <c r="AL32" s="96"/>
      <c r="AM32" s="96"/>
      <c r="AN32" s="96"/>
      <c r="AO32" s="96"/>
      <c r="AP32" s="96"/>
      <c r="AQ32" s="96"/>
      <c r="AR32" s="96"/>
      <c r="AS32" s="96"/>
      <c r="AT32" s="96"/>
      <c r="AU32" s="96"/>
      <c r="AV32" s="96"/>
      <c r="AW32" s="96"/>
      <c r="AX32" s="96"/>
      <c r="AY32" s="96"/>
      <c r="AZ32" s="96"/>
      <c r="BA32" s="96"/>
      <c r="BB32" s="96"/>
      <c r="BC32" s="96"/>
      <c r="BD32" s="96"/>
      <c r="BE32" s="96"/>
      <c r="BF32" s="96"/>
      <c r="BG32" s="96"/>
      <c r="BH32" s="96"/>
      <c r="BI32" s="96"/>
      <c r="BJ32" s="96"/>
      <c r="BK32" s="96"/>
      <c r="BL32" s="96"/>
      <c r="BM32" s="96"/>
      <c r="BN32" s="96"/>
      <c r="BO32" s="96"/>
      <c r="BP32" s="96"/>
      <c r="BQ32" s="96"/>
      <c r="BR32" s="96"/>
      <c r="BS32" s="96"/>
      <c r="BT32" s="96"/>
      <c r="BU32" s="96"/>
      <c r="BV32" s="96"/>
      <c r="BW32" s="96"/>
      <c r="BX32" s="96"/>
      <c r="BY32" s="96"/>
      <c r="BZ32" s="96"/>
      <c r="CA32" s="96"/>
      <c r="CB32" s="96"/>
      <c r="CC32" s="96"/>
      <c r="CD32" s="96"/>
      <c r="CE32" s="96"/>
      <c r="CF32" s="96"/>
      <c r="CG32" s="96"/>
      <c r="CH32" s="96"/>
      <c r="CI32" s="96"/>
      <c r="CJ32" s="96"/>
      <c r="CK32" s="96"/>
      <c r="CL32" s="96"/>
      <c r="CM32" s="96"/>
      <c r="CN32" s="96"/>
      <c r="CO32" s="96"/>
      <c r="CP32" s="96"/>
      <c r="CQ32" s="96"/>
      <c r="CR32" s="96"/>
      <c r="CS32" s="96"/>
      <c r="CT32" s="96"/>
      <c r="CU32" s="96"/>
      <c r="CV32" s="96"/>
      <c r="CW32" s="96"/>
      <c r="CX32" s="96"/>
      <c r="CY32" s="96"/>
      <c r="CZ32" s="96"/>
      <c r="DA32" s="96"/>
    </row>
    <row r="33" spans="1:105" s="97" customFormat="1" ht="20" hidden="1" customHeight="1">
      <c r="A33" s="96"/>
      <c r="B33" s="100">
        <f>Proposals!A26</f>
        <v>22</v>
      </c>
      <c r="C33" s="134" t="str">
        <f>Proposals!B26</f>
        <v>Unconvention well modeling</v>
      </c>
      <c r="D33" s="134"/>
      <c r="E33" s="134"/>
      <c r="F33" s="134"/>
      <c r="G33" s="134"/>
      <c r="H33" s="134"/>
      <c r="I33" s="101">
        <f>Proposals!V26</f>
        <v>0</v>
      </c>
      <c r="J33" s="101">
        <f>Proposals!W26</f>
        <v>0</v>
      </c>
      <c r="K33" s="96"/>
      <c r="L33" s="96"/>
      <c r="M33" s="96"/>
      <c r="N33" s="96"/>
      <c r="O33" s="96"/>
      <c r="P33" s="96"/>
      <c r="Q33" s="96"/>
      <c r="R33" s="96"/>
      <c r="S33" s="96"/>
      <c r="T33" s="96"/>
      <c r="U33" s="96"/>
      <c r="V33" s="96"/>
      <c r="W33" s="96"/>
      <c r="X33" s="96"/>
      <c r="Y33" s="96"/>
      <c r="Z33" s="96"/>
      <c r="AA33" s="96"/>
      <c r="AB33" s="96"/>
      <c r="AC33" s="96"/>
      <c r="AD33" s="96"/>
      <c r="AE33" s="96"/>
      <c r="AF33" s="96"/>
      <c r="AG33" s="96"/>
      <c r="AH33" s="96"/>
      <c r="AI33" s="96"/>
      <c r="AJ33" s="96"/>
      <c r="AK33" s="96"/>
      <c r="AL33" s="96"/>
      <c r="AM33" s="96"/>
      <c r="AN33" s="96"/>
      <c r="AO33" s="96"/>
      <c r="AP33" s="96"/>
      <c r="AQ33" s="96"/>
      <c r="AR33" s="96"/>
      <c r="AS33" s="96"/>
      <c r="AT33" s="96"/>
      <c r="AU33" s="96"/>
      <c r="AV33" s="96"/>
      <c r="AW33" s="96"/>
      <c r="AX33" s="96"/>
      <c r="AY33" s="96"/>
      <c r="AZ33" s="96"/>
      <c r="BA33" s="96"/>
      <c r="BB33" s="96"/>
      <c r="BC33" s="96"/>
      <c r="BD33" s="96"/>
      <c r="BE33" s="96"/>
      <c r="BF33" s="96"/>
      <c r="BG33" s="96"/>
      <c r="BH33" s="96"/>
      <c r="BI33" s="96"/>
      <c r="BJ33" s="96"/>
      <c r="BK33" s="96"/>
      <c r="BL33" s="96"/>
      <c r="BM33" s="96"/>
      <c r="BN33" s="96"/>
      <c r="BO33" s="96"/>
      <c r="BP33" s="96"/>
      <c r="BQ33" s="96"/>
      <c r="BR33" s="96"/>
      <c r="BS33" s="96"/>
      <c r="BT33" s="96"/>
      <c r="BU33" s="96"/>
      <c r="BV33" s="96"/>
      <c r="BW33" s="96"/>
      <c r="BX33" s="96"/>
      <c r="BY33" s="96"/>
      <c r="BZ33" s="96"/>
      <c r="CA33" s="96"/>
      <c r="CB33" s="96"/>
      <c r="CC33" s="96"/>
      <c r="CD33" s="96"/>
      <c r="CE33" s="96"/>
      <c r="CF33" s="96"/>
      <c r="CG33" s="96"/>
      <c r="CH33" s="96"/>
      <c r="CI33" s="96"/>
      <c r="CJ33" s="96"/>
      <c r="CK33" s="96"/>
      <c r="CL33" s="96"/>
      <c r="CM33" s="96"/>
      <c r="CN33" s="96"/>
      <c r="CO33" s="96"/>
      <c r="CP33" s="96"/>
      <c r="CQ33" s="96"/>
      <c r="CR33" s="96"/>
      <c r="CS33" s="96"/>
      <c r="CT33" s="96"/>
      <c r="CU33" s="96"/>
      <c r="CV33" s="96"/>
      <c r="CW33" s="96"/>
      <c r="CX33" s="96"/>
      <c r="CY33" s="96"/>
      <c r="CZ33" s="96"/>
      <c r="DA33" s="96"/>
    </row>
    <row r="34" spans="1:105" s="97" customFormat="1" ht="20" hidden="1" customHeight="1">
      <c r="A34" s="96"/>
      <c r="B34" s="100">
        <f>Proposals!A27</f>
        <v>26</v>
      </c>
      <c r="C34" s="134" t="str">
        <f>Proposals!B27</f>
        <v>Sales and Trading 1</v>
      </c>
      <c r="D34" s="134"/>
      <c r="E34" s="134"/>
      <c r="F34" s="134"/>
      <c r="G34" s="134"/>
      <c r="H34" s="134"/>
      <c r="I34" s="101">
        <f>Proposals!V27</f>
        <v>0</v>
      </c>
      <c r="J34" s="101">
        <f>Proposals!W27</f>
        <v>0</v>
      </c>
      <c r="K34" s="96"/>
      <c r="L34" s="96"/>
      <c r="M34" s="96"/>
      <c r="N34" s="96"/>
      <c r="O34" s="96"/>
      <c r="P34" s="96"/>
      <c r="Q34" s="96"/>
      <c r="R34" s="96"/>
      <c r="S34" s="96"/>
      <c r="T34" s="96"/>
      <c r="U34" s="96"/>
      <c r="V34" s="96"/>
      <c r="W34" s="96"/>
      <c r="X34" s="96"/>
      <c r="Y34" s="96"/>
      <c r="Z34" s="96"/>
      <c r="AA34" s="96"/>
      <c r="AB34" s="96"/>
      <c r="AC34" s="96"/>
      <c r="AD34" s="96"/>
      <c r="AE34" s="96"/>
      <c r="AF34" s="96"/>
      <c r="AG34" s="96"/>
      <c r="AH34" s="96"/>
      <c r="AI34" s="96"/>
      <c r="AJ34" s="96"/>
      <c r="AK34" s="96"/>
      <c r="AL34" s="96"/>
      <c r="AM34" s="96"/>
      <c r="AN34" s="96"/>
      <c r="AO34" s="96"/>
      <c r="AP34" s="96"/>
      <c r="AQ34" s="96"/>
      <c r="AR34" s="96"/>
      <c r="AS34" s="96"/>
      <c r="AT34" s="96"/>
      <c r="AU34" s="96"/>
      <c r="AV34" s="96"/>
      <c r="AW34" s="96"/>
      <c r="AX34" s="96"/>
      <c r="AY34" s="96"/>
      <c r="AZ34" s="96"/>
      <c r="BA34" s="96"/>
      <c r="BB34" s="96"/>
      <c r="BC34" s="96"/>
      <c r="BD34" s="96"/>
      <c r="BE34" s="96"/>
      <c r="BF34" s="96"/>
      <c r="BG34" s="96"/>
      <c r="BH34" s="96"/>
      <c r="BI34" s="96"/>
      <c r="BJ34" s="96"/>
      <c r="BK34" s="96"/>
      <c r="BL34" s="96"/>
      <c r="BM34" s="96"/>
      <c r="BN34" s="96"/>
      <c r="BO34" s="96"/>
      <c r="BP34" s="96"/>
      <c r="BQ34" s="96"/>
      <c r="BR34" s="96"/>
      <c r="BS34" s="96"/>
      <c r="BT34" s="96"/>
      <c r="BU34" s="96"/>
      <c r="BV34" s="96"/>
      <c r="BW34" s="96"/>
      <c r="BX34" s="96"/>
      <c r="BY34" s="96"/>
      <c r="BZ34" s="96"/>
      <c r="CA34" s="96"/>
      <c r="CB34" s="96"/>
      <c r="CC34" s="96"/>
      <c r="CD34" s="96"/>
      <c r="CE34" s="96"/>
      <c r="CF34" s="96"/>
      <c r="CG34" s="96"/>
      <c r="CH34" s="96"/>
      <c r="CI34" s="96"/>
      <c r="CJ34" s="96"/>
      <c r="CK34" s="96"/>
      <c r="CL34" s="96"/>
      <c r="CM34" s="96"/>
      <c r="CN34" s="96"/>
      <c r="CO34" s="96"/>
      <c r="CP34" s="96"/>
      <c r="CQ34" s="96"/>
      <c r="CR34" s="96"/>
      <c r="CS34" s="96"/>
      <c r="CT34" s="96"/>
      <c r="CU34" s="96"/>
      <c r="CV34" s="96"/>
      <c r="CW34" s="96"/>
      <c r="CX34" s="96"/>
      <c r="CY34" s="96"/>
      <c r="CZ34" s="96"/>
      <c r="DA34" s="96"/>
    </row>
    <row r="35" spans="1:105" s="97" customFormat="1" ht="20" hidden="1" customHeight="1">
      <c r="A35" s="96"/>
      <c r="B35" s="100">
        <f>Proposals!A28</f>
        <v>27</v>
      </c>
      <c r="C35" s="134" t="str">
        <f>Proposals!B28</f>
        <v>Sales and Trading 2</v>
      </c>
      <c r="D35" s="134"/>
      <c r="E35" s="134"/>
      <c r="F35" s="134"/>
      <c r="G35" s="134"/>
      <c r="H35" s="134"/>
      <c r="I35" s="101">
        <f>Proposals!V28</f>
        <v>0</v>
      </c>
      <c r="J35" s="101">
        <f>Proposals!W28</f>
        <v>0</v>
      </c>
      <c r="K35" s="96"/>
      <c r="L35" s="96"/>
      <c r="M35" s="96"/>
      <c r="N35" s="96"/>
      <c r="O35" s="96"/>
      <c r="P35" s="96"/>
      <c r="Q35" s="96"/>
      <c r="R35" s="96"/>
      <c r="S35" s="96"/>
      <c r="T35" s="96"/>
      <c r="U35" s="96"/>
      <c r="V35" s="96"/>
      <c r="W35" s="96"/>
      <c r="X35" s="96"/>
      <c r="Y35" s="96"/>
      <c r="Z35" s="96"/>
      <c r="AA35" s="96"/>
      <c r="AB35" s="96"/>
      <c r="AC35" s="96"/>
      <c r="AD35" s="96"/>
      <c r="AE35" s="96"/>
      <c r="AF35" s="96"/>
      <c r="AG35" s="96"/>
      <c r="AH35" s="96"/>
      <c r="AI35" s="96"/>
      <c r="AJ35" s="96"/>
      <c r="AK35" s="96"/>
      <c r="AL35" s="96"/>
      <c r="AM35" s="96"/>
      <c r="AN35" s="96"/>
      <c r="AO35" s="96"/>
      <c r="AP35" s="96"/>
      <c r="AQ35" s="96"/>
      <c r="AR35" s="96"/>
      <c r="AS35" s="96"/>
      <c r="AT35" s="96"/>
      <c r="AU35" s="96"/>
      <c r="AV35" s="96"/>
      <c r="AW35" s="96"/>
      <c r="AX35" s="96"/>
      <c r="AY35" s="96"/>
      <c r="AZ35" s="96"/>
      <c r="BA35" s="96"/>
      <c r="BB35" s="96"/>
      <c r="BC35" s="96"/>
      <c r="BD35" s="96"/>
      <c r="BE35" s="96"/>
      <c r="BF35" s="96"/>
      <c r="BG35" s="96"/>
      <c r="BH35" s="96"/>
      <c r="BI35" s="96"/>
      <c r="BJ35" s="96"/>
      <c r="BK35" s="96"/>
      <c r="BL35" s="96"/>
      <c r="BM35" s="96"/>
      <c r="BN35" s="96"/>
      <c r="BO35" s="96"/>
      <c r="BP35" s="96"/>
      <c r="BQ35" s="96"/>
      <c r="BR35" s="96"/>
      <c r="BS35" s="96"/>
      <c r="BT35" s="96"/>
      <c r="BU35" s="96"/>
      <c r="BV35" s="96"/>
      <c r="BW35" s="96"/>
      <c r="BX35" s="96"/>
      <c r="BY35" s="96"/>
      <c r="BZ35" s="96"/>
      <c r="CA35" s="96"/>
      <c r="CB35" s="96"/>
      <c r="CC35" s="96"/>
      <c r="CD35" s="96"/>
      <c r="CE35" s="96"/>
      <c r="CF35" s="96"/>
      <c r="CG35" s="96"/>
      <c r="CH35" s="96"/>
      <c r="CI35" s="96"/>
      <c r="CJ35" s="96"/>
      <c r="CK35" s="96"/>
      <c r="CL35" s="96"/>
      <c r="CM35" s="96"/>
      <c r="CN35" s="96"/>
      <c r="CO35" s="96"/>
      <c r="CP35" s="96"/>
      <c r="CQ35" s="96"/>
      <c r="CR35" s="96"/>
      <c r="CS35" s="96"/>
      <c r="CT35" s="96"/>
      <c r="CU35" s="96"/>
      <c r="CV35" s="96"/>
      <c r="CW35" s="96"/>
      <c r="CX35" s="96"/>
      <c r="CY35" s="96"/>
      <c r="CZ35" s="96"/>
      <c r="DA35" s="96"/>
    </row>
    <row r="36" spans="1:105" s="97" customFormat="1" ht="20" customHeight="1">
      <c r="A36" s="96"/>
      <c r="B36" s="100">
        <f>Proposals!A29</f>
        <v>28</v>
      </c>
      <c r="C36" s="134" t="str">
        <f>Proposals!B29</f>
        <v xml:space="preserve">WellSafe Well Control Drills </v>
      </c>
      <c r="D36" s="134"/>
      <c r="E36" s="134"/>
      <c r="F36" s="134"/>
      <c r="G36" s="134"/>
      <c r="H36" s="134"/>
      <c r="I36" s="101">
        <f>Proposals!V29</f>
        <v>0.48333333333333328</v>
      </c>
      <c r="J36" s="101">
        <f>Proposals!W29</f>
        <v>0.7333333333333335</v>
      </c>
      <c r="K36" s="96"/>
      <c r="L36" s="96"/>
      <c r="M36" s="96"/>
      <c r="N36" s="96"/>
      <c r="O36" s="96"/>
      <c r="P36" s="96"/>
      <c r="Q36" s="96"/>
      <c r="R36" s="96"/>
      <c r="S36" s="96"/>
      <c r="T36" s="96"/>
      <c r="U36" s="96"/>
      <c r="V36" s="96"/>
      <c r="W36" s="96"/>
      <c r="X36" s="96"/>
      <c r="Y36" s="96"/>
      <c r="Z36" s="96"/>
      <c r="AA36" s="96"/>
      <c r="AB36" s="96"/>
      <c r="AC36" s="96"/>
      <c r="AD36" s="96"/>
      <c r="AE36" s="96"/>
      <c r="AF36" s="96"/>
      <c r="AG36" s="96"/>
      <c r="AH36" s="96"/>
      <c r="AI36" s="96"/>
      <c r="AJ36" s="96"/>
      <c r="AK36" s="96"/>
      <c r="AL36" s="96"/>
      <c r="AM36" s="96"/>
      <c r="AN36" s="96"/>
      <c r="AO36" s="96"/>
      <c r="AP36" s="96"/>
      <c r="AQ36" s="96"/>
      <c r="AR36" s="96"/>
      <c r="AS36" s="96"/>
      <c r="AT36" s="96"/>
      <c r="AU36" s="96"/>
      <c r="AV36" s="96"/>
      <c r="AW36" s="96"/>
      <c r="AX36" s="96"/>
      <c r="AY36" s="96"/>
      <c r="AZ36" s="96"/>
      <c r="BA36" s="96"/>
      <c r="BB36" s="96"/>
      <c r="BC36" s="96"/>
      <c r="BD36" s="96"/>
      <c r="BE36" s="96"/>
      <c r="BF36" s="96"/>
      <c r="BG36" s="96"/>
      <c r="BH36" s="96"/>
      <c r="BI36" s="96"/>
      <c r="BJ36" s="96"/>
      <c r="BK36" s="96"/>
      <c r="BL36" s="96"/>
      <c r="BM36" s="96"/>
      <c r="BN36" s="96"/>
      <c r="BO36" s="96"/>
      <c r="BP36" s="96"/>
      <c r="BQ36" s="96"/>
      <c r="BR36" s="96"/>
      <c r="BS36" s="96"/>
      <c r="BT36" s="96"/>
      <c r="BU36" s="96"/>
      <c r="BV36" s="96"/>
      <c r="BW36" s="96"/>
      <c r="BX36" s="96"/>
      <c r="BY36" s="96"/>
      <c r="BZ36" s="96"/>
      <c r="CA36" s="96"/>
      <c r="CB36" s="96"/>
      <c r="CC36" s="96"/>
      <c r="CD36" s="96"/>
      <c r="CE36" s="96"/>
      <c r="CF36" s="96"/>
      <c r="CG36" s="96"/>
      <c r="CH36" s="96"/>
      <c r="CI36" s="96"/>
      <c r="CJ36" s="96"/>
      <c r="CK36" s="96"/>
      <c r="CL36" s="96"/>
      <c r="CM36" s="96"/>
      <c r="CN36" s="96"/>
      <c r="CO36" s="96"/>
      <c r="CP36" s="96"/>
      <c r="CQ36" s="96"/>
      <c r="CR36" s="96"/>
      <c r="CS36" s="96"/>
      <c r="CT36" s="96"/>
      <c r="CU36" s="96"/>
      <c r="CV36" s="96"/>
      <c r="CW36" s="96"/>
      <c r="CX36" s="96"/>
      <c r="CY36" s="96"/>
      <c r="CZ36" s="96"/>
      <c r="DA36" s="96"/>
    </row>
    <row r="37" spans="1:105" s="97" customFormat="1" ht="20" customHeight="1">
      <c r="A37" s="96"/>
      <c r="B37" s="100">
        <f>Proposals!A30</f>
        <v>29</v>
      </c>
      <c r="C37" s="134" t="str">
        <f>Proposals!B30</f>
        <v>Completion components and acid compatibility</v>
      </c>
      <c r="D37" s="134"/>
      <c r="E37" s="134"/>
      <c r="F37" s="134"/>
      <c r="G37" s="134"/>
      <c r="H37" s="134"/>
      <c r="I37" s="101">
        <f>Proposals!V30</f>
        <v>0.31666666666666665</v>
      </c>
      <c r="J37" s="101">
        <f>Proposals!W30</f>
        <v>0.54999999999999993</v>
      </c>
      <c r="K37" s="96"/>
      <c r="L37" s="96"/>
      <c r="M37" s="96"/>
      <c r="N37" s="96"/>
      <c r="O37" s="96"/>
      <c r="P37" s="96"/>
      <c r="Q37" s="96"/>
      <c r="R37" s="96"/>
      <c r="S37" s="96"/>
      <c r="T37" s="96"/>
      <c r="U37" s="96"/>
      <c r="V37" s="96"/>
      <c r="W37" s="96"/>
      <c r="X37" s="96"/>
      <c r="Y37" s="96"/>
      <c r="Z37" s="96"/>
      <c r="AA37" s="96"/>
      <c r="AB37" s="96"/>
      <c r="AC37" s="96"/>
      <c r="AD37" s="96"/>
      <c r="AE37" s="96"/>
      <c r="AF37" s="96"/>
      <c r="AG37" s="96"/>
      <c r="AH37" s="96"/>
      <c r="AI37" s="96"/>
      <c r="AJ37" s="96"/>
      <c r="AK37" s="96"/>
      <c r="AL37" s="96"/>
      <c r="AM37" s="96"/>
      <c r="AN37" s="96"/>
      <c r="AO37" s="96"/>
      <c r="AP37" s="96"/>
      <c r="AQ37" s="96"/>
      <c r="AR37" s="96"/>
      <c r="AS37" s="96"/>
      <c r="AT37" s="96"/>
      <c r="AU37" s="96"/>
      <c r="AV37" s="96"/>
      <c r="AW37" s="96"/>
      <c r="AX37" s="96"/>
      <c r="AY37" s="96"/>
      <c r="AZ37" s="96"/>
      <c r="BA37" s="96"/>
      <c r="BB37" s="96"/>
      <c r="BC37" s="96"/>
      <c r="BD37" s="96"/>
      <c r="BE37" s="96"/>
      <c r="BF37" s="96"/>
      <c r="BG37" s="96"/>
      <c r="BH37" s="96"/>
      <c r="BI37" s="96"/>
      <c r="BJ37" s="96"/>
      <c r="BK37" s="96"/>
      <c r="BL37" s="96"/>
      <c r="BM37" s="96"/>
      <c r="BN37" s="96"/>
      <c r="BO37" s="96"/>
      <c r="BP37" s="96"/>
      <c r="BQ37" s="96"/>
      <c r="BR37" s="96"/>
      <c r="BS37" s="96"/>
      <c r="BT37" s="96"/>
      <c r="BU37" s="96"/>
      <c r="BV37" s="96"/>
      <c r="BW37" s="96"/>
      <c r="BX37" s="96"/>
      <c r="BY37" s="96"/>
      <c r="BZ37" s="96"/>
      <c r="CA37" s="96"/>
      <c r="CB37" s="96"/>
      <c r="CC37" s="96"/>
      <c r="CD37" s="96"/>
      <c r="CE37" s="96"/>
      <c r="CF37" s="96"/>
      <c r="CG37" s="96"/>
      <c r="CH37" s="96"/>
      <c r="CI37" s="96"/>
      <c r="CJ37" s="96"/>
      <c r="CK37" s="96"/>
      <c r="CL37" s="96"/>
      <c r="CM37" s="96"/>
      <c r="CN37" s="96"/>
      <c r="CO37" s="96"/>
      <c r="CP37" s="96"/>
      <c r="CQ37" s="96"/>
      <c r="CR37" s="96"/>
      <c r="CS37" s="96"/>
      <c r="CT37" s="96"/>
      <c r="CU37" s="96"/>
      <c r="CV37" s="96"/>
      <c r="CW37" s="96"/>
      <c r="CX37" s="96"/>
      <c r="CY37" s="96"/>
      <c r="CZ37" s="96"/>
      <c r="DA37" s="96"/>
    </row>
    <row r="38" spans="1:105" s="97" customFormat="1" ht="20" customHeight="1">
      <c r="A38" s="96"/>
      <c r="B38" s="100">
        <f>Proposals!A31</f>
        <v>30</v>
      </c>
      <c r="C38" s="134" t="str">
        <f>Proposals!B31</f>
        <v xml:space="preserve">Edge Real Time Monitoring </v>
      </c>
      <c r="D38" s="134"/>
      <c r="E38" s="134"/>
      <c r="F38" s="134"/>
      <c r="G38" s="134"/>
      <c r="H38" s="134"/>
      <c r="I38" s="101">
        <f>Proposals!V31</f>
        <v>0.35</v>
      </c>
      <c r="J38" s="101">
        <f>Proposals!W31</f>
        <v>0.55000000000000004</v>
      </c>
      <c r="K38" s="96"/>
      <c r="L38" s="96"/>
      <c r="M38" s="96"/>
      <c r="N38" s="96"/>
      <c r="O38" s="96"/>
      <c r="P38" s="96"/>
      <c r="Q38" s="96"/>
      <c r="R38" s="96"/>
      <c r="S38" s="96"/>
      <c r="T38" s="96"/>
      <c r="U38" s="96"/>
      <c r="V38" s="96"/>
      <c r="W38" s="96"/>
      <c r="X38" s="96"/>
      <c r="Y38" s="96"/>
      <c r="Z38" s="96"/>
      <c r="AA38" s="96"/>
      <c r="AB38" s="96"/>
      <c r="AC38" s="96"/>
      <c r="AD38" s="96"/>
      <c r="AE38" s="96"/>
      <c r="AF38" s="96"/>
      <c r="AG38" s="96"/>
      <c r="AH38" s="96"/>
      <c r="AI38" s="96"/>
      <c r="AJ38" s="96"/>
      <c r="AK38" s="96"/>
      <c r="AL38" s="96"/>
      <c r="AM38" s="96"/>
      <c r="AN38" s="96"/>
      <c r="AO38" s="96"/>
      <c r="AP38" s="96"/>
      <c r="AQ38" s="96"/>
      <c r="AR38" s="96"/>
      <c r="AS38" s="96"/>
      <c r="AT38" s="96"/>
      <c r="AU38" s="96"/>
      <c r="AV38" s="96"/>
      <c r="AW38" s="96"/>
      <c r="AX38" s="96"/>
      <c r="AY38" s="96"/>
      <c r="AZ38" s="96"/>
      <c r="BA38" s="96"/>
      <c r="BB38" s="96"/>
      <c r="BC38" s="96"/>
      <c r="BD38" s="96"/>
      <c r="BE38" s="96"/>
      <c r="BF38" s="96"/>
      <c r="BG38" s="96"/>
      <c r="BH38" s="96"/>
      <c r="BI38" s="96"/>
      <c r="BJ38" s="96"/>
      <c r="BK38" s="96"/>
      <c r="BL38" s="96"/>
      <c r="BM38" s="96"/>
      <c r="BN38" s="96"/>
      <c r="BO38" s="96"/>
      <c r="BP38" s="96"/>
      <c r="BQ38" s="96"/>
      <c r="BR38" s="96"/>
      <c r="BS38" s="96"/>
      <c r="BT38" s="96"/>
      <c r="BU38" s="96"/>
      <c r="BV38" s="96"/>
      <c r="BW38" s="96"/>
      <c r="BX38" s="96"/>
      <c r="BY38" s="96"/>
      <c r="BZ38" s="96"/>
      <c r="CA38" s="96"/>
      <c r="CB38" s="96"/>
      <c r="CC38" s="96"/>
      <c r="CD38" s="96"/>
      <c r="CE38" s="96"/>
      <c r="CF38" s="96"/>
      <c r="CG38" s="96"/>
      <c r="CH38" s="96"/>
      <c r="CI38" s="96"/>
      <c r="CJ38" s="96"/>
      <c r="CK38" s="96"/>
      <c r="CL38" s="96"/>
      <c r="CM38" s="96"/>
      <c r="CN38" s="96"/>
      <c r="CO38" s="96"/>
      <c r="CP38" s="96"/>
      <c r="CQ38" s="96"/>
      <c r="CR38" s="96"/>
      <c r="CS38" s="96"/>
      <c r="CT38" s="96"/>
      <c r="CU38" s="96"/>
      <c r="CV38" s="96"/>
      <c r="CW38" s="96"/>
      <c r="CX38" s="96"/>
      <c r="CY38" s="96"/>
      <c r="CZ38" s="96"/>
      <c r="DA38" s="96"/>
    </row>
    <row r="39" spans="1:105" s="97" customFormat="1" ht="20" hidden="1" customHeight="1">
      <c r="A39" s="96"/>
      <c r="B39" s="100">
        <f>Proposals!A32</f>
        <v>31</v>
      </c>
      <c r="C39" s="134" t="str">
        <f>Proposals!B32</f>
        <v>Manufacturing Use Case 1</v>
      </c>
      <c r="D39" s="134"/>
      <c r="E39" s="134"/>
      <c r="F39" s="134"/>
      <c r="G39" s="134"/>
      <c r="H39" s="134"/>
      <c r="I39" s="101">
        <f>Proposals!V32</f>
        <v>0</v>
      </c>
      <c r="J39" s="101">
        <f>Proposals!W32</f>
        <v>0</v>
      </c>
      <c r="K39" s="96"/>
      <c r="L39" s="96"/>
      <c r="M39" s="96"/>
      <c r="N39" s="96"/>
      <c r="O39" s="96"/>
      <c r="P39" s="96"/>
      <c r="Q39" s="96"/>
      <c r="R39" s="96"/>
      <c r="S39" s="96"/>
      <c r="T39" s="96"/>
      <c r="U39" s="96"/>
      <c r="V39" s="96"/>
      <c r="W39" s="96"/>
      <c r="X39" s="96"/>
      <c r="Y39" s="96"/>
      <c r="Z39" s="96"/>
      <c r="AA39" s="96"/>
      <c r="AB39" s="96"/>
      <c r="AC39" s="96"/>
      <c r="AD39" s="96"/>
      <c r="AE39" s="96"/>
      <c r="AF39" s="96"/>
      <c r="AG39" s="96"/>
      <c r="AH39" s="96"/>
      <c r="AI39" s="96"/>
      <c r="AJ39" s="96"/>
      <c r="AK39" s="96"/>
      <c r="AL39" s="96"/>
      <c r="AM39" s="96"/>
      <c r="AN39" s="96"/>
      <c r="AO39" s="96"/>
      <c r="AP39" s="96"/>
      <c r="AQ39" s="96"/>
      <c r="AR39" s="96"/>
      <c r="AS39" s="96"/>
      <c r="AT39" s="96"/>
      <c r="AU39" s="96"/>
      <c r="AV39" s="96"/>
      <c r="AW39" s="96"/>
      <c r="AX39" s="96"/>
      <c r="AY39" s="96"/>
      <c r="AZ39" s="96"/>
      <c r="BA39" s="96"/>
      <c r="BB39" s="96"/>
      <c r="BC39" s="96"/>
      <c r="BD39" s="96"/>
      <c r="BE39" s="96"/>
      <c r="BF39" s="96"/>
      <c r="BG39" s="96"/>
      <c r="BH39" s="96"/>
      <c r="BI39" s="96"/>
      <c r="BJ39" s="96"/>
      <c r="BK39" s="96"/>
      <c r="BL39" s="96"/>
      <c r="BM39" s="96"/>
      <c r="BN39" s="96"/>
      <c r="BO39" s="96"/>
      <c r="BP39" s="96"/>
      <c r="BQ39" s="96"/>
      <c r="BR39" s="96"/>
      <c r="BS39" s="96"/>
      <c r="BT39" s="96"/>
      <c r="BU39" s="96"/>
      <c r="BV39" s="96"/>
      <c r="BW39" s="96"/>
      <c r="BX39" s="96"/>
      <c r="BY39" s="96"/>
      <c r="BZ39" s="96"/>
      <c r="CA39" s="96"/>
      <c r="CB39" s="96"/>
      <c r="CC39" s="96"/>
      <c r="CD39" s="96"/>
      <c r="CE39" s="96"/>
      <c r="CF39" s="96"/>
      <c r="CG39" s="96"/>
      <c r="CH39" s="96"/>
      <c r="CI39" s="96"/>
      <c r="CJ39" s="96"/>
      <c r="CK39" s="96"/>
      <c r="CL39" s="96"/>
      <c r="CM39" s="96"/>
      <c r="CN39" s="96"/>
      <c r="CO39" s="96"/>
      <c r="CP39" s="96"/>
      <c r="CQ39" s="96"/>
      <c r="CR39" s="96"/>
      <c r="CS39" s="96"/>
      <c r="CT39" s="96"/>
      <c r="CU39" s="96"/>
      <c r="CV39" s="96"/>
      <c r="CW39" s="96"/>
      <c r="CX39" s="96"/>
      <c r="CY39" s="96"/>
      <c r="CZ39" s="96"/>
      <c r="DA39" s="96"/>
    </row>
    <row r="40" spans="1:105" s="97" customFormat="1" ht="20" hidden="1" customHeight="1">
      <c r="A40" s="96"/>
      <c r="B40" s="100">
        <f>Proposals!A33</f>
        <v>32</v>
      </c>
      <c r="C40" s="134">
        <f>Proposals!B33</f>
        <v>0</v>
      </c>
      <c r="D40" s="134"/>
      <c r="E40" s="134"/>
      <c r="F40" s="134"/>
      <c r="G40" s="134"/>
      <c r="H40" s="134"/>
      <c r="I40" s="101">
        <f>Proposals!V33</f>
        <v>0</v>
      </c>
      <c r="J40" s="101">
        <f>Proposals!W33</f>
        <v>0</v>
      </c>
      <c r="K40" s="96"/>
      <c r="L40" s="96"/>
      <c r="M40" s="96"/>
      <c r="N40" s="96"/>
      <c r="O40" s="96"/>
      <c r="P40" s="96"/>
      <c r="Q40" s="96"/>
      <c r="R40" s="96"/>
      <c r="S40" s="96"/>
      <c r="T40" s="96"/>
      <c r="U40" s="96"/>
      <c r="V40" s="96"/>
      <c r="W40" s="96"/>
      <c r="X40" s="96"/>
      <c r="Y40" s="96"/>
      <c r="Z40" s="96"/>
      <c r="AA40" s="96"/>
      <c r="AB40" s="96"/>
      <c r="AC40" s="96"/>
      <c r="AD40" s="96"/>
      <c r="AE40" s="96"/>
      <c r="AF40" s="96"/>
      <c r="AG40" s="96"/>
      <c r="AH40" s="96"/>
      <c r="AI40" s="96"/>
      <c r="AJ40" s="96"/>
      <c r="AK40" s="96"/>
      <c r="AL40" s="96"/>
      <c r="AM40" s="96"/>
      <c r="AN40" s="96"/>
      <c r="AO40" s="96"/>
      <c r="AP40" s="96"/>
      <c r="AQ40" s="96"/>
      <c r="AR40" s="96"/>
      <c r="AS40" s="96"/>
      <c r="AT40" s="96"/>
      <c r="AU40" s="96"/>
      <c r="AV40" s="96"/>
      <c r="AW40" s="96"/>
      <c r="AX40" s="96"/>
      <c r="AY40" s="96"/>
      <c r="AZ40" s="96"/>
      <c r="BA40" s="96"/>
      <c r="BB40" s="96"/>
      <c r="BC40" s="96"/>
      <c r="BD40" s="96"/>
      <c r="BE40" s="96"/>
      <c r="BF40" s="96"/>
      <c r="BG40" s="96"/>
      <c r="BH40" s="96"/>
      <c r="BI40" s="96"/>
      <c r="BJ40" s="96"/>
      <c r="BK40" s="96"/>
      <c r="BL40" s="96"/>
      <c r="BM40" s="96"/>
      <c r="BN40" s="96"/>
      <c r="BO40" s="96"/>
      <c r="BP40" s="96"/>
      <c r="BQ40" s="96"/>
      <c r="BR40" s="96"/>
      <c r="BS40" s="96"/>
      <c r="BT40" s="96"/>
      <c r="BU40" s="96"/>
      <c r="BV40" s="96"/>
      <c r="BW40" s="96"/>
      <c r="BX40" s="96"/>
      <c r="BY40" s="96"/>
      <c r="BZ40" s="96"/>
      <c r="CA40" s="96"/>
      <c r="CB40" s="96"/>
      <c r="CC40" s="96"/>
      <c r="CD40" s="96"/>
      <c r="CE40" s="96"/>
      <c r="CF40" s="96"/>
      <c r="CG40" s="96"/>
      <c r="CH40" s="96"/>
      <c r="CI40" s="96"/>
      <c r="CJ40" s="96"/>
      <c r="CK40" s="96"/>
      <c r="CL40" s="96"/>
      <c r="CM40" s="96"/>
      <c r="CN40" s="96"/>
      <c r="CO40" s="96"/>
      <c r="CP40" s="96"/>
      <c r="CQ40" s="96"/>
      <c r="CR40" s="96"/>
      <c r="CS40" s="96"/>
      <c r="CT40" s="96"/>
      <c r="CU40" s="96"/>
      <c r="CV40" s="96"/>
      <c r="CW40" s="96"/>
      <c r="CX40" s="96"/>
      <c r="CY40" s="96"/>
      <c r="CZ40" s="96"/>
      <c r="DA40" s="96"/>
    </row>
    <row r="41" spans="1:105" s="97" customFormat="1" ht="20" hidden="1" customHeight="1">
      <c r="A41" s="96"/>
      <c r="B41" s="100">
        <f>Proposals!A34</f>
        <v>33</v>
      </c>
      <c r="C41" s="134">
        <f>Proposals!B34</f>
        <v>0</v>
      </c>
      <c r="D41" s="134"/>
      <c r="E41" s="134"/>
      <c r="F41" s="134"/>
      <c r="G41" s="134"/>
      <c r="H41" s="134"/>
      <c r="I41" s="101">
        <f>Proposals!V34</f>
        <v>0</v>
      </c>
      <c r="J41" s="101">
        <f>Proposals!W34</f>
        <v>0</v>
      </c>
      <c r="K41" s="96"/>
      <c r="L41" s="96"/>
      <c r="M41" s="96"/>
      <c r="N41" s="96"/>
      <c r="O41" s="96"/>
      <c r="P41" s="96"/>
      <c r="Q41" s="96"/>
      <c r="R41" s="96"/>
      <c r="S41" s="96"/>
      <c r="T41" s="96"/>
      <c r="U41" s="96"/>
      <c r="V41" s="96"/>
      <c r="W41" s="96"/>
      <c r="X41" s="96"/>
      <c r="Y41" s="96"/>
      <c r="Z41" s="96"/>
      <c r="AA41" s="96"/>
      <c r="AB41" s="96"/>
      <c r="AC41" s="96"/>
      <c r="AD41" s="96"/>
      <c r="AE41" s="96"/>
      <c r="AF41" s="96"/>
      <c r="AG41" s="96"/>
      <c r="AH41" s="96"/>
      <c r="AI41" s="96"/>
      <c r="AJ41" s="96"/>
      <c r="AK41" s="96"/>
      <c r="AL41" s="96"/>
      <c r="AM41" s="96"/>
      <c r="AN41" s="96"/>
      <c r="AO41" s="96"/>
      <c r="AP41" s="96"/>
      <c r="AQ41" s="96"/>
      <c r="AR41" s="96"/>
      <c r="AS41" s="96"/>
      <c r="AT41" s="96"/>
      <c r="AU41" s="96"/>
      <c r="AV41" s="96"/>
      <c r="AW41" s="96"/>
      <c r="AX41" s="96"/>
      <c r="AY41" s="96"/>
      <c r="AZ41" s="96"/>
      <c r="BA41" s="96"/>
      <c r="BB41" s="96"/>
      <c r="BC41" s="96"/>
      <c r="BD41" s="96"/>
      <c r="BE41" s="96"/>
      <c r="BF41" s="96"/>
      <c r="BG41" s="96"/>
      <c r="BH41" s="96"/>
      <c r="BI41" s="96"/>
      <c r="BJ41" s="96"/>
      <c r="BK41" s="96"/>
      <c r="BL41" s="96"/>
      <c r="BM41" s="96"/>
      <c r="BN41" s="96"/>
      <c r="BO41" s="96"/>
      <c r="BP41" s="96"/>
      <c r="BQ41" s="96"/>
      <c r="BR41" s="96"/>
      <c r="BS41" s="96"/>
      <c r="BT41" s="96"/>
      <c r="BU41" s="96"/>
      <c r="BV41" s="96"/>
      <c r="BW41" s="96"/>
      <c r="BX41" s="96"/>
      <c r="BY41" s="96"/>
      <c r="BZ41" s="96"/>
      <c r="CA41" s="96"/>
      <c r="CB41" s="96"/>
      <c r="CC41" s="96"/>
      <c r="CD41" s="96"/>
      <c r="CE41" s="96"/>
      <c r="CF41" s="96"/>
      <c r="CG41" s="96"/>
      <c r="CH41" s="96"/>
      <c r="CI41" s="96"/>
      <c r="CJ41" s="96"/>
      <c r="CK41" s="96"/>
      <c r="CL41" s="96"/>
      <c r="CM41" s="96"/>
      <c r="CN41" s="96"/>
      <c r="CO41" s="96"/>
      <c r="CP41" s="96"/>
      <c r="CQ41" s="96"/>
      <c r="CR41" s="96"/>
      <c r="CS41" s="96"/>
      <c r="CT41" s="96"/>
      <c r="CU41" s="96"/>
      <c r="CV41" s="96"/>
      <c r="CW41" s="96"/>
      <c r="CX41" s="96"/>
      <c r="CY41" s="96"/>
      <c r="CZ41" s="96"/>
      <c r="DA41" s="96"/>
    </row>
    <row r="42" spans="1:105" s="97" customFormat="1" ht="20" hidden="1" customHeight="1">
      <c r="A42" s="96"/>
      <c r="B42" s="100">
        <f>Proposals!A35</f>
        <v>34</v>
      </c>
      <c r="C42" s="134">
        <f>Proposals!B35</f>
        <v>0</v>
      </c>
      <c r="D42" s="134"/>
      <c r="E42" s="134"/>
      <c r="F42" s="134"/>
      <c r="G42" s="134"/>
      <c r="H42" s="134"/>
      <c r="I42" s="101">
        <f>Proposals!V35</f>
        <v>0</v>
      </c>
      <c r="J42" s="101">
        <f>Proposals!W35</f>
        <v>0</v>
      </c>
      <c r="K42" s="96"/>
      <c r="L42" s="96"/>
      <c r="M42" s="96"/>
      <c r="N42" s="96"/>
      <c r="O42" s="96"/>
      <c r="P42" s="96"/>
      <c r="Q42" s="96"/>
      <c r="R42" s="96"/>
      <c r="S42" s="96"/>
      <c r="T42" s="96"/>
      <c r="U42" s="96"/>
      <c r="V42" s="96"/>
      <c r="W42" s="96"/>
      <c r="X42" s="96"/>
      <c r="Y42" s="96"/>
      <c r="Z42" s="96"/>
      <c r="AA42" s="96"/>
      <c r="AB42" s="96"/>
      <c r="AC42" s="96"/>
      <c r="AD42" s="96"/>
      <c r="AE42" s="96"/>
      <c r="AF42" s="96"/>
      <c r="AG42" s="96"/>
      <c r="AH42" s="96"/>
      <c r="AI42" s="96"/>
      <c r="AJ42" s="96"/>
      <c r="AK42" s="96"/>
      <c r="AL42" s="96"/>
      <c r="AM42" s="96"/>
      <c r="AN42" s="96"/>
      <c r="AO42" s="96"/>
      <c r="AP42" s="96"/>
      <c r="AQ42" s="96"/>
      <c r="AR42" s="96"/>
      <c r="AS42" s="96"/>
      <c r="AT42" s="96"/>
      <c r="AU42" s="96"/>
      <c r="AV42" s="96"/>
      <c r="AW42" s="96"/>
      <c r="AX42" s="96"/>
      <c r="AY42" s="96"/>
      <c r="AZ42" s="96"/>
      <c r="BA42" s="96"/>
      <c r="BB42" s="96"/>
      <c r="BC42" s="96"/>
      <c r="BD42" s="96"/>
      <c r="BE42" s="96"/>
      <c r="BF42" s="96"/>
      <c r="BG42" s="96"/>
      <c r="BH42" s="96"/>
      <c r="BI42" s="96"/>
      <c r="BJ42" s="96"/>
      <c r="BK42" s="96"/>
      <c r="BL42" s="96"/>
      <c r="BM42" s="96"/>
      <c r="BN42" s="96"/>
      <c r="BO42" s="96"/>
      <c r="BP42" s="96"/>
      <c r="BQ42" s="96"/>
      <c r="BR42" s="96"/>
      <c r="BS42" s="96"/>
      <c r="BT42" s="96"/>
      <c r="BU42" s="96"/>
      <c r="BV42" s="96"/>
      <c r="BW42" s="96"/>
      <c r="BX42" s="96"/>
      <c r="BY42" s="96"/>
      <c r="BZ42" s="96"/>
      <c r="CA42" s="96"/>
      <c r="CB42" s="96"/>
      <c r="CC42" s="96"/>
      <c r="CD42" s="96"/>
      <c r="CE42" s="96"/>
      <c r="CF42" s="96"/>
      <c r="CG42" s="96"/>
      <c r="CH42" s="96"/>
      <c r="CI42" s="96"/>
      <c r="CJ42" s="96"/>
      <c r="CK42" s="96"/>
      <c r="CL42" s="96"/>
      <c r="CM42" s="96"/>
      <c r="CN42" s="96"/>
      <c r="CO42" s="96"/>
      <c r="CP42" s="96"/>
      <c r="CQ42" s="96"/>
      <c r="CR42" s="96"/>
      <c r="CS42" s="96"/>
      <c r="CT42" s="96"/>
      <c r="CU42" s="96"/>
      <c r="CV42" s="96"/>
      <c r="CW42" s="96"/>
      <c r="CX42" s="96"/>
      <c r="CY42" s="96"/>
      <c r="CZ42" s="96"/>
      <c r="DA42" s="96"/>
    </row>
    <row r="43" spans="1:105" s="97" customFormat="1" ht="20" hidden="1" customHeight="1">
      <c r="A43" s="96"/>
      <c r="B43" s="100">
        <f>Proposals!A36</f>
        <v>35</v>
      </c>
      <c r="C43" s="134">
        <f>Proposals!B36</f>
        <v>0</v>
      </c>
      <c r="D43" s="134"/>
      <c r="E43" s="134"/>
      <c r="F43" s="134"/>
      <c r="G43" s="134"/>
      <c r="H43" s="134"/>
      <c r="I43" s="101">
        <f>Proposals!V36</f>
        <v>0</v>
      </c>
      <c r="J43" s="101">
        <f>Proposals!W36</f>
        <v>0</v>
      </c>
      <c r="K43" s="96"/>
      <c r="L43" s="96"/>
      <c r="M43" s="96"/>
      <c r="N43" s="96"/>
      <c r="O43" s="96"/>
      <c r="P43" s="96"/>
      <c r="Q43" s="96"/>
      <c r="R43" s="96"/>
      <c r="S43" s="96"/>
      <c r="T43" s="96"/>
      <c r="U43" s="96"/>
      <c r="V43" s="96"/>
      <c r="W43" s="96"/>
      <c r="X43" s="96"/>
      <c r="Y43" s="96"/>
      <c r="Z43" s="96"/>
      <c r="AA43" s="96"/>
      <c r="AB43" s="96"/>
      <c r="AC43" s="96"/>
      <c r="AD43" s="96"/>
      <c r="AE43" s="96"/>
      <c r="AF43" s="96"/>
      <c r="AG43" s="96"/>
      <c r="AH43" s="96"/>
      <c r="AI43" s="96"/>
      <c r="AJ43" s="96"/>
      <c r="AK43" s="96"/>
      <c r="AL43" s="96"/>
      <c r="AM43" s="96"/>
      <c r="AN43" s="96"/>
      <c r="AO43" s="96"/>
      <c r="AP43" s="96"/>
      <c r="AQ43" s="96"/>
      <c r="AR43" s="96"/>
      <c r="AS43" s="96"/>
      <c r="AT43" s="96"/>
      <c r="AU43" s="96"/>
      <c r="AV43" s="96"/>
      <c r="AW43" s="96"/>
      <c r="AX43" s="96"/>
      <c r="AY43" s="96"/>
      <c r="AZ43" s="96"/>
      <c r="BA43" s="96"/>
      <c r="BB43" s="96"/>
      <c r="BC43" s="96"/>
      <c r="BD43" s="96"/>
      <c r="BE43" s="96"/>
      <c r="BF43" s="96"/>
      <c r="BG43" s="96"/>
      <c r="BH43" s="96"/>
      <c r="BI43" s="96"/>
      <c r="BJ43" s="96"/>
      <c r="BK43" s="96"/>
      <c r="BL43" s="96"/>
      <c r="BM43" s="96"/>
      <c r="BN43" s="96"/>
      <c r="BO43" s="96"/>
      <c r="BP43" s="96"/>
      <c r="BQ43" s="96"/>
      <c r="BR43" s="96"/>
      <c r="BS43" s="96"/>
      <c r="BT43" s="96"/>
      <c r="BU43" s="96"/>
      <c r="BV43" s="96"/>
      <c r="BW43" s="96"/>
      <c r="BX43" s="96"/>
      <c r="BY43" s="96"/>
      <c r="BZ43" s="96"/>
      <c r="CA43" s="96"/>
      <c r="CB43" s="96"/>
      <c r="CC43" s="96"/>
      <c r="CD43" s="96"/>
      <c r="CE43" s="96"/>
      <c r="CF43" s="96"/>
      <c r="CG43" s="96"/>
      <c r="CH43" s="96"/>
      <c r="CI43" s="96"/>
      <c r="CJ43" s="96"/>
      <c r="CK43" s="96"/>
      <c r="CL43" s="96"/>
      <c r="CM43" s="96"/>
      <c r="CN43" s="96"/>
      <c r="CO43" s="96"/>
      <c r="CP43" s="96"/>
      <c r="CQ43" s="96"/>
      <c r="CR43" s="96"/>
      <c r="CS43" s="96"/>
      <c r="CT43" s="96"/>
      <c r="CU43" s="96"/>
      <c r="CV43" s="96"/>
      <c r="CW43" s="96"/>
      <c r="CX43" s="96"/>
      <c r="CY43" s="96"/>
      <c r="CZ43" s="96"/>
      <c r="DA43" s="96"/>
    </row>
    <row r="44" spans="1:105" s="97" customFormat="1" ht="20" hidden="1" customHeight="1">
      <c r="A44" s="96"/>
      <c r="B44" s="100">
        <f>Proposals!A37</f>
        <v>36</v>
      </c>
      <c r="C44" s="134">
        <f>Proposals!B37</f>
        <v>0</v>
      </c>
      <c r="D44" s="134"/>
      <c r="E44" s="134"/>
      <c r="F44" s="134"/>
      <c r="G44" s="134"/>
      <c r="H44" s="134"/>
      <c r="I44" s="101">
        <f>Proposals!V37</f>
        <v>0</v>
      </c>
      <c r="J44" s="101">
        <f>Proposals!W37</f>
        <v>0</v>
      </c>
      <c r="K44" s="96"/>
      <c r="L44" s="96"/>
      <c r="M44" s="96"/>
      <c r="N44" s="96"/>
      <c r="O44" s="96"/>
      <c r="P44" s="96"/>
      <c r="Q44" s="96"/>
      <c r="R44" s="96"/>
      <c r="S44" s="96"/>
      <c r="T44" s="96"/>
      <c r="U44" s="96"/>
      <c r="V44" s="96"/>
      <c r="W44" s="96"/>
      <c r="X44" s="96"/>
      <c r="Y44" s="96"/>
      <c r="Z44" s="96"/>
      <c r="AA44" s="96"/>
      <c r="AB44" s="96"/>
      <c r="AC44" s="96"/>
      <c r="AD44" s="96"/>
      <c r="AE44" s="96"/>
      <c r="AF44" s="96"/>
      <c r="AG44" s="96"/>
      <c r="AH44" s="96"/>
      <c r="AI44" s="96"/>
      <c r="AJ44" s="96"/>
      <c r="AK44" s="96"/>
      <c r="AL44" s="96"/>
      <c r="AM44" s="96"/>
      <c r="AN44" s="96"/>
      <c r="AO44" s="96"/>
      <c r="AP44" s="96"/>
      <c r="AQ44" s="96"/>
      <c r="AR44" s="96"/>
      <c r="AS44" s="96"/>
      <c r="AT44" s="96"/>
      <c r="AU44" s="96"/>
      <c r="AV44" s="96"/>
      <c r="AW44" s="96"/>
      <c r="AX44" s="96"/>
      <c r="AY44" s="96"/>
      <c r="AZ44" s="96"/>
      <c r="BA44" s="96"/>
      <c r="BB44" s="96"/>
      <c r="BC44" s="96"/>
      <c r="BD44" s="96"/>
      <c r="BE44" s="96"/>
      <c r="BF44" s="96"/>
      <c r="BG44" s="96"/>
      <c r="BH44" s="96"/>
      <c r="BI44" s="96"/>
      <c r="BJ44" s="96"/>
      <c r="BK44" s="96"/>
      <c r="BL44" s="96"/>
      <c r="BM44" s="96"/>
      <c r="BN44" s="96"/>
      <c r="BO44" s="96"/>
      <c r="BP44" s="96"/>
      <c r="BQ44" s="96"/>
      <c r="BR44" s="96"/>
      <c r="BS44" s="96"/>
      <c r="BT44" s="96"/>
      <c r="BU44" s="96"/>
      <c r="BV44" s="96"/>
      <c r="BW44" s="96"/>
      <c r="BX44" s="96"/>
      <c r="BY44" s="96"/>
      <c r="BZ44" s="96"/>
      <c r="CA44" s="96"/>
      <c r="CB44" s="96"/>
      <c r="CC44" s="96"/>
      <c r="CD44" s="96"/>
      <c r="CE44" s="96"/>
      <c r="CF44" s="96"/>
      <c r="CG44" s="96"/>
      <c r="CH44" s="96"/>
      <c r="CI44" s="96"/>
      <c r="CJ44" s="96"/>
      <c r="CK44" s="96"/>
      <c r="CL44" s="96"/>
      <c r="CM44" s="96"/>
      <c r="CN44" s="96"/>
      <c r="CO44" s="96"/>
      <c r="CP44" s="96"/>
      <c r="CQ44" s="96"/>
      <c r="CR44" s="96"/>
      <c r="CS44" s="96"/>
      <c r="CT44" s="96"/>
      <c r="CU44" s="96"/>
      <c r="CV44" s="96"/>
      <c r="CW44" s="96"/>
      <c r="CX44" s="96"/>
      <c r="CY44" s="96"/>
      <c r="CZ44" s="96"/>
      <c r="DA44" s="96"/>
    </row>
    <row r="45" spans="1:105" s="97" customFormat="1" ht="20" hidden="1" customHeight="1">
      <c r="A45" s="96"/>
      <c r="B45" s="100">
        <f>Proposals!A38</f>
        <v>37</v>
      </c>
      <c r="C45" s="134">
        <f>Proposals!B38</f>
        <v>0</v>
      </c>
      <c r="D45" s="134"/>
      <c r="E45" s="134"/>
      <c r="F45" s="134"/>
      <c r="G45" s="134"/>
      <c r="H45" s="134"/>
      <c r="I45" s="101">
        <f>Proposals!V38</f>
        <v>0</v>
      </c>
      <c r="J45" s="101">
        <f>Proposals!W38</f>
        <v>0</v>
      </c>
      <c r="K45" s="96"/>
      <c r="L45" s="96"/>
      <c r="M45" s="96"/>
      <c r="N45" s="96"/>
      <c r="O45" s="96"/>
      <c r="P45" s="96"/>
      <c r="Q45" s="96"/>
      <c r="R45" s="96"/>
      <c r="S45" s="96"/>
      <c r="T45" s="96"/>
      <c r="U45" s="96"/>
      <c r="V45" s="96"/>
      <c r="W45" s="96"/>
      <c r="X45" s="96"/>
      <c r="Y45" s="96"/>
      <c r="Z45" s="96"/>
      <c r="AA45" s="96"/>
      <c r="AB45" s="96"/>
      <c r="AC45" s="96"/>
      <c r="AD45" s="96"/>
      <c r="AE45" s="96"/>
      <c r="AF45" s="96"/>
      <c r="AG45" s="96"/>
      <c r="AH45" s="96"/>
      <c r="AI45" s="96"/>
      <c r="AJ45" s="96"/>
      <c r="AK45" s="96"/>
      <c r="AL45" s="96"/>
      <c r="AM45" s="96"/>
      <c r="AN45" s="96"/>
      <c r="AO45" s="96"/>
      <c r="AP45" s="96"/>
      <c r="AQ45" s="96"/>
      <c r="AR45" s="96"/>
      <c r="AS45" s="96"/>
      <c r="AT45" s="96"/>
      <c r="AU45" s="96"/>
      <c r="AV45" s="96"/>
      <c r="AW45" s="96"/>
      <c r="AX45" s="96"/>
      <c r="AY45" s="96"/>
      <c r="AZ45" s="96"/>
      <c r="BA45" s="96"/>
      <c r="BB45" s="96"/>
      <c r="BC45" s="96"/>
      <c r="BD45" s="96"/>
      <c r="BE45" s="96"/>
      <c r="BF45" s="96"/>
      <c r="BG45" s="96"/>
      <c r="BH45" s="96"/>
      <c r="BI45" s="96"/>
      <c r="BJ45" s="96"/>
      <c r="BK45" s="96"/>
      <c r="BL45" s="96"/>
      <c r="BM45" s="96"/>
      <c r="BN45" s="96"/>
      <c r="BO45" s="96"/>
      <c r="BP45" s="96"/>
      <c r="BQ45" s="96"/>
      <c r="BR45" s="96"/>
      <c r="BS45" s="96"/>
      <c r="BT45" s="96"/>
      <c r="BU45" s="96"/>
      <c r="BV45" s="96"/>
      <c r="BW45" s="96"/>
      <c r="BX45" s="96"/>
      <c r="BY45" s="96"/>
      <c r="BZ45" s="96"/>
      <c r="CA45" s="96"/>
      <c r="CB45" s="96"/>
      <c r="CC45" s="96"/>
      <c r="CD45" s="96"/>
      <c r="CE45" s="96"/>
      <c r="CF45" s="96"/>
      <c r="CG45" s="96"/>
      <c r="CH45" s="96"/>
      <c r="CI45" s="96"/>
      <c r="CJ45" s="96"/>
      <c r="CK45" s="96"/>
      <c r="CL45" s="96"/>
      <c r="CM45" s="96"/>
      <c r="CN45" s="96"/>
      <c r="CO45" s="96"/>
      <c r="CP45" s="96"/>
      <c r="CQ45" s="96"/>
      <c r="CR45" s="96"/>
      <c r="CS45" s="96"/>
      <c r="CT45" s="96"/>
      <c r="CU45" s="96"/>
      <c r="CV45" s="96"/>
      <c r="CW45" s="96"/>
      <c r="CX45" s="96"/>
      <c r="CY45" s="96"/>
      <c r="CZ45" s="96"/>
      <c r="DA45" s="96"/>
    </row>
    <row r="46" spans="1:105" s="97" customFormat="1" ht="20" hidden="1" customHeight="1">
      <c r="A46" s="96"/>
      <c r="B46" s="100">
        <f>Proposals!A39</f>
        <v>38</v>
      </c>
      <c r="C46" s="134">
        <f>Proposals!B39</f>
        <v>0</v>
      </c>
      <c r="D46" s="134"/>
      <c r="E46" s="134"/>
      <c r="F46" s="134"/>
      <c r="G46" s="134"/>
      <c r="H46" s="134"/>
      <c r="I46" s="101">
        <f>Proposals!V39</f>
        <v>0</v>
      </c>
      <c r="J46" s="101">
        <f>Proposals!W39</f>
        <v>0</v>
      </c>
      <c r="K46" s="96"/>
      <c r="L46" s="96"/>
      <c r="M46" s="96"/>
      <c r="N46" s="96"/>
      <c r="O46" s="96"/>
      <c r="P46" s="96"/>
      <c r="Q46" s="96"/>
      <c r="R46" s="96"/>
      <c r="S46" s="96"/>
      <c r="T46" s="96"/>
      <c r="U46" s="96"/>
      <c r="V46" s="96"/>
      <c r="W46" s="96"/>
      <c r="X46" s="96"/>
      <c r="Y46" s="96"/>
      <c r="Z46" s="96"/>
      <c r="AA46" s="96"/>
      <c r="AB46" s="96"/>
      <c r="AC46" s="96"/>
      <c r="AD46" s="96"/>
      <c r="AE46" s="96"/>
      <c r="AF46" s="96"/>
      <c r="AG46" s="96"/>
      <c r="AH46" s="96"/>
      <c r="AI46" s="96"/>
      <c r="AJ46" s="96"/>
      <c r="AK46" s="96"/>
      <c r="AL46" s="96"/>
      <c r="AM46" s="96"/>
      <c r="AN46" s="96"/>
      <c r="AO46" s="96"/>
      <c r="AP46" s="96"/>
      <c r="AQ46" s="96"/>
      <c r="AR46" s="96"/>
      <c r="AS46" s="96"/>
      <c r="AT46" s="96"/>
      <c r="AU46" s="96"/>
      <c r="AV46" s="96"/>
      <c r="AW46" s="96"/>
      <c r="AX46" s="96"/>
      <c r="AY46" s="96"/>
      <c r="AZ46" s="96"/>
      <c r="BA46" s="96"/>
      <c r="BB46" s="96"/>
      <c r="BC46" s="96"/>
      <c r="BD46" s="96"/>
      <c r="BE46" s="96"/>
      <c r="BF46" s="96"/>
      <c r="BG46" s="96"/>
      <c r="BH46" s="96"/>
      <c r="BI46" s="96"/>
      <c r="BJ46" s="96"/>
      <c r="BK46" s="96"/>
      <c r="BL46" s="96"/>
      <c r="BM46" s="96"/>
      <c r="BN46" s="96"/>
      <c r="BO46" s="96"/>
      <c r="BP46" s="96"/>
      <c r="BQ46" s="96"/>
      <c r="BR46" s="96"/>
      <c r="BS46" s="96"/>
      <c r="BT46" s="96"/>
      <c r="BU46" s="96"/>
      <c r="BV46" s="96"/>
      <c r="BW46" s="96"/>
      <c r="BX46" s="96"/>
      <c r="BY46" s="96"/>
      <c r="BZ46" s="96"/>
      <c r="CA46" s="96"/>
      <c r="CB46" s="96"/>
      <c r="CC46" s="96"/>
      <c r="CD46" s="96"/>
      <c r="CE46" s="96"/>
      <c r="CF46" s="96"/>
      <c r="CG46" s="96"/>
      <c r="CH46" s="96"/>
      <c r="CI46" s="96"/>
      <c r="CJ46" s="96"/>
      <c r="CK46" s="96"/>
      <c r="CL46" s="96"/>
      <c r="CM46" s="96"/>
      <c r="CN46" s="96"/>
      <c r="CO46" s="96"/>
      <c r="CP46" s="96"/>
      <c r="CQ46" s="96"/>
      <c r="CR46" s="96"/>
      <c r="CS46" s="96"/>
      <c r="CT46" s="96"/>
      <c r="CU46" s="96"/>
      <c r="CV46" s="96"/>
      <c r="CW46" s="96"/>
      <c r="CX46" s="96"/>
      <c r="CY46" s="96"/>
      <c r="CZ46" s="96"/>
      <c r="DA46" s="96"/>
    </row>
    <row r="47" spans="1:105" s="97" customFormat="1" ht="20" hidden="1" customHeight="1">
      <c r="A47" s="96"/>
      <c r="B47" s="100">
        <f>Proposals!A40</f>
        <v>39</v>
      </c>
      <c r="C47" s="134">
        <f>Proposals!B40</f>
        <v>0</v>
      </c>
      <c r="D47" s="134"/>
      <c r="E47" s="134"/>
      <c r="F47" s="134"/>
      <c r="G47" s="134"/>
      <c r="H47" s="134"/>
      <c r="I47" s="101">
        <f>Proposals!V40</f>
        <v>0</v>
      </c>
      <c r="J47" s="101">
        <f>Proposals!W40</f>
        <v>0</v>
      </c>
      <c r="K47" s="96"/>
      <c r="L47" s="96"/>
      <c r="M47" s="96"/>
      <c r="N47" s="96"/>
      <c r="O47" s="96"/>
      <c r="P47" s="96"/>
      <c r="Q47" s="96"/>
      <c r="R47" s="96"/>
      <c r="S47" s="96"/>
      <c r="T47" s="96"/>
      <c r="U47" s="96"/>
      <c r="V47" s="96"/>
      <c r="W47" s="96"/>
      <c r="X47" s="96"/>
      <c r="Y47" s="96"/>
      <c r="Z47" s="96"/>
      <c r="AA47" s="96"/>
      <c r="AB47" s="96"/>
      <c r="AC47" s="96"/>
      <c r="AD47" s="96"/>
      <c r="AE47" s="96"/>
      <c r="AF47" s="96"/>
      <c r="AG47" s="96"/>
      <c r="AH47" s="96"/>
      <c r="AI47" s="96"/>
      <c r="AJ47" s="96"/>
      <c r="AK47" s="96"/>
      <c r="AL47" s="96"/>
      <c r="AM47" s="96"/>
      <c r="AN47" s="96"/>
      <c r="AO47" s="96"/>
      <c r="AP47" s="96"/>
      <c r="AQ47" s="96"/>
      <c r="AR47" s="96"/>
      <c r="AS47" s="96"/>
      <c r="AT47" s="96"/>
      <c r="AU47" s="96"/>
      <c r="AV47" s="96"/>
      <c r="AW47" s="96"/>
      <c r="AX47" s="96"/>
      <c r="AY47" s="96"/>
      <c r="AZ47" s="96"/>
      <c r="BA47" s="96"/>
      <c r="BB47" s="96"/>
      <c r="BC47" s="96"/>
      <c r="BD47" s="96"/>
      <c r="BE47" s="96"/>
      <c r="BF47" s="96"/>
      <c r="BG47" s="96"/>
      <c r="BH47" s="96"/>
      <c r="BI47" s="96"/>
      <c r="BJ47" s="96"/>
      <c r="BK47" s="96"/>
      <c r="BL47" s="96"/>
      <c r="BM47" s="96"/>
      <c r="BN47" s="96"/>
      <c r="BO47" s="96"/>
      <c r="BP47" s="96"/>
      <c r="BQ47" s="96"/>
      <c r="BR47" s="96"/>
      <c r="BS47" s="96"/>
      <c r="BT47" s="96"/>
      <c r="BU47" s="96"/>
      <c r="BV47" s="96"/>
      <c r="BW47" s="96"/>
      <c r="BX47" s="96"/>
      <c r="BY47" s="96"/>
      <c r="BZ47" s="96"/>
      <c r="CA47" s="96"/>
      <c r="CB47" s="96"/>
      <c r="CC47" s="96"/>
      <c r="CD47" s="96"/>
      <c r="CE47" s="96"/>
      <c r="CF47" s="96"/>
      <c r="CG47" s="96"/>
      <c r="CH47" s="96"/>
      <c r="CI47" s="96"/>
      <c r="CJ47" s="96"/>
      <c r="CK47" s="96"/>
      <c r="CL47" s="96"/>
      <c r="CM47" s="96"/>
      <c r="CN47" s="96"/>
      <c r="CO47" s="96"/>
      <c r="CP47" s="96"/>
      <c r="CQ47" s="96"/>
      <c r="CR47" s="96"/>
      <c r="CS47" s="96"/>
      <c r="CT47" s="96"/>
      <c r="CU47" s="96"/>
      <c r="CV47" s="96"/>
      <c r="CW47" s="96"/>
      <c r="CX47" s="96"/>
      <c r="CY47" s="96"/>
      <c r="CZ47" s="96"/>
      <c r="DA47" s="96"/>
    </row>
    <row r="48" spans="1:105" s="97" customFormat="1" ht="20" hidden="1" customHeight="1">
      <c r="A48" s="96"/>
      <c r="B48" s="100">
        <f>Proposals!A41</f>
        <v>40</v>
      </c>
      <c r="C48" s="134">
        <f>Proposals!B41</f>
        <v>0</v>
      </c>
      <c r="D48" s="134"/>
      <c r="E48" s="134"/>
      <c r="F48" s="134"/>
      <c r="G48" s="134"/>
      <c r="H48" s="134"/>
      <c r="I48" s="101">
        <f>Proposals!V41</f>
        <v>0</v>
      </c>
      <c r="J48" s="101">
        <f>Proposals!W41</f>
        <v>0</v>
      </c>
      <c r="K48" s="96"/>
      <c r="L48" s="96"/>
      <c r="M48" s="96"/>
      <c r="N48" s="96"/>
      <c r="O48" s="96"/>
      <c r="P48" s="96"/>
      <c r="Q48" s="96"/>
      <c r="R48" s="96"/>
      <c r="S48" s="96"/>
      <c r="T48" s="96"/>
      <c r="U48" s="96"/>
      <c r="V48" s="96"/>
      <c r="W48" s="96"/>
      <c r="X48" s="96"/>
      <c r="Y48" s="96"/>
      <c r="Z48" s="96"/>
      <c r="AA48" s="96"/>
      <c r="AB48" s="96"/>
      <c r="AC48" s="96"/>
      <c r="AD48" s="96"/>
      <c r="AE48" s="96"/>
      <c r="AF48" s="96"/>
      <c r="AG48" s="96"/>
      <c r="AH48" s="96"/>
      <c r="AI48" s="96"/>
      <c r="AJ48" s="96"/>
      <c r="AK48" s="96"/>
      <c r="AL48" s="96"/>
      <c r="AM48" s="96"/>
      <c r="AN48" s="96"/>
      <c r="AO48" s="96"/>
      <c r="AP48" s="96"/>
      <c r="AQ48" s="96"/>
      <c r="AR48" s="96"/>
      <c r="AS48" s="96"/>
      <c r="AT48" s="96"/>
      <c r="AU48" s="96"/>
      <c r="AV48" s="96"/>
      <c r="AW48" s="96"/>
      <c r="AX48" s="96"/>
      <c r="AY48" s="96"/>
      <c r="AZ48" s="96"/>
      <c r="BA48" s="96"/>
      <c r="BB48" s="96"/>
      <c r="BC48" s="96"/>
      <c r="BD48" s="96"/>
      <c r="BE48" s="96"/>
      <c r="BF48" s="96"/>
      <c r="BG48" s="96"/>
      <c r="BH48" s="96"/>
      <c r="BI48" s="96"/>
      <c r="BJ48" s="96"/>
      <c r="BK48" s="96"/>
      <c r="BL48" s="96"/>
      <c r="BM48" s="96"/>
      <c r="BN48" s="96"/>
      <c r="BO48" s="96"/>
      <c r="BP48" s="96"/>
      <c r="BQ48" s="96"/>
      <c r="BR48" s="96"/>
      <c r="BS48" s="96"/>
      <c r="BT48" s="96"/>
      <c r="BU48" s="96"/>
      <c r="BV48" s="96"/>
      <c r="BW48" s="96"/>
      <c r="BX48" s="96"/>
      <c r="BY48" s="96"/>
      <c r="BZ48" s="96"/>
      <c r="CA48" s="96"/>
      <c r="CB48" s="96"/>
      <c r="CC48" s="96"/>
      <c r="CD48" s="96"/>
      <c r="CE48" s="96"/>
      <c r="CF48" s="96"/>
      <c r="CG48" s="96"/>
      <c r="CH48" s="96"/>
      <c r="CI48" s="96"/>
      <c r="CJ48" s="96"/>
      <c r="CK48" s="96"/>
      <c r="CL48" s="96"/>
      <c r="CM48" s="96"/>
      <c r="CN48" s="96"/>
      <c r="CO48" s="96"/>
      <c r="CP48" s="96"/>
      <c r="CQ48" s="96"/>
      <c r="CR48" s="96"/>
      <c r="CS48" s="96"/>
      <c r="CT48" s="96"/>
      <c r="CU48" s="96"/>
      <c r="CV48" s="96"/>
      <c r="CW48" s="96"/>
      <c r="CX48" s="96"/>
      <c r="CY48" s="96"/>
      <c r="CZ48" s="96"/>
      <c r="DA48" s="96"/>
    </row>
    <row r="49" spans="1:105" s="97" customFormat="1" ht="20" hidden="1" customHeight="1">
      <c r="A49" s="96"/>
      <c r="B49" s="100">
        <f>Proposals!A42</f>
        <v>41</v>
      </c>
      <c r="C49" s="134">
        <f>Proposals!B42</f>
        <v>0</v>
      </c>
      <c r="D49" s="134"/>
      <c r="E49" s="134"/>
      <c r="F49" s="134"/>
      <c r="G49" s="134"/>
      <c r="H49" s="134"/>
      <c r="I49" s="101">
        <f>Proposals!V42</f>
        <v>0</v>
      </c>
      <c r="J49" s="101">
        <f>Proposals!W42</f>
        <v>0</v>
      </c>
      <c r="K49" s="96"/>
      <c r="L49" s="96"/>
      <c r="M49" s="96"/>
      <c r="N49" s="96"/>
      <c r="O49" s="96"/>
      <c r="P49" s="96"/>
      <c r="Q49" s="96"/>
      <c r="R49" s="96"/>
      <c r="S49" s="96"/>
      <c r="T49" s="96"/>
      <c r="U49" s="96"/>
      <c r="V49" s="96"/>
      <c r="W49" s="96"/>
      <c r="X49" s="96"/>
      <c r="Y49" s="96"/>
      <c r="Z49" s="96"/>
      <c r="AA49" s="96"/>
      <c r="AB49" s="96"/>
      <c r="AC49" s="96"/>
      <c r="AD49" s="96"/>
      <c r="AE49" s="96"/>
      <c r="AF49" s="96"/>
      <c r="AG49" s="96"/>
      <c r="AH49" s="96"/>
      <c r="AI49" s="96"/>
      <c r="AJ49" s="96"/>
      <c r="AK49" s="96"/>
      <c r="AL49" s="96"/>
      <c r="AM49" s="96"/>
      <c r="AN49" s="96"/>
      <c r="AO49" s="96"/>
      <c r="AP49" s="96"/>
      <c r="AQ49" s="96"/>
      <c r="AR49" s="96"/>
      <c r="AS49" s="96"/>
      <c r="AT49" s="96"/>
      <c r="AU49" s="96"/>
      <c r="AV49" s="96"/>
      <c r="AW49" s="96"/>
      <c r="AX49" s="96"/>
      <c r="AY49" s="96"/>
      <c r="AZ49" s="96"/>
      <c r="BA49" s="96"/>
      <c r="BB49" s="96"/>
      <c r="BC49" s="96"/>
      <c r="BD49" s="96"/>
      <c r="BE49" s="96"/>
      <c r="BF49" s="96"/>
      <c r="BG49" s="96"/>
      <c r="BH49" s="96"/>
      <c r="BI49" s="96"/>
      <c r="BJ49" s="96"/>
      <c r="BK49" s="96"/>
      <c r="BL49" s="96"/>
      <c r="BM49" s="96"/>
      <c r="BN49" s="96"/>
      <c r="BO49" s="96"/>
      <c r="BP49" s="96"/>
      <c r="BQ49" s="96"/>
      <c r="BR49" s="96"/>
      <c r="BS49" s="96"/>
      <c r="BT49" s="96"/>
      <c r="BU49" s="96"/>
      <c r="BV49" s="96"/>
      <c r="BW49" s="96"/>
      <c r="BX49" s="96"/>
      <c r="BY49" s="96"/>
      <c r="BZ49" s="96"/>
      <c r="CA49" s="96"/>
      <c r="CB49" s="96"/>
      <c r="CC49" s="96"/>
      <c r="CD49" s="96"/>
      <c r="CE49" s="96"/>
      <c r="CF49" s="96"/>
      <c r="CG49" s="96"/>
      <c r="CH49" s="96"/>
      <c r="CI49" s="96"/>
      <c r="CJ49" s="96"/>
      <c r="CK49" s="96"/>
      <c r="CL49" s="96"/>
      <c r="CM49" s="96"/>
      <c r="CN49" s="96"/>
      <c r="CO49" s="96"/>
      <c r="CP49" s="96"/>
      <c r="CQ49" s="96"/>
      <c r="CR49" s="96"/>
      <c r="CS49" s="96"/>
      <c r="CT49" s="96"/>
      <c r="CU49" s="96"/>
      <c r="CV49" s="96"/>
      <c r="CW49" s="96"/>
      <c r="CX49" s="96"/>
      <c r="CY49" s="96"/>
      <c r="CZ49" s="96"/>
      <c r="DA49" s="96"/>
    </row>
    <row r="50" spans="1:105" s="97" customFormat="1" ht="20" hidden="1" customHeight="1">
      <c r="A50" s="96"/>
      <c r="B50" s="100">
        <f>Proposals!A43</f>
        <v>42</v>
      </c>
      <c r="C50" s="134">
        <f>Proposals!B43</f>
        <v>0</v>
      </c>
      <c r="D50" s="134"/>
      <c r="E50" s="134"/>
      <c r="F50" s="134"/>
      <c r="G50" s="134"/>
      <c r="H50" s="134"/>
      <c r="I50" s="101">
        <f>Proposals!V43</f>
        <v>0</v>
      </c>
      <c r="J50" s="101">
        <f>Proposals!W43</f>
        <v>0</v>
      </c>
      <c r="K50" s="96"/>
      <c r="L50" s="96"/>
      <c r="M50" s="96"/>
      <c r="N50" s="96"/>
      <c r="O50" s="96"/>
      <c r="P50" s="96"/>
      <c r="Q50" s="96"/>
      <c r="R50" s="96"/>
      <c r="S50" s="96"/>
      <c r="T50" s="96"/>
      <c r="U50" s="96"/>
      <c r="V50" s="96"/>
      <c r="W50" s="96"/>
      <c r="X50" s="96"/>
      <c r="Y50" s="96"/>
      <c r="Z50" s="96"/>
      <c r="AA50" s="96"/>
      <c r="AB50" s="96"/>
      <c r="AC50" s="96"/>
      <c r="AD50" s="96"/>
      <c r="AE50" s="96"/>
      <c r="AF50" s="96"/>
      <c r="AG50" s="96"/>
      <c r="AH50" s="96"/>
      <c r="AI50" s="96"/>
      <c r="AJ50" s="96"/>
      <c r="AK50" s="96"/>
      <c r="AL50" s="96"/>
      <c r="AM50" s="96"/>
      <c r="AN50" s="96"/>
      <c r="AO50" s="96"/>
      <c r="AP50" s="96"/>
      <c r="AQ50" s="96"/>
      <c r="AR50" s="96"/>
      <c r="AS50" s="96"/>
      <c r="AT50" s="96"/>
      <c r="AU50" s="96"/>
      <c r="AV50" s="96"/>
      <c r="AW50" s="96"/>
      <c r="AX50" s="96"/>
      <c r="AY50" s="96"/>
      <c r="AZ50" s="96"/>
      <c r="BA50" s="96"/>
      <c r="BB50" s="96"/>
      <c r="BC50" s="96"/>
      <c r="BD50" s="96"/>
      <c r="BE50" s="96"/>
      <c r="BF50" s="96"/>
      <c r="BG50" s="96"/>
      <c r="BH50" s="96"/>
      <c r="BI50" s="96"/>
      <c r="BJ50" s="96"/>
      <c r="BK50" s="96"/>
      <c r="BL50" s="96"/>
      <c r="BM50" s="96"/>
      <c r="BN50" s="96"/>
      <c r="BO50" s="96"/>
      <c r="BP50" s="96"/>
      <c r="BQ50" s="96"/>
      <c r="BR50" s="96"/>
      <c r="BS50" s="96"/>
      <c r="BT50" s="96"/>
      <c r="BU50" s="96"/>
      <c r="BV50" s="96"/>
      <c r="BW50" s="96"/>
      <c r="BX50" s="96"/>
      <c r="BY50" s="96"/>
      <c r="BZ50" s="96"/>
      <c r="CA50" s="96"/>
      <c r="CB50" s="96"/>
      <c r="CC50" s="96"/>
      <c r="CD50" s="96"/>
      <c r="CE50" s="96"/>
      <c r="CF50" s="96"/>
      <c r="CG50" s="96"/>
      <c r="CH50" s="96"/>
      <c r="CI50" s="96"/>
      <c r="CJ50" s="96"/>
      <c r="CK50" s="96"/>
      <c r="CL50" s="96"/>
      <c r="CM50" s="96"/>
      <c r="CN50" s="96"/>
      <c r="CO50" s="96"/>
      <c r="CP50" s="96"/>
      <c r="CQ50" s="96"/>
      <c r="CR50" s="96"/>
      <c r="CS50" s="96"/>
      <c r="CT50" s="96"/>
      <c r="CU50" s="96"/>
      <c r="CV50" s="96"/>
      <c r="CW50" s="96"/>
      <c r="CX50" s="96"/>
      <c r="CY50" s="96"/>
      <c r="CZ50" s="96"/>
      <c r="DA50" s="96"/>
    </row>
    <row r="51" spans="1:105" s="97" customFormat="1" ht="20" hidden="1" customHeight="1">
      <c r="A51" s="96"/>
      <c r="B51" s="100">
        <f>Proposals!A44</f>
        <v>43</v>
      </c>
      <c r="C51" s="134">
        <f>Proposals!B44</f>
        <v>0</v>
      </c>
      <c r="D51" s="134"/>
      <c r="E51" s="134"/>
      <c r="F51" s="134"/>
      <c r="G51" s="134"/>
      <c r="H51" s="134"/>
      <c r="I51" s="101">
        <f>Proposals!V44</f>
        <v>0</v>
      </c>
      <c r="J51" s="101">
        <f>Proposals!W44</f>
        <v>0</v>
      </c>
      <c r="K51" s="96"/>
      <c r="L51" s="96"/>
      <c r="M51" s="96"/>
      <c r="N51" s="96"/>
      <c r="O51" s="96"/>
      <c r="P51" s="96"/>
      <c r="Q51" s="96"/>
      <c r="R51" s="96"/>
      <c r="S51" s="96"/>
      <c r="T51" s="96"/>
      <c r="U51" s="96"/>
      <c r="V51" s="96"/>
      <c r="W51" s="96"/>
      <c r="X51" s="96"/>
      <c r="Y51" s="96"/>
      <c r="Z51" s="96"/>
      <c r="AA51" s="96"/>
      <c r="AB51" s="96"/>
      <c r="AC51" s="96"/>
      <c r="AD51" s="96"/>
      <c r="AE51" s="96"/>
      <c r="AF51" s="96"/>
      <c r="AG51" s="96"/>
      <c r="AH51" s="96"/>
      <c r="AI51" s="96"/>
      <c r="AJ51" s="96"/>
      <c r="AK51" s="96"/>
      <c r="AL51" s="96"/>
      <c r="AM51" s="96"/>
      <c r="AN51" s="96"/>
      <c r="AO51" s="96"/>
      <c r="AP51" s="96"/>
      <c r="AQ51" s="96"/>
      <c r="AR51" s="96"/>
      <c r="AS51" s="96"/>
      <c r="AT51" s="96"/>
      <c r="AU51" s="96"/>
      <c r="AV51" s="96"/>
      <c r="AW51" s="96"/>
      <c r="AX51" s="96"/>
      <c r="AY51" s="96"/>
      <c r="AZ51" s="96"/>
      <c r="BA51" s="96"/>
      <c r="BB51" s="96"/>
      <c r="BC51" s="96"/>
      <c r="BD51" s="96"/>
      <c r="BE51" s="96"/>
      <c r="BF51" s="96"/>
      <c r="BG51" s="96"/>
      <c r="BH51" s="96"/>
      <c r="BI51" s="96"/>
      <c r="BJ51" s="96"/>
      <c r="BK51" s="96"/>
      <c r="BL51" s="96"/>
      <c r="BM51" s="96"/>
      <c r="BN51" s="96"/>
      <c r="BO51" s="96"/>
      <c r="BP51" s="96"/>
      <c r="BQ51" s="96"/>
      <c r="BR51" s="96"/>
      <c r="BS51" s="96"/>
      <c r="BT51" s="96"/>
      <c r="BU51" s="96"/>
      <c r="BV51" s="96"/>
      <c r="BW51" s="96"/>
      <c r="BX51" s="96"/>
      <c r="BY51" s="96"/>
      <c r="BZ51" s="96"/>
      <c r="CA51" s="96"/>
      <c r="CB51" s="96"/>
      <c r="CC51" s="96"/>
      <c r="CD51" s="96"/>
      <c r="CE51" s="96"/>
      <c r="CF51" s="96"/>
      <c r="CG51" s="96"/>
      <c r="CH51" s="96"/>
      <c r="CI51" s="96"/>
      <c r="CJ51" s="96"/>
      <c r="CK51" s="96"/>
      <c r="CL51" s="96"/>
      <c r="CM51" s="96"/>
      <c r="CN51" s="96"/>
      <c r="CO51" s="96"/>
      <c r="CP51" s="96"/>
      <c r="CQ51" s="96"/>
      <c r="CR51" s="96"/>
      <c r="CS51" s="96"/>
      <c r="CT51" s="96"/>
      <c r="CU51" s="96"/>
      <c r="CV51" s="96"/>
      <c r="CW51" s="96"/>
      <c r="CX51" s="96"/>
      <c r="CY51" s="96"/>
      <c r="CZ51" s="96"/>
      <c r="DA51" s="96"/>
    </row>
    <row r="52" spans="1:105" s="97" customFormat="1" ht="20" hidden="1" customHeight="1">
      <c r="A52" s="96"/>
      <c r="B52" s="100">
        <f>Proposals!A45</f>
        <v>44</v>
      </c>
      <c r="C52" s="134">
        <f>Proposals!B45</f>
        <v>0</v>
      </c>
      <c r="D52" s="134"/>
      <c r="E52" s="134"/>
      <c r="F52" s="134"/>
      <c r="G52" s="134"/>
      <c r="H52" s="134"/>
      <c r="I52" s="101">
        <f>Proposals!V45</f>
        <v>0</v>
      </c>
      <c r="J52" s="101">
        <f>Proposals!W45</f>
        <v>0</v>
      </c>
      <c r="K52" s="96"/>
      <c r="L52" s="96"/>
      <c r="M52" s="96"/>
      <c r="N52" s="96"/>
      <c r="O52" s="96"/>
      <c r="P52" s="96"/>
      <c r="Q52" s="96"/>
      <c r="R52" s="96"/>
      <c r="S52" s="96"/>
      <c r="T52" s="96"/>
      <c r="U52" s="96"/>
      <c r="V52" s="96"/>
      <c r="W52" s="96"/>
      <c r="X52" s="96"/>
      <c r="Y52" s="96"/>
      <c r="Z52" s="96"/>
      <c r="AA52" s="96"/>
      <c r="AB52" s="96"/>
      <c r="AC52" s="96"/>
      <c r="AD52" s="96"/>
      <c r="AE52" s="96"/>
      <c r="AF52" s="96"/>
      <c r="AG52" s="96"/>
      <c r="AH52" s="96"/>
      <c r="AI52" s="96"/>
      <c r="AJ52" s="96"/>
      <c r="AK52" s="96"/>
      <c r="AL52" s="96"/>
      <c r="AM52" s="96"/>
      <c r="AN52" s="96"/>
      <c r="AO52" s="96"/>
      <c r="AP52" s="96"/>
      <c r="AQ52" s="96"/>
      <c r="AR52" s="96"/>
      <c r="AS52" s="96"/>
      <c r="AT52" s="96"/>
      <c r="AU52" s="96"/>
      <c r="AV52" s="96"/>
      <c r="AW52" s="96"/>
      <c r="AX52" s="96"/>
      <c r="AY52" s="96"/>
      <c r="AZ52" s="96"/>
      <c r="BA52" s="96"/>
      <c r="BB52" s="96"/>
      <c r="BC52" s="96"/>
      <c r="BD52" s="96"/>
      <c r="BE52" s="96"/>
      <c r="BF52" s="96"/>
      <c r="BG52" s="96"/>
      <c r="BH52" s="96"/>
      <c r="BI52" s="96"/>
      <c r="BJ52" s="96"/>
      <c r="BK52" s="96"/>
      <c r="BL52" s="96"/>
      <c r="BM52" s="96"/>
      <c r="BN52" s="96"/>
      <c r="BO52" s="96"/>
      <c r="BP52" s="96"/>
      <c r="BQ52" s="96"/>
      <c r="BR52" s="96"/>
      <c r="BS52" s="96"/>
      <c r="BT52" s="96"/>
      <c r="BU52" s="96"/>
      <c r="BV52" s="96"/>
      <c r="BW52" s="96"/>
      <c r="BX52" s="96"/>
      <c r="BY52" s="96"/>
      <c r="BZ52" s="96"/>
      <c r="CA52" s="96"/>
      <c r="CB52" s="96"/>
      <c r="CC52" s="96"/>
      <c r="CD52" s="96"/>
      <c r="CE52" s="96"/>
      <c r="CF52" s="96"/>
      <c r="CG52" s="96"/>
      <c r="CH52" s="96"/>
      <c r="CI52" s="96"/>
      <c r="CJ52" s="96"/>
      <c r="CK52" s="96"/>
      <c r="CL52" s="96"/>
      <c r="CM52" s="96"/>
      <c r="CN52" s="96"/>
      <c r="CO52" s="96"/>
      <c r="CP52" s="96"/>
      <c r="CQ52" s="96"/>
      <c r="CR52" s="96"/>
      <c r="CS52" s="96"/>
      <c r="CT52" s="96"/>
      <c r="CU52" s="96"/>
      <c r="CV52" s="96"/>
      <c r="CW52" s="96"/>
      <c r="CX52" s="96"/>
      <c r="CY52" s="96"/>
      <c r="CZ52" s="96"/>
      <c r="DA52" s="96"/>
    </row>
    <row r="53" spans="1:105" s="97" customFormat="1" ht="20" hidden="1" customHeight="1">
      <c r="A53" s="96"/>
      <c r="B53" s="100">
        <f>Proposals!A46</f>
        <v>45</v>
      </c>
      <c r="C53" s="134">
        <f>Proposals!B46</f>
        <v>0</v>
      </c>
      <c r="D53" s="134"/>
      <c r="E53" s="134"/>
      <c r="F53" s="134"/>
      <c r="G53" s="134"/>
      <c r="H53" s="134"/>
      <c r="I53" s="101">
        <f>Proposals!V46</f>
        <v>0</v>
      </c>
      <c r="J53" s="101">
        <f>Proposals!W46</f>
        <v>0</v>
      </c>
      <c r="K53" s="96"/>
      <c r="L53" s="96"/>
      <c r="M53" s="96"/>
      <c r="N53" s="96"/>
      <c r="O53" s="96"/>
      <c r="P53" s="96"/>
      <c r="Q53" s="96"/>
      <c r="R53" s="96"/>
      <c r="S53" s="96"/>
      <c r="T53" s="96"/>
      <c r="U53" s="96"/>
      <c r="V53" s="96"/>
      <c r="W53" s="96"/>
      <c r="X53" s="96"/>
      <c r="Y53" s="96"/>
      <c r="Z53" s="96"/>
      <c r="AA53" s="96"/>
      <c r="AB53" s="96"/>
      <c r="AC53" s="96"/>
      <c r="AD53" s="96"/>
      <c r="AE53" s="96"/>
      <c r="AF53" s="96"/>
      <c r="AG53" s="96"/>
      <c r="AH53" s="96"/>
      <c r="AI53" s="96"/>
      <c r="AJ53" s="96"/>
      <c r="AK53" s="96"/>
      <c r="AL53" s="96"/>
      <c r="AM53" s="96"/>
      <c r="AN53" s="96"/>
      <c r="AO53" s="96"/>
      <c r="AP53" s="96"/>
      <c r="AQ53" s="96"/>
      <c r="AR53" s="96"/>
      <c r="AS53" s="96"/>
      <c r="AT53" s="96"/>
      <c r="AU53" s="96"/>
      <c r="AV53" s="96"/>
      <c r="AW53" s="96"/>
      <c r="AX53" s="96"/>
      <c r="AY53" s="96"/>
      <c r="AZ53" s="96"/>
      <c r="BA53" s="96"/>
      <c r="BB53" s="96"/>
      <c r="BC53" s="96"/>
      <c r="BD53" s="96"/>
      <c r="BE53" s="96"/>
      <c r="BF53" s="96"/>
      <c r="BG53" s="96"/>
      <c r="BH53" s="96"/>
      <c r="BI53" s="96"/>
      <c r="BJ53" s="96"/>
      <c r="BK53" s="96"/>
      <c r="BL53" s="96"/>
      <c r="BM53" s="96"/>
      <c r="BN53" s="96"/>
      <c r="BO53" s="96"/>
      <c r="BP53" s="96"/>
      <c r="BQ53" s="96"/>
      <c r="BR53" s="96"/>
      <c r="BS53" s="96"/>
      <c r="BT53" s="96"/>
      <c r="BU53" s="96"/>
      <c r="BV53" s="96"/>
      <c r="BW53" s="96"/>
      <c r="BX53" s="96"/>
      <c r="BY53" s="96"/>
      <c r="BZ53" s="96"/>
      <c r="CA53" s="96"/>
      <c r="CB53" s="96"/>
      <c r="CC53" s="96"/>
      <c r="CD53" s="96"/>
      <c r="CE53" s="96"/>
      <c r="CF53" s="96"/>
      <c r="CG53" s="96"/>
      <c r="CH53" s="96"/>
      <c r="CI53" s="96"/>
      <c r="CJ53" s="96"/>
      <c r="CK53" s="96"/>
      <c r="CL53" s="96"/>
      <c r="CM53" s="96"/>
      <c r="CN53" s="96"/>
      <c r="CO53" s="96"/>
      <c r="CP53" s="96"/>
      <c r="CQ53" s="96"/>
      <c r="CR53" s="96"/>
      <c r="CS53" s="96"/>
      <c r="CT53" s="96"/>
      <c r="CU53" s="96"/>
      <c r="CV53" s="96"/>
      <c r="CW53" s="96"/>
      <c r="CX53" s="96"/>
      <c r="CY53" s="96"/>
      <c r="CZ53" s="96"/>
      <c r="DA53" s="96"/>
    </row>
    <row r="54" spans="1:105" s="97" customFormat="1" ht="20" hidden="1" customHeight="1">
      <c r="A54" s="96"/>
      <c r="B54" s="100">
        <f>Proposals!A47</f>
        <v>46</v>
      </c>
      <c r="C54" s="134">
        <f>Proposals!B47</f>
        <v>0</v>
      </c>
      <c r="D54" s="134"/>
      <c r="E54" s="134"/>
      <c r="F54" s="134"/>
      <c r="G54" s="134"/>
      <c r="H54" s="134"/>
      <c r="I54" s="101">
        <f>Proposals!V47</f>
        <v>0</v>
      </c>
      <c r="J54" s="101">
        <f>Proposals!W47</f>
        <v>0</v>
      </c>
      <c r="K54" s="96"/>
      <c r="L54" s="96"/>
      <c r="M54" s="96"/>
      <c r="N54" s="96"/>
      <c r="O54" s="96"/>
      <c r="P54" s="96"/>
      <c r="Q54" s="96"/>
      <c r="R54" s="96"/>
      <c r="S54" s="96"/>
      <c r="T54" s="96"/>
      <c r="U54" s="96"/>
      <c r="V54" s="96"/>
      <c r="W54" s="96"/>
      <c r="X54" s="96"/>
      <c r="Y54" s="96"/>
      <c r="Z54" s="96"/>
      <c r="AA54" s="96"/>
      <c r="AB54" s="96"/>
      <c r="AC54" s="96"/>
      <c r="AD54" s="96"/>
      <c r="AE54" s="96"/>
      <c r="AF54" s="96"/>
      <c r="AG54" s="96"/>
      <c r="AH54" s="96"/>
      <c r="AI54" s="96"/>
      <c r="AJ54" s="96"/>
      <c r="AK54" s="96"/>
      <c r="AL54" s="96"/>
      <c r="AM54" s="96"/>
      <c r="AN54" s="96"/>
      <c r="AO54" s="96"/>
      <c r="AP54" s="96"/>
      <c r="AQ54" s="96"/>
      <c r="AR54" s="96"/>
      <c r="AS54" s="96"/>
      <c r="AT54" s="96"/>
      <c r="AU54" s="96"/>
      <c r="AV54" s="96"/>
      <c r="AW54" s="96"/>
      <c r="AX54" s="96"/>
      <c r="AY54" s="96"/>
      <c r="AZ54" s="96"/>
      <c r="BA54" s="96"/>
      <c r="BB54" s="96"/>
      <c r="BC54" s="96"/>
      <c r="BD54" s="96"/>
      <c r="BE54" s="96"/>
      <c r="BF54" s="96"/>
      <c r="BG54" s="96"/>
      <c r="BH54" s="96"/>
      <c r="BI54" s="96"/>
      <c r="BJ54" s="96"/>
      <c r="BK54" s="96"/>
      <c r="BL54" s="96"/>
      <c r="BM54" s="96"/>
      <c r="BN54" s="96"/>
      <c r="BO54" s="96"/>
      <c r="BP54" s="96"/>
      <c r="BQ54" s="96"/>
      <c r="BR54" s="96"/>
      <c r="BS54" s="96"/>
      <c r="BT54" s="96"/>
      <c r="BU54" s="96"/>
      <c r="BV54" s="96"/>
      <c r="BW54" s="96"/>
      <c r="BX54" s="96"/>
      <c r="BY54" s="96"/>
      <c r="BZ54" s="96"/>
      <c r="CA54" s="96"/>
      <c r="CB54" s="96"/>
      <c r="CC54" s="96"/>
      <c r="CD54" s="96"/>
      <c r="CE54" s="96"/>
      <c r="CF54" s="96"/>
      <c r="CG54" s="96"/>
      <c r="CH54" s="96"/>
      <c r="CI54" s="96"/>
      <c r="CJ54" s="96"/>
      <c r="CK54" s="96"/>
      <c r="CL54" s="96"/>
      <c r="CM54" s="96"/>
      <c r="CN54" s="96"/>
      <c r="CO54" s="96"/>
      <c r="CP54" s="96"/>
      <c r="CQ54" s="96"/>
      <c r="CR54" s="96"/>
      <c r="CS54" s="96"/>
      <c r="CT54" s="96"/>
      <c r="CU54" s="96"/>
      <c r="CV54" s="96"/>
      <c r="CW54" s="96"/>
      <c r="CX54" s="96"/>
      <c r="CY54" s="96"/>
      <c r="CZ54" s="96"/>
      <c r="DA54" s="96"/>
    </row>
    <row r="55" spans="1:105" s="97" customFormat="1" ht="20" hidden="1" customHeight="1">
      <c r="A55" s="96"/>
      <c r="B55" s="100">
        <f>Proposals!A48</f>
        <v>47</v>
      </c>
      <c r="C55" s="134">
        <f>Proposals!B48</f>
        <v>0</v>
      </c>
      <c r="D55" s="134"/>
      <c r="E55" s="134"/>
      <c r="F55" s="134"/>
      <c r="G55" s="134"/>
      <c r="H55" s="134"/>
      <c r="I55" s="101">
        <f>Proposals!V48</f>
        <v>0</v>
      </c>
      <c r="J55" s="101">
        <f>Proposals!W48</f>
        <v>0</v>
      </c>
      <c r="K55" s="96"/>
      <c r="L55" s="96"/>
      <c r="M55" s="96"/>
      <c r="N55" s="96"/>
      <c r="O55" s="96"/>
      <c r="P55" s="96"/>
      <c r="Q55" s="96"/>
      <c r="R55" s="96"/>
      <c r="S55" s="96"/>
      <c r="T55" s="96"/>
      <c r="U55" s="96"/>
      <c r="V55" s="96"/>
      <c r="W55" s="96"/>
      <c r="X55" s="96"/>
      <c r="Y55" s="96"/>
      <c r="Z55" s="96"/>
      <c r="AA55" s="96"/>
      <c r="AB55" s="96"/>
      <c r="AC55" s="96"/>
      <c r="AD55" s="96"/>
      <c r="AE55" s="96"/>
      <c r="AF55" s="96"/>
      <c r="AG55" s="96"/>
      <c r="AH55" s="96"/>
      <c r="AI55" s="96"/>
      <c r="AJ55" s="96"/>
      <c r="AK55" s="96"/>
      <c r="AL55" s="96"/>
      <c r="AM55" s="96"/>
      <c r="AN55" s="96"/>
      <c r="AO55" s="96"/>
      <c r="AP55" s="96"/>
      <c r="AQ55" s="96"/>
      <c r="AR55" s="96"/>
      <c r="AS55" s="96"/>
      <c r="AT55" s="96"/>
      <c r="AU55" s="96"/>
      <c r="AV55" s="96"/>
      <c r="AW55" s="96"/>
      <c r="AX55" s="96"/>
      <c r="AY55" s="96"/>
      <c r="AZ55" s="96"/>
      <c r="BA55" s="96"/>
      <c r="BB55" s="96"/>
      <c r="BC55" s="96"/>
      <c r="BD55" s="96"/>
      <c r="BE55" s="96"/>
      <c r="BF55" s="96"/>
      <c r="BG55" s="96"/>
      <c r="BH55" s="96"/>
      <c r="BI55" s="96"/>
      <c r="BJ55" s="96"/>
      <c r="BK55" s="96"/>
      <c r="BL55" s="96"/>
      <c r="BM55" s="96"/>
      <c r="BN55" s="96"/>
      <c r="BO55" s="96"/>
      <c r="BP55" s="96"/>
      <c r="BQ55" s="96"/>
      <c r="BR55" s="96"/>
      <c r="BS55" s="96"/>
      <c r="BT55" s="96"/>
      <c r="BU55" s="96"/>
      <c r="BV55" s="96"/>
      <c r="BW55" s="96"/>
      <c r="BX55" s="96"/>
      <c r="BY55" s="96"/>
      <c r="BZ55" s="96"/>
      <c r="CA55" s="96"/>
      <c r="CB55" s="96"/>
      <c r="CC55" s="96"/>
      <c r="CD55" s="96"/>
      <c r="CE55" s="96"/>
      <c r="CF55" s="96"/>
      <c r="CG55" s="96"/>
      <c r="CH55" s="96"/>
      <c r="CI55" s="96"/>
      <c r="CJ55" s="96"/>
      <c r="CK55" s="96"/>
      <c r="CL55" s="96"/>
      <c r="CM55" s="96"/>
      <c r="CN55" s="96"/>
      <c r="CO55" s="96"/>
      <c r="CP55" s="96"/>
      <c r="CQ55" s="96"/>
      <c r="CR55" s="96"/>
      <c r="CS55" s="96"/>
      <c r="CT55" s="96"/>
      <c r="CU55" s="96"/>
      <c r="CV55" s="96"/>
      <c r="CW55" s="96"/>
      <c r="CX55" s="96"/>
      <c r="CY55" s="96"/>
      <c r="CZ55" s="96"/>
      <c r="DA55" s="96"/>
    </row>
    <row r="56" spans="1:105" s="97" customFormat="1" ht="20" hidden="1" customHeight="1">
      <c r="A56" s="96"/>
      <c r="B56" s="100">
        <f>Proposals!A49</f>
        <v>48</v>
      </c>
      <c r="C56" s="134">
        <f>Proposals!B49</f>
        <v>0</v>
      </c>
      <c r="D56" s="134"/>
      <c r="E56" s="134"/>
      <c r="F56" s="134"/>
      <c r="G56" s="134"/>
      <c r="H56" s="134"/>
      <c r="I56" s="101">
        <f>Proposals!V49</f>
        <v>0</v>
      </c>
      <c r="J56" s="101">
        <f>Proposals!W49</f>
        <v>0</v>
      </c>
      <c r="K56" s="96"/>
      <c r="L56" s="96"/>
      <c r="M56" s="96"/>
      <c r="N56" s="96"/>
      <c r="O56" s="96"/>
      <c r="P56" s="96"/>
      <c r="Q56" s="96"/>
      <c r="R56" s="96"/>
      <c r="S56" s="96"/>
      <c r="T56" s="96"/>
      <c r="U56" s="96"/>
      <c r="V56" s="96"/>
      <c r="W56" s="96"/>
      <c r="X56" s="96"/>
      <c r="Y56" s="96"/>
      <c r="Z56" s="96"/>
      <c r="AA56" s="96"/>
      <c r="AB56" s="96"/>
      <c r="AC56" s="96"/>
      <c r="AD56" s="96"/>
      <c r="AE56" s="96"/>
      <c r="AF56" s="96"/>
      <c r="AG56" s="96"/>
      <c r="AH56" s="96"/>
      <c r="AI56" s="96"/>
      <c r="AJ56" s="96"/>
      <c r="AK56" s="96"/>
      <c r="AL56" s="96"/>
      <c r="AM56" s="96"/>
      <c r="AN56" s="96"/>
      <c r="AO56" s="96"/>
      <c r="AP56" s="96"/>
      <c r="AQ56" s="96"/>
      <c r="AR56" s="96"/>
      <c r="AS56" s="96"/>
      <c r="AT56" s="96"/>
      <c r="AU56" s="96"/>
      <c r="AV56" s="96"/>
      <c r="AW56" s="96"/>
      <c r="AX56" s="96"/>
      <c r="AY56" s="96"/>
      <c r="AZ56" s="96"/>
      <c r="BA56" s="96"/>
      <c r="BB56" s="96"/>
      <c r="BC56" s="96"/>
      <c r="BD56" s="96"/>
      <c r="BE56" s="96"/>
      <c r="BF56" s="96"/>
      <c r="BG56" s="96"/>
      <c r="BH56" s="96"/>
      <c r="BI56" s="96"/>
      <c r="BJ56" s="96"/>
      <c r="BK56" s="96"/>
      <c r="BL56" s="96"/>
      <c r="BM56" s="96"/>
      <c r="BN56" s="96"/>
      <c r="BO56" s="96"/>
      <c r="BP56" s="96"/>
      <c r="BQ56" s="96"/>
      <c r="BR56" s="96"/>
      <c r="BS56" s="96"/>
      <c r="BT56" s="96"/>
      <c r="BU56" s="96"/>
      <c r="BV56" s="96"/>
      <c r="BW56" s="96"/>
      <c r="BX56" s="96"/>
      <c r="BY56" s="96"/>
      <c r="BZ56" s="96"/>
      <c r="CA56" s="96"/>
      <c r="CB56" s="96"/>
      <c r="CC56" s="96"/>
      <c r="CD56" s="96"/>
      <c r="CE56" s="96"/>
      <c r="CF56" s="96"/>
      <c r="CG56" s="96"/>
      <c r="CH56" s="96"/>
      <c r="CI56" s="96"/>
      <c r="CJ56" s="96"/>
      <c r="CK56" s="96"/>
      <c r="CL56" s="96"/>
      <c r="CM56" s="96"/>
      <c r="CN56" s="96"/>
      <c r="CO56" s="96"/>
      <c r="CP56" s="96"/>
      <c r="CQ56" s="96"/>
      <c r="CR56" s="96"/>
      <c r="CS56" s="96"/>
      <c r="CT56" s="96"/>
      <c r="CU56" s="96"/>
      <c r="CV56" s="96"/>
      <c r="CW56" s="96"/>
      <c r="CX56" s="96"/>
      <c r="CY56" s="96"/>
      <c r="CZ56" s="96"/>
      <c r="DA56" s="96"/>
    </row>
    <row r="57" spans="1:105" s="49" customFormat="1">
      <c r="B57" s="94"/>
      <c r="C57" s="95"/>
    </row>
    <row r="58" spans="1:105" s="49" customFormat="1">
      <c r="B58" s="94"/>
      <c r="C58" s="95"/>
    </row>
    <row r="59" spans="1:105" s="49" customFormat="1">
      <c r="B59" s="94"/>
      <c r="C59" s="95"/>
    </row>
    <row r="60" spans="1:105" s="49" customFormat="1">
      <c r="B60" s="94"/>
      <c r="C60" s="95"/>
    </row>
    <row r="61" spans="1:105" s="49" customFormat="1">
      <c r="B61" s="94"/>
      <c r="C61" s="95"/>
    </row>
    <row r="62" spans="1:105" s="49" customFormat="1">
      <c r="B62" s="94"/>
      <c r="C62" s="95"/>
    </row>
    <row r="63" spans="1:105" s="49" customFormat="1">
      <c r="B63" s="94"/>
      <c r="C63" s="95"/>
    </row>
    <row r="64" spans="1:105" s="49" customFormat="1">
      <c r="B64" s="94"/>
      <c r="C64" s="95"/>
    </row>
    <row r="65" spans="2:3" s="49" customFormat="1">
      <c r="B65" s="94"/>
      <c r="C65" s="95"/>
    </row>
    <row r="66" spans="2:3" s="49" customFormat="1">
      <c r="B66" s="94"/>
      <c r="C66" s="95"/>
    </row>
    <row r="67" spans="2:3" s="49" customFormat="1">
      <c r="B67" s="94"/>
      <c r="C67" s="95"/>
    </row>
    <row r="68" spans="2:3" s="49" customFormat="1">
      <c r="B68" s="94"/>
      <c r="C68" s="95"/>
    </row>
    <row r="69" spans="2:3" s="49" customFormat="1">
      <c r="B69" s="94"/>
      <c r="C69" s="95"/>
    </row>
    <row r="70" spans="2:3" s="49" customFormat="1">
      <c r="B70" s="94"/>
      <c r="C70" s="95"/>
    </row>
    <row r="71" spans="2:3" s="49" customFormat="1">
      <c r="B71" s="94"/>
      <c r="C71" s="95"/>
    </row>
    <row r="72" spans="2:3" s="49" customFormat="1">
      <c r="B72" s="94"/>
      <c r="C72" s="95"/>
    </row>
    <row r="73" spans="2:3" s="49" customFormat="1">
      <c r="B73" s="94"/>
      <c r="C73" s="95"/>
    </row>
    <row r="74" spans="2:3" s="49" customFormat="1">
      <c r="B74" s="94"/>
      <c r="C74" s="95"/>
    </row>
    <row r="75" spans="2:3" s="49" customFormat="1">
      <c r="B75" s="94"/>
      <c r="C75" s="95"/>
    </row>
    <row r="76" spans="2:3" s="49" customFormat="1">
      <c r="B76" s="94"/>
      <c r="C76" s="95"/>
    </row>
    <row r="77" spans="2:3" s="49" customFormat="1">
      <c r="B77" s="94"/>
      <c r="C77" s="95"/>
    </row>
    <row r="78" spans="2:3" s="49" customFormat="1">
      <c r="B78" s="94"/>
      <c r="C78" s="95"/>
    </row>
    <row r="79" spans="2:3" s="49" customFormat="1">
      <c r="B79" s="94"/>
      <c r="C79" s="95"/>
    </row>
    <row r="80" spans="2:3" s="49" customFormat="1">
      <c r="B80" s="94"/>
      <c r="C80" s="95"/>
    </row>
    <row r="81" spans="2:3" s="49" customFormat="1">
      <c r="B81" s="94"/>
      <c r="C81" s="95"/>
    </row>
    <row r="82" spans="2:3" s="49" customFormat="1">
      <c r="B82" s="94"/>
      <c r="C82" s="95"/>
    </row>
    <row r="83" spans="2:3" s="49" customFormat="1">
      <c r="B83" s="94"/>
    </row>
    <row r="84" spans="2:3" s="49" customFormat="1">
      <c r="B84" s="94"/>
    </row>
    <row r="85" spans="2:3" s="49" customFormat="1">
      <c r="B85" s="94"/>
    </row>
    <row r="86" spans="2:3" s="49" customFormat="1">
      <c r="B86" s="94"/>
    </row>
    <row r="87" spans="2:3" s="49" customFormat="1">
      <c r="B87" s="94"/>
    </row>
    <row r="88" spans="2:3" s="49" customFormat="1">
      <c r="B88" s="94"/>
    </row>
    <row r="89" spans="2:3" s="49" customFormat="1">
      <c r="B89" s="94"/>
    </row>
    <row r="90" spans="2:3" s="49" customFormat="1">
      <c r="B90" s="94"/>
    </row>
    <row r="91" spans="2:3" s="49" customFormat="1">
      <c r="B91" s="94"/>
    </row>
    <row r="92" spans="2:3" s="49" customFormat="1">
      <c r="B92" s="94"/>
    </row>
    <row r="93" spans="2:3" s="49" customFormat="1">
      <c r="B93" s="94"/>
    </row>
    <row r="94" spans="2:3" s="49" customFormat="1">
      <c r="B94" s="94"/>
    </row>
    <row r="95" spans="2:3" s="49" customFormat="1">
      <c r="B95" s="94"/>
    </row>
    <row r="96" spans="2:3" s="49" customFormat="1">
      <c r="B96" s="94"/>
    </row>
    <row r="97" spans="2:2" s="49" customFormat="1">
      <c r="B97" s="94"/>
    </row>
    <row r="98" spans="2:2" s="49" customFormat="1">
      <c r="B98" s="94"/>
    </row>
    <row r="99" spans="2:2" s="49" customFormat="1">
      <c r="B99" s="94"/>
    </row>
    <row r="100" spans="2:2" s="49" customFormat="1">
      <c r="B100" s="94"/>
    </row>
  </sheetData>
  <autoFilter ref="B11:J56" xr:uid="{472553CD-8F61-F840-8716-2B9C3A6A1487}">
    <filterColumn colId="1" showButton="0"/>
    <filterColumn colId="2" showButton="0"/>
    <filterColumn colId="3" showButton="0"/>
    <filterColumn colId="4" showButton="0"/>
    <filterColumn colId="5" showButton="0"/>
    <filterColumn colId="7">
      <customFilters>
        <customFilter operator="notEqual" val="0"/>
      </customFilters>
    </filterColumn>
  </autoFilter>
  <mergeCells count="50">
    <mergeCell ref="E9:H9"/>
    <mergeCell ref="C4:C7"/>
    <mergeCell ref="C11:H11"/>
    <mergeCell ref="C12:H12"/>
    <mergeCell ref="C13:H13"/>
    <mergeCell ref="C18:H18"/>
    <mergeCell ref="C19:H19"/>
    <mergeCell ref="C20:H20"/>
    <mergeCell ref="C21:H21"/>
    <mergeCell ref="C14:H14"/>
    <mergeCell ref="C15:H15"/>
    <mergeCell ref="C16:H16"/>
    <mergeCell ref="C17:H17"/>
    <mergeCell ref="C22:H22"/>
    <mergeCell ref="C23:H23"/>
    <mergeCell ref="C24:H24"/>
    <mergeCell ref="C25:H25"/>
    <mergeCell ref="C26:H26"/>
    <mergeCell ref="C33:H33"/>
    <mergeCell ref="C34:H34"/>
    <mergeCell ref="C35:H35"/>
    <mergeCell ref="C36:H36"/>
    <mergeCell ref="C27:H27"/>
    <mergeCell ref="C28:H28"/>
    <mergeCell ref="C29:H29"/>
    <mergeCell ref="C30:H30"/>
    <mergeCell ref="C31:H31"/>
    <mergeCell ref="C55:H55"/>
    <mergeCell ref="C56:H56"/>
    <mergeCell ref="C47:H47"/>
    <mergeCell ref="C48:H48"/>
    <mergeCell ref="C49:H49"/>
    <mergeCell ref="C50:H50"/>
    <mergeCell ref="C51:H51"/>
    <mergeCell ref="B2:J2"/>
    <mergeCell ref="B10:J10"/>
    <mergeCell ref="C52:H52"/>
    <mergeCell ref="C53:H53"/>
    <mergeCell ref="C54:H54"/>
    <mergeCell ref="C42:H42"/>
    <mergeCell ref="C43:H43"/>
    <mergeCell ref="C44:H44"/>
    <mergeCell ref="C45:H45"/>
    <mergeCell ref="C46:H46"/>
    <mergeCell ref="C37:H37"/>
    <mergeCell ref="C38:H38"/>
    <mergeCell ref="C39:H39"/>
    <mergeCell ref="C40:H40"/>
    <mergeCell ref="C41:H41"/>
    <mergeCell ref="C32:H32"/>
  </mergeCell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A3696-59A6-3448-B337-FD7C05BECD10}">
  <dimension ref="A2:G57"/>
  <sheetViews>
    <sheetView workbookViewId="0">
      <selection activeCell="F5" sqref="F5"/>
    </sheetView>
  </sheetViews>
  <sheetFormatPr baseColWidth="10" defaultColWidth="10.6640625" defaultRowHeight="16" outlineLevelRow="1"/>
  <cols>
    <col min="1" max="1" width="22.6640625" style="10" customWidth="1"/>
    <col min="2" max="2" width="27.1640625" style="10" customWidth="1"/>
    <col min="3" max="3" width="25.1640625" style="10" customWidth="1"/>
    <col min="4" max="4" width="26.6640625" style="10" customWidth="1"/>
    <col min="5" max="5" width="27.6640625" style="10" customWidth="1"/>
    <col min="6" max="6" width="18" style="10" customWidth="1"/>
    <col min="7" max="7" width="50.1640625" style="10" customWidth="1"/>
    <col min="8" max="16384" width="10.6640625" style="10"/>
  </cols>
  <sheetData>
    <row r="2" spans="1:7" ht="23">
      <c r="A2" s="9" t="s">
        <v>73</v>
      </c>
    </row>
    <row r="4" spans="1:7" s="12" customFormat="1" ht="17">
      <c r="A4" s="11" t="s">
        <v>74</v>
      </c>
      <c r="B4" s="11" t="s">
        <v>75</v>
      </c>
      <c r="C4" s="11" t="s">
        <v>76</v>
      </c>
      <c r="D4" s="11" t="s">
        <v>77</v>
      </c>
      <c r="E4" s="11" t="s">
        <v>78</v>
      </c>
      <c r="F4" s="28" t="s">
        <v>79</v>
      </c>
      <c r="G4" s="28" t="s">
        <v>80</v>
      </c>
    </row>
    <row r="5" spans="1:7" s="15" customFormat="1" ht="73.25" customHeight="1">
      <c r="A5" s="141" t="s">
        <v>0</v>
      </c>
      <c r="B5" s="29" t="s">
        <v>81</v>
      </c>
      <c r="C5" s="13" t="s">
        <v>82</v>
      </c>
      <c r="D5" s="14" t="s">
        <v>83</v>
      </c>
      <c r="E5" s="25" t="s">
        <v>84</v>
      </c>
      <c r="F5" s="45">
        <v>0.2</v>
      </c>
      <c r="G5" s="46" t="s">
        <v>85</v>
      </c>
    </row>
    <row r="6" spans="1:7" s="15" customFormat="1" ht="51">
      <c r="A6" s="142"/>
      <c r="B6" s="29" t="s">
        <v>86</v>
      </c>
      <c r="C6" s="13" t="s">
        <v>87</v>
      </c>
      <c r="D6" s="14" t="s">
        <v>88</v>
      </c>
      <c r="E6" s="25" t="s">
        <v>89</v>
      </c>
      <c r="F6" s="45">
        <v>0.15</v>
      </c>
      <c r="G6" s="46" t="s">
        <v>90</v>
      </c>
    </row>
    <row r="7" spans="1:7" s="15" customFormat="1" ht="36" customHeight="1">
      <c r="A7" s="142"/>
      <c r="B7" s="29" t="s">
        <v>91</v>
      </c>
      <c r="C7" s="13" t="s">
        <v>92</v>
      </c>
      <c r="D7" s="14" t="s">
        <v>93</v>
      </c>
      <c r="E7" s="25" t="s">
        <v>94</v>
      </c>
      <c r="F7" s="45">
        <v>0.15</v>
      </c>
      <c r="G7" s="46" t="s">
        <v>95</v>
      </c>
    </row>
    <row r="8" spans="1:7" s="15" customFormat="1" ht="44" customHeight="1">
      <c r="A8" s="142"/>
      <c r="B8" s="29" t="s">
        <v>96</v>
      </c>
      <c r="C8" s="13" t="s">
        <v>97</v>
      </c>
      <c r="D8" s="14" t="s">
        <v>98</v>
      </c>
      <c r="E8" s="25" t="s">
        <v>99</v>
      </c>
      <c r="F8" s="45">
        <v>0.25</v>
      </c>
      <c r="G8" s="46" t="s">
        <v>176</v>
      </c>
    </row>
    <row r="9" spans="1:7" s="15" customFormat="1" ht="34">
      <c r="A9" s="143"/>
      <c r="B9" s="44" t="s">
        <v>100</v>
      </c>
      <c r="C9" s="16" t="s">
        <v>101</v>
      </c>
      <c r="D9" s="17" t="s">
        <v>102</v>
      </c>
      <c r="E9" s="26" t="s">
        <v>103</v>
      </c>
      <c r="F9" s="45">
        <v>0.25</v>
      </c>
      <c r="G9" s="46" t="s">
        <v>104</v>
      </c>
    </row>
    <row r="10" spans="1:7" s="15" customFormat="1" ht="34">
      <c r="A10" s="144" t="s">
        <v>1</v>
      </c>
      <c r="B10" s="124" t="s">
        <v>105</v>
      </c>
      <c r="C10" s="18" t="s">
        <v>106</v>
      </c>
      <c r="D10" s="19" t="s">
        <v>107</v>
      </c>
      <c r="E10" s="27" t="s">
        <v>108</v>
      </c>
      <c r="F10" s="45">
        <v>0.2</v>
      </c>
      <c r="G10" s="46" t="s">
        <v>109</v>
      </c>
    </row>
    <row r="11" spans="1:7" s="15" customFormat="1" ht="35" customHeight="1">
      <c r="A11" s="145"/>
      <c r="B11" s="124" t="s">
        <v>110</v>
      </c>
      <c r="C11" s="18" t="s">
        <v>111</v>
      </c>
      <c r="D11" s="19" t="s">
        <v>112</v>
      </c>
      <c r="E11" s="27" t="s">
        <v>113</v>
      </c>
      <c r="F11" s="45">
        <f>0.15</f>
        <v>0.15</v>
      </c>
      <c r="G11" s="46" t="s">
        <v>114</v>
      </c>
    </row>
    <row r="12" spans="1:7" s="15" customFormat="1" ht="51">
      <c r="A12" s="145"/>
      <c r="B12" s="124" t="s">
        <v>115</v>
      </c>
      <c r="C12" s="18" t="s">
        <v>116</v>
      </c>
      <c r="D12" s="19" t="s">
        <v>117</v>
      </c>
      <c r="E12" s="27" t="s">
        <v>118</v>
      </c>
      <c r="F12" s="45">
        <v>0.05</v>
      </c>
      <c r="G12" s="46" t="s">
        <v>119</v>
      </c>
    </row>
    <row r="13" spans="1:7" s="15" customFormat="1" ht="36" customHeight="1">
      <c r="A13" s="145"/>
      <c r="B13" s="124" t="s">
        <v>120</v>
      </c>
      <c r="C13" s="18" t="s">
        <v>121</v>
      </c>
      <c r="D13" s="19" t="s">
        <v>122</v>
      </c>
      <c r="E13" s="27" t="s">
        <v>123</v>
      </c>
      <c r="F13" s="45">
        <v>0.1</v>
      </c>
      <c r="G13" s="46" t="s">
        <v>177</v>
      </c>
    </row>
    <row r="14" spans="1:7" s="15" customFormat="1" ht="39" customHeight="1">
      <c r="A14" s="145"/>
      <c r="B14" s="124" t="s">
        <v>124</v>
      </c>
      <c r="C14" s="18" t="s">
        <v>123</v>
      </c>
      <c r="D14" s="19" t="s">
        <v>122</v>
      </c>
      <c r="E14" s="27" t="s">
        <v>121</v>
      </c>
      <c r="F14" s="45">
        <v>0.05</v>
      </c>
      <c r="G14" s="46" t="s">
        <v>178</v>
      </c>
    </row>
    <row r="15" spans="1:7" s="15" customFormat="1" ht="41" customHeight="1">
      <c r="A15" s="145"/>
      <c r="B15" s="124" t="s">
        <v>125</v>
      </c>
      <c r="C15" s="18" t="s">
        <v>126</v>
      </c>
      <c r="D15" s="19" t="s">
        <v>127</v>
      </c>
      <c r="E15" s="27" t="s">
        <v>128</v>
      </c>
      <c r="F15" s="45">
        <v>0.2</v>
      </c>
      <c r="G15" s="46" t="s">
        <v>129</v>
      </c>
    </row>
    <row r="16" spans="1:7" s="125" customFormat="1" ht="51">
      <c r="A16" s="145"/>
      <c r="B16" s="124" t="s">
        <v>206</v>
      </c>
      <c r="C16" s="18" t="s">
        <v>207</v>
      </c>
      <c r="D16" s="19" t="s">
        <v>208</v>
      </c>
      <c r="E16" s="27" t="s">
        <v>209</v>
      </c>
      <c r="F16" s="45">
        <v>0.05</v>
      </c>
      <c r="G16" s="46" t="s">
        <v>221</v>
      </c>
    </row>
    <row r="17" spans="1:7" s="125" customFormat="1" ht="34">
      <c r="A17" s="145"/>
      <c r="B17" s="124" t="s">
        <v>210</v>
      </c>
      <c r="C17" s="18" t="s">
        <v>211</v>
      </c>
      <c r="D17" s="19" t="s">
        <v>212</v>
      </c>
      <c r="E17" s="27" t="s">
        <v>213</v>
      </c>
      <c r="F17" s="45">
        <v>0.05</v>
      </c>
      <c r="G17" s="46" t="s">
        <v>222</v>
      </c>
    </row>
    <row r="18" spans="1:7" ht="85">
      <c r="A18" s="145"/>
      <c r="B18" s="124" t="s">
        <v>214</v>
      </c>
      <c r="C18" s="18" t="s">
        <v>223</v>
      </c>
      <c r="D18" s="19" t="s">
        <v>215</v>
      </c>
      <c r="E18" s="27" t="s">
        <v>216</v>
      </c>
      <c r="F18" s="45">
        <v>0.1</v>
      </c>
      <c r="G18" s="46" t="s">
        <v>224</v>
      </c>
    </row>
    <row r="19" spans="1:7" ht="54" customHeight="1">
      <c r="A19" s="146"/>
      <c r="B19" s="124" t="s">
        <v>217</v>
      </c>
      <c r="C19" s="18" t="s">
        <v>218</v>
      </c>
      <c r="D19" s="19" t="s">
        <v>219</v>
      </c>
      <c r="E19" s="27" t="s">
        <v>220</v>
      </c>
      <c r="F19" s="45">
        <v>0.05</v>
      </c>
      <c r="G19" s="46" t="s">
        <v>225</v>
      </c>
    </row>
    <row r="23" spans="1:7" hidden="1"/>
    <row r="24" spans="1:7" s="12" customFormat="1" ht="17" hidden="1">
      <c r="A24" s="20" t="s">
        <v>74</v>
      </c>
      <c r="B24" s="20" t="s">
        <v>75</v>
      </c>
      <c r="C24" s="20" t="s">
        <v>76</v>
      </c>
      <c r="D24" s="20" t="s">
        <v>77</v>
      </c>
      <c r="E24" s="20" t="s">
        <v>78</v>
      </c>
    </row>
    <row r="25" spans="1:7" s="15" customFormat="1" ht="51" hidden="1" outlineLevel="1">
      <c r="A25" s="21" t="s">
        <v>130</v>
      </c>
      <c r="B25" s="21" t="s">
        <v>131</v>
      </c>
      <c r="C25" s="22" t="s">
        <v>132</v>
      </c>
      <c r="D25" s="23" t="s">
        <v>133</v>
      </c>
      <c r="E25" s="24" t="s">
        <v>134</v>
      </c>
    </row>
    <row r="26" spans="1:7" s="15" customFormat="1" ht="51" hidden="1" outlineLevel="1">
      <c r="A26" s="21" t="s">
        <v>130</v>
      </c>
      <c r="B26" s="21" t="s">
        <v>135</v>
      </c>
      <c r="C26" s="22" t="s">
        <v>136</v>
      </c>
      <c r="D26" s="23" t="s">
        <v>137</v>
      </c>
      <c r="E26" s="24" t="s">
        <v>138</v>
      </c>
    </row>
    <row r="27" spans="1:7" s="15" customFormat="1" ht="51" hidden="1" outlineLevel="1">
      <c r="A27" s="21" t="s">
        <v>130</v>
      </c>
      <c r="B27" s="21" t="s">
        <v>139</v>
      </c>
      <c r="C27" s="22" t="s">
        <v>140</v>
      </c>
      <c r="D27" s="23" t="s">
        <v>141</v>
      </c>
      <c r="E27" s="24" t="s">
        <v>142</v>
      </c>
    </row>
    <row r="28" spans="1:7" s="15" customFormat="1" ht="34" hidden="1" outlineLevel="1">
      <c r="A28" s="21" t="s">
        <v>130</v>
      </c>
      <c r="B28" s="21" t="s">
        <v>143</v>
      </c>
      <c r="C28" s="22" t="s">
        <v>144</v>
      </c>
      <c r="D28" s="23" t="s">
        <v>145</v>
      </c>
      <c r="E28" s="24" t="s">
        <v>146</v>
      </c>
    </row>
    <row r="29" spans="1:7" s="15" customFormat="1" ht="51" hidden="1" outlineLevel="1">
      <c r="A29" s="21" t="s">
        <v>130</v>
      </c>
      <c r="B29" s="21" t="s">
        <v>147</v>
      </c>
      <c r="C29" s="22" t="s">
        <v>148</v>
      </c>
      <c r="D29" s="23" t="s">
        <v>149</v>
      </c>
      <c r="E29" s="24" t="s">
        <v>146</v>
      </c>
    </row>
    <row r="30" spans="1:7" s="15" customFormat="1" ht="68" hidden="1" outlineLevel="1">
      <c r="A30" s="21" t="s">
        <v>130</v>
      </c>
      <c r="B30" s="21" t="s">
        <v>150</v>
      </c>
      <c r="C30" s="22" t="s">
        <v>151</v>
      </c>
      <c r="D30" s="23" t="s">
        <v>152</v>
      </c>
      <c r="E30" s="24" t="s">
        <v>153</v>
      </c>
    </row>
    <row r="31" spans="1:7" s="15" customFormat="1" ht="51" hidden="1" outlineLevel="1">
      <c r="A31" s="21" t="s">
        <v>130</v>
      </c>
      <c r="B31" s="21" t="s">
        <v>154</v>
      </c>
      <c r="C31" s="22" t="s">
        <v>101</v>
      </c>
      <c r="D31" s="23" t="s">
        <v>102</v>
      </c>
      <c r="E31" s="24" t="s">
        <v>103</v>
      </c>
    </row>
    <row r="32" spans="1:7" s="15" customFormat="1" ht="17" hidden="1">
      <c r="A32" s="21" t="s">
        <v>155</v>
      </c>
      <c r="B32" s="21" t="s">
        <v>156</v>
      </c>
      <c r="C32" s="22" t="s">
        <v>157</v>
      </c>
      <c r="D32" s="23" t="s">
        <v>158</v>
      </c>
      <c r="E32" s="24" t="s">
        <v>159</v>
      </c>
    </row>
    <row r="33" spans="1:5" s="15" customFormat="1" ht="34" hidden="1">
      <c r="A33" s="21" t="s">
        <v>155</v>
      </c>
      <c r="B33" s="21" t="s">
        <v>160</v>
      </c>
      <c r="C33" s="22" t="s">
        <v>161</v>
      </c>
      <c r="D33" s="23" t="s">
        <v>162</v>
      </c>
      <c r="E33" s="24" t="s">
        <v>163</v>
      </c>
    </row>
    <row r="34" spans="1:5" s="15" customFormat="1" ht="51" hidden="1">
      <c r="A34" s="21" t="s">
        <v>155</v>
      </c>
      <c r="B34" s="21" t="s">
        <v>164</v>
      </c>
      <c r="C34" s="22" t="s">
        <v>165</v>
      </c>
      <c r="D34" s="23" t="s">
        <v>166</v>
      </c>
      <c r="E34" s="24" t="s">
        <v>167</v>
      </c>
    </row>
    <row r="35" spans="1:5" s="15" customFormat="1" ht="102" hidden="1">
      <c r="A35" s="21" t="s">
        <v>155</v>
      </c>
      <c r="B35" s="21" t="s">
        <v>168</v>
      </c>
      <c r="C35" s="22" t="s">
        <v>169</v>
      </c>
      <c r="D35" s="23" t="s">
        <v>170</v>
      </c>
      <c r="E35" s="24" t="s">
        <v>171</v>
      </c>
    </row>
    <row r="36" spans="1:5" s="15" customFormat="1" ht="102" hidden="1">
      <c r="A36" s="21" t="s">
        <v>155</v>
      </c>
      <c r="B36" s="21" t="s">
        <v>172</v>
      </c>
      <c r="C36" s="22" t="s">
        <v>173</v>
      </c>
      <c r="D36" s="23" t="s">
        <v>174</v>
      </c>
      <c r="E36" s="24" t="s">
        <v>175</v>
      </c>
    </row>
    <row r="37" spans="1:5" hidden="1"/>
    <row r="38" spans="1:5" hidden="1"/>
    <row r="39" spans="1:5" hidden="1"/>
    <row r="40" spans="1:5" hidden="1"/>
    <row r="41" spans="1:5" hidden="1"/>
    <row r="42" spans="1:5" hidden="1"/>
    <row r="43" spans="1:5" hidden="1"/>
    <row r="44" spans="1:5" hidden="1"/>
    <row r="45" spans="1:5" hidden="1"/>
    <row r="46" spans="1:5" hidden="1"/>
    <row r="47" spans="1:5" hidden="1"/>
    <row r="48" spans="1:5" hidden="1"/>
    <row r="49" hidden="1"/>
    <row r="50" hidden="1"/>
    <row r="51" hidden="1"/>
    <row r="52" hidden="1"/>
    <row r="53" hidden="1"/>
    <row r="54" hidden="1"/>
    <row r="55" hidden="1"/>
    <row r="56" hidden="1"/>
    <row r="57" hidden="1"/>
  </sheetData>
  <mergeCells count="2">
    <mergeCell ref="A5:A9"/>
    <mergeCell ref="A10:A1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237BE-823C-4948-8135-3E3C44A896DC}">
  <dimension ref="A1:A11"/>
  <sheetViews>
    <sheetView workbookViewId="0">
      <selection sqref="A1:A11"/>
    </sheetView>
  </sheetViews>
  <sheetFormatPr baseColWidth="10" defaultColWidth="8.83203125" defaultRowHeight="16"/>
  <cols>
    <col min="1" max="1" width="46.1640625" bestFit="1" customWidth="1"/>
  </cols>
  <sheetData>
    <row r="1" spans="1:1">
      <c r="A1" t="s">
        <v>8</v>
      </c>
    </row>
    <row r="2" spans="1:1">
      <c r="A2" t="s">
        <v>200</v>
      </c>
    </row>
    <row r="3" spans="1:1">
      <c r="A3" t="s">
        <v>19</v>
      </c>
    </row>
    <row r="4" spans="1:1">
      <c r="A4" t="s">
        <v>201</v>
      </c>
    </row>
    <row r="5" spans="1:1">
      <c r="A5" t="s">
        <v>42</v>
      </c>
    </row>
    <row r="6" spans="1:1">
      <c r="A6" t="s">
        <v>202</v>
      </c>
    </row>
    <row r="7" spans="1:1">
      <c r="A7" t="s">
        <v>203</v>
      </c>
    </row>
    <row r="8" spans="1:1">
      <c r="A8" t="s">
        <v>204</v>
      </c>
    </row>
    <row r="9" spans="1:1">
      <c r="A9" t="s">
        <v>25</v>
      </c>
    </row>
    <row r="10" spans="1:1">
      <c r="A10" t="s">
        <v>13</v>
      </c>
    </row>
    <row r="11" spans="1:1">
      <c r="A11"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Proposals</vt:lpstr>
      <vt:lpstr>HeatMap</vt:lpstr>
      <vt:lpstr>Score Card</vt:lpstr>
      <vt:lpstr>Dropdown</vt:lpstr>
      <vt:lpstr>Status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Javier Canon</dc:creator>
  <cp:keywords/>
  <dc:description/>
  <cp:lastModifiedBy>Javier Canon</cp:lastModifiedBy>
  <cp:revision/>
  <dcterms:created xsi:type="dcterms:W3CDTF">2019-07-31T20:01:24Z</dcterms:created>
  <dcterms:modified xsi:type="dcterms:W3CDTF">2019-11-08T03:13:41Z</dcterms:modified>
  <cp:category/>
  <cp:contentStatus/>
</cp:coreProperties>
</file>