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pen\Desktop\"/>
    </mc:Choice>
  </mc:AlternateContent>
  <bookViews>
    <workbookView xWindow="480" yWindow="110" windowWidth="13950" windowHeight="11070"/>
  </bookViews>
  <sheets>
    <sheet name="timing" sheetId="1" r:id="rId1"/>
  </sheets>
  <calcPr calcId="162913"/>
</workbook>
</file>

<file path=xl/calcChain.xml><?xml version="1.0" encoding="utf-8"?>
<calcChain xmlns="http://schemas.openxmlformats.org/spreadsheetml/2006/main">
  <c r="D4" i="1" l="1"/>
  <c r="C7" i="1" l="1"/>
  <c r="D5" i="1"/>
  <c r="D6" i="1"/>
  <c r="D2" i="1"/>
  <c r="I4" i="1" l="1"/>
  <c r="I6" i="1"/>
  <c r="I5" i="1"/>
  <c r="I7" i="1"/>
  <c r="H6" i="1"/>
  <c r="H5" i="1"/>
  <c r="H7" i="1"/>
  <c r="H4" i="1"/>
  <c r="J4" i="1" s="1"/>
  <c r="K4" i="1" s="1"/>
  <c r="C9" i="1"/>
  <c r="I10" i="1"/>
  <c r="I14" i="1"/>
  <c r="I18" i="1"/>
  <c r="I22" i="1"/>
  <c r="I26" i="1"/>
  <c r="I30" i="1"/>
  <c r="I34" i="1"/>
  <c r="I38" i="1"/>
  <c r="I42" i="1"/>
  <c r="I46" i="1"/>
  <c r="H8" i="1"/>
  <c r="H12" i="1"/>
  <c r="H16" i="1"/>
  <c r="H20" i="1"/>
  <c r="H24" i="1"/>
  <c r="H28" i="1"/>
  <c r="H32" i="1"/>
  <c r="H36" i="1"/>
  <c r="H40" i="1"/>
  <c r="H44" i="1"/>
  <c r="H3" i="1"/>
  <c r="H33" i="1"/>
  <c r="H41" i="1"/>
  <c r="H45" i="1"/>
  <c r="I13" i="1"/>
  <c r="I21" i="1"/>
  <c r="I37" i="1"/>
  <c r="C16" i="1"/>
  <c r="H19" i="1"/>
  <c r="H31" i="1"/>
  <c r="H43" i="1"/>
  <c r="I11" i="1"/>
  <c r="I15" i="1"/>
  <c r="I19" i="1"/>
  <c r="I23" i="1"/>
  <c r="I27" i="1"/>
  <c r="I31" i="1"/>
  <c r="I35" i="1"/>
  <c r="I39" i="1"/>
  <c r="I43" i="1"/>
  <c r="I47" i="1"/>
  <c r="H9" i="1"/>
  <c r="H13" i="1"/>
  <c r="H17" i="1"/>
  <c r="H21" i="1"/>
  <c r="H25" i="1"/>
  <c r="H29" i="1"/>
  <c r="H37" i="1"/>
  <c r="I17" i="1"/>
  <c r="I25" i="1"/>
  <c r="I33" i="1"/>
  <c r="I45" i="1"/>
  <c r="H15" i="1"/>
  <c r="J15" i="1" s="1"/>
  <c r="K15" i="1" s="1"/>
  <c r="H27" i="1"/>
  <c r="J27" i="1" s="1"/>
  <c r="K27" i="1" s="1"/>
  <c r="H39" i="1"/>
  <c r="J39" i="1" s="1"/>
  <c r="K39" i="1" s="1"/>
  <c r="H47" i="1"/>
  <c r="I8" i="1"/>
  <c r="I12" i="1"/>
  <c r="I16" i="1"/>
  <c r="I20" i="1"/>
  <c r="I24" i="1"/>
  <c r="I28" i="1"/>
  <c r="I32" i="1"/>
  <c r="I36" i="1"/>
  <c r="I40" i="1"/>
  <c r="I44" i="1"/>
  <c r="I3" i="1"/>
  <c r="H10" i="1"/>
  <c r="J10" i="1" s="1"/>
  <c r="K10" i="1" s="1"/>
  <c r="H14" i="1"/>
  <c r="H18" i="1"/>
  <c r="H22" i="1"/>
  <c r="J22" i="1" s="1"/>
  <c r="K22" i="1" s="1"/>
  <c r="H26" i="1"/>
  <c r="J26" i="1" s="1"/>
  <c r="K26" i="1" s="1"/>
  <c r="H30" i="1"/>
  <c r="H34" i="1"/>
  <c r="H38" i="1"/>
  <c r="J38" i="1" s="1"/>
  <c r="K38" i="1" s="1"/>
  <c r="H42" i="1"/>
  <c r="J42" i="1" s="1"/>
  <c r="K42" i="1" s="1"/>
  <c r="H46" i="1"/>
  <c r="I9" i="1"/>
  <c r="I29" i="1"/>
  <c r="I41" i="1"/>
  <c r="H11" i="1"/>
  <c r="J11" i="1" s="1"/>
  <c r="K11" i="1" s="1"/>
  <c r="H23" i="1"/>
  <c r="H35" i="1"/>
  <c r="J35" i="1" s="1"/>
  <c r="K35" i="1" s="1"/>
  <c r="C10" i="1"/>
  <c r="C23" i="1"/>
  <c r="D23" i="1" s="1"/>
  <c r="D7" i="1"/>
  <c r="J34" i="1" l="1"/>
  <c r="K34" i="1" s="1"/>
  <c r="J46" i="1"/>
  <c r="K46" i="1" s="1"/>
  <c r="J30" i="1"/>
  <c r="K30" i="1" s="1"/>
  <c r="J14" i="1"/>
  <c r="K14" i="1" s="1"/>
  <c r="J21" i="1"/>
  <c r="K21" i="1" s="1"/>
  <c r="J5" i="1"/>
  <c r="K5" i="1" s="1"/>
  <c r="J23" i="1"/>
  <c r="K23" i="1" s="1"/>
  <c r="J18" i="1"/>
  <c r="K18" i="1" s="1"/>
  <c r="J33" i="1"/>
  <c r="K33" i="1" s="1"/>
  <c r="J7" i="1"/>
  <c r="K7" i="1" s="1"/>
  <c r="J37" i="1"/>
  <c r="K37" i="1" s="1"/>
  <c r="J6" i="1"/>
  <c r="K6" i="1" s="1"/>
  <c r="J29" i="1"/>
  <c r="K29" i="1" s="1"/>
  <c r="J13" i="1"/>
  <c r="K13" i="1" s="1"/>
  <c r="J43" i="1"/>
  <c r="K43" i="1" s="1"/>
  <c r="J41" i="1"/>
  <c r="K41" i="1" s="1"/>
  <c r="J40" i="1"/>
  <c r="K40" i="1" s="1"/>
  <c r="J24" i="1"/>
  <c r="K24" i="1" s="1"/>
  <c r="J8" i="1"/>
  <c r="K8" i="1" s="1"/>
  <c r="J25" i="1"/>
  <c r="K25" i="1" s="1"/>
  <c r="J9" i="1"/>
  <c r="K9" i="1" s="1"/>
  <c r="J31" i="1"/>
  <c r="K31" i="1" s="1"/>
  <c r="J36" i="1"/>
  <c r="K36" i="1" s="1"/>
  <c r="J20" i="1"/>
  <c r="K20" i="1" s="1"/>
  <c r="J19" i="1"/>
  <c r="K19" i="1" s="1"/>
  <c r="J3" i="1"/>
  <c r="K3" i="1" s="1"/>
  <c r="J32" i="1"/>
  <c r="K32" i="1" s="1"/>
  <c r="J16" i="1"/>
  <c r="K16" i="1" s="1"/>
  <c r="J47" i="1"/>
  <c r="K47" i="1" s="1"/>
  <c r="J17" i="1"/>
  <c r="K17" i="1" s="1"/>
  <c r="J45" i="1"/>
  <c r="K45" i="1" s="1"/>
  <c r="J44" i="1"/>
  <c r="K44" i="1" s="1"/>
  <c r="J28" i="1"/>
  <c r="K28" i="1" s="1"/>
  <c r="J12" i="1"/>
  <c r="K12" i="1" s="1"/>
  <c r="C15" i="1"/>
  <c r="D9" i="1" l="1"/>
  <c r="C17" i="1"/>
  <c r="D10" i="1"/>
  <c r="C11" i="1"/>
  <c r="C12" i="1" l="1"/>
  <c r="C21" i="1"/>
  <c r="C18" i="1"/>
  <c r="D11" i="1"/>
  <c r="C13" i="1"/>
  <c r="D13" i="1" s="1"/>
  <c r="D15" i="1" l="1"/>
  <c r="D16" i="1" l="1"/>
  <c r="C19" i="1" l="1"/>
  <c r="D19" i="1" s="1"/>
  <c r="D17" i="1"/>
</calcChain>
</file>

<file path=xl/sharedStrings.xml><?xml version="1.0" encoding="utf-8"?>
<sst xmlns="http://schemas.openxmlformats.org/spreadsheetml/2006/main" count="22" uniqueCount="21">
  <si>
    <t>Ra</t>
  </si>
  <si>
    <t>Rb2</t>
  </si>
  <si>
    <t>Rb1</t>
  </si>
  <si>
    <t>C</t>
  </si>
  <si>
    <t>current</t>
  </si>
  <si>
    <t>f_fast</t>
  </si>
  <si>
    <t>t_fast</t>
  </si>
  <si>
    <t>t_Lfast</t>
  </si>
  <si>
    <t>t_Hfast</t>
  </si>
  <si>
    <t>t_Hslow</t>
  </si>
  <si>
    <t>t_Lslow</t>
  </si>
  <si>
    <t>t_slow</t>
  </si>
  <si>
    <t>f_slow</t>
  </si>
  <si>
    <t>t_slow/t_fast</t>
  </si>
  <si>
    <t>duty_fast</t>
  </si>
  <si>
    <t>duty_slow</t>
  </si>
  <si>
    <t>V</t>
  </si>
  <si>
    <t>t_H</t>
  </si>
  <si>
    <t>t_L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</si>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</sst>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 * #,##0.0000_ ;_ * \-#,##0.0000_ ;_ * &quot;-&quot;??_ ;_ @_ "/>
  </numFmts>
  <fonts count="8" x14ac:knownFonts="1">
    <font>
      <sz val="10"/>
      <color theme="1"/>
      <name val="Arial"/>
      <family val="2"/>
    </font>
    <font>
      <b/>
      <sz val="24"/>
      <color rgb="FF46555F"/>
      <name val="Arial"/>
      <family val="2"/>
    </font>
    <font>
      <b/>
      <sz val="16"/>
      <color rgb="FF46555F"/>
      <name val="Arial"/>
      <family val="2"/>
    </font>
    <font>
      <b/>
      <sz val="10"/>
      <color rgb="FF46555F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6555F"/>
        <bgColor indexed="64"/>
      </patternFill>
    </fill>
    <fill>
      <patternFill patternType="solid">
        <fgColor rgb="FF7D878F"/>
        <bgColor indexed="64"/>
      </patternFill>
    </fill>
    <fill>
      <patternFill patternType="solid">
        <fgColor rgb="FFE4EBF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0">
    <xf numFmtId="0" fontId="0" fillId="0" borderId="0"/>
    <xf numFmtId="0" fontId="5" fillId="2" borderId="1"/>
    <xf numFmtId="0" fontId="5" fillId="3" borderId="1"/>
    <xf numFmtId="0" fontId="4" fillId="4" borderId="1"/>
    <xf numFmtId="0" fontId="1" fillId="0" borderId="0"/>
    <xf numFmtId="0" fontId="2" fillId="0" borderId="0"/>
    <xf numFmtId="0" fontId="3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Alignment="1"/>
    <xf numFmtId="11" fontId="0" fillId="0" borderId="0" xfId="0" applyNumberFormat="1" applyFont="1" applyAlignment="1"/>
    <xf numFmtId="164" fontId="0" fillId="0" borderId="0" xfId="7" applyNumberFormat="1" applyFont="1" applyAlignment="1"/>
    <xf numFmtId="0" fontId="0" fillId="0" borderId="0" xfId="0" applyFont="1" applyAlignment="1">
      <alignment horizontal="right"/>
    </xf>
    <xf numFmtId="165" fontId="0" fillId="0" borderId="0" xfId="7" applyNumberFormat="1" applyFont="1" applyAlignment="1"/>
    <xf numFmtId="9" fontId="0" fillId="0" borderId="0" xfId="8" applyFont="1" applyAlignment="1"/>
    <xf numFmtId="0" fontId="7" fillId="0" borderId="0" xfId="9" applyAlignment="1"/>
    <xf numFmtId="43" fontId="0" fillId="0" borderId="0" xfId="0" applyNumberFormat="1" applyFont="1" applyAlignment="1"/>
  </cellXfs>
  <cellStyles count="10">
    <cellStyle name="ams even lines" xfId="3"/>
    <cellStyle name="ams second line" xfId="2"/>
    <cellStyle name="ams table headline" xfId="1"/>
    <cellStyle name="Comma" xfId="7" builtinId="3"/>
    <cellStyle name="Headline" xfId="4"/>
    <cellStyle name="Hyperlink" xfId="9" builtinId="8"/>
    <cellStyle name="Normal" xfId="0" builtinId="0" customBuiltin="1"/>
    <cellStyle name="Percent" xfId="8" builtinId="5"/>
    <cellStyle name="Subline 1" xfId="5"/>
    <cellStyle name="subline 2" xfId="6"/>
  </cellStyles>
  <dxfs count="3">
    <dxf>
      <fill>
        <patternFill>
          <bgColor theme="0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rgb="FFE4EBF0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ont>
        <color theme="0"/>
      </font>
      <fill>
        <patternFill>
          <bgColor rgb="FF46555F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</dxfs>
  <tableStyles count="1" defaultTableStyle="ams table style" defaultPivotStyle="PivotStyleLight16">
    <tableStyle name="ams table style" pivot="0" count="3">
      <tableStyleElement type="headerRow" dxfId="2"/>
      <tableStyleElement type="firstRowStripe" dxfId="1"/>
      <tableStyleElement type="secondRowStripe" dxfId="0"/>
    </tableStyle>
  </tableStyles>
  <colors>
    <mruColors>
      <color rgb="FF7D878F"/>
      <color rgb="FFE4EBF0"/>
      <color rgb="FF4655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NE555</a:t>
            </a:r>
            <a:r>
              <a:rPr lang="en-US" baseline="0"/>
              <a:t> output as function of resistance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timing!$J$2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timing!$G$3:$G$47</c:f>
              <c:numCache>
                <c:formatCode>General</c:formatCode>
                <c:ptCount val="4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125000</c:v>
                </c:pt>
                <c:pt idx="10">
                  <c:v>150000</c:v>
                </c:pt>
                <c:pt idx="11">
                  <c:v>175000</c:v>
                </c:pt>
                <c:pt idx="12">
                  <c:v>200000</c:v>
                </c:pt>
                <c:pt idx="13">
                  <c:v>225000</c:v>
                </c:pt>
                <c:pt idx="14">
                  <c:v>250000</c:v>
                </c:pt>
                <c:pt idx="15">
                  <c:v>275000</c:v>
                </c:pt>
                <c:pt idx="16">
                  <c:v>300000</c:v>
                </c:pt>
                <c:pt idx="17">
                  <c:v>325000</c:v>
                </c:pt>
                <c:pt idx="18">
                  <c:v>350000</c:v>
                </c:pt>
                <c:pt idx="19">
                  <c:v>375000</c:v>
                </c:pt>
                <c:pt idx="20">
                  <c:v>400000</c:v>
                </c:pt>
                <c:pt idx="21">
                  <c:v>425000</c:v>
                </c:pt>
                <c:pt idx="22">
                  <c:v>450000</c:v>
                </c:pt>
                <c:pt idx="23">
                  <c:v>475000</c:v>
                </c:pt>
                <c:pt idx="24">
                  <c:v>500000</c:v>
                </c:pt>
                <c:pt idx="25">
                  <c:v>525000</c:v>
                </c:pt>
                <c:pt idx="26">
                  <c:v>550000</c:v>
                </c:pt>
                <c:pt idx="27">
                  <c:v>575000</c:v>
                </c:pt>
                <c:pt idx="28">
                  <c:v>600000</c:v>
                </c:pt>
                <c:pt idx="29">
                  <c:v>625000</c:v>
                </c:pt>
                <c:pt idx="30">
                  <c:v>650000</c:v>
                </c:pt>
                <c:pt idx="31">
                  <c:v>675000</c:v>
                </c:pt>
                <c:pt idx="32">
                  <c:v>700000</c:v>
                </c:pt>
                <c:pt idx="33">
                  <c:v>725000</c:v>
                </c:pt>
                <c:pt idx="34">
                  <c:v>750000</c:v>
                </c:pt>
                <c:pt idx="35">
                  <c:v>775000</c:v>
                </c:pt>
                <c:pt idx="36">
                  <c:v>800000</c:v>
                </c:pt>
                <c:pt idx="37">
                  <c:v>825000</c:v>
                </c:pt>
                <c:pt idx="38">
                  <c:v>850000</c:v>
                </c:pt>
                <c:pt idx="39">
                  <c:v>875000</c:v>
                </c:pt>
                <c:pt idx="40">
                  <c:v>900000</c:v>
                </c:pt>
                <c:pt idx="41">
                  <c:v>925000</c:v>
                </c:pt>
                <c:pt idx="42">
                  <c:v>950000</c:v>
                </c:pt>
                <c:pt idx="43">
                  <c:v>975000</c:v>
                </c:pt>
                <c:pt idx="44">
                  <c:v>1000000</c:v>
                </c:pt>
              </c:numCache>
            </c:numRef>
          </c:xVal>
          <c:yVal>
            <c:numRef>
              <c:f>timing!$J$3:$J$47</c:f>
              <c:numCache>
                <c:formatCode>_ * #,##0.00_ ;_ * \-#,##0.00_ ;_ * "-"??_ ;_ @_ </c:formatCode>
                <c:ptCount val="45"/>
                <c:pt idx="0">
                  <c:v>4.5738000000000003E-3</c:v>
                </c:pt>
                <c:pt idx="1">
                  <c:v>1.9819799999999999E-2</c:v>
                </c:pt>
                <c:pt idx="2">
                  <c:v>3.5065800000000001E-2</c:v>
                </c:pt>
                <c:pt idx="3">
                  <c:v>5.0311800000000004E-2</c:v>
                </c:pt>
                <c:pt idx="4">
                  <c:v>6.5557799999999999E-2</c:v>
                </c:pt>
                <c:pt idx="5">
                  <c:v>8.0803800000000009E-2</c:v>
                </c:pt>
                <c:pt idx="6">
                  <c:v>0.1570338</c:v>
                </c:pt>
                <c:pt idx="7">
                  <c:v>0.23326379999999997</c:v>
                </c:pt>
                <c:pt idx="8">
                  <c:v>0.30949380000000004</c:v>
                </c:pt>
                <c:pt idx="9">
                  <c:v>0.38572380000000001</c:v>
                </c:pt>
                <c:pt idx="10">
                  <c:v>0.46195379999999997</c:v>
                </c:pt>
                <c:pt idx="11">
                  <c:v>0.53818379999999999</c:v>
                </c:pt>
                <c:pt idx="12">
                  <c:v>0.61441380000000001</c:v>
                </c:pt>
                <c:pt idx="13">
                  <c:v>0.69064380000000003</c:v>
                </c:pt>
                <c:pt idx="14">
                  <c:v>0.76687380000000005</c:v>
                </c:pt>
                <c:pt idx="15">
                  <c:v>0.84310380000000007</c:v>
                </c:pt>
                <c:pt idx="16">
                  <c:v>0.91933379999999998</c:v>
                </c:pt>
                <c:pt idx="17">
                  <c:v>0.99556379999999989</c:v>
                </c:pt>
                <c:pt idx="18">
                  <c:v>1.0717938</c:v>
                </c:pt>
                <c:pt idx="19">
                  <c:v>1.1480237999999998</c:v>
                </c:pt>
                <c:pt idx="20">
                  <c:v>1.2242538000000001</c:v>
                </c:pt>
                <c:pt idx="21">
                  <c:v>1.3004838000000001</c:v>
                </c:pt>
                <c:pt idx="22">
                  <c:v>1.3767138000000001</c:v>
                </c:pt>
                <c:pt idx="23">
                  <c:v>1.4529438000000001</c:v>
                </c:pt>
                <c:pt idx="24">
                  <c:v>1.5291738000000001</c:v>
                </c:pt>
                <c:pt idx="25">
                  <c:v>1.6054038000000002</c:v>
                </c:pt>
                <c:pt idx="26">
                  <c:v>1.6816338000000002</c:v>
                </c:pt>
                <c:pt idx="27">
                  <c:v>1.7578637999999998</c:v>
                </c:pt>
                <c:pt idx="28">
                  <c:v>1.8340937999999998</c:v>
                </c:pt>
                <c:pt idx="29">
                  <c:v>1.9103237999999998</c:v>
                </c:pt>
                <c:pt idx="30">
                  <c:v>1.9865537999999998</c:v>
                </c:pt>
                <c:pt idx="31">
                  <c:v>2.0627838000000001</c:v>
                </c:pt>
                <c:pt idx="32">
                  <c:v>2.1390137999999999</c:v>
                </c:pt>
                <c:pt idx="33">
                  <c:v>2.2152437999999997</c:v>
                </c:pt>
                <c:pt idx="34">
                  <c:v>2.2914737999999994</c:v>
                </c:pt>
                <c:pt idx="35">
                  <c:v>2.3677038000000001</c:v>
                </c:pt>
                <c:pt idx="36">
                  <c:v>2.4439337999999999</c:v>
                </c:pt>
                <c:pt idx="37">
                  <c:v>2.5201637999999997</c:v>
                </c:pt>
                <c:pt idx="38">
                  <c:v>2.5963938000000004</c:v>
                </c:pt>
                <c:pt idx="39">
                  <c:v>2.6726238000000002</c:v>
                </c:pt>
                <c:pt idx="40">
                  <c:v>2.7488538</c:v>
                </c:pt>
                <c:pt idx="41">
                  <c:v>2.8250837999999998</c:v>
                </c:pt>
                <c:pt idx="42">
                  <c:v>2.9013138000000005</c:v>
                </c:pt>
                <c:pt idx="43">
                  <c:v>2.9775438000000003</c:v>
                </c:pt>
                <c:pt idx="44">
                  <c:v>3.0537738000000001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9-48FD-BD32-09FC58138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749184"/>
        <c:axId val="973747936"/>
      </c:scatterChart>
      <c:valAx>
        <c:axId val="97374918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(in </a:t>
                </a:r>
                <a:r>
                  <a:rPr lang="el-GR"/>
                  <a:t>Ω</a:t>
                </a:r>
                <a:r>
                  <a:rPr lang="en-US"/>
                  <a:t>) of the potmeter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47936"/>
        <c:crosses val="autoZero"/>
        <c:crossBetween val="midCat"/>
      </c:valAx>
      <c:valAx>
        <c:axId val="9737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time (in s) </a:t>
                </a:r>
                <a:r>
                  <a:rPr lang="en-US" baseline="0"/>
                  <a:t> of NE555 output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.00_ ;_ * \-#,##0.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4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NE555 output as function of resistance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timing!$K$2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timing!$G$3:$G$47</c:f>
              <c:numCache>
                <c:formatCode>General</c:formatCode>
                <c:ptCount val="4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100000</c:v>
                </c:pt>
                <c:pt idx="9">
                  <c:v>125000</c:v>
                </c:pt>
                <c:pt idx="10">
                  <c:v>150000</c:v>
                </c:pt>
                <c:pt idx="11">
                  <c:v>175000</c:v>
                </c:pt>
                <c:pt idx="12">
                  <c:v>200000</c:v>
                </c:pt>
                <c:pt idx="13">
                  <c:v>225000</c:v>
                </c:pt>
                <c:pt idx="14">
                  <c:v>250000</c:v>
                </c:pt>
                <c:pt idx="15">
                  <c:v>275000</c:v>
                </c:pt>
                <c:pt idx="16">
                  <c:v>300000</c:v>
                </c:pt>
                <c:pt idx="17">
                  <c:v>325000</c:v>
                </c:pt>
                <c:pt idx="18">
                  <c:v>350000</c:v>
                </c:pt>
                <c:pt idx="19">
                  <c:v>375000</c:v>
                </c:pt>
                <c:pt idx="20">
                  <c:v>400000</c:v>
                </c:pt>
                <c:pt idx="21">
                  <c:v>425000</c:v>
                </c:pt>
                <c:pt idx="22">
                  <c:v>450000</c:v>
                </c:pt>
                <c:pt idx="23">
                  <c:v>475000</c:v>
                </c:pt>
                <c:pt idx="24">
                  <c:v>500000</c:v>
                </c:pt>
                <c:pt idx="25">
                  <c:v>525000</c:v>
                </c:pt>
                <c:pt idx="26">
                  <c:v>550000</c:v>
                </c:pt>
                <c:pt idx="27">
                  <c:v>575000</c:v>
                </c:pt>
                <c:pt idx="28">
                  <c:v>600000</c:v>
                </c:pt>
                <c:pt idx="29">
                  <c:v>625000</c:v>
                </c:pt>
                <c:pt idx="30">
                  <c:v>650000</c:v>
                </c:pt>
                <c:pt idx="31">
                  <c:v>675000</c:v>
                </c:pt>
                <c:pt idx="32">
                  <c:v>700000</c:v>
                </c:pt>
                <c:pt idx="33">
                  <c:v>725000</c:v>
                </c:pt>
                <c:pt idx="34">
                  <c:v>750000</c:v>
                </c:pt>
                <c:pt idx="35">
                  <c:v>775000</c:v>
                </c:pt>
                <c:pt idx="36">
                  <c:v>800000</c:v>
                </c:pt>
                <c:pt idx="37">
                  <c:v>825000</c:v>
                </c:pt>
                <c:pt idx="38">
                  <c:v>850000</c:v>
                </c:pt>
                <c:pt idx="39">
                  <c:v>875000</c:v>
                </c:pt>
                <c:pt idx="40">
                  <c:v>900000</c:v>
                </c:pt>
                <c:pt idx="41">
                  <c:v>925000</c:v>
                </c:pt>
                <c:pt idx="42">
                  <c:v>950000</c:v>
                </c:pt>
                <c:pt idx="43">
                  <c:v>975000</c:v>
                </c:pt>
                <c:pt idx="44">
                  <c:v>1000000</c:v>
                </c:pt>
              </c:numCache>
            </c:numRef>
          </c:xVal>
          <c:yVal>
            <c:numRef>
              <c:f>timing!$K$3:$K$47</c:f>
              <c:numCache>
                <c:formatCode>_ * #,##0.00_ ;_ * \-#,##0.00_ ;_ * "-"??_ ;_ @_ </c:formatCode>
                <c:ptCount val="45"/>
                <c:pt idx="0">
                  <c:v>218.6365822729459</c:v>
                </c:pt>
                <c:pt idx="1">
                  <c:v>50.454595909141368</c:v>
                </c:pt>
                <c:pt idx="2">
                  <c:v>28.517815079079899</c:v>
                </c:pt>
                <c:pt idx="3">
                  <c:v>19.876052933904173</c:v>
                </c:pt>
                <c:pt idx="4">
                  <c:v>15.253715042298552</c:v>
                </c:pt>
                <c:pt idx="5">
                  <c:v>12.375655600355428</c:v>
                </c:pt>
                <c:pt idx="6">
                  <c:v>6.3680557943576481</c:v>
                </c:pt>
                <c:pt idx="7">
                  <c:v>4.2869918092734496</c:v>
                </c:pt>
                <c:pt idx="8">
                  <c:v>3.2310824966445204</c:v>
                </c:pt>
                <c:pt idx="9">
                  <c:v>2.5925286435527184</c:v>
                </c:pt>
                <c:pt idx="10">
                  <c:v>2.1647186363658011</c:v>
                </c:pt>
                <c:pt idx="11">
                  <c:v>1.8581012657757443</c:v>
                </c:pt>
                <c:pt idx="12">
                  <c:v>1.627567609972302</c:v>
                </c:pt>
                <c:pt idx="13">
                  <c:v>1.4479243859135491</c:v>
                </c:pt>
                <c:pt idx="14">
                  <c:v>1.3039955205145879</c:v>
                </c:pt>
                <c:pt idx="15">
                  <c:v>1.1860935747176089</c:v>
                </c:pt>
                <c:pt idx="16">
                  <c:v>1.0877441904126663</c:v>
                </c:pt>
                <c:pt idx="17">
                  <c:v>1.0044559675633045</c:v>
                </c:pt>
                <c:pt idx="18">
                  <c:v>0.93301528708227266</c:v>
                </c:pt>
                <c:pt idx="19">
                  <c:v>0.87106208076870895</c:v>
                </c:pt>
                <c:pt idx="20">
                  <c:v>0.81682409317414406</c:v>
                </c:pt>
                <c:pt idx="21">
                  <c:v>0.76894460353908289</c:v>
                </c:pt>
                <c:pt idx="22">
                  <c:v>0.72636738296659764</c:v>
                </c:pt>
                <c:pt idx="23">
                  <c:v>0.68825786654652432</c:v>
                </c:pt>
                <c:pt idx="24">
                  <c:v>0.65394790310950912</c:v>
                </c:pt>
                <c:pt idx="25">
                  <c:v>0.62289624579186864</c:v>
                </c:pt>
                <c:pt idx="26">
                  <c:v>0.59465978859368784</c:v>
                </c:pt>
                <c:pt idx="27">
                  <c:v>0.56887228692006753</c:v>
                </c:pt>
                <c:pt idx="28">
                  <c:v>0.54522838472056345</c:v>
                </c:pt>
                <c:pt idx="29">
                  <c:v>0.52347146593682181</c:v>
                </c:pt>
                <c:pt idx="30">
                  <c:v>0.5033843030075501</c:v>
                </c:pt>
                <c:pt idx="31">
                  <c:v>0.48478177887571156</c:v>
                </c:pt>
                <c:pt idx="32">
                  <c:v>0.46750516523081809</c:v>
                </c:pt>
                <c:pt idx="33">
                  <c:v>0.45141758211895239</c:v>
                </c:pt>
                <c:pt idx="34">
                  <c:v>0.43640036381825542</c:v>
                </c:pt>
                <c:pt idx="35">
                  <c:v>0.42235012673460248</c:v>
                </c:pt>
                <c:pt idx="36">
                  <c:v>0.40917638603795242</c:v>
                </c:pt>
                <c:pt idx="37">
                  <c:v>0.39679960485108157</c:v>
                </c:pt>
                <c:pt idx="38">
                  <c:v>0.3851495870926821</c:v>
                </c:pt>
                <c:pt idx="39">
                  <c:v>0.37416414536157311</c:v>
                </c:pt>
                <c:pt idx="40">
                  <c:v>0.36378799047079186</c:v>
                </c:pt>
                <c:pt idx="41">
                  <c:v>0.35397180076569768</c:v>
                </c:pt>
                <c:pt idx="42">
                  <c:v>0.34467143816018792</c:v>
                </c:pt>
                <c:pt idx="43">
                  <c:v>0.33584728459745911</c:v>
                </c:pt>
                <c:pt idx="44">
                  <c:v>0.32746367789257996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3-4DF2-8854-B69A1C66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514528"/>
        <c:axId val="982513696"/>
      </c:scatterChart>
      <c:valAx>
        <c:axId val="982514528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(in </a:t>
                </a:r>
                <a:r>
                  <a:rPr lang="el-GR"/>
                  <a:t>Ω</a:t>
                </a:r>
                <a:r>
                  <a:rPr lang="en-US"/>
                  <a:t>)</a:t>
                </a:r>
                <a:r>
                  <a:rPr lang="en-US" baseline="0"/>
                  <a:t> of the potmeter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13696"/>
        <c:crosses val="autoZero"/>
        <c:crossBetween val="midCat"/>
      </c:valAx>
      <c:valAx>
        <c:axId val="9825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(in Hz) of NE555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.00_ ;_ * \-#,##0.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</xdr:row>
      <xdr:rowOff>25400</xdr:rowOff>
    </xdr:from>
    <xdr:to>
      <xdr:col>22</xdr:col>
      <xdr:colOff>196850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234950</xdr:colOff>
      <xdr:row>34</xdr:row>
      <xdr:rowOff>114300</xdr:rowOff>
    </xdr:from>
    <xdr:to>
      <xdr:col>22</xdr:col>
      <xdr:colOff>203200</xdr:colOff>
      <xdr:row>58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Benutzerdefiniert 1">
      <a:dk1>
        <a:srgbClr val="46555F"/>
      </a:dk1>
      <a:lt1>
        <a:srgbClr val="FFFFFF"/>
      </a:lt1>
      <a:dk2>
        <a:srgbClr val="0075B0"/>
      </a:dk2>
      <a:lt2>
        <a:srgbClr val="FFFFFF"/>
      </a:lt2>
      <a:accent1>
        <a:srgbClr val="46555F"/>
      </a:accent1>
      <a:accent2>
        <a:srgbClr val="0D0D0D"/>
      </a:accent2>
      <a:accent3>
        <a:srgbClr val="F7E600"/>
      </a:accent3>
      <a:accent4>
        <a:srgbClr val="46555F"/>
      </a:accent4>
      <a:accent5>
        <a:srgbClr val="0075B0"/>
      </a:accent5>
      <a:accent6>
        <a:srgbClr val="FFFFFF"/>
      </a:accent6>
      <a:hlink>
        <a:srgbClr val="46555F"/>
      </a:hlink>
      <a:folHlink>
        <a:srgbClr val="0075B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X22" sqref="X22"/>
    </sheetView>
  </sheetViews>
  <sheetFormatPr defaultColWidth="9.1796875" defaultRowHeight="12.5" x14ac:dyDescent="0.25"/>
  <cols>
    <col min="1" max="1" width="9.1796875" style="2"/>
    <col min="2" max="2" width="11.453125" style="2" bestFit="1" customWidth="1"/>
    <col min="3" max="3" width="10" style="2" bestFit="1" customWidth="1"/>
    <col min="4" max="4" width="12.7265625" style="5" bestFit="1" customWidth="1"/>
    <col min="5" max="5" width="4.1796875" style="2" customWidth="1"/>
    <col min="6" max="6" width="7.08984375" style="2" customWidth="1"/>
    <col min="7" max="16384" width="9.1796875" style="2"/>
  </cols>
  <sheetData>
    <row r="1" spans="1:11" x14ac:dyDescent="0.25">
      <c r="A1" s="1"/>
    </row>
    <row r="2" spans="1:11" x14ac:dyDescent="0.25">
      <c r="A2" s="1"/>
      <c r="B2" s="2" t="s">
        <v>16</v>
      </c>
      <c r="C2" s="2">
        <v>5</v>
      </c>
      <c r="D2" s="5" t="str">
        <f>TEXT(C2,"0.0 ""V"" ")</f>
        <v xml:space="preserve">5.0 V </v>
      </c>
      <c r="F2" s="8"/>
      <c r="G2" s="5" t="s">
        <v>1</v>
      </c>
      <c r="H2" s="5" t="s">
        <v>17</v>
      </c>
      <c r="I2" s="5" t="s">
        <v>18</v>
      </c>
      <c r="J2" s="5" t="s">
        <v>19</v>
      </c>
      <c r="K2" s="5" t="s">
        <v>20</v>
      </c>
    </row>
    <row r="3" spans="1:11" x14ac:dyDescent="0.25">
      <c r="A3" s="1"/>
      <c r="G3" s="2">
        <v>0</v>
      </c>
      <c r="H3" s="6">
        <f>0.693*($C$4+$C$5+G3)*$C$7</f>
        <v>3.0492000000000002E-3</v>
      </c>
      <c r="I3" s="6">
        <f>0.693*($C$5+G3)*$C$7</f>
        <v>1.5246000000000001E-3</v>
      </c>
      <c r="J3" s="9">
        <f>H3+I3</f>
        <v>4.5738000000000003E-3</v>
      </c>
      <c r="K3" s="9">
        <f>1/J3</f>
        <v>218.6365822729459</v>
      </c>
    </row>
    <row r="4" spans="1:11" x14ac:dyDescent="0.25">
      <c r="B4" s="2" t="s">
        <v>0</v>
      </c>
      <c r="C4" s="2">
        <v>1000</v>
      </c>
      <c r="D4" s="5" t="str">
        <f>TEXT(C4/1000,"0.0 ""kΩ"" ")</f>
        <v xml:space="preserve">1.0 kΩ </v>
      </c>
      <c r="G4" s="2">
        <v>5000</v>
      </c>
      <c r="H4" s="6">
        <f t="shared" ref="H4:H7" si="0">0.693*($C$4+$C$5+G4)*$C$7</f>
        <v>1.06722E-2</v>
      </c>
      <c r="I4" s="6">
        <f t="shared" ref="I4:I7" si="1">0.693*($C$5+G4)*$C$7</f>
        <v>9.1476000000000005E-3</v>
      </c>
      <c r="J4" s="9">
        <f t="shared" ref="J4:J7" si="2">H4+I4</f>
        <v>1.9819799999999999E-2</v>
      </c>
      <c r="K4" s="9">
        <f t="shared" ref="K4:K7" si="3">1/J4</f>
        <v>50.454595909141368</v>
      </c>
    </row>
    <row r="5" spans="1:11" x14ac:dyDescent="0.25">
      <c r="B5" s="2" t="s">
        <v>2</v>
      </c>
      <c r="C5" s="2">
        <v>1000</v>
      </c>
      <c r="D5" s="5" t="str">
        <f t="shared" ref="D5:D6" si="4">TEXT(C5/1000,"0.0 ""kΩ"" ")</f>
        <v xml:space="preserve">1.0 kΩ </v>
      </c>
      <c r="G5" s="2">
        <v>10000</v>
      </c>
      <c r="H5" s="6">
        <f t="shared" si="0"/>
        <v>1.8295200000000001E-2</v>
      </c>
      <c r="I5" s="6">
        <f t="shared" si="1"/>
        <v>1.67706E-2</v>
      </c>
      <c r="J5" s="9">
        <f t="shared" si="2"/>
        <v>3.5065800000000001E-2</v>
      </c>
      <c r="K5" s="9">
        <f t="shared" si="3"/>
        <v>28.517815079079899</v>
      </c>
    </row>
    <row r="6" spans="1:11" x14ac:dyDescent="0.25">
      <c r="B6" s="2" t="s">
        <v>1</v>
      </c>
      <c r="C6" s="2">
        <v>1000000</v>
      </c>
      <c r="D6" s="5" t="str">
        <f t="shared" si="4"/>
        <v xml:space="preserve">1000.0 kΩ </v>
      </c>
      <c r="G6" s="2">
        <v>15000</v>
      </c>
      <c r="H6" s="6">
        <f t="shared" si="0"/>
        <v>2.5918200000000002E-2</v>
      </c>
      <c r="I6" s="6">
        <f t="shared" si="1"/>
        <v>2.4393600000000001E-2</v>
      </c>
      <c r="J6" s="9">
        <f t="shared" si="2"/>
        <v>5.0311800000000004E-2</v>
      </c>
      <c r="K6" s="9">
        <f t="shared" si="3"/>
        <v>19.876052933904173</v>
      </c>
    </row>
    <row r="7" spans="1:11" x14ac:dyDescent="0.25">
      <c r="B7" s="2" t="s">
        <v>3</v>
      </c>
      <c r="C7" s="3">
        <f>0.0000022</f>
        <v>2.2000000000000001E-6</v>
      </c>
      <c r="D7" s="5" t="str">
        <f>TEXT(C7*1000000,"0.0 ""uF"" ")</f>
        <v xml:space="preserve">2.2 uF </v>
      </c>
      <c r="G7" s="2">
        <v>20000</v>
      </c>
      <c r="H7" s="6">
        <f t="shared" si="0"/>
        <v>3.35412E-2</v>
      </c>
      <c r="I7" s="6">
        <f t="shared" si="1"/>
        <v>3.2016599999999999E-2</v>
      </c>
      <c r="J7" s="9">
        <f t="shared" si="2"/>
        <v>6.5557799999999999E-2</v>
      </c>
      <c r="K7" s="9">
        <f t="shared" si="3"/>
        <v>15.253715042298552</v>
      </c>
    </row>
    <row r="8" spans="1:11" x14ac:dyDescent="0.25">
      <c r="G8" s="2">
        <v>25000</v>
      </c>
      <c r="H8" s="6">
        <f t="shared" ref="H8:H47" si="5">0.693*($C$4+$C$5+G8)*$C$7</f>
        <v>4.1164200000000005E-2</v>
      </c>
      <c r="I8" s="6">
        <f t="shared" ref="I8:I47" si="6">0.693*($C$5+G8)*$C$7</f>
        <v>3.9639600000000004E-2</v>
      </c>
      <c r="J8" s="9">
        <f t="shared" ref="J8:J46" si="7">H8+I8</f>
        <v>8.0803800000000009E-2</v>
      </c>
      <c r="K8" s="9">
        <f t="shared" ref="K8:K46" si="8">1/J8</f>
        <v>12.375655600355428</v>
      </c>
    </row>
    <row r="9" spans="1:11" x14ac:dyDescent="0.25">
      <c r="B9" s="2" t="s">
        <v>8</v>
      </c>
      <c r="C9" s="6">
        <f>0.693*(C4+C5)*C7</f>
        <v>3.0492000000000002E-3</v>
      </c>
      <c r="D9" s="5" t="str">
        <f>TEXT(C9*1000,"0.0 ""ms"" ")</f>
        <v xml:space="preserve">3.0 ms </v>
      </c>
      <c r="G9" s="2">
        <v>50000</v>
      </c>
      <c r="H9" s="6">
        <f t="shared" si="5"/>
        <v>7.9279200000000008E-2</v>
      </c>
      <c r="I9" s="6">
        <f t="shared" si="6"/>
        <v>7.7754600000000007E-2</v>
      </c>
      <c r="J9" s="9">
        <f t="shared" si="7"/>
        <v>0.1570338</v>
      </c>
      <c r="K9" s="9">
        <f t="shared" si="8"/>
        <v>6.3680557943576481</v>
      </c>
    </row>
    <row r="10" spans="1:11" x14ac:dyDescent="0.25">
      <c r="B10" s="2" t="s">
        <v>7</v>
      </c>
      <c r="C10" s="6">
        <f>0.693*(C5)*C7</f>
        <v>1.5246000000000001E-3</v>
      </c>
      <c r="D10" s="5" t="str">
        <f>TEXT(C10*1000,"0.0 ""ms"" ")</f>
        <v xml:space="preserve">1.5 ms </v>
      </c>
      <c r="G10" s="2">
        <v>75000</v>
      </c>
      <c r="H10" s="6">
        <f t="shared" si="5"/>
        <v>0.11739419999999999</v>
      </c>
      <c r="I10" s="6">
        <f t="shared" si="6"/>
        <v>0.11586959999999999</v>
      </c>
      <c r="J10" s="9">
        <f t="shared" si="7"/>
        <v>0.23326379999999997</v>
      </c>
      <c r="K10" s="9">
        <f t="shared" si="8"/>
        <v>4.2869918092734496</v>
      </c>
    </row>
    <row r="11" spans="1:11" x14ac:dyDescent="0.25">
      <c r="B11" s="2" t="s">
        <v>6</v>
      </c>
      <c r="C11" s="6">
        <f>C10+C9</f>
        <v>4.5738000000000003E-3</v>
      </c>
      <c r="D11" s="5" t="str">
        <f>TEXT(C11*1000,"0.0 ""ms"" ")</f>
        <v xml:space="preserve">4.6 ms </v>
      </c>
      <c r="G11" s="2">
        <v>100000</v>
      </c>
      <c r="H11" s="6">
        <f t="shared" si="5"/>
        <v>0.15550920000000001</v>
      </c>
      <c r="I11" s="6">
        <f t="shared" si="6"/>
        <v>0.1539846</v>
      </c>
      <c r="J11" s="9">
        <f t="shared" si="7"/>
        <v>0.30949380000000004</v>
      </c>
      <c r="K11" s="9">
        <f t="shared" si="8"/>
        <v>3.2310824966445204</v>
      </c>
    </row>
    <row r="12" spans="1:11" x14ac:dyDescent="0.25">
      <c r="B12" s="2" t="s">
        <v>14</v>
      </c>
      <c r="C12" s="7">
        <f>C9/C11</f>
        <v>0.66666666666666663</v>
      </c>
      <c r="G12" s="2">
        <v>125000</v>
      </c>
      <c r="H12" s="6">
        <f t="shared" si="5"/>
        <v>0.1936242</v>
      </c>
      <c r="I12" s="6">
        <f t="shared" si="6"/>
        <v>0.19209960000000001</v>
      </c>
      <c r="J12" s="9">
        <f t="shared" si="7"/>
        <v>0.38572380000000001</v>
      </c>
      <c r="K12" s="9">
        <f t="shared" si="8"/>
        <v>2.5925286435527184</v>
      </c>
    </row>
    <row r="13" spans="1:11" x14ac:dyDescent="0.25">
      <c r="B13" s="2" t="s">
        <v>5</v>
      </c>
      <c r="C13" s="4">
        <f>1/C11</f>
        <v>218.6365822729459</v>
      </c>
      <c r="D13" s="5" t="str">
        <f>TEXT(C13,"0 ""Hz""")</f>
        <v>219 Hz</v>
      </c>
      <c r="G13" s="2">
        <v>150000</v>
      </c>
      <c r="H13" s="6">
        <f t="shared" si="5"/>
        <v>0.23173919999999998</v>
      </c>
      <c r="I13" s="6">
        <f t="shared" si="6"/>
        <v>0.23021459999999999</v>
      </c>
      <c r="J13" s="9">
        <f t="shared" si="7"/>
        <v>0.46195379999999997</v>
      </c>
      <c r="K13" s="9">
        <f t="shared" si="8"/>
        <v>2.1647186363658011</v>
      </c>
    </row>
    <row r="14" spans="1:11" x14ac:dyDescent="0.25">
      <c r="C14" s="6"/>
      <c r="G14" s="2">
        <v>175000</v>
      </c>
      <c r="H14" s="6">
        <f t="shared" si="5"/>
        <v>0.26985419999999999</v>
      </c>
      <c r="I14" s="6">
        <f t="shared" si="6"/>
        <v>0.2683296</v>
      </c>
      <c r="J14" s="9">
        <f t="shared" si="7"/>
        <v>0.53818379999999999</v>
      </c>
      <c r="K14" s="9">
        <f t="shared" si="8"/>
        <v>1.8581012657757443</v>
      </c>
    </row>
    <row r="15" spans="1:11" x14ac:dyDescent="0.25">
      <c r="B15" s="2" t="s">
        <v>9</v>
      </c>
      <c r="C15" s="6">
        <f>0.693*(C4+C5+C6)*C7</f>
        <v>1.5276492000000002</v>
      </c>
      <c r="D15" s="5" t="str">
        <f>TEXT(C15*1000,"0.0 ""ms"" ")</f>
        <v xml:space="preserve">1527.6 ms </v>
      </c>
      <c r="G15" s="2">
        <v>200000</v>
      </c>
      <c r="H15" s="6">
        <f t="shared" si="5"/>
        <v>0.3079692</v>
      </c>
      <c r="I15" s="6">
        <f t="shared" si="6"/>
        <v>0.30644460000000001</v>
      </c>
      <c r="J15" s="9">
        <f t="shared" si="7"/>
        <v>0.61441380000000001</v>
      </c>
      <c r="K15" s="9">
        <f t="shared" si="8"/>
        <v>1.627567609972302</v>
      </c>
    </row>
    <row r="16" spans="1:11" x14ac:dyDescent="0.25">
      <c r="B16" s="2" t="s">
        <v>10</v>
      </c>
      <c r="C16" s="6">
        <f>0.693*(C5+C6)*C7</f>
        <v>1.5261246000000002</v>
      </c>
      <c r="D16" s="5" t="str">
        <f>TEXT(C16*1000,"0.0 ""ms"" ")</f>
        <v xml:space="preserve">1526.1 ms </v>
      </c>
      <c r="G16" s="2">
        <v>225000</v>
      </c>
      <c r="H16" s="6">
        <f t="shared" si="5"/>
        <v>0.34608420000000001</v>
      </c>
      <c r="I16" s="6">
        <f t="shared" si="6"/>
        <v>0.34455960000000002</v>
      </c>
      <c r="J16" s="9">
        <f t="shared" si="7"/>
        <v>0.69064380000000003</v>
      </c>
      <c r="K16" s="9">
        <f t="shared" si="8"/>
        <v>1.4479243859135491</v>
      </c>
    </row>
    <row r="17" spans="2:11" x14ac:dyDescent="0.25">
      <c r="B17" s="2" t="s">
        <v>11</v>
      </c>
      <c r="C17" s="6">
        <f>C16+C15</f>
        <v>3.0537738000000001</v>
      </c>
      <c r="D17" s="5" t="str">
        <f>TEXT(C17*1000,"0.0 ""ms"" ")</f>
        <v xml:space="preserve">3053.8 ms </v>
      </c>
      <c r="G17" s="2">
        <v>250000</v>
      </c>
      <c r="H17" s="6">
        <f t="shared" si="5"/>
        <v>0.38419920000000002</v>
      </c>
      <c r="I17" s="6">
        <f t="shared" si="6"/>
        <v>0.38267460000000003</v>
      </c>
      <c r="J17" s="9">
        <f t="shared" si="7"/>
        <v>0.76687380000000005</v>
      </c>
      <c r="K17" s="9">
        <f t="shared" si="8"/>
        <v>1.3039955205145879</v>
      </c>
    </row>
    <row r="18" spans="2:11" x14ac:dyDescent="0.25">
      <c r="B18" s="2" t="s">
        <v>15</v>
      </c>
      <c r="C18" s="7">
        <f>C15/C17</f>
        <v>0.50024962556165753</v>
      </c>
      <c r="G18" s="2">
        <v>275000</v>
      </c>
      <c r="H18" s="6">
        <f t="shared" si="5"/>
        <v>0.42231420000000003</v>
      </c>
      <c r="I18" s="6">
        <f t="shared" si="6"/>
        <v>0.42078960000000004</v>
      </c>
      <c r="J18" s="9">
        <f t="shared" si="7"/>
        <v>0.84310380000000007</v>
      </c>
      <c r="K18" s="9">
        <f t="shared" si="8"/>
        <v>1.1860935747176089</v>
      </c>
    </row>
    <row r="19" spans="2:11" x14ac:dyDescent="0.25">
      <c r="B19" s="2" t="s">
        <v>12</v>
      </c>
      <c r="C19" s="6">
        <f>1/C17</f>
        <v>0.32746367789257996</v>
      </c>
      <c r="D19" s="5" t="str">
        <f>TEXT(C19,"0.00 ""Hz""")</f>
        <v>0.33 Hz</v>
      </c>
      <c r="G19" s="2">
        <v>300000</v>
      </c>
      <c r="H19" s="6">
        <f t="shared" si="5"/>
        <v>0.46042919999999998</v>
      </c>
      <c r="I19" s="6">
        <f t="shared" si="6"/>
        <v>0.45890459999999994</v>
      </c>
      <c r="J19" s="9">
        <f t="shared" si="7"/>
        <v>0.91933379999999998</v>
      </c>
      <c r="K19" s="9">
        <f t="shared" si="8"/>
        <v>1.0877441904126663</v>
      </c>
    </row>
    <row r="20" spans="2:11" x14ac:dyDescent="0.25">
      <c r="C20" s="6"/>
      <c r="G20" s="2">
        <v>325000</v>
      </c>
      <c r="H20" s="6">
        <f t="shared" si="5"/>
        <v>0.49854419999999994</v>
      </c>
      <c r="I20" s="6">
        <f t="shared" si="6"/>
        <v>0.49701959999999995</v>
      </c>
      <c r="J20" s="9">
        <f t="shared" si="7"/>
        <v>0.99556379999999989</v>
      </c>
      <c r="K20" s="9">
        <f t="shared" si="8"/>
        <v>1.0044559675633045</v>
      </c>
    </row>
    <row r="21" spans="2:11" x14ac:dyDescent="0.25">
      <c r="B21" s="2" t="s">
        <v>13</v>
      </c>
      <c r="C21" s="4">
        <f>C17/C11</f>
        <v>667.66666666666663</v>
      </c>
      <c r="G21" s="2">
        <v>350000</v>
      </c>
      <c r="H21" s="6">
        <f t="shared" si="5"/>
        <v>0.5366592</v>
      </c>
      <c r="I21" s="6">
        <f t="shared" si="6"/>
        <v>0.53513460000000002</v>
      </c>
      <c r="J21" s="9">
        <f t="shared" si="7"/>
        <v>1.0717938</v>
      </c>
      <c r="K21" s="9">
        <f t="shared" si="8"/>
        <v>0.93301528708227266</v>
      </c>
    </row>
    <row r="22" spans="2:11" x14ac:dyDescent="0.25">
      <c r="C22" s="6"/>
      <c r="G22" s="2">
        <v>375000</v>
      </c>
      <c r="H22" s="6">
        <f t="shared" si="5"/>
        <v>0.57477420000000001</v>
      </c>
      <c r="I22" s="6">
        <f t="shared" si="6"/>
        <v>0.57324959999999991</v>
      </c>
      <c r="J22" s="9">
        <f t="shared" si="7"/>
        <v>1.1480237999999998</v>
      </c>
      <c r="K22" s="9">
        <f t="shared" si="8"/>
        <v>0.87106208076870895</v>
      </c>
    </row>
    <row r="23" spans="2:11" x14ac:dyDescent="0.25">
      <c r="B23" s="2" t="s">
        <v>4</v>
      </c>
      <c r="C23" s="6">
        <f>5/(C4+C5)</f>
        <v>2.5000000000000001E-3</v>
      </c>
      <c r="D23" s="5" t="str">
        <f>TEXT(C23*1000,"0.0 ""mA"" ")</f>
        <v xml:space="preserve">2.5 mA </v>
      </c>
      <c r="G23" s="2">
        <v>400000</v>
      </c>
      <c r="H23" s="6">
        <f t="shared" si="5"/>
        <v>0.61288920000000002</v>
      </c>
      <c r="I23" s="6">
        <f t="shared" si="6"/>
        <v>0.61136460000000004</v>
      </c>
      <c r="J23" s="9">
        <f t="shared" si="7"/>
        <v>1.2242538000000001</v>
      </c>
      <c r="K23" s="9">
        <f t="shared" si="8"/>
        <v>0.81682409317414406</v>
      </c>
    </row>
    <row r="24" spans="2:11" x14ac:dyDescent="0.25">
      <c r="G24" s="2">
        <v>425000</v>
      </c>
      <c r="H24" s="6">
        <f t="shared" si="5"/>
        <v>0.65100420000000003</v>
      </c>
      <c r="I24" s="6">
        <f t="shared" si="6"/>
        <v>0.64947960000000005</v>
      </c>
      <c r="J24" s="9">
        <f t="shared" si="7"/>
        <v>1.3004838000000001</v>
      </c>
      <c r="K24" s="9">
        <f t="shared" si="8"/>
        <v>0.76894460353908289</v>
      </c>
    </row>
    <row r="25" spans="2:11" x14ac:dyDescent="0.25">
      <c r="G25" s="2">
        <v>450000</v>
      </c>
      <c r="H25" s="6">
        <f t="shared" si="5"/>
        <v>0.68911920000000004</v>
      </c>
      <c r="I25" s="6">
        <f t="shared" si="6"/>
        <v>0.68759460000000006</v>
      </c>
      <c r="J25" s="9">
        <f t="shared" si="7"/>
        <v>1.3767138000000001</v>
      </c>
      <c r="K25" s="9">
        <f t="shared" si="8"/>
        <v>0.72636738296659764</v>
      </c>
    </row>
    <row r="26" spans="2:11" x14ac:dyDescent="0.25">
      <c r="G26" s="2">
        <v>475000</v>
      </c>
      <c r="H26" s="6">
        <f t="shared" si="5"/>
        <v>0.72723420000000005</v>
      </c>
      <c r="I26" s="6">
        <f t="shared" si="6"/>
        <v>0.72570960000000007</v>
      </c>
      <c r="J26" s="9">
        <f t="shared" si="7"/>
        <v>1.4529438000000001</v>
      </c>
      <c r="K26" s="9">
        <f t="shared" si="8"/>
        <v>0.68825786654652432</v>
      </c>
    </row>
    <row r="27" spans="2:11" x14ac:dyDescent="0.25">
      <c r="G27" s="2">
        <v>500000</v>
      </c>
      <c r="H27" s="6">
        <f t="shared" si="5"/>
        <v>0.76534920000000006</v>
      </c>
      <c r="I27" s="6">
        <f t="shared" si="6"/>
        <v>0.76382460000000008</v>
      </c>
      <c r="J27" s="9">
        <f t="shared" si="7"/>
        <v>1.5291738000000001</v>
      </c>
      <c r="K27" s="9">
        <f t="shared" si="8"/>
        <v>0.65394790310950912</v>
      </c>
    </row>
    <row r="28" spans="2:11" x14ac:dyDescent="0.25">
      <c r="G28" s="2">
        <v>525000</v>
      </c>
      <c r="H28" s="6">
        <f t="shared" si="5"/>
        <v>0.80346420000000007</v>
      </c>
      <c r="I28" s="6">
        <f t="shared" si="6"/>
        <v>0.80193960000000009</v>
      </c>
      <c r="J28" s="9">
        <f t="shared" si="7"/>
        <v>1.6054038000000002</v>
      </c>
      <c r="K28" s="9">
        <f t="shared" si="8"/>
        <v>0.62289624579186864</v>
      </c>
    </row>
    <row r="29" spans="2:11" x14ac:dyDescent="0.25">
      <c r="G29" s="2">
        <v>550000</v>
      </c>
      <c r="H29" s="6">
        <f t="shared" si="5"/>
        <v>0.84157920000000008</v>
      </c>
      <c r="I29" s="6">
        <f t="shared" si="6"/>
        <v>0.8400546000000001</v>
      </c>
      <c r="J29" s="9">
        <f t="shared" si="7"/>
        <v>1.6816338000000002</v>
      </c>
      <c r="K29" s="9">
        <f t="shared" si="8"/>
        <v>0.59465978859368784</v>
      </c>
    </row>
    <row r="30" spans="2:11" x14ac:dyDescent="0.25">
      <c r="G30" s="2">
        <v>575000</v>
      </c>
      <c r="H30" s="6">
        <f t="shared" si="5"/>
        <v>0.87969419999999987</v>
      </c>
      <c r="I30" s="6">
        <f t="shared" si="6"/>
        <v>0.87816959999999988</v>
      </c>
      <c r="J30" s="9">
        <f t="shared" si="7"/>
        <v>1.7578637999999998</v>
      </c>
      <c r="K30" s="9">
        <f t="shared" si="8"/>
        <v>0.56887228692006753</v>
      </c>
    </row>
    <row r="31" spans="2:11" x14ac:dyDescent="0.25">
      <c r="G31" s="2">
        <v>600000</v>
      </c>
      <c r="H31" s="6">
        <f t="shared" si="5"/>
        <v>0.91780919999999988</v>
      </c>
      <c r="I31" s="6">
        <f t="shared" si="6"/>
        <v>0.91628459999999989</v>
      </c>
      <c r="J31" s="9">
        <f t="shared" si="7"/>
        <v>1.8340937999999998</v>
      </c>
      <c r="K31" s="9">
        <f t="shared" si="8"/>
        <v>0.54522838472056345</v>
      </c>
    </row>
    <row r="32" spans="2:11" x14ac:dyDescent="0.25">
      <c r="G32" s="2">
        <v>625000</v>
      </c>
      <c r="H32" s="6">
        <f t="shared" si="5"/>
        <v>0.95592419999999989</v>
      </c>
      <c r="I32" s="6">
        <f t="shared" si="6"/>
        <v>0.9543995999999999</v>
      </c>
      <c r="J32" s="9">
        <f t="shared" si="7"/>
        <v>1.9103237999999998</v>
      </c>
      <c r="K32" s="9">
        <f t="shared" si="8"/>
        <v>0.52347146593682181</v>
      </c>
    </row>
    <row r="33" spans="7:11" x14ac:dyDescent="0.25">
      <c r="G33" s="2">
        <v>650000</v>
      </c>
      <c r="H33" s="6">
        <f t="shared" si="5"/>
        <v>0.9940391999999999</v>
      </c>
      <c r="I33" s="6">
        <f t="shared" si="6"/>
        <v>0.99251459999999991</v>
      </c>
      <c r="J33" s="9">
        <f t="shared" si="7"/>
        <v>1.9865537999999998</v>
      </c>
      <c r="K33" s="9">
        <f t="shared" si="8"/>
        <v>0.5033843030075501</v>
      </c>
    </row>
    <row r="34" spans="7:11" x14ac:dyDescent="0.25">
      <c r="G34" s="2">
        <v>675000</v>
      </c>
      <c r="H34" s="6">
        <f t="shared" si="5"/>
        <v>1.0321541999999999</v>
      </c>
      <c r="I34" s="6">
        <f t="shared" si="6"/>
        <v>1.0306295999999999</v>
      </c>
      <c r="J34" s="9">
        <f t="shared" si="7"/>
        <v>2.0627838000000001</v>
      </c>
      <c r="K34" s="9">
        <f t="shared" si="8"/>
        <v>0.48478177887571156</v>
      </c>
    </row>
    <row r="35" spans="7:11" x14ac:dyDescent="0.25">
      <c r="G35" s="2">
        <v>700000</v>
      </c>
      <c r="H35" s="6">
        <f t="shared" si="5"/>
        <v>1.0702692</v>
      </c>
      <c r="I35" s="6">
        <f t="shared" si="6"/>
        <v>1.0687445999999998</v>
      </c>
      <c r="J35" s="9">
        <f t="shared" si="7"/>
        <v>2.1390137999999999</v>
      </c>
      <c r="K35" s="9">
        <f t="shared" si="8"/>
        <v>0.46750516523081809</v>
      </c>
    </row>
    <row r="36" spans="7:11" x14ac:dyDescent="0.25">
      <c r="G36" s="2">
        <v>725000</v>
      </c>
      <c r="H36" s="6">
        <f t="shared" si="5"/>
        <v>1.1083841999999999</v>
      </c>
      <c r="I36" s="6">
        <f t="shared" si="6"/>
        <v>1.1068595999999999</v>
      </c>
      <c r="J36" s="9">
        <f t="shared" si="7"/>
        <v>2.2152437999999997</v>
      </c>
      <c r="K36" s="9">
        <f t="shared" si="8"/>
        <v>0.45141758211895239</v>
      </c>
    </row>
    <row r="37" spans="7:11" x14ac:dyDescent="0.25">
      <c r="G37" s="2">
        <v>750000</v>
      </c>
      <c r="H37" s="6">
        <f t="shared" si="5"/>
        <v>1.1464991999999998</v>
      </c>
      <c r="I37" s="6">
        <f t="shared" si="6"/>
        <v>1.1449745999999998</v>
      </c>
      <c r="J37" s="9">
        <f t="shared" si="7"/>
        <v>2.2914737999999994</v>
      </c>
      <c r="K37" s="9">
        <f t="shared" si="8"/>
        <v>0.43640036381825542</v>
      </c>
    </row>
    <row r="38" spans="7:11" x14ac:dyDescent="0.25">
      <c r="G38" s="2">
        <v>775000</v>
      </c>
      <c r="H38" s="6">
        <f t="shared" si="5"/>
        <v>1.1846142</v>
      </c>
      <c r="I38" s="6">
        <f t="shared" si="6"/>
        <v>1.1830896</v>
      </c>
      <c r="J38" s="9">
        <f t="shared" si="7"/>
        <v>2.3677038000000001</v>
      </c>
      <c r="K38" s="9">
        <f t="shared" si="8"/>
        <v>0.42235012673460248</v>
      </c>
    </row>
    <row r="39" spans="7:11" x14ac:dyDescent="0.25">
      <c r="G39" s="2">
        <v>800000</v>
      </c>
      <c r="H39" s="6">
        <f t="shared" si="5"/>
        <v>1.2227292000000001</v>
      </c>
      <c r="I39" s="6">
        <f t="shared" si="6"/>
        <v>1.2212046000000001</v>
      </c>
      <c r="J39" s="9">
        <f t="shared" si="7"/>
        <v>2.4439337999999999</v>
      </c>
      <c r="K39" s="9">
        <f t="shared" si="8"/>
        <v>0.40917638603795242</v>
      </c>
    </row>
    <row r="40" spans="7:11" x14ac:dyDescent="0.25">
      <c r="G40" s="2">
        <v>825000</v>
      </c>
      <c r="H40" s="6">
        <f t="shared" si="5"/>
        <v>1.2608442</v>
      </c>
      <c r="I40" s="6">
        <f t="shared" si="6"/>
        <v>1.2593196</v>
      </c>
      <c r="J40" s="9">
        <f t="shared" si="7"/>
        <v>2.5201637999999997</v>
      </c>
      <c r="K40" s="9">
        <f t="shared" si="8"/>
        <v>0.39679960485108157</v>
      </c>
    </row>
    <row r="41" spans="7:11" x14ac:dyDescent="0.25">
      <c r="G41" s="2">
        <v>850000</v>
      </c>
      <c r="H41" s="6">
        <f t="shared" si="5"/>
        <v>1.2989592000000001</v>
      </c>
      <c r="I41" s="6">
        <f t="shared" si="6"/>
        <v>1.2974346000000001</v>
      </c>
      <c r="J41" s="9">
        <f t="shared" si="7"/>
        <v>2.5963938000000004</v>
      </c>
      <c r="K41" s="9">
        <f t="shared" si="8"/>
        <v>0.3851495870926821</v>
      </c>
    </row>
    <row r="42" spans="7:11" x14ac:dyDescent="0.25">
      <c r="G42" s="2">
        <v>875000</v>
      </c>
      <c r="H42" s="6">
        <f t="shared" si="5"/>
        <v>1.3370742</v>
      </c>
      <c r="I42" s="6">
        <f t="shared" si="6"/>
        <v>1.3355496</v>
      </c>
      <c r="J42" s="9">
        <f t="shared" si="7"/>
        <v>2.6726238000000002</v>
      </c>
      <c r="K42" s="9">
        <f t="shared" si="8"/>
        <v>0.37416414536157311</v>
      </c>
    </row>
    <row r="43" spans="7:11" x14ac:dyDescent="0.25">
      <c r="G43" s="2">
        <v>900000</v>
      </c>
      <c r="H43" s="6">
        <f t="shared" si="5"/>
        <v>1.3751892000000001</v>
      </c>
      <c r="I43" s="6">
        <f t="shared" si="6"/>
        <v>1.3736646000000001</v>
      </c>
      <c r="J43" s="9">
        <f t="shared" si="7"/>
        <v>2.7488538</v>
      </c>
      <c r="K43" s="9">
        <f t="shared" si="8"/>
        <v>0.36378799047079186</v>
      </c>
    </row>
    <row r="44" spans="7:11" x14ac:dyDescent="0.25">
      <c r="G44" s="2">
        <v>925000</v>
      </c>
      <c r="H44" s="6">
        <f t="shared" si="5"/>
        <v>1.4133042</v>
      </c>
      <c r="I44" s="6">
        <f t="shared" si="6"/>
        <v>1.4117796</v>
      </c>
      <c r="J44" s="9">
        <f t="shared" si="7"/>
        <v>2.8250837999999998</v>
      </c>
      <c r="K44" s="9">
        <f t="shared" si="8"/>
        <v>0.35397180076569768</v>
      </c>
    </row>
    <row r="45" spans="7:11" x14ac:dyDescent="0.25">
      <c r="G45" s="2">
        <v>950000</v>
      </c>
      <c r="H45" s="6">
        <f t="shared" si="5"/>
        <v>1.4514192000000001</v>
      </c>
      <c r="I45" s="6">
        <f t="shared" si="6"/>
        <v>1.4498946000000001</v>
      </c>
      <c r="J45" s="9">
        <f t="shared" si="7"/>
        <v>2.9013138000000005</v>
      </c>
      <c r="K45" s="9">
        <f t="shared" si="8"/>
        <v>0.34467143816018792</v>
      </c>
    </row>
    <row r="46" spans="7:11" x14ac:dyDescent="0.25">
      <c r="G46" s="2">
        <v>975000</v>
      </c>
      <c r="H46" s="6">
        <f t="shared" si="5"/>
        <v>1.4895342</v>
      </c>
      <c r="I46" s="6">
        <f t="shared" si="6"/>
        <v>1.4880096</v>
      </c>
      <c r="J46" s="9">
        <f t="shared" si="7"/>
        <v>2.9775438000000003</v>
      </c>
      <c r="K46" s="9">
        <f t="shared" si="8"/>
        <v>0.33584728459745911</v>
      </c>
    </row>
    <row r="47" spans="7:11" x14ac:dyDescent="0.25">
      <c r="G47" s="2">
        <v>1000000</v>
      </c>
      <c r="H47" s="6">
        <f t="shared" si="5"/>
        <v>1.5276492000000002</v>
      </c>
      <c r="I47" s="6">
        <f t="shared" si="6"/>
        <v>1.5261246000000002</v>
      </c>
      <c r="J47" s="9">
        <f>H47+I47</f>
        <v>3.0537738000000001</v>
      </c>
      <c r="K47" s="9">
        <f>1/J47</f>
        <v>0.32746367789257996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41A8E177F93744B10679941878564E" ma:contentTypeVersion="2" ma:contentTypeDescription="Create a new document." ma:contentTypeScope="" ma:versionID="a947d23e8ab797820983737d3f7a3e35">
  <xsd:schema xmlns:xsd="http://www.w3.org/2001/XMLSchema" xmlns:xs="http://www.w3.org/2001/XMLSchema" xmlns:p="http://schemas.microsoft.com/office/2006/metadata/properties" xmlns:ns2="e383b11b-17d9-441d-99cc-a70c92f2591c" targetNamespace="http://schemas.microsoft.com/office/2006/metadata/properties" ma:root="true" ma:fieldsID="9583d43e149d759549a4b55e875b7135" ns2:_="">
    <xsd:import namespace="e383b11b-17d9-441d-99cc-a70c92f2591c"/>
    <xsd:element name="properties">
      <xsd:complexType>
        <xsd:sequence>
          <xsd:element name="documentManagement">
            <xsd:complexType>
              <xsd:all>
                <xsd:element ref="ns2:Category" minOccurs="0"/>
                <xsd:element ref="ns2:Langu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83b11b-17d9-441d-99cc-a70c92f2591c" elementFormDefault="qualified">
    <xsd:import namespace="http://schemas.microsoft.com/office/2006/documentManagement/types"/>
    <xsd:import namespace="http://schemas.microsoft.com/office/infopath/2007/PartnerControls"/>
    <xsd:element name="Category" ma:index="8" nillable="true" ma:displayName="Category" ma:internalName="Category">
      <xsd:simpleType>
        <xsd:restriction base="dms:Text">
          <xsd:maxLength value="255"/>
        </xsd:restriction>
      </xsd:simpleType>
    </xsd:element>
    <xsd:element name="Language" ma:index="9" nillable="true" ma:displayName="Language" ma:default="english" ma:format="Dropdown" ma:internalName="Language">
      <xsd:simpleType>
        <xsd:restriction base="dms:Choice">
          <xsd:enumeration value="english"/>
          <xsd:enumeration value="german"/>
          <xsd:enumeration value="chinese"/>
          <xsd:enumeration value="japanese"/>
          <xsd:enumeration value="korean"/>
          <xsd:enumeration value="taiwanese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e383b11b-17d9-441d-99cc-a70c92f2591c">Excel Templates</Category>
    <Language xmlns="e383b11b-17d9-441d-99cc-a70c92f2591c">english</Language>
  </documentManagement>
</p:properties>
</file>

<file path=customXml/itemProps1.xml><?xml version="1.0" encoding="utf-8"?>
<ds:datastoreItem xmlns:ds="http://schemas.openxmlformats.org/officeDocument/2006/customXml" ds:itemID="{20FA202B-0B83-4D9C-9148-C6E3F9E153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83b11b-17d9-441d-99cc-a70c92f259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A1037B-2CEB-4278-8B9E-F31B75BCC2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B11F3C-8D5A-4FE8-A577-D7AAB645DDDC}">
  <ds:schemaRefs>
    <ds:schemaRef ds:uri="http://purl.org/dc/terms/"/>
    <ds:schemaRef ds:uri="http://purl.org/dc/dcmitype/"/>
    <ds:schemaRef ds:uri="http://www.w3.org/XML/1998/namespace"/>
    <ds:schemaRef ds:uri="e383b11b-17d9-441d-99cc-a70c92f2591c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ams_excel_template</dc:title>
  <dc:creator>Maarten Pennings</dc:creator>
  <cp:lastModifiedBy>Maarten Pennings</cp:lastModifiedBy>
  <cp:lastPrinted>2012-06-05T07:44:09Z</cp:lastPrinted>
  <dcterms:created xsi:type="dcterms:W3CDTF">2012-05-24T16:30:31Z</dcterms:created>
  <dcterms:modified xsi:type="dcterms:W3CDTF">2020-09-07T06:46:52Z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0x0101002241A8E177F93744B10679941878564E</vt:lpwstr>
  </property>
  <property fmtid="{D5CDD505-2E9C-101B-9397-08002B2CF9AE}" pid="3" name="Order">
    <vt:r8>32900</vt:r8>
  </property>
  <property fmtid="{D5CDD505-2E9C-101B-9397-08002B2CF9AE}" pid="4" name="TemplateUrl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Order0">
    <vt:lpwstr>3</vt:lpwstr>
  </property>
</Properties>
</file>