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repos2\ElektroClub2022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J22" i="1"/>
  <c r="F22" i="1"/>
  <c r="D22" i="1"/>
  <c r="D7" i="1"/>
  <c r="E7" i="1"/>
  <c r="F7" i="1"/>
  <c r="I5" i="1"/>
  <c r="K4" i="1"/>
  <c r="K3" i="1"/>
  <c r="C5" i="1"/>
  <c r="I7" i="1"/>
  <c r="I8" i="1" s="1"/>
  <c r="C7" i="1"/>
  <c r="E3" i="1"/>
  <c r="E4" i="1"/>
  <c r="K5" i="1" l="1"/>
  <c r="K7" i="1" s="1"/>
  <c r="E5" i="1"/>
  <c r="E8" i="1" s="1"/>
  <c r="E9" i="1" s="1"/>
  <c r="L7" i="1"/>
  <c r="K8" i="1"/>
  <c r="I9" i="1"/>
  <c r="J8" i="1"/>
  <c r="J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20" i="1" s="1"/>
  <c r="F8" i="1" l="1"/>
  <c r="D12" i="1"/>
  <c r="D18" i="1"/>
  <c r="D14" i="1"/>
  <c r="D11" i="1"/>
  <c r="D9" i="1"/>
  <c r="D8" i="1"/>
  <c r="D10" i="1"/>
  <c r="D19" i="1"/>
  <c r="D13" i="1"/>
  <c r="I10" i="1"/>
  <c r="J9" i="1"/>
  <c r="L8" i="1"/>
  <c r="K9" i="1"/>
  <c r="E10" i="1"/>
  <c r="F9" i="1"/>
  <c r="D15" i="1"/>
  <c r="D16" i="1"/>
  <c r="D17" i="1"/>
  <c r="L9" i="1" l="1"/>
  <c r="K10" i="1"/>
  <c r="J10" i="1"/>
  <c r="I11" i="1"/>
  <c r="F10" i="1"/>
  <c r="E11" i="1"/>
  <c r="I12" i="1" l="1"/>
  <c r="J11" i="1"/>
  <c r="L10" i="1"/>
  <c r="K11" i="1"/>
  <c r="E12" i="1"/>
  <c r="F11" i="1"/>
  <c r="L11" i="1" l="1"/>
  <c r="K12" i="1"/>
  <c r="J12" i="1"/>
  <c r="I13" i="1"/>
  <c r="F12" i="1"/>
  <c r="E13" i="1"/>
  <c r="J13" i="1" l="1"/>
  <c r="I14" i="1"/>
  <c r="L12" i="1"/>
  <c r="K13" i="1"/>
  <c r="E14" i="1"/>
  <c r="F13" i="1"/>
  <c r="L13" i="1" l="1"/>
  <c r="K14" i="1"/>
  <c r="I15" i="1"/>
  <c r="J14" i="1"/>
  <c r="F14" i="1"/>
  <c r="E15" i="1"/>
  <c r="J15" i="1" l="1"/>
  <c r="I16" i="1"/>
  <c r="L14" i="1"/>
  <c r="K15" i="1"/>
  <c r="E16" i="1"/>
  <c r="F15" i="1"/>
  <c r="L15" i="1" l="1"/>
  <c r="K16" i="1"/>
  <c r="I17" i="1"/>
  <c r="J16" i="1"/>
  <c r="F16" i="1"/>
  <c r="E17" i="1"/>
  <c r="I18" i="1" l="1"/>
  <c r="J17" i="1"/>
  <c r="L16" i="1"/>
  <c r="K17" i="1"/>
  <c r="E18" i="1"/>
  <c r="F17" i="1"/>
  <c r="L17" i="1" l="1"/>
  <c r="K18" i="1"/>
  <c r="I19" i="1"/>
  <c r="J18" i="1"/>
  <c r="F18" i="1"/>
  <c r="E19" i="1"/>
  <c r="I20" i="1" l="1"/>
  <c r="J20" i="1" s="1"/>
  <c r="J19" i="1"/>
  <c r="L18" i="1"/>
  <c r="K19" i="1"/>
  <c r="E20" i="1"/>
  <c r="F20" i="1" s="1"/>
  <c r="F19" i="1"/>
  <c r="L19" i="1" l="1"/>
  <c r="K20" i="1"/>
  <c r="L20" i="1" s="1"/>
</calcChain>
</file>

<file path=xl/sharedStrings.xml><?xml version="1.0" encoding="utf-8"?>
<sst xmlns="http://schemas.openxmlformats.org/spreadsheetml/2006/main" count="53" uniqueCount="26">
  <si>
    <t>f (Hz)</t>
  </si>
  <si>
    <t>T (s)</t>
  </si>
  <si>
    <t>Q1</t>
  </si>
  <si>
    <t>Q2</t>
  </si>
  <si>
    <t>Q3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</si>
  <si>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</si>
  <si>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</si>
  <si>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</si>
  <si>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</si>
  <si>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</si>
  <si>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</si>
  <si>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</si>
  <si>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</si>
  <si>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</si>
  <si>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</si>
  <si>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 (ohm) =</t>
  </si>
  <si>
    <t>Fosc (Hz)=</t>
  </si>
  <si>
    <t>C (F) =</t>
  </si>
  <si>
    <t>(pot=0)</t>
  </si>
  <si>
    <t>Capacitor = 1uF</t>
  </si>
  <si>
    <t>Capacitor = 220nF</t>
  </si>
  <si>
    <t>(pin 7) Q4</t>
  </si>
  <si>
    <t>(pot=200k)</t>
  </si>
  <si>
    <t>measured Q4</t>
  </si>
  <si>
    <t>ratio</t>
  </si>
  <si>
    <t>1/(2.3RC)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</si>
</sst>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##0E+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16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 applyAlignment="1">
      <alignment horizontal="right"/>
    </xf>
    <xf numFmtId="164" fontId="0" fillId="2" borderId="0" xfId="0" applyNumberFormat="1" applyFill="1" applyBorder="1"/>
    <xf numFmtId="164" fontId="0" fillId="2" borderId="5" xfId="0" applyNumberFormat="1" applyFill="1" applyBorder="1"/>
    <xf numFmtId="0" fontId="0" fillId="2" borderId="6" xfId="0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0" fillId="3" borderId="9" xfId="0" applyFont="1" applyFill="1" applyBorder="1" applyAlignment="1">
      <alignment horizontal="right"/>
    </xf>
    <xf numFmtId="0" fontId="0" fillId="3" borderId="10" xfId="0" applyFont="1" applyFill="1" applyBorder="1" applyAlignment="1">
      <alignment horizontal="right"/>
    </xf>
    <xf numFmtId="0" fontId="0" fillId="3" borderId="11" xfId="0" applyFont="1" applyFill="1" applyBorder="1" applyAlignment="1">
      <alignment horizontal="right"/>
    </xf>
    <xf numFmtId="48" fontId="0" fillId="0" borderId="5" xfId="0" applyNumberFormat="1" applyBorder="1"/>
    <xf numFmtId="48" fontId="0" fillId="2" borderId="0" xfId="0" applyNumberFormat="1" applyFill="1" applyBorder="1"/>
    <xf numFmtId="48" fontId="0" fillId="2" borderId="5" xfId="0" applyNumberFormat="1" applyFill="1" applyBorder="1"/>
    <xf numFmtId="48" fontId="0" fillId="0" borderId="0" xfId="0" applyNumberFormat="1" applyBorder="1"/>
    <xf numFmtId="48" fontId="0" fillId="2" borderId="7" xfId="0" applyNumberFormat="1" applyFill="1" applyBorder="1"/>
    <xf numFmtId="48" fontId="0" fillId="2" borderId="8" xfId="0" applyNumberFormat="1" applyFill="1" applyBorder="1"/>
    <xf numFmtId="0" fontId="0" fillId="0" borderId="1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7" xfId="0" applyBorder="1"/>
    <xf numFmtId="43" fontId="0" fillId="0" borderId="7" xfId="1" applyFont="1" applyBorder="1"/>
    <xf numFmtId="43" fontId="0" fillId="0" borderId="8" xfId="1" applyFont="1" applyBorder="1"/>
    <xf numFmtId="48" fontId="0" fillId="0" borderId="3" xfId="0" applyNumberFormat="1" applyBorder="1"/>
    <xf numFmtId="48" fontId="0" fillId="0" borderId="2" xfId="0" applyNumberForma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quotePrefix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8" sqref="N8"/>
    </sheetView>
  </sheetViews>
  <sheetFormatPr defaultRowHeight="15" x14ac:dyDescent="0.25"/>
  <cols>
    <col min="1" max="1" width="4.140625" customWidth="1"/>
    <col min="2" max="2" width="12.7109375" bestFit="1" customWidth="1"/>
    <col min="3" max="6" width="10.7109375" customWidth="1"/>
    <col min="7" max="7" width="4.7109375" customWidth="1"/>
    <col min="8" max="8" width="12.7109375" bestFit="1" customWidth="1"/>
    <col min="9" max="12" width="10.7109375" customWidth="1"/>
  </cols>
  <sheetData>
    <row r="1" spans="1:12" ht="15.75" thickBot="1" x14ac:dyDescent="0.3"/>
    <row r="2" spans="1:12" ht="15.75" thickBot="1" x14ac:dyDescent="0.3">
      <c r="B2" s="33" t="s">
        <v>19</v>
      </c>
      <c r="C2" s="34"/>
      <c r="D2" s="34"/>
      <c r="E2" s="34"/>
      <c r="F2" s="35"/>
      <c r="H2" s="33" t="s">
        <v>20</v>
      </c>
      <c r="I2" s="34"/>
      <c r="J2" s="34"/>
      <c r="K2" s="34"/>
      <c r="L2" s="35"/>
    </row>
    <row r="3" spans="1:12" x14ac:dyDescent="0.25">
      <c r="B3" s="2" t="s">
        <v>17</v>
      </c>
      <c r="C3" s="3">
        <v>9.9999999999999995E-7</v>
      </c>
      <c r="D3" s="4"/>
      <c r="E3" s="3">
        <f>C3</f>
        <v>9.9999999999999995E-7</v>
      </c>
      <c r="F3" s="5"/>
      <c r="H3" s="2" t="s">
        <v>17</v>
      </c>
      <c r="I3" s="3">
        <v>2.2000000000000001E-7</v>
      </c>
      <c r="J3" s="4"/>
      <c r="K3" s="3">
        <f>I3</f>
        <v>2.2000000000000001E-7</v>
      </c>
      <c r="L3" s="5"/>
    </row>
    <row r="4" spans="1:12" x14ac:dyDescent="0.25">
      <c r="B4" s="6" t="s">
        <v>15</v>
      </c>
      <c r="C4" s="7">
        <v>15000</v>
      </c>
      <c r="D4" s="8" t="s">
        <v>18</v>
      </c>
      <c r="E4" s="7">
        <f>15000+200000</f>
        <v>215000</v>
      </c>
      <c r="F4" s="9" t="s">
        <v>22</v>
      </c>
      <c r="H4" s="6" t="s">
        <v>15</v>
      </c>
      <c r="I4" s="7">
        <v>15000</v>
      </c>
      <c r="J4" s="8" t="s">
        <v>18</v>
      </c>
      <c r="K4" s="7">
        <f>15000+200000</f>
        <v>215000</v>
      </c>
      <c r="L4" s="9" t="s">
        <v>22</v>
      </c>
    </row>
    <row r="5" spans="1:12" ht="15.75" thickBot="1" x14ac:dyDescent="0.3">
      <c r="B5" s="6" t="s">
        <v>16</v>
      </c>
      <c r="C5" s="23">
        <f>1/(2.3*C3*C4)</f>
        <v>28.985507246376816</v>
      </c>
      <c r="D5" s="36" t="s">
        <v>25</v>
      </c>
      <c r="E5" s="23">
        <f>1/(2.3*E3*E4)</f>
        <v>2.0222446916076851</v>
      </c>
      <c r="F5" s="9"/>
      <c r="H5" s="6" t="s">
        <v>16</v>
      </c>
      <c r="I5" s="23">
        <f>1/(2.3*I3*I4)</f>
        <v>131.75230566534913</v>
      </c>
      <c r="J5" s="8"/>
      <c r="K5" s="23">
        <f>1/(2.3*K3*K4)</f>
        <v>9.1920213254894758</v>
      </c>
      <c r="L5" s="9"/>
    </row>
    <row r="6" spans="1:12" ht="15.75" thickBot="1" x14ac:dyDescent="0.3">
      <c r="A6" s="1"/>
      <c r="B6" s="14"/>
      <c r="C6" s="15" t="s">
        <v>0</v>
      </c>
      <c r="D6" s="15" t="s">
        <v>1</v>
      </c>
      <c r="E6" s="15" t="s">
        <v>0</v>
      </c>
      <c r="F6" s="16" t="s">
        <v>1</v>
      </c>
      <c r="H6" s="17"/>
      <c r="I6" s="18" t="s">
        <v>0</v>
      </c>
      <c r="J6" s="18" t="s">
        <v>1</v>
      </c>
      <c r="K6" s="18" t="s">
        <v>0</v>
      </c>
      <c r="L6" s="19" t="s">
        <v>1</v>
      </c>
    </row>
    <row r="7" spans="1:12" x14ac:dyDescent="0.25">
      <c r="A7" s="1"/>
      <c r="B7" s="10" t="s">
        <v>2</v>
      </c>
      <c r="C7" s="21">
        <f>C5/2</f>
        <v>14.492753623188408</v>
      </c>
      <c r="D7" s="21">
        <f>1/C7</f>
        <v>6.8999999999999992E-2</v>
      </c>
      <c r="E7" s="21">
        <f>E5/2</f>
        <v>1.0111223458038425</v>
      </c>
      <c r="F7" s="22">
        <f>1/E7</f>
        <v>0.98899999999999977</v>
      </c>
      <c r="H7" s="10" t="s">
        <v>2</v>
      </c>
      <c r="I7" s="11">
        <f>I5/2</f>
        <v>65.876152832674563</v>
      </c>
      <c r="J7" s="11">
        <f>1/I7</f>
        <v>1.5180000000000003E-2</v>
      </c>
      <c r="K7" s="11">
        <f>K5/2</f>
        <v>4.5960106627447379</v>
      </c>
      <c r="L7" s="12">
        <f>1/K7</f>
        <v>0.21758</v>
      </c>
    </row>
    <row r="8" spans="1:12" x14ac:dyDescent="0.25">
      <c r="B8" s="10" t="s">
        <v>3</v>
      </c>
      <c r="C8" s="21">
        <f t="shared" ref="C8:C20" si="0">C7/2</f>
        <v>7.246376811594204</v>
      </c>
      <c r="D8" s="21">
        <f t="shared" ref="D8:F20" si="1">1/C8</f>
        <v>0.13799999999999998</v>
      </c>
      <c r="E8" s="21">
        <f t="shared" ref="E8:E20" si="2">E7/2</f>
        <v>0.50556117290192126</v>
      </c>
      <c r="F8" s="22">
        <f t="shared" si="1"/>
        <v>1.9779999999999995</v>
      </c>
      <c r="H8" s="10" t="s">
        <v>3</v>
      </c>
      <c r="I8" s="21">
        <f t="shared" ref="I8:I20" si="3">I7/2</f>
        <v>32.938076416337282</v>
      </c>
      <c r="J8" s="21">
        <f t="shared" ref="J8" si="4">1/I8</f>
        <v>3.0360000000000005E-2</v>
      </c>
      <c r="K8" s="21">
        <f t="shared" ref="K8:K20" si="5">K7/2</f>
        <v>2.298005331372369</v>
      </c>
      <c r="L8" s="22">
        <f t="shared" ref="L8" si="6">1/K8</f>
        <v>0.43515999999999999</v>
      </c>
    </row>
    <row r="9" spans="1:12" x14ac:dyDescent="0.25">
      <c r="B9" s="10" t="s">
        <v>4</v>
      </c>
      <c r="C9" s="21">
        <f t="shared" si="0"/>
        <v>3.623188405797102</v>
      </c>
      <c r="D9" s="21">
        <f t="shared" si="1"/>
        <v>0.27599999999999997</v>
      </c>
      <c r="E9" s="21">
        <f t="shared" si="2"/>
        <v>0.25278058645096063</v>
      </c>
      <c r="F9" s="22">
        <f t="shared" si="1"/>
        <v>3.9559999999999991</v>
      </c>
      <c r="H9" s="10" t="s">
        <v>4</v>
      </c>
      <c r="I9" s="21">
        <f t="shared" si="3"/>
        <v>16.469038208168641</v>
      </c>
      <c r="J9" s="21">
        <f t="shared" ref="J9" si="7">1/I9</f>
        <v>6.072000000000001E-2</v>
      </c>
      <c r="K9" s="21">
        <f t="shared" si="5"/>
        <v>1.1490026656861845</v>
      </c>
      <c r="L9" s="22">
        <f t="shared" ref="L9" si="8">1/K9</f>
        <v>0.87031999999999998</v>
      </c>
    </row>
    <row r="10" spans="1:12" x14ac:dyDescent="0.25">
      <c r="B10" s="6" t="s">
        <v>21</v>
      </c>
      <c r="C10" s="23">
        <f t="shared" si="0"/>
        <v>1.811594202898551</v>
      </c>
      <c r="D10" s="23">
        <f t="shared" si="1"/>
        <v>0.55199999999999994</v>
      </c>
      <c r="E10" s="23">
        <f t="shared" si="2"/>
        <v>0.12639029322548032</v>
      </c>
      <c r="F10" s="20">
        <f t="shared" si="1"/>
        <v>7.9119999999999981</v>
      </c>
      <c r="H10" s="6" t="s">
        <v>21</v>
      </c>
      <c r="I10" s="23">
        <f t="shared" si="3"/>
        <v>8.2345191040843204</v>
      </c>
      <c r="J10" s="23">
        <f t="shared" ref="J10" si="9">1/I10</f>
        <v>0.12144000000000002</v>
      </c>
      <c r="K10" s="23">
        <f t="shared" si="5"/>
        <v>0.57450133284309224</v>
      </c>
      <c r="L10" s="20">
        <f t="shared" ref="L10" si="10">1/K10</f>
        <v>1.74064</v>
      </c>
    </row>
    <row r="11" spans="1:12" x14ac:dyDescent="0.25">
      <c r="B11" s="6" t="s">
        <v>5</v>
      </c>
      <c r="C11" s="23">
        <f t="shared" si="0"/>
        <v>0.9057971014492755</v>
      </c>
      <c r="D11" s="23">
        <f t="shared" si="1"/>
        <v>1.1039999999999999</v>
      </c>
      <c r="E11" s="23">
        <f t="shared" si="2"/>
        <v>6.3195146612740158E-2</v>
      </c>
      <c r="F11" s="20">
        <f t="shared" si="1"/>
        <v>15.823999999999996</v>
      </c>
      <c r="H11" s="6" t="s">
        <v>5</v>
      </c>
      <c r="I11" s="23">
        <f t="shared" si="3"/>
        <v>4.1172595520421602</v>
      </c>
      <c r="J11" s="23">
        <f t="shared" ref="J11" si="11">1/I11</f>
        <v>0.24288000000000004</v>
      </c>
      <c r="K11" s="23">
        <f t="shared" si="5"/>
        <v>0.28725066642154612</v>
      </c>
      <c r="L11" s="20">
        <f t="shared" ref="L11" si="12">1/K11</f>
        <v>3.4812799999999999</v>
      </c>
    </row>
    <row r="12" spans="1:12" x14ac:dyDescent="0.25">
      <c r="B12" s="6" t="s">
        <v>6</v>
      </c>
      <c r="C12" s="23">
        <f t="shared" si="0"/>
        <v>0.45289855072463775</v>
      </c>
      <c r="D12" s="23">
        <f t="shared" si="1"/>
        <v>2.2079999999999997</v>
      </c>
      <c r="E12" s="23">
        <f t="shared" si="2"/>
        <v>3.1597573306370079E-2</v>
      </c>
      <c r="F12" s="20">
        <f t="shared" si="1"/>
        <v>31.647999999999993</v>
      </c>
      <c r="H12" s="6" t="s">
        <v>6</v>
      </c>
      <c r="I12" s="23">
        <f t="shared" si="3"/>
        <v>2.0586297760210801</v>
      </c>
      <c r="J12" s="23">
        <f t="shared" ref="J12" si="13">1/I12</f>
        <v>0.48576000000000008</v>
      </c>
      <c r="K12" s="23">
        <f t="shared" si="5"/>
        <v>0.14362533321077306</v>
      </c>
      <c r="L12" s="20">
        <f t="shared" ref="L12" si="14">1/K12</f>
        <v>6.9625599999999999</v>
      </c>
    </row>
    <row r="13" spans="1:12" x14ac:dyDescent="0.25">
      <c r="B13" s="6" t="s">
        <v>7</v>
      </c>
      <c r="C13" s="23">
        <f t="shared" si="0"/>
        <v>0.22644927536231887</v>
      </c>
      <c r="D13" s="23">
        <f t="shared" si="1"/>
        <v>4.4159999999999995</v>
      </c>
      <c r="E13" s="23">
        <f t="shared" si="2"/>
        <v>1.5798786653185039E-2</v>
      </c>
      <c r="F13" s="20">
        <f t="shared" si="1"/>
        <v>63.295999999999985</v>
      </c>
      <c r="H13" s="6" t="s">
        <v>7</v>
      </c>
      <c r="I13" s="23">
        <f t="shared" si="3"/>
        <v>1.0293148880105401</v>
      </c>
      <c r="J13" s="23">
        <f t="shared" ref="J13" si="15">1/I13</f>
        <v>0.97152000000000016</v>
      </c>
      <c r="K13" s="23">
        <f t="shared" si="5"/>
        <v>7.181266660538653E-2</v>
      </c>
      <c r="L13" s="20">
        <f t="shared" ref="L13" si="16">1/K13</f>
        <v>13.92512</v>
      </c>
    </row>
    <row r="14" spans="1:12" x14ac:dyDescent="0.25">
      <c r="B14" s="6" t="s">
        <v>8</v>
      </c>
      <c r="C14" s="23">
        <f t="shared" si="0"/>
        <v>0.11322463768115944</v>
      </c>
      <c r="D14" s="23">
        <f t="shared" si="1"/>
        <v>8.831999999999999</v>
      </c>
      <c r="E14" s="23">
        <f t="shared" si="2"/>
        <v>7.8993933265925197E-3</v>
      </c>
      <c r="F14" s="20">
        <f t="shared" si="1"/>
        <v>126.59199999999997</v>
      </c>
      <c r="H14" s="6" t="s">
        <v>8</v>
      </c>
      <c r="I14" s="23">
        <f t="shared" si="3"/>
        <v>0.51465744400527003</v>
      </c>
      <c r="J14" s="23">
        <f t="shared" ref="J14" si="17">1/I14</f>
        <v>1.9430400000000003</v>
      </c>
      <c r="K14" s="23">
        <f t="shared" si="5"/>
        <v>3.5906333302693265E-2</v>
      </c>
      <c r="L14" s="20">
        <f t="shared" ref="L14" si="18">1/K14</f>
        <v>27.850239999999999</v>
      </c>
    </row>
    <row r="15" spans="1:12" x14ac:dyDescent="0.25">
      <c r="B15" s="10" t="s">
        <v>9</v>
      </c>
      <c r="C15" s="21">
        <f t="shared" si="0"/>
        <v>5.6612318840579719E-2</v>
      </c>
      <c r="D15" s="21">
        <f t="shared" si="1"/>
        <v>17.663999999999998</v>
      </c>
      <c r="E15" s="21">
        <f t="shared" si="2"/>
        <v>3.9496966632962599E-3</v>
      </c>
      <c r="F15" s="22">
        <f t="shared" si="1"/>
        <v>253.18399999999994</v>
      </c>
      <c r="H15" s="10" t="s">
        <v>9</v>
      </c>
      <c r="I15" s="21">
        <f t="shared" si="3"/>
        <v>0.25732872200263501</v>
      </c>
      <c r="J15" s="21">
        <f t="shared" ref="J15" si="19">1/I15</f>
        <v>3.8860800000000006</v>
      </c>
      <c r="K15" s="21">
        <f t="shared" si="5"/>
        <v>1.7953166651346632E-2</v>
      </c>
      <c r="L15" s="22">
        <f t="shared" ref="L15" si="20">1/K15</f>
        <v>55.700479999999999</v>
      </c>
    </row>
    <row r="16" spans="1:12" x14ac:dyDescent="0.25">
      <c r="B16" s="10" t="s">
        <v>10</v>
      </c>
      <c r="C16" s="21">
        <f t="shared" si="0"/>
        <v>2.8306159420289859E-2</v>
      </c>
      <c r="D16" s="21">
        <f t="shared" si="1"/>
        <v>35.327999999999996</v>
      </c>
      <c r="E16" s="21">
        <f t="shared" si="2"/>
        <v>1.9748483316481299E-3</v>
      </c>
      <c r="F16" s="22">
        <f t="shared" si="1"/>
        <v>506.36799999999988</v>
      </c>
      <c r="H16" s="10" t="s">
        <v>10</v>
      </c>
      <c r="I16" s="21">
        <f t="shared" si="3"/>
        <v>0.12866436100131751</v>
      </c>
      <c r="J16" s="21">
        <f t="shared" ref="J16" si="21">1/I16</f>
        <v>7.7721600000000013</v>
      </c>
      <c r="K16" s="21">
        <f t="shared" si="5"/>
        <v>8.9765833256733162E-3</v>
      </c>
      <c r="L16" s="22">
        <f t="shared" ref="L16" si="22">1/K16</f>
        <v>111.40096</v>
      </c>
    </row>
    <row r="17" spans="2:12" x14ac:dyDescent="0.25">
      <c r="B17" s="10" t="s">
        <v>11</v>
      </c>
      <c r="C17" s="21">
        <f t="shared" si="0"/>
        <v>1.415307971014493E-2</v>
      </c>
      <c r="D17" s="21">
        <f t="shared" si="1"/>
        <v>70.655999999999992</v>
      </c>
      <c r="E17" s="21">
        <f t="shared" si="2"/>
        <v>9.8742416582406497E-4</v>
      </c>
      <c r="F17" s="22">
        <f t="shared" si="1"/>
        <v>1012.7359999999998</v>
      </c>
      <c r="H17" s="10" t="s">
        <v>11</v>
      </c>
      <c r="I17" s="21">
        <f t="shared" si="3"/>
        <v>6.4332180500658753E-2</v>
      </c>
      <c r="J17" s="21">
        <f t="shared" ref="J17" si="23">1/I17</f>
        <v>15.544320000000003</v>
      </c>
      <c r="K17" s="21">
        <f t="shared" si="5"/>
        <v>4.4882916628366581E-3</v>
      </c>
      <c r="L17" s="22">
        <f t="shared" ref="L17" si="24">1/K17</f>
        <v>222.80192</v>
      </c>
    </row>
    <row r="18" spans="2:12" x14ac:dyDescent="0.25">
      <c r="B18" s="10" t="s">
        <v>12</v>
      </c>
      <c r="C18" s="21">
        <f t="shared" si="0"/>
        <v>7.0765398550724648E-3</v>
      </c>
      <c r="D18" s="21">
        <f t="shared" si="1"/>
        <v>141.31199999999998</v>
      </c>
      <c r="E18" s="21">
        <f t="shared" si="2"/>
        <v>4.9371208291203248E-4</v>
      </c>
      <c r="F18" s="22">
        <f t="shared" si="1"/>
        <v>2025.4719999999995</v>
      </c>
      <c r="H18" s="10" t="s">
        <v>12</v>
      </c>
      <c r="I18" s="21">
        <f t="shared" si="3"/>
        <v>3.2166090250329377E-2</v>
      </c>
      <c r="J18" s="21">
        <f t="shared" ref="J18" si="25">1/I18</f>
        <v>31.088640000000005</v>
      </c>
      <c r="K18" s="21">
        <f t="shared" si="5"/>
        <v>2.2441458314183291E-3</v>
      </c>
      <c r="L18" s="22">
        <f t="shared" ref="L18" si="26">1/K18</f>
        <v>445.60383999999999</v>
      </c>
    </row>
    <row r="19" spans="2:12" x14ac:dyDescent="0.25">
      <c r="B19" s="10" t="s">
        <v>13</v>
      </c>
      <c r="C19" s="21">
        <f t="shared" si="0"/>
        <v>3.5382699275362324E-3</v>
      </c>
      <c r="D19" s="21">
        <f t="shared" si="1"/>
        <v>282.62399999999997</v>
      </c>
      <c r="E19" s="21">
        <f t="shared" si="2"/>
        <v>2.4685604145601624E-4</v>
      </c>
      <c r="F19" s="22">
        <f t="shared" si="1"/>
        <v>4050.9439999999991</v>
      </c>
      <c r="H19" s="10" t="s">
        <v>13</v>
      </c>
      <c r="I19" s="21">
        <f t="shared" si="3"/>
        <v>1.6083045125164688E-2</v>
      </c>
      <c r="J19" s="21">
        <f t="shared" ref="J19" si="27">1/I19</f>
        <v>62.17728000000001</v>
      </c>
      <c r="K19" s="21">
        <f t="shared" si="5"/>
        <v>1.1220729157091645E-3</v>
      </c>
      <c r="L19" s="22">
        <f t="shared" ref="L19" si="28">1/K19</f>
        <v>891.20767999999998</v>
      </c>
    </row>
    <row r="20" spans="2:12" ht="15.75" thickBot="1" x14ac:dyDescent="0.3">
      <c r="B20" s="13" t="s">
        <v>14</v>
      </c>
      <c r="C20" s="24">
        <f t="shared" si="0"/>
        <v>1.7691349637681162E-3</v>
      </c>
      <c r="D20" s="24">
        <f t="shared" si="1"/>
        <v>565.24799999999993</v>
      </c>
      <c r="E20" s="24">
        <f t="shared" si="2"/>
        <v>1.2342802072800812E-4</v>
      </c>
      <c r="F20" s="25">
        <f t="shared" si="1"/>
        <v>8101.8879999999981</v>
      </c>
      <c r="H20" s="13" t="s">
        <v>14</v>
      </c>
      <c r="I20" s="24">
        <f t="shared" si="3"/>
        <v>8.0415225625823442E-3</v>
      </c>
      <c r="J20" s="24">
        <f t="shared" ref="J20" si="29">1/I20</f>
        <v>124.35456000000002</v>
      </c>
      <c r="K20" s="24">
        <f t="shared" si="5"/>
        <v>5.6103645785458226E-4</v>
      </c>
      <c r="L20" s="25">
        <f t="shared" ref="L20" si="30">1/K20</f>
        <v>1782.41536</v>
      </c>
    </row>
    <row r="21" spans="2:12" x14ac:dyDescent="0.25">
      <c r="B21" s="26" t="s">
        <v>23</v>
      </c>
      <c r="C21" s="4"/>
      <c r="D21" s="23">
        <v>0.69199999999999995</v>
      </c>
      <c r="E21" s="4"/>
      <c r="F21" s="31">
        <v>9.1</v>
      </c>
      <c r="H21" s="26" t="s">
        <v>23</v>
      </c>
      <c r="I21" s="4"/>
      <c r="J21" s="32">
        <v>0.13100000000000001</v>
      </c>
      <c r="K21" s="4"/>
      <c r="L21" s="31">
        <v>1.67</v>
      </c>
    </row>
    <row r="22" spans="2:12" ht="15.75" thickBot="1" x14ac:dyDescent="0.3">
      <c r="B22" s="27" t="s">
        <v>24</v>
      </c>
      <c r="C22" s="28"/>
      <c r="D22" s="29">
        <f>D21/D10</f>
        <v>1.2536231884057971</v>
      </c>
      <c r="E22" s="28"/>
      <c r="F22" s="30">
        <f>F21/F10</f>
        <v>1.1501516683518709</v>
      </c>
      <c r="H22" s="27" t="s">
        <v>24</v>
      </c>
      <c r="I22" s="28"/>
      <c r="J22" s="29">
        <f>J21/J10</f>
        <v>1.0787220026350459</v>
      </c>
      <c r="K22" s="28"/>
      <c r="L22" s="30">
        <f>L21/L10</f>
        <v>0.95941722584796396</v>
      </c>
    </row>
  </sheetData>
  <mergeCells count="2">
    <mergeCell ref="H2:L2"/>
    <mergeCell ref="B2:F2"/>
  </mergeCells>
  <pageMargins left="0.7" right="0.7" top="0.75" bottom="0.75" header="0.3" footer="0.3"/>
  <pageSetup orientation="portrait" horizontalDpi="4294967295" verticalDpi="4294967295" r:id="rId1"/>
  <ignoredErrors>
    <ignoredError sqref="D7 D8:D20 E7:E20 J7:J20 K7:K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Maarten Pennings</cp:lastModifiedBy>
  <cp:revision/>
  <dcterms:created xsi:type="dcterms:W3CDTF">2022-01-20T18:19:31Z</dcterms:created>
  <dcterms:modified xsi:type="dcterms:W3CDTF">2022-04-02T22:14:26Z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dda1df-3fca-45c7-91be-5629a3733338_Enabled">
    <vt:lpwstr>true</vt:lpwstr>
  </property>
  <property fmtid="{D5CDD505-2E9C-101B-9397-08002B2CF9AE}" pid="3" name="MSIP_Label_f9dda1df-3fca-45c7-91be-5629a3733338_SetDate">
    <vt:lpwstr>2022-04-02T13:57:09Z</vt:lpwstr>
  </property>
  <property fmtid="{D5CDD505-2E9C-101B-9397-08002B2CF9AE}" pid="4" name="MSIP_Label_f9dda1df-3fca-45c7-91be-5629a3733338_Method">
    <vt:lpwstr>Standard</vt:lpwstr>
  </property>
  <property fmtid="{D5CDD505-2E9C-101B-9397-08002B2CF9AE}" pid="5" name="MSIP_Label_f9dda1df-3fca-45c7-91be-5629a3733338_Name">
    <vt:lpwstr>f9dda1df-3fca-45c7-91be-5629a3733338</vt:lpwstr>
  </property>
  <property fmtid="{D5CDD505-2E9C-101B-9397-08002B2CF9AE}" pid="6" name="MSIP_Label_f9dda1df-3fca-45c7-91be-5629a3733338_SiteId">
    <vt:lpwstr>ec1ca250-c234-4d56-a76b-7dfb9eee0c46</vt:lpwstr>
  </property>
  <property fmtid="{D5CDD505-2E9C-101B-9397-08002B2CF9AE}" pid="7" name="MSIP_Label_f9dda1df-3fca-45c7-91be-5629a3733338_ActionId">
    <vt:lpwstr>3ed09497-af45-4c5f-ae1f-ee50cc3294c7</vt:lpwstr>
  </property>
  <property fmtid="{D5CDD505-2E9C-101B-9397-08002B2CF9AE}" pid="8" name="MSIP_Label_f9dda1df-3fca-45c7-91be-5629a3733338_ContentBits">
    <vt:lpwstr>0</vt:lpwstr>
  </property>
</Properties>
</file>