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rten/Documents/clients/stefanscheuer/data/"/>
    </mc:Choice>
  </mc:AlternateContent>
  <xr:revisionPtr revIDLastSave="0" documentId="13_ncr:1_{D173A0A4-26EA-5F42-85C8-C232152238D9}" xr6:coauthVersionLast="36" xr6:coauthVersionMax="46" xr10:uidLastSave="{00000000-0000-0000-0000-000000000000}"/>
  <bookViews>
    <workbookView xWindow="0" yWindow="460" windowWidth="23260" windowHeight="12580" xr2:uid="{810C2C21-BC81-46E5-99D0-9ADFFFC27F83}"/>
  </bookViews>
  <sheets>
    <sheet name="indicator 1" sheetId="1" r:id="rId1"/>
    <sheet name="indicator 3b" sheetId="3" r:id="rId2"/>
    <sheet name="Eurostat HDD" sheetId="7" r:id="rId3"/>
    <sheet name="Odyssee" sheetId="5" r:id="rId4"/>
    <sheet name="test" sheetId="8" r:id="rId5"/>
    <sheet name="Eurostat population" sheetId="6" r:id="rId6"/>
    <sheet name="Eurostat FEC  PEC HH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3" i="1" l="1"/>
  <c r="J12" i="8"/>
  <c r="I12" i="8"/>
  <c r="H12" i="8"/>
  <c r="G12" i="8"/>
  <c r="F12" i="8"/>
  <c r="E12" i="8"/>
  <c r="D12" i="8"/>
  <c r="J11" i="8"/>
  <c r="I11" i="8"/>
  <c r="H11" i="8"/>
  <c r="G11" i="8"/>
  <c r="F11" i="8"/>
  <c r="E11" i="8"/>
  <c r="D11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7" i="8"/>
  <c r="I7" i="8"/>
  <c r="H7" i="8"/>
  <c r="G7" i="8"/>
  <c r="F7" i="8"/>
  <c r="E7" i="8"/>
  <c r="D7" i="8"/>
  <c r="E6" i="8"/>
  <c r="F6" i="8" s="1"/>
  <c r="G6" i="8" s="1"/>
  <c r="H6" i="8" s="1"/>
  <c r="I6" i="8" s="1"/>
  <c r="J6" i="8" s="1"/>
  <c r="N37" i="5"/>
  <c r="V37" i="5"/>
  <c r="U37" i="5"/>
  <c r="T37" i="5"/>
  <c r="S37" i="5"/>
  <c r="R37" i="5"/>
  <c r="Q37" i="5"/>
  <c r="P37" i="5"/>
  <c r="O37" i="5"/>
  <c r="V81" i="3"/>
  <c r="M81" i="3"/>
  <c r="V32" i="5"/>
  <c r="U32" i="5"/>
  <c r="T32" i="5"/>
  <c r="S32" i="5"/>
  <c r="R32" i="5"/>
  <c r="Q32" i="5"/>
  <c r="P32" i="5"/>
  <c r="O32" i="5"/>
  <c r="V33" i="5"/>
  <c r="U33" i="5"/>
  <c r="T33" i="5"/>
  <c r="S33" i="5"/>
  <c r="R33" i="5"/>
  <c r="Q33" i="5"/>
  <c r="P33" i="5"/>
  <c r="O33" i="5"/>
  <c r="N32" i="5"/>
  <c r="N33" i="5" s="1"/>
  <c r="K81" i="3"/>
  <c r="J81" i="3"/>
  <c r="I81" i="3"/>
  <c r="H81" i="3"/>
  <c r="G81" i="3"/>
  <c r="F81" i="3"/>
  <c r="E81" i="3"/>
  <c r="P81" i="3" s="1"/>
  <c r="D81" i="3"/>
  <c r="C81" i="3"/>
  <c r="K108" i="3"/>
  <c r="J108" i="3"/>
  <c r="T108" i="3" s="1"/>
  <c r="I108" i="3"/>
  <c r="H108" i="3"/>
  <c r="G108" i="3"/>
  <c r="F108" i="3"/>
  <c r="Q108" i="3" s="1"/>
  <c r="E108" i="3"/>
  <c r="D108" i="3"/>
  <c r="C108" i="3"/>
  <c r="N108" i="3" s="1"/>
  <c r="K107" i="3"/>
  <c r="J107" i="3"/>
  <c r="I107" i="3"/>
  <c r="H107" i="3"/>
  <c r="G107" i="3"/>
  <c r="F107" i="3"/>
  <c r="E107" i="3"/>
  <c r="D107" i="3"/>
  <c r="C107" i="3"/>
  <c r="N107" i="3" s="1"/>
  <c r="K106" i="3"/>
  <c r="J106" i="3"/>
  <c r="I106" i="3"/>
  <c r="H106" i="3"/>
  <c r="G106" i="3"/>
  <c r="F106" i="3"/>
  <c r="E106" i="3"/>
  <c r="D106" i="3"/>
  <c r="O106" i="3" s="1"/>
  <c r="C106" i="3"/>
  <c r="K105" i="3"/>
  <c r="J105" i="3"/>
  <c r="I105" i="3"/>
  <c r="H105" i="3"/>
  <c r="G105" i="3"/>
  <c r="F105" i="3"/>
  <c r="E105" i="3"/>
  <c r="P105" i="3" s="1"/>
  <c r="D105" i="3"/>
  <c r="C105" i="3"/>
  <c r="K104" i="3"/>
  <c r="J104" i="3"/>
  <c r="I104" i="3"/>
  <c r="H104" i="3"/>
  <c r="G104" i="3"/>
  <c r="F104" i="3"/>
  <c r="Q104" i="3" s="1"/>
  <c r="E104" i="3"/>
  <c r="D104" i="3"/>
  <c r="C104" i="3"/>
  <c r="N104" i="3" s="1"/>
  <c r="K103" i="3"/>
  <c r="J103" i="3"/>
  <c r="I103" i="3"/>
  <c r="H103" i="3"/>
  <c r="G103" i="3"/>
  <c r="R103" i="3" s="1"/>
  <c r="F103" i="3"/>
  <c r="E103" i="3"/>
  <c r="D103" i="3"/>
  <c r="C103" i="3"/>
  <c r="N103" i="3" s="1"/>
  <c r="K102" i="3"/>
  <c r="J102" i="3"/>
  <c r="I102" i="3"/>
  <c r="H102" i="3"/>
  <c r="G102" i="3"/>
  <c r="F102" i="3"/>
  <c r="E102" i="3"/>
  <c r="D102" i="3"/>
  <c r="O102" i="3" s="1"/>
  <c r="C102" i="3"/>
  <c r="K101" i="3"/>
  <c r="J101" i="3"/>
  <c r="I101" i="3"/>
  <c r="H101" i="3"/>
  <c r="G101" i="3"/>
  <c r="F101" i="3"/>
  <c r="E101" i="3"/>
  <c r="P101" i="3" s="1"/>
  <c r="D101" i="3"/>
  <c r="C101" i="3"/>
  <c r="K100" i="3"/>
  <c r="J100" i="3"/>
  <c r="T100" i="3" s="1"/>
  <c r="I100" i="3"/>
  <c r="H100" i="3"/>
  <c r="G100" i="3"/>
  <c r="R100" i="3" s="1"/>
  <c r="F100" i="3"/>
  <c r="Q100" i="3" s="1"/>
  <c r="Z100" i="3" s="1"/>
  <c r="E100" i="3"/>
  <c r="D100" i="3"/>
  <c r="C100" i="3"/>
  <c r="N100" i="3" s="1"/>
  <c r="K99" i="3"/>
  <c r="J99" i="3"/>
  <c r="I99" i="3"/>
  <c r="H99" i="3"/>
  <c r="G99" i="3"/>
  <c r="F99" i="3"/>
  <c r="E99" i="3"/>
  <c r="D99" i="3"/>
  <c r="C99" i="3"/>
  <c r="N99" i="3" s="1"/>
  <c r="K98" i="3"/>
  <c r="J98" i="3"/>
  <c r="I98" i="3"/>
  <c r="H98" i="3"/>
  <c r="G98" i="3"/>
  <c r="F98" i="3"/>
  <c r="E98" i="3"/>
  <c r="D98" i="3"/>
  <c r="O98" i="3" s="1"/>
  <c r="C98" i="3"/>
  <c r="K97" i="3"/>
  <c r="J97" i="3"/>
  <c r="I97" i="3"/>
  <c r="R97" i="3" s="1"/>
  <c r="H97" i="3"/>
  <c r="G97" i="3"/>
  <c r="F97" i="3"/>
  <c r="E97" i="3"/>
  <c r="P97" i="3" s="1"/>
  <c r="D97" i="3"/>
  <c r="C97" i="3"/>
  <c r="K96" i="3"/>
  <c r="J96" i="3"/>
  <c r="I96" i="3"/>
  <c r="H96" i="3"/>
  <c r="G96" i="3"/>
  <c r="R96" i="3" s="1"/>
  <c r="F96" i="3"/>
  <c r="Q96" i="3" s="1"/>
  <c r="E96" i="3"/>
  <c r="D96" i="3"/>
  <c r="C96" i="3"/>
  <c r="N96" i="3" s="1"/>
  <c r="K95" i="3"/>
  <c r="J95" i="3"/>
  <c r="I95" i="3"/>
  <c r="H95" i="3"/>
  <c r="G95" i="3"/>
  <c r="F95" i="3"/>
  <c r="E95" i="3"/>
  <c r="D95" i="3"/>
  <c r="C95" i="3"/>
  <c r="N95" i="3" s="1"/>
  <c r="K94" i="3"/>
  <c r="J94" i="3"/>
  <c r="I94" i="3"/>
  <c r="H94" i="3"/>
  <c r="G94" i="3"/>
  <c r="F94" i="3"/>
  <c r="E94" i="3"/>
  <c r="D94" i="3"/>
  <c r="O94" i="3" s="1"/>
  <c r="C94" i="3"/>
  <c r="K93" i="3"/>
  <c r="J93" i="3"/>
  <c r="I93" i="3"/>
  <c r="H93" i="3"/>
  <c r="G93" i="3"/>
  <c r="F93" i="3"/>
  <c r="E93" i="3"/>
  <c r="P93" i="3" s="1"/>
  <c r="D93" i="3"/>
  <c r="C93" i="3"/>
  <c r="K92" i="3"/>
  <c r="J92" i="3"/>
  <c r="T92" i="3" s="1"/>
  <c r="I92" i="3"/>
  <c r="H92" i="3"/>
  <c r="G92" i="3"/>
  <c r="R92" i="3" s="1"/>
  <c r="F92" i="3"/>
  <c r="Q92" i="3" s="1"/>
  <c r="Z92" i="3" s="1"/>
  <c r="E92" i="3"/>
  <c r="D92" i="3"/>
  <c r="C92" i="3"/>
  <c r="N92" i="3" s="1"/>
  <c r="K91" i="3"/>
  <c r="J10" i="8" s="1"/>
  <c r="J91" i="3"/>
  <c r="I10" i="8" s="1"/>
  <c r="I91" i="3"/>
  <c r="H10" i="8" s="1"/>
  <c r="H91" i="3"/>
  <c r="G10" i="8" s="1"/>
  <c r="G91" i="3"/>
  <c r="F91" i="3"/>
  <c r="E10" i="8" s="1"/>
  <c r="E91" i="3"/>
  <c r="D10" i="8" s="1"/>
  <c r="D91" i="3"/>
  <c r="C91" i="3"/>
  <c r="N91" i="3" s="1"/>
  <c r="K90" i="3"/>
  <c r="J90" i="3"/>
  <c r="I90" i="3"/>
  <c r="H90" i="3"/>
  <c r="G90" i="3"/>
  <c r="F90" i="3"/>
  <c r="E90" i="3"/>
  <c r="D90" i="3"/>
  <c r="O90" i="3" s="1"/>
  <c r="C90" i="3"/>
  <c r="K89" i="3"/>
  <c r="J89" i="3"/>
  <c r="I89" i="3"/>
  <c r="R89" i="3" s="1"/>
  <c r="H89" i="3"/>
  <c r="G89" i="3"/>
  <c r="F89" i="3"/>
  <c r="E89" i="3"/>
  <c r="P89" i="3" s="1"/>
  <c r="D89" i="3"/>
  <c r="C89" i="3"/>
  <c r="K88" i="3"/>
  <c r="J88" i="3"/>
  <c r="I88" i="3"/>
  <c r="H88" i="3"/>
  <c r="G88" i="3"/>
  <c r="R88" i="3" s="1"/>
  <c r="F88" i="3"/>
  <c r="Q88" i="3" s="1"/>
  <c r="E88" i="3"/>
  <c r="D88" i="3"/>
  <c r="C88" i="3"/>
  <c r="N88" i="3" s="1"/>
  <c r="K87" i="3"/>
  <c r="J87" i="3"/>
  <c r="I87" i="3"/>
  <c r="H87" i="3"/>
  <c r="G87" i="3"/>
  <c r="F87" i="3"/>
  <c r="E87" i="3"/>
  <c r="D87" i="3"/>
  <c r="C87" i="3"/>
  <c r="N87" i="3" s="1"/>
  <c r="K86" i="3"/>
  <c r="J86" i="3"/>
  <c r="I86" i="3"/>
  <c r="H86" i="3"/>
  <c r="G86" i="3"/>
  <c r="F86" i="3"/>
  <c r="E86" i="3"/>
  <c r="D86" i="3"/>
  <c r="O86" i="3" s="1"/>
  <c r="C86" i="3"/>
  <c r="K85" i="3"/>
  <c r="J85" i="3"/>
  <c r="I85" i="3"/>
  <c r="H85" i="3"/>
  <c r="G85" i="3"/>
  <c r="F85" i="3"/>
  <c r="E85" i="3"/>
  <c r="P85" i="3" s="1"/>
  <c r="D85" i="3"/>
  <c r="C85" i="3"/>
  <c r="K84" i="3"/>
  <c r="J84" i="3"/>
  <c r="T84" i="3" s="1"/>
  <c r="I84" i="3"/>
  <c r="H84" i="3"/>
  <c r="G84" i="3"/>
  <c r="R84" i="3" s="1"/>
  <c r="F84" i="3"/>
  <c r="Q84" i="3" s="1"/>
  <c r="Z84" i="3" s="1"/>
  <c r="E84" i="3"/>
  <c r="D84" i="3"/>
  <c r="C84" i="3"/>
  <c r="N84" i="3" s="1"/>
  <c r="K83" i="3"/>
  <c r="J83" i="3"/>
  <c r="I83" i="3"/>
  <c r="H83" i="3"/>
  <c r="G83" i="3"/>
  <c r="F83" i="3"/>
  <c r="E83" i="3"/>
  <c r="D83" i="3"/>
  <c r="C83" i="3"/>
  <c r="N83" i="3" s="1"/>
  <c r="K82" i="3"/>
  <c r="J82" i="3"/>
  <c r="I82" i="3"/>
  <c r="H82" i="3"/>
  <c r="G82" i="3"/>
  <c r="F82" i="3"/>
  <c r="E82" i="3"/>
  <c r="D82" i="3"/>
  <c r="O82" i="3" s="1"/>
  <c r="C82" i="3"/>
  <c r="K80" i="3"/>
  <c r="T80" i="3" s="1"/>
  <c r="AB80" i="3" s="1"/>
  <c r="J80" i="3"/>
  <c r="S80" i="3" s="1"/>
  <c r="AA80" i="3" s="1"/>
  <c r="I80" i="3"/>
  <c r="R80" i="3" s="1"/>
  <c r="Z80" i="3" s="1"/>
  <c r="H80" i="3"/>
  <c r="Q80" i="3" s="1"/>
  <c r="Y80" i="3" s="1"/>
  <c r="G80" i="3"/>
  <c r="P80" i="3" s="1"/>
  <c r="X80" i="3" s="1"/>
  <c r="F80" i="3"/>
  <c r="O80" i="3" s="1"/>
  <c r="W80" i="3" s="1"/>
  <c r="E80" i="3"/>
  <c r="N80" i="3" s="1"/>
  <c r="D80" i="3"/>
  <c r="C80" i="3"/>
  <c r="B108" i="3"/>
  <c r="M108" i="3" s="1"/>
  <c r="V108" i="3" s="1"/>
  <c r="B107" i="3"/>
  <c r="M107" i="3" s="1"/>
  <c r="V107" i="3" s="1"/>
  <c r="B106" i="3"/>
  <c r="M106" i="3" s="1"/>
  <c r="V106" i="3" s="1"/>
  <c r="B105" i="3"/>
  <c r="M105" i="3" s="1"/>
  <c r="V105" i="3" s="1"/>
  <c r="B104" i="3"/>
  <c r="M104" i="3" s="1"/>
  <c r="V104" i="3" s="1"/>
  <c r="B103" i="3"/>
  <c r="M103" i="3" s="1"/>
  <c r="V103" i="3" s="1"/>
  <c r="B102" i="3"/>
  <c r="M102" i="3" s="1"/>
  <c r="V102" i="3" s="1"/>
  <c r="B101" i="3"/>
  <c r="M101" i="3" s="1"/>
  <c r="V101" i="3" s="1"/>
  <c r="B100" i="3"/>
  <c r="M100" i="3" s="1"/>
  <c r="V100" i="3" s="1"/>
  <c r="B99" i="3"/>
  <c r="M99" i="3" s="1"/>
  <c r="V99" i="3" s="1"/>
  <c r="B98" i="3"/>
  <c r="M98" i="3" s="1"/>
  <c r="V98" i="3" s="1"/>
  <c r="B97" i="3"/>
  <c r="M97" i="3" s="1"/>
  <c r="V97" i="3" s="1"/>
  <c r="B96" i="3"/>
  <c r="M96" i="3" s="1"/>
  <c r="V96" i="3" s="1"/>
  <c r="B95" i="3"/>
  <c r="M95" i="3" s="1"/>
  <c r="V95" i="3" s="1"/>
  <c r="B94" i="3"/>
  <c r="M94" i="3" s="1"/>
  <c r="V94" i="3" s="1"/>
  <c r="B93" i="3"/>
  <c r="M93" i="3" s="1"/>
  <c r="V93" i="3" s="1"/>
  <c r="B92" i="3"/>
  <c r="M92" i="3" s="1"/>
  <c r="V92" i="3" s="1"/>
  <c r="B91" i="3"/>
  <c r="M91" i="3" s="1"/>
  <c r="V91" i="3" s="1"/>
  <c r="B90" i="3"/>
  <c r="M90" i="3" s="1"/>
  <c r="V90" i="3" s="1"/>
  <c r="B89" i="3"/>
  <c r="M89" i="3" s="1"/>
  <c r="V89" i="3" s="1"/>
  <c r="B88" i="3"/>
  <c r="M88" i="3" s="1"/>
  <c r="V88" i="3" s="1"/>
  <c r="B87" i="3"/>
  <c r="M87" i="3" s="1"/>
  <c r="V87" i="3" s="1"/>
  <c r="B86" i="3"/>
  <c r="M86" i="3" s="1"/>
  <c r="V86" i="3" s="1"/>
  <c r="B85" i="3"/>
  <c r="M85" i="3" s="1"/>
  <c r="V85" i="3" s="1"/>
  <c r="B84" i="3"/>
  <c r="M84" i="3" s="1"/>
  <c r="V84" i="3" s="1"/>
  <c r="B83" i="3"/>
  <c r="M83" i="3" s="1"/>
  <c r="V83" i="3" s="1"/>
  <c r="B82" i="3"/>
  <c r="M82" i="3" s="1"/>
  <c r="V82" i="3" s="1"/>
  <c r="Z88" i="3" l="1"/>
  <c r="R107" i="3"/>
  <c r="AA107" i="3" s="1"/>
  <c r="AA88" i="3"/>
  <c r="P94" i="3"/>
  <c r="W104" i="3"/>
  <c r="Q82" i="3"/>
  <c r="P83" i="3"/>
  <c r="T83" i="3"/>
  <c r="W83" i="3" s="1"/>
  <c r="O84" i="3"/>
  <c r="X84" i="3" s="1"/>
  <c r="S84" i="3"/>
  <c r="AB84" i="3" s="1"/>
  <c r="N85" i="3"/>
  <c r="R83" i="3"/>
  <c r="AA83" i="3" s="1"/>
  <c r="R87" i="3"/>
  <c r="R91" i="3"/>
  <c r="F10" i="8"/>
  <c r="X94" i="3"/>
  <c r="R95" i="3"/>
  <c r="R99" i="3"/>
  <c r="AA99" i="3" s="1"/>
  <c r="R105" i="3"/>
  <c r="W107" i="3"/>
  <c r="AA84" i="3"/>
  <c r="W88" i="3"/>
  <c r="W92" i="3"/>
  <c r="P102" i="3"/>
  <c r="W108" i="3"/>
  <c r="T88" i="3"/>
  <c r="T96" i="3"/>
  <c r="Z96" i="3" s="1"/>
  <c r="T104" i="3"/>
  <c r="Z104" i="3" s="1"/>
  <c r="Q107" i="3"/>
  <c r="Z107" i="3" s="1"/>
  <c r="O81" i="3"/>
  <c r="S81" i="3"/>
  <c r="R81" i="3"/>
  <c r="R104" i="3"/>
  <c r="AA104" i="3" s="1"/>
  <c r="R108" i="3"/>
  <c r="Q86" i="3"/>
  <c r="P87" i="3"/>
  <c r="T87" i="3"/>
  <c r="W87" i="3" s="1"/>
  <c r="O88" i="3"/>
  <c r="S88" i="3"/>
  <c r="AB88" i="3" s="1"/>
  <c r="N89" i="3"/>
  <c r="Q90" i="3"/>
  <c r="P91" i="3"/>
  <c r="T91" i="3"/>
  <c r="W91" i="3" s="1"/>
  <c r="O92" i="3"/>
  <c r="X92" i="3" s="1"/>
  <c r="S92" i="3"/>
  <c r="AB92" i="3" s="1"/>
  <c r="N93" i="3"/>
  <c r="Q94" i="3"/>
  <c r="P95" i="3"/>
  <c r="T95" i="3"/>
  <c r="W95" i="3" s="1"/>
  <c r="O96" i="3"/>
  <c r="S96" i="3"/>
  <c r="AB96" i="3" s="1"/>
  <c r="N97" i="3"/>
  <c r="W97" i="3" s="1"/>
  <c r="Q98" i="3"/>
  <c r="P99" i="3"/>
  <c r="T99" i="3"/>
  <c r="W99" i="3" s="1"/>
  <c r="O100" i="3"/>
  <c r="W100" i="3" s="1"/>
  <c r="S100" i="3"/>
  <c r="AB100" i="3" s="1"/>
  <c r="N101" i="3"/>
  <c r="Q102" i="3"/>
  <c r="P103" i="3"/>
  <c r="T103" i="3"/>
  <c r="AA103" i="3" s="1"/>
  <c r="O104" i="3"/>
  <c r="S104" i="3"/>
  <c r="N105" i="3"/>
  <c r="Q106" i="3"/>
  <c r="Z106" i="3" s="1"/>
  <c r="P107" i="3"/>
  <c r="T107" i="3"/>
  <c r="O108" i="3"/>
  <c r="X108" i="3" s="1"/>
  <c r="S108" i="3"/>
  <c r="AB108" i="3" s="1"/>
  <c r="N81" i="3"/>
  <c r="P86" i="3"/>
  <c r="N82" i="3"/>
  <c r="W82" i="3" s="1"/>
  <c r="R82" i="3"/>
  <c r="AA82" i="3" s="1"/>
  <c r="Q83" i="3"/>
  <c r="O85" i="3"/>
  <c r="S85" i="3"/>
  <c r="AB85" i="3" s="1"/>
  <c r="N86" i="3"/>
  <c r="R86" i="3"/>
  <c r="Q87" i="3"/>
  <c r="O89" i="3"/>
  <c r="S89" i="3"/>
  <c r="N90" i="3"/>
  <c r="R90" i="3"/>
  <c r="Q91" i="3"/>
  <c r="Z91" i="3" s="1"/>
  <c r="O93" i="3"/>
  <c r="X93" i="3" s="1"/>
  <c r="S93" i="3"/>
  <c r="N94" i="3"/>
  <c r="R94" i="3"/>
  <c r="Q95" i="3"/>
  <c r="Z95" i="3" s="1"/>
  <c r="O97" i="3"/>
  <c r="S97" i="3"/>
  <c r="N98" i="3"/>
  <c r="R98" i="3"/>
  <c r="AA98" i="3" s="1"/>
  <c r="Q99" i="3"/>
  <c r="O101" i="3"/>
  <c r="S101" i="3"/>
  <c r="N102" i="3"/>
  <c r="R102" i="3"/>
  <c r="Q103" i="3"/>
  <c r="O105" i="3"/>
  <c r="X105" i="3" s="1"/>
  <c r="S105" i="3"/>
  <c r="AB105" i="3" s="1"/>
  <c r="N106" i="3"/>
  <c r="R106" i="3"/>
  <c r="P84" i="3"/>
  <c r="Y84" i="3" s="1"/>
  <c r="T86" i="3"/>
  <c r="X86" i="3" s="1"/>
  <c r="P92" i="3"/>
  <c r="Y92" i="3" s="1"/>
  <c r="T94" i="3"/>
  <c r="P100" i="3"/>
  <c r="Y100" i="3" s="1"/>
  <c r="T102" i="3"/>
  <c r="X102" i="3" s="1"/>
  <c r="P108" i="3"/>
  <c r="Y108" i="3" s="1"/>
  <c r="T85" i="3"/>
  <c r="Y85" i="3" s="1"/>
  <c r="S86" i="3"/>
  <c r="T89" i="3"/>
  <c r="AA89" i="3" s="1"/>
  <c r="S90" i="3"/>
  <c r="T97" i="3"/>
  <c r="AA97" i="3" s="1"/>
  <c r="S98" i="3"/>
  <c r="T101" i="3"/>
  <c r="Y101" i="3" s="1"/>
  <c r="S102" i="3"/>
  <c r="T105" i="3"/>
  <c r="Y105" i="3" s="1"/>
  <c r="S106" i="3"/>
  <c r="AB106" i="3" s="1"/>
  <c r="T81" i="3"/>
  <c r="Y81" i="3" s="1"/>
  <c r="P82" i="3"/>
  <c r="P90" i="3"/>
  <c r="P98" i="3"/>
  <c r="P106" i="3"/>
  <c r="Y106" i="3" s="1"/>
  <c r="S82" i="3"/>
  <c r="T93" i="3"/>
  <c r="S94" i="3"/>
  <c r="AB94" i="3" s="1"/>
  <c r="O83" i="3"/>
  <c r="X83" i="3" s="1"/>
  <c r="S83" i="3"/>
  <c r="Q85" i="3"/>
  <c r="O87" i="3"/>
  <c r="S87" i="3"/>
  <c r="AB87" i="3" s="1"/>
  <c r="Q89" i="3"/>
  <c r="O91" i="3"/>
  <c r="X91" i="3" s="1"/>
  <c r="S91" i="3"/>
  <c r="AB91" i="3" s="1"/>
  <c r="Q93" i="3"/>
  <c r="Z93" i="3" s="1"/>
  <c r="O95" i="3"/>
  <c r="S95" i="3"/>
  <c r="Q97" i="3"/>
  <c r="Z97" i="3" s="1"/>
  <c r="O99" i="3"/>
  <c r="X99" i="3" s="1"/>
  <c r="S99" i="3"/>
  <c r="AB99" i="3" s="1"/>
  <c r="Q101" i="3"/>
  <c r="O103" i="3"/>
  <c r="S103" i="3"/>
  <c r="AB103" i="3" s="1"/>
  <c r="Q105" i="3"/>
  <c r="O107" i="3"/>
  <c r="X107" i="3" s="1"/>
  <c r="S107" i="3"/>
  <c r="AB107" i="3" s="1"/>
  <c r="Q81" i="3"/>
  <c r="Z81" i="3" s="1"/>
  <c r="T82" i="3"/>
  <c r="X82" i="3" s="1"/>
  <c r="R85" i="3"/>
  <c r="P88" i="3"/>
  <c r="Y88" i="3" s="1"/>
  <c r="T90" i="3"/>
  <c r="X90" i="3" s="1"/>
  <c r="R93" i="3"/>
  <c r="P96" i="3"/>
  <c r="Y96" i="3" s="1"/>
  <c r="T98" i="3"/>
  <c r="X98" i="3" s="1"/>
  <c r="R101" i="3"/>
  <c r="AA101" i="3" s="1"/>
  <c r="P104" i="3"/>
  <c r="T106" i="3"/>
  <c r="W102" i="3" l="1"/>
  <c r="AB89" i="3"/>
  <c r="W86" i="3"/>
  <c r="Z98" i="3"/>
  <c r="Z90" i="3"/>
  <c r="W98" i="3"/>
  <c r="AA94" i="3"/>
  <c r="X89" i="3"/>
  <c r="W105" i="3"/>
  <c r="Y87" i="3"/>
  <c r="AA100" i="3"/>
  <c r="X106" i="3"/>
  <c r="AA85" i="3"/>
  <c r="Z101" i="3"/>
  <c r="AB95" i="3"/>
  <c r="Z85" i="3"/>
  <c r="Y90" i="3"/>
  <c r="AA106" i="3"/>
  <c r="Z103" i="3"/>
  <c r="X101" i="3"/>
  <c r="AB97" i="3"/>
  <c r="W94" i="3"/>
  <c r="AA90" i="3"/>
  <c r="Z87" i="3"/>
  <c r="X85" i="3"/>
  <c r="Y86" i="3"/>
  <c r="AB104" i="3"/>
  <c r="Z102" i="3"/>
  <c r="Z94" i="3"/>
  <c r="Z86" i="3"/>
  <c r="AB81" i="3"/>
  <c r="AA87" i="3"/>
  <c r="W85" i="3"/>
  <c r="Y83" i="3"/>
  <c r="W96" i="3"/>
  <c r="W84" i="3"/>
  <c r="Y97" i="3"/>
  <c r="AA95" i="3"/>
  <c r="AA92" i="3"/>
  <c r="X103" i="3"/>
  <c r="X87" i="3"/>
  <c r="Y98" i="3"/>
  <c r="AB98" i="3"/>
  <c r="AB86" i="3"/>
  <c r="AB101" i="3"/>
  <c r="Y103" i="3"/>
  <c r="X100" i="3"/>
  <c r="Y95" i="3"/>
  <c r="W89" i="3"/>
  <c r="AA81" i="3"/>
  <c r="Y102" i="3"/>
  <c r="AA105" i="3"/>
  <c r="Y89" i="3"/>
  <c r="Y93" i="3"/>
  <c r="Y104" i="3"/>
  <c r="AA93" i="3"/>
  <c r="Z105" i="3"/>
  <c r="X95" i="3"/>
  <c r="Z89" i="3"/>
  <c r="AB83" i="3"/>
  <c r="AB82" i="3"/>
  <c r="Y82" i="3"/>
  <c r="AB102" i="3"/>
  <c r="AB90" i="3"/>
  <c r="W106" i="3"/>
  <c r="AA102" i="3"/>
  <c r="Z99" i="3"/>
  <c r="X97" i="3"/>
  <c r="AB93" i="3"/>
  <c r="W90" i="3"/>
  <c r="AA86" i="3"/>
  <c r="Z83" i="3"/>
  <c r="W81" i="3"/>
  <c r="Y107" i="3"/>
  <c r="X104" i="3"/>
  <c r="W101" i="3"/>
  <c r="Y99" i="3"/>
  <c r="X96" i="3"/>
  <c r="W93" i="3"/>
  <c r="Y91" i="3"/>
  <c r="X88" i="3"/>
  <c r="AA108" i="3"/>
  <c r="X81" i="3"/>
  <c r="AA96" i="3"/>
  <c r="Z108" i="3"/>
  <c r="W103" i="3"/>
  <c r="AA91" i="3"/>
  <c r="Z82" i="3"/>
  <c r="Y94" i="3"/>
  <c r="L31" i="3"/>
  <c r="K31" i="3"/>
  <c r="J31" i="3"/>
  <c r="I31" i="3"/>
  <c r="H31" i="3"/>
  <c r="G31" i="3"/>
  <c r="F31" i="3"/>
  <c r="E31" i="3"/>
  <c r="D31" i="3"/>
  <c r="C31" i="3"/>
  <c r="O31" i="3" s="1"/>
  <c r="L30" i="3"/>
  <c r="K30" i="3"/>
  <c r="J30" i="3"/>
  <c r="I30" i="3"/>
  <c r="H30" i="3"/>
  <c r="G30" i="3"/>
  <c r="F30" i="3"/>
  <c r="E30" i="3"/>
  <c r="D30" i="3"/>
  <c r="C30" i="3"/>
  <c r="L29" i="3"/>
  <c r="K29" i="3"/>
  <c r="J29" i="3"/>
  <c r="I29" i="3"/>
  <c r="H29" i="3"/>
  <c r="G29" i="3"/>
  <c r="F29" i="3"/>
  <c r="E29" i="3"/>
  <c r="D29" i="3"/>
  <c r="C29" i="3"/>
  <c r="O29" i="3" s="1"/>
  <c r="L28" i="3"/>
  <c r="K28" i="3"/>
  <c r="J28" i="3"/>
  <c r="I28" i="3"/>
  <c r="H28" i="3"/>
  <c r="G28" i="3"/>
  <c r="F28" i="3"/>
  <c r="E28" i="3"/>
  <c r="D28" i="3"/>
  <c r="C28" i="3"/>
  <c r="L27" i="3"/>
  <c r="K27" i="3"/>
  <c r="J27" i="3"/>
  <c r="I27" i="3"/>
  <c r="H27" i="3"/>
  <c r="G27" i="3"/>
  <c r="F27" i="3"/>
  <c r="E27" i="3"/>
  <c r="D27" i="3"/>
  <c r="C27" i="3"/>
  <c r="O27" i="3" s="1"/>
  <c r="L26" i="3"/>
  <c r="K26" i="3"/>
  <c r="J26" i="3"/>
  <c r="I26" i="3"/>
  <c r="H26" i="3"/>
  <c r="G26" i="3"/>
  <c r="F26" i="3"/>
  <c r="E26" i="3"/>
  <c r="D26" i="3"/>
  <c r="C26" i="3"/>
  <c r="L25" i="3"/>
  <c r="K25" i="3"/>
  <c r="J25" i="3"/>
  <c r="I25" i="3"/>
  <c r="H25" i="3"/>
  <c r="G25" i="3"/>
  <c r="F25" i="3"/>
  <c r="E25" i="3"/>
  <c r="D25" i="3"/>
  <c r="C25" i="3"/>
  <c r="O25" i="3" s="1"/>
  <c r="L24" i="3"/>
  <c r="K24" i="3"/>
  <c r="J24" i="3"/>
  <c r="I24" i="3"/>
  <c r="H24" i="3"/>
  <c r="G24" i="3"/>
  <c r="F24" i="3"/>
  <c r="E24" i="3"/>
  <c r="D24" i="3"/>
  <c r="C24" i="3"/>
  <c r="L23" i="3"/>
  <c r="K23" i="3"/>
  <c r="J23" i="3"/>
  <c r="I23" i="3"/>
  <c r="H23" i="3"/>
  <c r="G23" i="3"/>
  <c r="F23" i="3"/>
  <c r="E23" i="3"/>
  <c r="D23" i="3"/>
  <c r="C23" i="3"/>
  <c r="O23" i="3" s="1"/>
  <c r="L22" i="3"/>
  <c r="K22" i="3"/>
  <c r="J22" i="3"/>
  <c r="I22" i="3"/>
  <c r="H22" i="3"/>
  <c r="G22" i="3"/>
  <c r="F22" i="3"/>
  <c r="E22" i="3"/>
  <c r="D22" i="3"/>
  <c r="C22" i="3"/>
  <c r="L21" i="3"/>
  <c r="K21" i="3"/>
  <c r="J21" i="3"/>
  <c r="I21" i="3"/>
  <c r="H21" i="3"/>
  <c r="G21" i="3"/>
  <c r="F21" i="3"/>
  <c r="E21" i="3"/>
  <c r="D21" i="3"/>
  <c r="C21" i="3"/>
  <c r="O21" i="3" s="1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F19" i="3"/>
  <c r="E19" i="3"/>
  <c r="D19" i="3"/>
  <c r="C19" i="3"/>
  <c r="O19" i="3" s="1"/>
  <c r="L18" i="3"/>
  <c r="K18" i="3"/>
  <c r="J18" i="3"/>
  <c r="I18" i="3"/>
  <c r="H18" i="3"/>
  <c r="G18" i="3"/>
  <c r="F18" i="3"/>
  <c r="E18" i="3"/>
  <c r="D18" i="3"/>
  <c r="C18" i="3"/>
  <c r="L17" i="3"/>
  <c r="K17" i="3"/>
  <c r="J17" i="3"/>
  <c r="I17" i="3"/>
  <c r="H17" i="3"/>
  <c r="G17" i="3"/>
  <c r="F17" i="3"/>
  <c r="E17" i="3"/>
  <c r="D17" i="3"/>
  <c r="C17" i="3"/>
  <c r="O17" i="3" s="1"/>
  <c r="L16" i="3"/>
  <c r="K16" i="3"/>
  <c r="J16" i="3"/>
  <c r="I16" i="3"/>
  <c r="H16" i="3"/>
  <c r="G16" i="3"/>
  <c r="F16" i="3"/>
  <c r="E16" i="3"/>
  <c r="D16" i="3"/>
  <c r="C16" i="3"/>
  <c r="L15" i="3"/>
  <c r="K15" i="3"/>
  <c r="J15" i="3"/>
  <c r="I15" i="3"/>
  <c r="H15" i="3"/>
  <c r="G15" i="3"/>
  <c r="F15" i="3"/>
  <c r="E15" i="3"/>
  <c r="D15" i="3"/>
  <c r="C15" i="3"/>
  <c r="O15" i="3" s="1"/>
  <c r="L14" i="3"/>
  <c r="K14" i="3"/>
  <c r="J14" i="3"/>
  <c r="I14" i="3"/>
  <c r="H14" i="3"/>
  <c r="G14" i="3"/>
  <c r="F14" i="3"/>
  <c r="E14" i="3"/>
  <c r="D14" i="3"/>
  <c r="C14" i="3"/>
  <c r="L13" i="3"/>
  <c r="K13" i="3"/>
  <c r="J13" i="3"/>
  <c r="I13" i="3"/>
  <c r="H13" i="3"/>
  <c r="G13" i="3"/>
  <c r="F13" i="3"/>
  <c r="E13" i="3"/>
  <c r="D13" i="3"/>
  <c r="C13" i="3"/>
  <c r="O13" i="3" s="1"/>
  <c r="L12" i="3"/>
  <c r="K12" i="3"/>
  <c r="J12" i="3"/>
  <c r="I12" i="3"/>
  <c r="H12" i="3"/>
  <c r="G12" i="3"/>
  <c r="F12" i="3"/>
  <c r="E12" i="3"/>
  <c r="D12" i="3"/>
  <c r="C12" i="3"/>
  <c r="L11" i="3"/>
  <c r="K11" i="3"/>
  <c r="J11" i="3"/>
  <c r="I11" i="3"/>
  <c r="H11" i="3"/>
  <c r="G11" i="3"/>
  <c r="F11" i="3"/>
  <c r="E11" i="3"/>
  <c r="D11" i="3"/>
  <c r="C11" i="3"/>
  <c r="O11" i="3" s="1"/>
  <c r="L10" i="3"/>
  <c r="K10" i="3"/>
  <c r="J10" i="3"/>
  <c r="I10" i="3"/>
  <c r="H10" i="3"/>
  <c r="G10" i="3"/>
  <c r="F10" i="3"/>
  <c r="E10" i="3"/>
  <c r="D10" i="3"/>
  <c r="C10" i="3"/>
  <c r="L9" i="3"/>
  <c r="K9" i="3"/>
  <c r="J9" i="3"/>
  <c r="I9" i="3"/>
  <c r="H9" i="3"/>
  <c r="G9" i="3"/>
  <c r="F9" i="3"/>
  <c r="E9" i="3"/>
  <c r="D9" i="3"/>
  <c r="C9" i="3"/>
  <c r="O9" i="3" s="1"/>
  <c r="L8" i="3"/>
  <c r="K8" i="3"/>
  <c r="J8" i="3"/>
  <c r="I8" i="3"/>
  <c r="H8" i="3"/>
  <c r="G8" i="3"/>
  <c r="F8" i="3"/>
  <c r="E8" i="3"/>
  <c r="D8" i="3"/>
  <c r="C8" i="3"/>
  <c r="L7" i="3"/>
  <c r="K7" i="3"/>
  <c r="J7" i="3"/>
  <c r="I7" i="3"/>
  <c r="H7" i="3"/>
  <c r="G7" i="3"/>
  <c r="F7" i="3"/>
  <c r="E7" i="3"/>
  <c r="D7" i="3"/>
  <c r="C7" i="3"/>
  <c r="O7" i="3" s="1"/>
  <c r="L6" i="3"/>
  <c r="K6" i="3"/>
  <c r="J6" i="3"/>
  <c r="I6" i="3"/>
  <c r="H6" i="3"/>
  <c r="G6" i="3"/>
  <c r="F6" i="3"/>
  <c r="E6" i="3"/>
  <c r="D6" i="3"/>
  <c r="C6" i="3"/>
  <c r="L5" i="3"/>
  <c r="K5" i="3"/>
  <c r="J5" i="3"/>
  <c r="I5" i="3"/>
  <c r="H5" i="3"/>
  <c r="G5" i="3"/>
  <c r="F5" i="3"/>
  <c r="E5" i="3"/>
  <c r="D5" i="3"/>
  <c r="C5" i="3"/>
  <c r="O5" i="3" s="1"/>
  <c r="L4" i="3"/>
  <c r="K4" i="3"/>
  <c r="J4" i="3"/>
  <c r="I4" i="3"/>
  <c r="H4" i="3"/>
  <c r="G4" i="3"/>
  <c r="F4" i="3"/>
  <c r="E4" i="3"/>
  <c r="D4" i="3"/>
  <c r="C4" i="3"/>
  <c r="B31" i="3"/>
  <c r="N31" i="3" s="1"/>
  <c r="X31" i="3" s="1"/>
  <c r="B30" i="3"/>
  <c r="N30" i="3" s="1"/>
  <c r="X30" i="3" s="1"/>
  <c r="B29" i="3"/>
  <c r="N29" i="3" s="1"/>
  <c r="X29" i="3" s="1"/>
  <c r="B28" i="3"/>
  <c r="N28" i="3" s="1"/>
  <c r="X28" i="3" s="1"/>
  <c r="B27" i="3"/>
  <c r="N27" i="3" s="1"/>
  <c r="X27" i="3" s="1"/>
  <c r="B26" i="3"/>
  <c r="N26" i="3" s="1"/>
  <c r="X26" i="3" s="1"/>
  <c r="B25" i="3"/>
  <c r="N25" i="3" s="1"/>
  <c r="X25" i="3" s="1"/>
  <c r="B24" i="3"/>
  <c r="N24" i="3" s="1"/>
  <c r="X24" i="3" s="1"/>
  <c r="B23" i="3"/>
  <c r="N23" i="3" s="1"/>
  <c r="X23" i="3" s="1"/>
  <c r="B22" i="3"/>
  <c r="N22" i="3" s="1"/>
  <c r="X22" i="3" s="1"/>
  <c r="B21" i="3"/>
  <c r="N21" i="3" s="1"/>
  <c r="X21" i="3" s="1"/>
  <c r="B20" i="3"/>
  <c r="N20" i="3" s="1"/>
  <c r="X20" i="3" s="1"/>
  <c r="B19" i="3"/>
  <c r="N19" i="3" s="1"/>
  <c r="X19" i="3" s="1"/>
  <c r="B18" i="3"/>
  <c r="N18" i="3" s="1"/>
  <c r="X18" i="3" s="1"/>
  <c r="B17" i="3"/>
  <c r="N17" i="3" s="1"/>
  <c r="X17" i="3" s="1"/>
  <c r="B16" i="3"/>
  <c r="N16" i="3" s="1"/>
  <c r="X16" i="3" s="1"/>
  <c r="B15" i="3"/>
  <c r="N15" i="3" s="1"/>
  <c r="B14" i="3"/>
  <c r="N14" i="3" s="1"/>
  <c r="X14" i="3" s="1"/>
  <c r="B13" i="3"/>
  <c r="N13" i="3" s="1"/>
  <c r="X13" i="3" s="1"/>
  <c r="B12" i="3"/>
  <c r="N12" i="3" s="1"/>
  <c r="X12" i="3" s="1"/>
  <c r="B11" i="3"/>
  <c r="N11" i="3" s="1"/>
  <c r="X11" i="3" s="1"/>
  <c r="B10" i="3"/>
  <c r="N10" i="3" s="1"/>
  <c r="X10" i="3" s="1"/>
  <c r="B9" i="3"/>
  <c r="N9" i="3" s="1"/>
  <c r="X9" i="3" s="1"/>
  <c r="B8" i="3"/>
  <c r="N8" i="3" s="1"/>
  <c r="X8" i="3" s="1"/>
  <c r="B7" i="3"/>
  <c r="N7" i="3" s="1"/>
  <c r="X7" i="3" s="1"/>
  <c r="B6" i="3"/>
  <c r="N6" i="3" s="1"/>
  <c r="X6" i="3" s="1"/>
  <c r="B5" i="3"/>
  <c r="N5" i="3" s="1"/>
  <c r="X5" i="3" s="1"/>
  <c r="B4" i="3"/>
  <c r="N4" i="3" s="1"/>
  <c r="L3" i="3"/>
  <c r="V3" i="3" s="1"/>
  <c r="AE3" i="3" s="1"/>
  <c r="K3" i="3"/>
  <c r="U3" i="3" s="1"/>
  <c r="AD3" i="3" s="1"/>
  <c r="J3" i="3"/>
  <c r="T3" i="3" s="1"/>
  <c r="AC3" i="3" s="1"/>
  <c r="I3" i="3"/>
  <c r="S3" i="3" s="1"/>
  <c r="AB3" i="3" s="1"/>
  <c r="H3" i="3"/>
  <c r="R3" i="3" s="1"/>
  <c r="AA3" i="3" s="1"/>
  <c r="G3" i="3"/>
  <c r="Q3" i="3" s="1"/>
  <c r="Z3" i="3" s="1"/>
  <c r="F3" i="3"/>
  <c r="P3" i="3" s="1"/>
  <c r="Y3" i="3" s="1"/>
  <c r="E3" i="3"/>
  <c r="O3" i="3" s="1"/>
  <c r="D3" i="3"/>
  <c r="C3" i="3"/>
  <c r="Y46" i="1"/>
  <c r="O63" i="1"/>
  <c r="Y63" i="1" s="1"/>
  <c r="P35" i="1"/>
  <c r="Z35" i="1" s="1"/>
  <c r="I31" i="1"/>
  <c r="H31" i="1"/>
  <c r="G31" i="1"/>
  <c r="F31" i="1"/>
  <c r="E31" i="1"/>
  <c r="D31" i="1"/>
  <c r="C31" i="1"/>
  <c r="B31" i="1"/>
  <c r="I63" i="1"/>
  <c r="H63" i="1"/>
  <c r="V63" i="1" s="1"/>
  <c r="G63" i="1"/>
  <c r="U63" i="1" s="1"/>
  <c r="F63" i="1"/>
  <c r="AD63" i="1" s="1"/>
  <c r="E63" i="1"/>
  <c r="S63" i="1" s="1"/>
  <c r="D63" i="1"/>
  <c r="R63" i="1" s="1"/>
  <c r="C63" i="1"/>
  <c r="Q63" i="1" s="1"/>
  <c r="B63" i="1"/>
  <c r="I62" i="1"/>
  <c r="H62" i="1"/>
  <c r="V62" i="1" s="1"/>
  <c r="G62" i="1"/>
  <c r="U62" i="1" s="1"/>
  <c r="F62" i="1"/>
  <c r="T62" i="1" s="1"/>
  <c r="E62" i="1"/>
  <c r="D62" i="1"/>
  <c r="R62" i="1" s="1"/>
  <c r="C62" i="1"/>
  <c r="Q62" i="1" s="1"/>
  <c r="B62" i="1"/>
  <c r="P62" i="1" s="1"/>
  <c r="I61" i="1"/>
  <c r="H61" i="1"/>
  <c r="V61" i="1" s="1"/>
  <c r="G61" i="1"/>
  <c r="U61" i="1" s="1"/>
  <c r="F61" i="1"/>
  <c r="E61" i="1"/>
  <c r="D61" i="1"/>
  <c r="R61" i="1" s="1"/>
  <c r="C61" i="1"/>
  <c r="Q61" i="1" s="1"/>
  <c r="B61" i="1"/>
  <c r="I60" i="1"/>
  <c r="H60" i="1"/>
  <c r="V60" i="1" s="1"/>
  <c r="G60" i="1"/>
  <c r="U60" i="1" s="1"/>
  <c r="F60" i="1"/>
  <c r="E60" i="1"/>
  <c r="D60" i="1"/>
  <c r="R60" i="1" s="1"/>
  <c r="C60" i="1"/>
  <c r="Q60" i="1" s="1"/>
  <c r="B60" i="1"/>
  <c r="Z60" i="1" s="1"/>
  <c r="I59" i="1"/>
  <c r="W59" i="1" s="1"/>
  <c r="H59" i="1"/>
  <c r="V59" i="1" s="1"/>
  <c r="G59" i="1"/>
  <c r="U59" i="1" s="1"/>
  <c r="F59" i="1"/>
  <c r="AD59" i="1" s="1"/>
  <c r="E59" i="1"/>
  <c r="S59" i="1" s="1"/>
  <c r="D59" i="1"/>
  <c r="R59" i="1" s="1"/>
  <c r="C59" i="1"/>
  <c r="Q59" i="1" s="1"/>
  <c r="B59" i="1"/>
  <c r="I58" i="1"/>
  <c r="H58" i="1"/>
  <c r="V58" i="1" s="1"/>
  <c r="G58" i="1"/>
  <c r="U58" i="1" s="1"/>
  <c r="F58" i="1"/>
  <c r="T58" i="1" s="1"/>
  <c r="E58" i="1"/>
  <c r="D58" i="1"/>
  <c r="R58" i="1" s="1"/>
  <c r="C58" i="1"/>
  <c r="Q58" i="1" s="1"/>
  <c r="B58" i="1"/>
  <c r="P58" i="1" s="1"/>
  <c r="I57" i="1"/>
  <c r="H57" i="1"/>
  <c r="V57" i="1" s="1"/>
  <c r="G57" i="1"/>
  <c r="U57" i="1" s="1"/>
  <c r="F57" i="1"/>
  <c r="E57" i="1"/>
  <c r="D57" i="1"/>
  <c r="R57" i="1" s="1"/>
  <c r="C57" i="1"/>
  <c r="Q57" i="1" s="1"/>
  <c r="B57" i="1"/>
  <c r="I56" i="1"/>
  <c r="H56" i="1"/>
  <c r="V56" i="1" s="1"/>
  <c r="G56" i="1"/>
  <c r="U56" i="1" s="1"/>
  <c r="F56" i="1"/>
  <c r="E56" i="1"/>
  <c r="D56" i="1"/>
  <c r="R56" i="1" s="1"/>
  <c r="C56" i="1"/>
  <c r="Q56" i="1" s="1"/>
  <c r="B56" i="1"/>
  <c r="Z56" i="1" s="1"/>
  <c r="I55" i="1"/>
  <c r="W55" i="1" s="1"/>
  <c r="H55" i="1"/>
  <c r="V55" i="1" s="1"/>
  <c r="G55" i="1"/>
  <c r="U55" i="1" s="1"/>
  <c r="F55" i="1"/>
  <c r="AD55" i="1" s="1"/>
  <c r="E55" i="1"/>
  <c r="S55" i="1" s="1"/>
  <c r="D55" i="1"/>
  <c r="R55" i="1" s="1"/>
  <c r="C55" i="1"/>
  <c r="Q55" i="1" s="1"/>
  <c r="B55" i="1"/>
  <c r="I54" i="1"/>
  <c r="H54" i="1"/>
  <c r="V54" i="1" s="1"/>
  <c r="G54" i="1"/>
  <c r="U54" i="1" s="1"/>
  <c r="F54" i="1"/>
  <c r="T54" i="1" s="1"/>
  <c r="E54" i="1"/>
  <c r="D54" i="1"/>
  <c r="R54" i="1" s="1"/>
  <c r="C54" i="1"/>
  <c r="Q54" i="1" s="1"/>
  <c r="B54" i="1"/>
  <c r="P54" i="1" s="1"/>
  <c r="I53" i="1"/>
  <c r="H53" i="1"/>
  <c r="V53" i="1" s="1"/>
  <c r="G53" i="1"/>
  <c r="U53" i="1" s="1"/>
  <c r="F53" i="1"/>
  <c r="E53" i="1"/>
  <c r="D53" i="1"/>
  <c r="R53" i="1" s="1"/>
  <c r="C53" i="1"/>
  <c r="Q53" i="1" s="1"/>
  <c r="B53" i="1"/>
  <c r="I52" i="1"/>
  <c r="H52" i="1"/>
  <c r="V52" i="1" s="1"/>
  <c r="G52" i="1"/>
  <c r="U52" i="1" s="1"/>
  <c r="F52" i="1"/>
  <c r="E52" i="1"/>
  <c r="D52" i="1"/>
  <c r="R52" i="1" s="1"/>
  <c r="C52" i="1"/>
  <c r="Q52" i="1" s="1"/>
  <c r="B52" i="1"/>
  <c r="Z52" i="1" s="1"/>
  <c r="I51" i="1"/>
  <c r="W51" i="1" s="1"/>
  <c r="H51" i="1"/>
  <c r="V51" i="1" s="1"/>
  <c r="G51" i="1"/>
  <c r="U51" i="1" s="1"/>
  <c r="F51" i="1"/>
  <c r="AD51" i="1" s="1"/>
  <c r="E51" i="1"/>
  <c r="S51" i="1" s="1"/>
  <c r="D51" i="1"/>
  <c r="R51" i="1" s="1"/>
  <c r="C51" i="1"/>
  <c r="Q51" i="1" s="1"/>
  <c r="B51" i="1"/>
  <c r="I50" i="1"/>
  <c r="H50" i="1"/>
  <c r="V50" i="1" s="1"/>
  <c r="G50" i="1"/>
  <c r="U50" i="1" s="1"/>
  <c r="F50" i="1"/>
  <c r="T50" i="1" s="1"/>
  <c r="E50" i="1"/>
  <c r="D50" i="1"/>
  <c r="R50" i="1" s="1"/>
  <c r="C50" i="1"/>
  <c r="Q50" i="1" s="1"/>
  <c r="B50" i="1"/>
  <c r="P50" i="1" s="1"/>
  <c r="I49" i="1"/>
  <c r="H49" i="1"/>
  <c r="V49" i="1" s="1"/>
  <c r="G49" i="1"/>
  <c r="U49" i="1" s="1"/>
  <c r="F49" i="1"/>
  <c r="E49" i="1"/>
  <c r="D49" i="1"/>
  <c r="R49" i="1" s="1"/>
  <c r="C49" i="1"/>
  <c r="Q49" i="1" s="1"/>
  <c r="B49" i="1"/>
  <c r="I48" i="1"/>
  <c r="W48" i="1" s="1"/>
  <c r="H48" i="1"/>
  <c r="V48" i="1" s="1"/>
  <c r="G48" i="1"/>
  <c r="U48" i="1" s="1"/>
  <c r="F48" i="1"/>
  <c r="E48" i="1"/>
  <c r="S48" i="1" s="1"/>
  <c r="D48" i="1"/>
  <c r="R48" i="1" s="1"/>
  <c r="C48" i="1"/>
  <c r="Q48" i="1" s="1"/>
  <c r="B48" i="1"/>
  <c r="Z48" i="1" s="1"/>
  <c r="I47" i="1"/>
  <c r="W47" i="1" s="1"/>
  <c r="H47" i="1"/>
  <c r="V47" i="1" s="1"/>
  <c r="G47" i="1"/>
  <c r="U47" i="1" s="1"/>
  <c r="F47" i="1"/>
  <c r="T47" i="1" s="1"/>
  <c r="E47" i="1"/>
  <c r="S47" i="1" s="1"/>
  <c r="D47" i="1"/>
  <c r="R47" i="1" s="1"/>
  <c r="C47" i="1"/>
  <c r="Q47" i="1" s="1"/>
  <c r="B47" i="1"/>
  <c r="P47" i="1" s="1"/>
  <c r="I46" i="1"/>
  <c r="H46" i="1"/>
  <c r="V46" i="1" s="1"/>
  <c r="G46" i="1"/>
  <c r="U46" i="1" s="1"/>
  <c r="F46" i="1"/>
  <c r="T46" i="1" s="1"/>
  <c r="E46" i="1"/>
  <c r="D46" i="1"/>
  <c r="R46" i="1" s="1"/>
  <c r="C46" i="1"/>
  <c r="Q46" i="1" s="1"/>
  <c r="B46" i="1"/>
  <c r="P46" i="1" s="1"/>
  <c r="I45" i="1"/>
  <c r="H45" i="1"/>
  <c r="V45" i="1" s="1"/>
  <c r="G45" i="1"/>
  <c r="U45" i="1" s="1"/>
  <c r="F45" i="1"/>
  <c r="E45" i="1"/>
  <c r="D45" i="1"/>
  <c r="R45" i="1" s="1"/>
  <c r="C45" i="1"/>
  <c r="Q45" i="1" s="1"/>
  <c r="B45" i="1"/>
  <c r="I44" i="1"/>
  <c r="W44" i="1" s="1"/>
  <c r="H44" i="1"/>
  <c r="V44" i="1" s="1"/>
  <c r="G44" i="1"/>
  <c r="U44" i="1" s="1"/>
  <c r="F44" i="1"/>
  <c r="E44" i="1"/>
  <c r="S44" i="1" s="1"/>
  <c r="D44" i="1"/>
  <c r="R44" i="1" s="1"/>
  <c r="C44" i="1"/>
  <c r="Q44" i="1" s="1"/>
  <c r="B44" i="1"/>
  <c r="Z44" i="1" s="1"/>
  <c r="I43" i="1"/>
  <c r="W43" i="1" s="1"/>
  <c r="H43" i="1"/>
  <c r="V43" i="1" s="1"/>
  <c r="G43" i="1"/>
  <c r="U43" i="1" s="1"/>
  <c r="F43" i="1"/>
  <c r="AD43" i="1" s="1"/>
  <c r="E43" i="1"/>
  <c r="S43" i="1" s="1"/>
  <c r="D43" i="1"/>
  <c r="R43" i="1" s="1"/>
  <c r="C43" i="1"/>
  <c r="Q43" i="1" s="1"/>
  <c r="B43" i="1"/>
  <c r="P43" i="1" s="1"/>
  <c r="I42" i="1"/>
  <c r="H42" i="1"/>
  <c r="V42" i="1" s="1"/>
  <c r="G42" i="1"/>
  <c r="U42" i="1" s="1"/>
  <c r="F42" i="1"/>
  <c r="T42" i="1" s="1"/>
  <c r="E42" i="1"/>
  <c r="D42" i="1"/>
  <c r="R42" i="1" s="1"/>
  <c r="C42" i="1"/>
  <c r="Q42" i="1" s="1"/>
  <c r="B42" i="1"/>
  <c r="P42" i="1" s="1"/>
  <c r="I41" i="1"/>
  <c r="H41" i="1"/>
  <c r="V41" i="1" s="1"/>
  <c r="G41" i="1"/>
  <c r="U41" i="1" s="1"/>
  <c r="F41" i="1"/>
  <c r="E41" i="1"/>
  <c r="D41" i="1"/>
  <c r="R41" i="1" s="1"/>
  <c r="C41" i="1"/>
  <c r="Q41" i="1" s="1"/>
  <c r="B41" i="1"/>
  <c r="I40" i="1"/>
  <c r="W40" i="1" s="1"/>
  <c r="H40" i="1"/>
  <c r="V40" i="1" s="1"/>
  <c r="G40" i="1"/>
  <c r="U40" i="1" s="1"/>
  <c r="F40" i="1"/>
  <c r="AD40" i="1" s="1"/>
  <c r="E40" i="1"/>
  <c r="S40" i="1" s="1"/>
  <c r="D40" i="1"/>
  <c r="R40" i="1" s="1"/>
  <c r="C40" i="1"/>
  <c r="Q40" i="1" s="1"/>
  <c r="B40" i="1"/>
  <c r="I39" i="1"/>
  <c r="W39" i="1" s="1"/>
  <c r="H39" i="1"/>
  <c r="V39" i="1" s="1"/>
  <c r="G39" i="1"/>
  <c r="U39" i="1" s="1"/>
  <c r="F39" i="1"/>
  <c r="T39" i="1" s="1"/>
  <c r="E39" i="1"/>
  <c r="S39" i="1" s="1"/>
  <c r="D39" i="1"/>
  <c r="R39" i="1" s="1"/>
  <c r="C39" i="1"/>
  <c r="Q39" i="1" s="1"/>
  <c r="B39" i="1"/>
  <c r="P39" i="1" s="1"/>
  <c r="I38" i="1"/>
  <c r="H38" i="1"/>
  <c r="V38" i="1" s="1"/>
  <c r="G38" i="1"/>
  <c r="U38" i="1" s="1"/>
  <c r="F38" i="1"/>
  <c r="T38" i="1" s="1"/>
  <c r="E38" i="1"/>
  <c r="D38" i="1"/>
  <c r="R38" i="1" s="1"/>
  <c r="C38" i="1"/>
  <c r="Q38" i="1" s="1"/>
  <c r="B38" i="1"/>
  <c r="P38" i="1" s="1"/>
  <c r="I37" i="1"/>
  <c r="H37" i="1"/>
  <c r="V37" i="1" s="1"/>
  <c r="G37" i="1"/>
  <c r="U37" i="1" s="1"/>
  <c r="F37" i="1"/>
  <c r="E37" i="1"/>
  <c r="D37" i="1"/>
  <c r="R37" i="1" s="1"/>
  <c r="C37" i="1"/>
  <c r="Q37" i="1" s="1"/>
  <c r="B37" i="1"/>
  <c r="I36" i="1"/>
  <c r="W36" i="1" s="1"/>
  <c r="H36" i="1"/>
  <c r="V36" i="1" s="1"/>
  <c r="G36" i="1"/>
  <c r="U36" i="1" s="1"/>
  <c r="F36" i="1"/>
  <c r="AD36" i="1" s="1"/>
  <c r="E36" i="1"/>
  <c r="S36" i="1" s="1"/>
  <c r="D36" i="1"/>
  <c r="R36" i="1" s="1"/>
  <c r="C36" i="1"/>
  <c r="Q36" i="1" s="1"/>
  <c r="B36" i="1"/>
  <c r="P36" i="1" s="1"/>
  <c r="A62" i="1"/>
  <c r="O62" i="1" s="1"/>
  <c r="Y62" i="1" s="1"/>
  <c r="A61" i="1"/>
  <c r="O61" i="1" s="1"/>
  <c r="Y61" i="1" s="1"/>
  <c r="A60" i="1"/>
  <c r="O60" i="1" s="1"/>
  <c r="Y60" i="1" s="1"/>
  <c r="A59" i="1"/>
  <c r="O59" i="1" s="1"/>
  <c r="Y59" i="1" s="1"/>
  <c r="A58" i="1"/>
  <c r="O58" i="1" s="1"/>
  <c r="Y58" i="1" s="1"/>
  <c r="A57" i="1"/>
  <c r="O57" i="1" s="1"/>
  <c r="Y57" i="1" s="1"/>
  <c r="A56" i="1"/>
  <c r="O56" i="1" s="1"/>
  <c r="Y56" i="1" s="1"/>
  <c r="A55" i="1"/>
  <c r="O55" i="1" s="1"/>
  <c r="Y55" i="1" s="1"/>
  <c r="A54" i="1"/>
  <c r="O54" i="1" s="1"/>
  <c r="Y54" i="1" s="1"/>
  <c r="A53" i="1"/>
  <c r="O53" i="1" s="1"/>
  <c r="Y53" i="1" s="1"/>
  <c r="A52" i="1"/>
  <c r="O52" i="1" s="1"/>
  <c r="Y52" i="1" s="1"/>
  <c r="A51" i="1"/>
  <c r="O51" i="1" s="1"/>
  <c r="Y51" i="1" s="1"/>
  <c r="A50" i="1"/>
  <c r="O50" i="1" s="1"/>
  <c r="Y50" i="1" s="1"/>
  <c r="A49" i="1"/>
  <c r="O49" i="1" s="1"/>
  <c r="Y49" i="1" s="1"/>
  <c r="A48" i="1"/>
  <c r="O48" i="1" s="1"/>
  <c r="Y48" i="1" s="1"/>
  <c r="A47" i="1"/>
  <c r="O47" i="1" s="1"/>
  <c r="Y47" i="1" s="1"/>
  <c r="A46" i="1"/>
  <c r="A45" i="1"/>
  <c r="O45" i="1" s="1"/>
  <c r="Y45" i="1" s="1"/>
  <c r="A44" i="1"/>
  <c r="O44" i="1" s="1"/>
  <c r="Y44" i="1" s="1"/>
  <c r="A43" i="1"/>
  <c r="O43" i="1" s="1"/>
  <c r="Y43" i="1" s="1"/>
  <c r="A42" i="1"/>
  <c r="O42" i="1" s="1"/>
  <c r="Y42" i="1" s="1"/>
  <c r="A41" i="1"/>
  <c r="O41" i="1" s="1"/>
  <c r="Y41" i="1" s="1"/>
  <c r="A40" i="1"/>
  <c r="O40" i="1" s="1"/>
  <c r="Y40" i="1" s="1"/>
  <c r="A39" i="1"/>
  <c r="O39" i="1" s="1"/>
  <c r="Y39" i="1" s="1"/>
  <c r="A38" i="1"/>
  <c r="O38" i="1" s="1"/>
  <c r="Y38" i="1" s="1"/>
  <c r="A37" i="1"/>
  <c r="O37" i="1" s="1"/>
  <c r="Y37" i="1" s="1"/>
  <c r="A36" i="1"/>
  <c r="O36" i="1" s="1"/>
  <c r="Y36" i="1" s="1"/>
  <c r="C35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C3" i="1"/>
  <c r="D3" i="1" s="1"/>
  <c r="E3" i="1" s="1"/>
  <c r="F3" i="1" s="1"/>
  <c r="G3" i="1" s="1"/>
  <c r="H3" i="1" s="1"/>
  <c r="I3" i="1" s="1"/>
  <c r="H4" i="1"/>
  <c r="G4" i="1"/>
  <c r="F4" i="1"/>
  <c r="E4" i="1"/>
  <c r="D4" i="1"/>
  <c r="C4" i="1"/>
  <c r="B4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B37" i="1" l="1"/>
  <c r="AB52" i="1"/>
  <c r="T40" i="1"/>
  <c r="AB49" i="1"/>
  <c r="AD62" i="1"/>
  <c r="AA54" i="1"/>
  <c r="AE62" i="1"/>
  <c r="AE54" i="1"/>
  <c r="AG55" i="1"/>
  <c r="AB44" i="1"/>
  <c r="AB57" i="1"/>
  <c r="AC40" i="1"/>
  <c r="AB60" i="1"/>
  <c r="AD46" i="1"/>
  <c r="AA61" i="1"/>
  <c r="AB61" i="1"/>
  <c r="Z43" i="1"/>
  <c r="AF45" i="1"/>
  <c r="AF48" i="1"/>
  <c r="AE37" i="1"/>
  <c r="AF40" i="1"/>
  <c r="AA49" i="1"/>
  <c r="AD54" i="1"/>
  <c r="AE57" i="1"/>
  <c r="AF60" i="1"/>
  <c r="AF37" i="1"/>
  <c r="AA41" i="1"/>
  <c r="AA46" i="1"/>
  <c r="AF57" i="1"/>
  <c r="AA38" i="1"/>
  <c r="AB41" i="1"/>
  <c r="AF44" i="1"/>
  <c r="AE49" i="1"/>
  <c r="AF52" i="1"/>
  <c r="Z58" i="1"/>
  <c r="P48" i="1"/>
  <c r="AB36" i="1"/>
  <c r="AE38" i="1"/>
  <c r="AE41" i="1"/>
  <c r="AG44" i="1"/>
  <c r="AE46" i="1"/>
  <c r="AF49" i="1"/>
  <c r="AA53" i="1"/>
  <c r="AA58" i="1"/>
  <c r="AE61" i="1"/>
  <c r="P56" i="1"/>
  <c r="AF36" i="1"/>
  <c r="AD39" i="1"/>
  <c r="AF41" i="1"/>
  <c r="AA45" i="1"/>
  <c r="AC47" i="1"/>
  <c r="Z50" i="1"/>
  <c r="AB53" i="1"/>
  <c r="AB56" i="1"/>
  <c r="AE58" i="1"/>
  <c r="AF61" i="1"/>
  <c r="AG36" i="1"/>
  <c r="AA42" i="1"/>
  <c r="AB45" i="1"/>
  <c r="AA50" i="1"/>
  <c r="AE53" i="1"/>
  <c r="AF56" i="1"/>
  <c r="AA62" i="1"/>
  <c r="AA37" i="1"/>
  <c r="AB40" i="1"/>
  <c r="AE42" i="1"/>
  <c r="AE45" i="1"/>
  <c r="AB48" i="1"/>
  <c r="AE50" i="1"/>
  <c r="AF53" i="1"/>
  <c r="AA57" i="1"/>
  <c r="O6" i="3"/>
  <c r="O22" i="3"/>
  <c r="P4" i="3"/>
  <c r="R5" i="3"/>
  <c r="V5" i="3"/>
  <c r="P6" i="3"/>
  <c r="T6" i="3"/>
  <c r="R7" i="3"/>
  <c r="V7" i="3"/>
  <c r="P8" i="3"/>
  <c r="T8" i="3"/>
  <c r="R9" i="3"/>
  <c r="V9" i="3"/>
  <c r="P10" i="3"/>
  <c r="R11" i="3"/>
  <c r="V11" i="3"/>
  <c r="P12" i="3"/>
  <c r="R13" i="3"/>
  <c r="V13" i="3"/>
  <c r="P14" i="3"/>
  <c r="R15" i="3"/>
  <c r="V15" i="3"/>
  <c r="P16" i="3"/>
  <c r="R17" i="3"/>
  <c r="V17" i="3"/>
  <c r="P18" i="3"/>
  <c r="R19" i="3"/>
  <c r="V19" i="3"/>
  <c r="P20" i="3"/>
  <c r="R21" i="3"/>
  <c r="V21" i="3"/>
  <c r="P22" i="3"/>
  <c r="R23" i="3"/>
  <c r="V23" i="3"/>
  <c r="P24" i="3"/>
  <c r="R25" i="3"/>
  <c r="V25" i="3"/>
  <c r="P26" i="3"/>
  <c r="R27" i="3"/>
  <c r="V27" i="3"/>
  <c r="P28" i="3"/>
  <c r="T28" i="3"/>
  <c r="R29" i="3"/>
  <c r="V29" i="3"/>
  <c r="P30" i="3"/>
  <c r="T30" i="3"/>
  <c r="T4" i="3"/>
  <c r="T12" i="3"/>
  <c r="T20" i="3"/>
  <c r="T22" i="3"/>
  <c r="Q4" i="3"/>
  <c r="U4" i="3"/>
  <c r="S5" i="3"/>
  <c r="Q6" i="3"/>
  <c r="U6" i="3"/>
  <c r="S7" i="3"/>
  <c r="Q8" i="3"/>
  <c r="U8" i="3"/>
  <c r="S9" i="3"/>
  <c r="Q10" i="3"/>
  <c r="U10" i="3"/>
  <c r="S11" i="3"/>
  <c r="Q12" i="3"/>
  <c r="U12" i="3"/>
  <c r="S13" i="3"/>
  <c r="AB13" i="3" s="1"/>
  <c r="Q14" i="3"/>
  <c r="U14" i="3"/>
  <c r="S15" i="3"/>
  <c r="Q16" i="3"/>
  <c r="U16" i="3"/>
  <c r="S17" i="3"/>
  <c r="Q18" i="3"/>
  <c r="U18" i="3"/>
  <c r="S19" i="3"/>
  <c r="Q20" i="3"/>
  <c r="U20" i="3"/>
  <c r="S21" i="3"/>
  <c r="Q22" i="3"/>
  <c r="U22" i="3"/>
  <c r="S23" i="3"/>
  <c r="Q24" i="3"/>
  <c r="U24" i="3"/>
  <c r="S25" i="3"/>
  <c r="Q26" i="3"/>
  <c r="U26" i="3"/>
  <c r="S27" i="3"/>
  <c r="Q28" i="3"/>
  <c r="U28" i="3"/>
  <c r="S29" i="3"/>
  <c r="Q30" i="3"/>
  <c r="U30" i="3"/>
  <c r="S31" i="3"/>
  <c r="T10" i="3"/>
  <c r="T14" i="3"/>
  <c r="T16" i="3"/>
  <c r="T18" i="3"/>
  <c r="T24" i="3"/>
  <c r="T26" i="3"/>
  <c r="R4" i="3"/>
  <c r="V4" i="3"/>
  <c r="P5" i="3"/>
  <c r="T5" i="3"/>
  <c r="R6" i="3"/>
  <c r="V6" i="3"/>
  <c r="Y6" i="3" s="1"/>
  <c r="P7" i="3"/>
  <c r="T7" i="3"/>
  <c r="R8" i="3"/>
  <c r="V8" i="3"/>
  <c r="P9" i="3"/>
  <c r="T9" i="3"/>
  <c r="R10" i="3"/>
  <c r="V10" i="3"/>
  <c r="P11" i="3"/>
  <c r="T11" i="3"/>
  <c r="R12" i="3"/>
  <c r="V12" i="3"/>
  <c r="P13" i="3"/>
  <c r="Y13" i="3" s="1"/>
  <c r="T13" i="3"/>
  <c r="R14" i="3"/>
  <c r="V14" i="3"/>
  <c r="P15" i="3"/>
  <c r="Y15" i="3" s="1"/>
  <c r="T15" i="3"/>
  <c r="R16" i="3"/>
  <c r="V16" i="3"/>
  <c r="P17" i="3"/>
  <c r="T17" i="3"/>
  <c r="R18" i="3"/>
  <c r="V18" i="3"/>
  <c r="P19" i="3"/>
  <c r="T19" i="3"/>
  <c r="R20" i="3"/>
  <c r="V20" i="3"/>
  <c r="P21" i="3"/>
  <c r="T21" i="3"/>
  <c r="R22" i="3"/>
  <c r="V22" i="3"/>
  <c r="P23" i="3"/>
  <c r="T23" i="3"/>
  <c r="R24" i="3"/>
  <c r="V24" i="3"/>
  <c r="P25" i="3"/>
  <c r="T25" i="3"/>
  <c r="R26" i="3"/>
  <c r="V26" i="3"/>
  <c r="P27" i="3"/>
  <c r="T27" i="3"/>
  <c r="R28" i="3"/>
  <c r="V28" i="3"/>
  <c r="P29" i="3"/>
  <c r="T29" i="3"/>
  <c r="R30" i="3"/>
  <c r="V30" i="3"/>
  <c r="P31" i="3"/>
  <c r="T31" i="3"/>
  <c r="O4" i="3"/>
  <c r="S4" i="3"/>
  <c r="Q5" i="3"/>
  <c r="U5" i="3"/>
  <c r="S6" i="3"/>
  <c r="Q7" i="3"/>
  <c r="U7" i="3"/>
  <c r="O8" i="3"/>
  <c r="S8" i="3"/>
  <c r="Q9" i="3"/>
  <c r="U9" i="3"/>
  <c r="S10" i="3"/>
  <c r="Q11" i="3"/>
  <c r="U11" i="3"/>
  <c r="O12" i="3"/>
  <c r="S12" i="3"/>
  <c r="Q13" i="3"/>
  <c r="AA13" i="3" s="1"/>
  <c r="U13" i="3"/>
  <c r="AE13" i="3" s="1"/>
  <c r="S14" i="3"/>
  <c r="Q15" i="3"/>
  <c r="U15" i="3"/>
  <c r="AE15" i="3" s="1"/>
  <c r="O16" i="3"/>
  <c r="S16" i="3"/>
  <c r="Q17" i="3"/>
  <c r="U17" i="3"/>
  <c r="S18" i="3"/>
  <c r="Q19" i="3"/>
  <c r="U19" i="3"/>
  <c r="O20" i="3"/>
  <c r="S20" i="3"/>
  <c r="Q21" i="3"/>
  <c r="AA21" i="3" s="1"/>
  <c r="U21" i="3"/>
  <c r="AE21" i="3" s="1"/>
  <c r="S22" i="3"/>
  <c r="Q23" i="3"/>
  <c r="AA23" i="3" s="1"/>
  <c r="U23" i="3"/>
  <c r="AE23" i="3" s="1"/>
  <c r="O24" i="3"/>
  <c r="S24" i="3"/>
  <c r="Q25" i="3"/>
  <c r="U25" i="3"/>
  <c r="S26" i="3"/>
  <c r="Q27" i="3"/>
  <c r="U27" i="3"/>
  <c r="O28" i="3"/>
  <c r="S28" i="3"/>
  <c r="Q29" i="3"/>
  <c r="U29" i="3"/>
  <c r="S30" i="3"/>
  <c r="Q31" i="3"/>
  <c r="U31" i="3"/>
  <c r="R31" i="3"/>
  <c r="V31" i="3"/>
  <c r="O14" i="3"/>
  <c r="O30" i="3"/>
  <c r="O18" i="3"/>
  <c r="O10" i="3"/>
  <c r="O26" i="3"/>
  <c r="S37" i="1"/>
  <c r="AC37" i="1"/>
  <c r="W37" i="1"/>
  <c r="AG37" i="1"/>
  <c r="S38" i="1"/>
  <c r="AC38" i="1"/>
  <c r="W38" i="1"/>
  <c r="AG38" i="1"/>
  <c r="S41" i="1"/>
  <c r="AC41" i="1"/>
  <c r="W41" i="1"/>
  <c r="AG41" i="1"/>
  <c r="S42" i="1"/>
  <c r="AC42" i="1"/>
  <c r="W42" i="1"/>
  <c r="AG42" i="1"/>
  <c r="S45" i="1"/>
  <c r="AC45" i="1"/>
  <c r="W45" i="1"/>
  <c r="AG45" i="1"/>
  <c r="S46" i="1"/>
  <c r="AC46" i="1"/>
  <c r="W46" i="1"/>
  <c r="AG46" i="1"/>
  <c r="S49" i="1"/>
  <c r="AC49" i="1"/>
  <c r="W49" i="1"/>
  <c r="AG49" i="1"/>
  <c r="S50" i="1"/>
  <c r="AC50" i="1"/>
  <c r="W50" i="1"/>
  <c r="AG50" i="1"/>
  <c r="S52" i="1"/>
  <c r="AC52" i="1"/>
  <c r="W52" i="1"/>
  <c r="AG52" i="1"/>
  <c r="S53" i="1"/>
  <c r="AC53" i="1"/>
  <c r="W53" i="1"/>
  <c r="AG53" i="1"/>
  <c r="S54" i="1"/>
  <c r="AC54" i="1"/>
  <c r="W54" i="1"/>
  <c r="AG54" i="1"/>
  <c r="S56" i="1"/>
  <c r="AC56" i="1"/>
  <c r="W56" i="1"/>
  <c r="AG56" i="1"/>
  <c r="S57" i="1"/>
  <c r="AC57" i="1"/>
  <c r="W57" i="1"/>
  <c r="AG57" i="1"/>
  <c r="S58" i="1"/>
  <c r="AC58" i="1"/>
  <c r="W58" i="1"/>
  <c r="AG58" i="1"/>
  <c r="S60" i="1"/>
  <c r="AC60" i="1"/>
  <c r="W60" i="1"/>
  <c r="AG60" i="1"/>
  <c r="S61" i="1"/>
  <c r="AC61" i="1"/>
  <c r="W61" i="1"/>
  <c r="AG61" i="1"/>
  <c r="S62" i="1"/>
  <c r="AC62" i="1"/>
  <c r="W62" i="1"/>
  <c r="AG62" i="1"/>
  <c r="W63" i="1"/>
  <c r="AG63" i="1"/>
  <c r="T43" i="1"/>
  <c r="T51" i="1"/>
  <c r="T59" i="1"/>
  <c r="Z38" i="1"/>
  <c r="AG39" i="1"/>
  <c r="AD42" i="1"/>
  <c r="AC43" i="1"/>
  <c r="AD47" i="1"/>
  <c r="AC48" i="1"/>
  <c r="AC51" i="1"/>
  <c r="AC59" i="1"/>
  <c r="D35" i="1"/>
  <c r="Q35" i="1"/>
  <c r="AA35" i="1" s="1"/>
  <c r="Z36" i="1"/>
  <c r="P37" i="1"/>
  <c r="Z37" i="1"/>
  <c r="AD37" i="1"/>
  <c r="T37" i="1"/>
  <c r="P40" i="1"/>
  <c r="Z40" i="1"/>
  <c r="P41" i="1"/>
  <c r="Z41" i="1"/>
  <c r="AD41" i="1"/>
  <c r="T41" i="1"/>
  <c r="T44" i="1"/>
  <c r="AD44" i="1"/>
  <c r="P45" i="1"/>
  <c r="Z45" i="1"/>
  <c r="AD45" i="1"/>
  <c r="T45" i="1"/>
  <c r="T48" i="1"/>
  <c r="AD48" i="1"/>
  <c r="P49" i="1"/>
  <c r="Z49" i="1"/>
  <c r="AD49" i="1"/>
  <c r="T49" i="1"/>
  <c r="P51" i="1"/>
  <c r="Z51" i="1"/>
  <c r="T52" i="1"/>
  <c r="AD52" i="1"/>
  <c r="P53" i="1"/>
  <c r="Z53" i="1"/>
  <c r="AD53" i="1"/>
  <c r="T53" i="1"/>
  <c r="P55" i="1"/>
  <c r="Z55" i="1"/>
  <c r="T56" i="1"/>
  <c r="AD56" i="1"/>
  <c r="P57" i="1"/>
  <c r="Z57" i="1"/>
  <c r="AD57" i="1"/>
  <c r="T57" i="1"/>
  <c r="P59" i="1"/>
  <c r="Z59" i="1"/>
  <c r="T60" i="1"/>
  <c r="AD60" i="1"/>
  <c r="P61" i="1"/>
  <c r="Z61" i="1"/>
  <c r="AD61" i="1"/>
  <c r="T61" i="1"/>
  <c r="P63" i="1"/>
  <c r="Z63" i="1"/>
  <c r="T36" i="1"/>
  <c r="P44" i="1"/>
  <c r="P52" i="1"/>
  <c r="P60" i="1"/>
  <c r="AC36" i="1"/>
  <c r="Z39" i="1"/>
  <c r="AG40" i="1"/>
  <c r="AC44" i="1"/>
  <c r="Z46" i="1"/>
  <c r="AG47" i="1"/>
  <c r="AD50" i="1"/>
  <c r="AG51" i="1"/>
  <c r="Z54" i="1"/>
  <c r="AD58" i="1"/>
  <c r="AG59" i="1"/>
  <c r="Z62" i="1"/>
  <c r="T55" i="1"/>
  <c r="T63" i="1"/>
  <c r="AD38" i="1"/>
  <c r="AC39" i="1"/>
  <c r="Z42" i="1"/>
  <c r="AG43" i="1"/>
  <c r="Z47" i="1"/>
  <c r="AG48" i="1"/>
  <c r="AC55" i="1"/>
  <c r="AC63" i="1"/>
  <c r="AB38" i="1"/>
  <c r="AF38" i="1"/>
  <c r="AA39" i="1"/>
  <c r="AE39" i="1"/>
  <c r="AB42" i="1"/>
  <c r="AF42" i="1"/>
  <c r="AA43" i="1"/>
  <c r="AE43" i="1"/>
  <c r="AB46" i="1"/>
  <c r="AF46" i="1"/>
  <c r="AA47" i="1"/>
  <c r="AE47" i="1"/>
  <c r="AB50" i="1"/>
  <c r="AF50" i="1"/>
  <c r="AA51" i="1"/>
  <c r="AE51" i="1"/>
  <c r="AB54" i="1"/>
  <c r="AF54" i="1"/>
  <c r="AA55" i="1"/>
  <c r="AE55" i="1"/>
  <c r="AB58" i="1"/>
  <c r="AF58" i="1"/>
  <c r="AA59" i="1"/>
  <c r="AE59" i="1"/>
  <c r="AB62" i="1"/>
  <c r="AF62" i="1"/>
  <c r="AA63" i="1"/>
  <c r="AE63" i="1"/>
  <c r="AA36" i="1"/>
  <c r="AE36" i="1"/>
  <c r="AB39" i="1"/>
  <c r="AF39" i="1"/>
  <c r="AA40" i="1"/>
  <c r="AE40" i="1"/>
  <c r="AB43" i="1"/>
  <c r="AF43" i="1"/>
  <c r="AA44" i="1"/>
  <c r="AE44" i="1"/>
  <c r="AB47" i="1"/>
  <c r="AF47" i="1"/>
  <c r="AA48" i="1"/>
  <c r="AE48" i="1"/>
  <c r="AB51" i="1"/>
  <c r="AF51" i="1"/>
  <c r="AA52" i="1"/>
  <c r="AE52" i="1"/>
  <c r="AB55" i="1"/>
  <c r="AF55" i="1"/>
  <c r="AA56" i="1"/>
  <c r="AE56" i="1"/>
  <c r="AB59" i="1"/>
  <c r="AF59" i="1"/>
  <c r="AA60" i="1"/>
  <c r="AE60" i="1"/>
  <c r="AB63" i="1"/>
  <c r="AF63" i="1"/>
  <c r="K31" i="1"/>
  <c r="AB5" i="3" l="1"/>
  <c r="AA15" i="3"/>
  <c r="AE5" i="3"/>
  <c r="AE17" i="3"/>
  <c r="Y4" i="3"/>
  <c r="AB23" i="3"/>
  <c r="AB15" i="3"/>
  <c r="AE25" i="3"/>
  <c r="AE9" i="3"/>
  <c r="AE7" i="3"/>
  <c r="Y25" i="3"/>
  <c r="Y9" i="3"/>
  <c r="Y7" i="3"/>
  <c r="AB9" i="3"/>
  <c r="Y27" i="3"/>
  <c r="Y19" i="3"/>
  <c r="AA29" i="3"/>
  <c r="AB11" i="3"/>
  <c r="Y26" i="3"/>
  <c r="Y24" i="3"/>
  <c r="Y8" i="3"/>
  <c r="Y29" i="3"/>
  <c r="AC30" i="3"/>
  <c r="AA19" i="3"/>
  <c r="AA5" i="3"/>
  <c r="AB19" i="3"/>
  <c r="Z11" i="3"/>
  <c r="AB31" i="3"/>
  <c r="AE29" i="3"/>
  <c r="AE27" i="3"/>
  <c r="AA25" i="3"/>
  <c r="AE11" i="3"/>
  <c r="AA9" i="3"/>
  <c r="AA7" i="3"/>
  <c r="AD31" i="3"/>
  <c r="AD23" i="3"/>
  <c r="AD17" i="3"/>
  <c r="AD15" i="3"/>
  <c r="AD7" i="3"/>
  <c r="AA27" i="3"/>
  <c r="AA11" i="3"/>
  <c r="Z27" i="3"/>
  <c r="AC29" i="3"/>
  <c r="AC27" i="3"/>
  <c r="AB25" i="3"/>
  <c r="AA20" i="3"/>
  <c r="Y11" i="3"/>
  <c r="Y14" i="3"/>
  <c r="AA31" i="3"/>
  <c r="AC28" i="3"/>
  <c r="AE19" i="3"/>
  <c r="AA17" i="3"/>
  <c r="AC12" i="3"/>
  <c r="AC10" i="3"/>
  <c r="AD30" i="3"/>
  <c r="AD28" i="3"/>
  <c r="Z26" i="3"/>
  <c r="Y22" i="3"/>
  <c r="Z20" i="3"/>
  <c r="Z18" i="3"/>
  <c r="AA16" i="3"/>
  <c r="Z14" i="3"/>
  <c r="AD12" i="3"/>
  <c r="Z10" i="3"/>
  <c r="Z4" i="3"/>
  <c r="AC26" i="3"/>
  <c r="AD24" i="3"/>
  <c r="Y18" i="3"/>
  <c r="AC20" i="3"/>
  <c r="AC18" i="3"/>
  <c r="Y16" i="3"/>
  <c r="AC4" i="3"/>
  <c r="AD29" i="3"/>
  <c r="AD27" i="3"/>
  <c r="AC25" i="3"/>
  <c r="AD25" i="3"/>
  <c r="AD21" i="3"/>
  <c r="AD19" i="3"/>
  <c r="AD13" i="3"/>
  <c r="AD11" i="3"/>
  <c r="AC9" i="3"/>
  <c r="AD9" i="3"/>
  <c r="AD5" i="3"/>
  <c r="Z30" i="3"/>
  <c r="AC15" i="3"/>
  <c r="AE30" i="3"/>
  <c r="AE28" i="3"/>
  <c r="AE26" i="3"/>
  <c r="AA24" i="3"/>
  <c r="AC21" i="3"/>
  <c r="AD18" i="3"/>
  <c r="AE18" i="3"/>
  <c r="AA14" i="3"/>
  <c r="AA12" i="3"/>
  <c r="AA10" i="3"/>
  <c r="AC7" i="3"/>
  <c r="AE4" i="3"/>
  <c r="AB29" i="3"/>
  <c r="AD6" i="3"/>
  <c r="Y30" i="3"/>
  <c r="AE31" i="3"/>
  <c r="AB24" i="3"/>
  <c r="AC24" i="3"/>
  <c r="AB22" i="3"/>
  <c r="AC22" i="3"/>
  <c r="Y20" i="3"/>
  <c r="AB8" i="3"/>
  <c r="AC8" i="3"/>
  <c r="AB6" i="3"/>
  <c r="AC6" i="3"/>
  <c r="Z31" i="3"/>
  <c r="Z29" i="3"/>
  <c r="Z25" i="3"/>
  <c r="Z23" i="3"/>
  <c r="Y21" i="3"/>
  <c r="Z21" i="3"/>
  <c r="Z19" i="3"/>
  <c r="Y17" i="3"/>
  <c r="Z17" i="3"/>
  <c r="Z15" i="3"/>
  <c r="Z13" i="3"/>
  <c r="Z9" i="3"/>
  <c r="Z7" i="3"/>
  <c r="Y5" i="3"/>
  <c r="Z5" i="3"/>
  <c r="Z24" i="3"/>
  <c r="AC14" i="3"/>
  <c r="AD14" i="3"/>
  <c r="AD10" i="3"/>
  <c r="AA30" i="3"/>
  <c r="AA28" i="3"/>
  <c r="AA26" i="3"/>
  <c r="AC23" i="3"/>
  <c r="AE20" i="3"/>
  <c r="AA18" i="3"/>
  <c r="AC13" i="3"/>
  <c r="AC11" i="3"/>
  <c r="AE6" i="3"/>
  <c r="AA4" i="3"/>
  <c r="Z28" i="3"/>
  <c r="Y23" i="3"/>
  <c r="AD4" i="3"/>
  <c r="AC17" i="3"/>
  <c r="AE8" i="3"/>
  <c r="Z6" i="3"/>
  <c r="AA6" i="3"/>
  <c r="AB27" i="3"/>
  <c r="AD22" i="3"/>
  <c r="AB17" i="3"/>
  <c r="AD8" i="3"/>
  <c r="AD26" i="3"/>
  <c r="AE22" i="3"/>
  <c r="Y10" i="3"/>
  <c r="AC31" i="3"/>
  <c r="Y28" i="3"/>
  <c r="AC16" i="3"/>
  <c r="Y12" i="3"/>
  <c r="AB30" i="3"/>
  <c r="AB28" i="3"/>
  <c r="AB26" i="3"/>
  <c r="AB20" i="3"/>
  <c r="AB18" i="3"/>
  <c r="AB16" i="3"/>
  <c r="AB14" i="3"/>
  <c r="AB12" i="3"/>
  <c r="AB10" i="3"/>
  <c r="AB4" i="3"/>
  <c r="AB21" i="3"/>
  <c r="AD16" i="3"/>
  <c r="Z8" i="3"/>
  <c r="Y31" i="3"/>
  <c r="AE24" i="3"/>
  <c r="Z22" i="3"/>
  <c r="AA22" i="3"/>
  <c r="AC19" i="3"/>
  <c r="AE16" i="3"/>
  <c r="AE14" i="3"/>
  <c r="AE12" i="3"/>
  <c r="AE10" i="3"/>
  <c r="AA8" i="3"/>
  <c r="AC5" i="3"/>
  <c r="AD20" i="3"/>
  <c r="Z16" i="3"/>
  <c r="Z12" i="3"/>
  <c r="AB7" i="3"/>
  <c r="E35" i="1"/>
  <c r="R35" i="1"/>
  <c r="AB35" i="1" s="1"/>
  <c r="F35" i="1" l="1"/>
  <c r="S35" i="1"/>
  <c r="AC35" i="1" s="1"/>
  <c r="G35" i="1" l="1"/>
  <c r="T35" i="1"/>
  <c r="AD35" i="1" s="1"/>
  <c r="H35" i="1" l="1"/>
  <c r="U35" i="1"/>
  <c r="AE35" i="1" s="1"/>
  <c r="I35" i="1" l="1"/>
  <c r="W35" i="1" s="1"/>
  <c r="AG35" i="1" s="1"/>
  <c r="V35" i="1"/>
  <c r="AF35" i="1" s="1"/>
</calcChain>
</file>

<file path=xl/sharedStrings.xml><?xml version="1.0" encoding="utf-8"?>
<sst xmlns="http://schemas.openxmlformats.org/spreadsheetml/2006/main" count="695" uniqueCount="140">
  <si>
    <t>FEC</t>
  </si>
  <si>
    <t>PEC</t>
  </si>
  <si>
    <t>Austria</t>
  </si>
  <si>
    <t>Belgium</t>
  </si>
  <si>
    <t>Bulgaria</t>
  </si>
  <si>
    <t>Croatia</t>
  </si>
  <si>
    <t>Cyprus</t>
  </si>
  <si>
    <t>Denmark</t>
  </si>
  <si>
    <t>Estonia</t>
  </si>
  <si>
    <t>France</t>
  </si>
  <si>
    <t>Germany</t>
  </si>
  <si>
    <t/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</si>
  <si>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</si>
  <si>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</si>
  <si>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</si>
  <si>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</si>
  <si>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</si>
  <si>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</si>
  <si>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</si>
  <si>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</si>
  <si>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</si>
  <si>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</si>
  <si>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</si>
  <si>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</si>
  <si>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</si>
  <si>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</si>
  <si>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</si>
  <si>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</si>
  <si>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Total</t>
  </si>
  <si>
    <t>Primes 2016</t>
  </si>
  <si>
    <t>NECPs</t>
  </si>
  <si>
    <t>Mtoe</t>
  </si>
  <si>
    <t>EUCO32325</t>
  </si>
  <si>
    <t>Complete energy balances [nrg_bal_c]</t>
  </si>
  <si>
    <t>Last update</t>
  </si>
  <si>
    <t>Extracted on</t>
  </si>
  <si>
    <t>Source of data</t>
  </si>
  <si>
    <t>Eurostat</t>
  </si>
  <si>
    <t>NRG_BAL</t>
  </si>
  <si>
    <t>SIEC</t>
  </si>
  <si>
    <t>UNIT</t>
  </si>
  <si>
    <t>Thousand tonnes of oil equivalent (TOE)</t>
  </si>
  <si>
    <t>GEO/TIME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</si>
  <si>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</si>
  <si>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</si>
  <si>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</si>
  <si>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</si>
  <si>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</si>
  <si>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</si>
  <si>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</si>
  <si>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</si>
  <si>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</si>
  <si>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</si>
  <si>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European Union - 27 countries (from 2020)</t>
  </si>
  <si>
    <t>Czechia</t>
  </si>
  <si>
    <t>Germany (until 1990 former territory of the FRG)</t>
  </si>
  <si>
    <t>Finland</t>
  </si>
  <si>
    <t>Norway</t>
  </si>
  <si>
    <t>:</t>
  </si>
  <si>
    <t>Serbia</t>
  </si>
  <si>
    <t>Special value:</t>
  </si>
  <si>
    <t>not available</t>
  </si>
  <si>
    <t>Primary energy consumption (Europe 2020-2030)</t>
  </si>
  <si>
    <t>Final energy consumption (Europe 2020-2030)</t>
  </si>
  <si>
    <t>3 year average</t>
  </si>
  <si>
    <t xml:space="preserve">EU27 </t>
  </si>
  <si>
    <t>NECP contributions</t>
  </si>
  <si>
    <t>FEC 2030</t>
  </si>
  <si>
    <t>Distance to EUCO3232.5</t>
  </si>
  <si>
    <t>Distance to NECP contribution</t>
  </si>
  <si>
    <t>Final consumption - other sectors - households - energy use</t>
  </si>
  <si>
    <t>2012=100</t>
  </si>
  <si>
    <t>distance to doubling energy demand reduction in HH</t>
  </si>
  <si>
    <t>EU 27</t>
  </si>
  <si>
    <t>Final consumption of residential for space heating with climatic corrections</t>
  </si>
  <si>
    <t>Unit</t>
  </si>
  <si>
    <t>Source</t>
  </si>
  <si>
    <t>TU-IEW</t>
  </si>
  <si>
    <t>SPFEco</t>
  </si>
  <si>
    <t>Calculated</t>
  </si>
  <si>
    <t>EIHP</t>
  </si>
  <si>
    <t>ODYSSEE</t>
  </si>
  <si>
    <t>ENVIROSMPOCZSO</t>
  </si>
  <si>
    <t>DEA</t>
  </si>
  <si>
    <t>TTU</t>
  </si>
  <si>
    <t>MEDDE</t>
  </si>
  <si>
    <t>AGEBISI</t>
  </si>
  <si>
    <t>MEKH</t>
  </si>
  <si>
    <t>SEAI</t>
  </si>
  <si>
    <t>MiSE</t>
  </si>
  <si>
    <t>LITSO</t>
  </si>
  <si>
    <t>STATEC</t>
  </si>
  <si>
    <t>n.d.</t>
  </si>
  <si>
    <t>CBS</t>
  </si>
  <si>
    <t>SP</t>
  </si>
  <si>
    <t>RZS</t>
  </si>
  <si>
    <t>SOSR</t>
  </si>
  <si>
    <t>JSI_EEC</t>
  </si>
  <si>
    <t>IDAE</t>
  </si>
  <si>
    <t>STEM</t>
  </si>
  <si>
    <t>Switzerland</t>
  </si>
  <si>
    <t>UK</t>
  </si>
  <si>
    <t>European Union 28</t>
  </si>
  <si>
    <t>Germany including former GDR</t>
  </si>
  <si>
    <t>FEC HH</t>
  </si>
  <si>
    <t>EU27</t>
  </si>
  <si>
    <t>Heating demand residential climate corrected per capita (koe/capita)</t>
  </si>
  <si>
    <t>distance to doubling heaTing demand reduction in HH</t>
  </si>
  <si>
    <t>MILL M2</t>
  </si>
  <si>
    <t>Heat demand cc</t>
  </si>
  <si>
    <t>FEC HH 3 year average</t>
  </si>
  <si>
    <t>Cooling and heating degree days by country - annual data [nrg_chdd_a]</t>
  </si>
  <si>
    <t>Number</t>
  </si>
  <si>
    <t>INDIC_NRG</t>
  </si>
  <si>
    <t>Heating degree days</t>
  </si>
  <si>
    <t>2020</t>
  </si>
  <si>
    <t>Cooling degree days</t>
  </si>
  <si>
    <t>hdd</t>
  </si>
  <si>
    <t>heat demand cc pre capita</t>
  </si>
  <si>
    <t>FEC cc</t>
  </si>
  <si>
    <t>Final consumption of residential with climatic corrections</t>
  </si>
  <si>
    <t>stat3</t>
  </si>
  <si>
    <t>NSI</t>
  </si>
  <si>
    <t>cystatCalculated</t>
  </si>
  <si>
    <t>SE</t>
  </si>
  <si>
    <t>STFIN</t>
  </si>
  <si>
    <t>AGEB</t>
  </si>
  <si>
    <t>YPEKA</t>
  </si>
  <si>
    <t>CSB</t>
  </si>
  <si>
    <t>EBCBS</t>
  </si>
  <si>
    <t>SSB</t>
  </si>
  <si>
    <t>DGEG</t>
  </si>
  <si>
    <t>INS2</t>
  </si>
  <si>
    <t>SORS</t>
  </si>
  <si>
    <t>MITECO</t>
  </si>
  <si>
    <t>SFOE</t>
  </si>
  <si>
    <t>Heat demand per m2</t>
  </si>
  <si>
    <t>Unit consumption per m2 for space heating with climatic corrections</t>
  </si>
  <si>
    <t>koe/m2</t>
  </si>
  <si>
    <t>EU27_2020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</si>
</sst>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"/>
    <numFmt numFmtId="166" formatCode="dd\.mm\.yy"/>
    <numFmt numFmtId="167" formatCode="#,##0.000"/>
    <numFmt numFmtId="168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</font>
    <font>
      <b/>
      <sz val="12"/>
      <color rgb="FF000000"/>
      <name val="Calibri"/>
      <family val="2"/>
    </font>
    <font>
      <sz val="11"/>
      <color rgb="FF27B7B2"/>
      <name val="Calibri"/>
      <family val="2"/>
    </font>
    <font>
      <sz val="11"/>
      <color rgb="FF1C93CD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Font="0" applyAlignment="0"/>
    <xf numFmtId="0" fontId="9" fillId="0" borderId="0"/>
    <xf numFmtId="0" fontId="10" fillId="0" borderId="0"/>
  </cellStyleXfs>
  <cellXfs count="53">
    <xf numFmtId="0" fontId="0" fillId="0" borderId="0" xfId="0"/>
    <xf numFmtId="0" fontId="0" fillId="0" borderId="0" xfId="0"/>
    <xf numFmtId="3" fontId="0" fillId="0" borderId="0" xfId="0" applyNumberFormat="1"/>
    <xf numFmtId="165" fontId="0" fillId="0" borderId="0" xfId="0" applyNumberFormat="1"/>
    <xf numFmtId="0" fontId="4" fillId="0" borderId="2" xfId="0" applyFont="1" applyBorder="1"/>
    <xf numFmtId="165" fontId="4" fillId="0" borderId="2" xfId="0" applyNumberFormat="1" applyFont="1" applyBorder="1"/>
    <xf numFmtId="3" fontId="3" fillId="0" borderId="2" xfId="0" applyNumberFormat="1" applyFont="1" applyBorder="1"/>
    <xf numFmtId="164" fontId="0" fillId="0" borderId="0" xfId="0" applyNumberFormat="1"/>
    <xf numFmtId="0" fontId="0" fillId="0" borderId="5" xfId="0" applyBorder="1" applyAlignment="1">
      <alignment horizontal="center"/>
    </xf>
    <xf numFmtId="9" fontId="0" fillId="0" borderId="0" xfId="1" applyFont="1"/>
    <xf numFmtId="0" fontId="0" fillId="0" borderId="0" xfId="0" applyAlignment="1"/>
    <xf numFmtId="0" fontId="5" fillId="0" borderId="0" xfId="0" applyFont="1"/>
    <xf numFmtId="166" fontId="5" fillId="0" borderId="0" xfId="0" applyNumberFormat="1" applyFont="1"/>
    <xf numFmtId="0" fontId="5" fillId="4" borderId="6" xfId="0" applyFont="1" applyFill="1" applyBorder="1"/>
    <xf numFmtId="167" fontId="5" fillId="0" borderId="6" xfId="0" applyNumberFormat="1" applyFont="1" applyBorder="1"/>
    <xf numFmtId="0" fontId="4" fillId="0" borderId="3" xfId="0" applyFont="1" applyBorder="1"/>
    <xf numFmtId="164" fontId="3" fillId="0" borderId="2" xfId="0" applyNumberFormat="1" applyFont="1" applyBorder="1"/>
    <xf numFmtId="0" fontId="4" fillId="0" borderId="4" xfId="0" applyFont="1" applyBorder="1" applyAlignment="1"/>
    <xf numFmtId="0" fontId="4" fillId="0" borderId="0" xfId="0" applyFont="1" applyBorder="1"/>
    <xf numFmtId="165" fontId="4" fillId="0" borderId="0" xfId="0" applyNumberFormat="1" applyFont="1" applyBorder="1"/>
    <xf numFmtId="164" fontId="4" fillId="0" borderId="2" xfId="0" applyNumberFormat="1" applyFont="1" applyBorder="1"/>
    <xf numFmtId="168" fontId="0" fillId="0" borderId="0" xfId="1" applyNumberFormat="1" applyFont="1"/>
    <xf numFmtId="0" fontId="4" fillId="0" borderId="0" xfId="0" applyFont="1" applyBorder="1" applyAlignment="1">
      <alignment horizontal="center"/>
    </xf>
    <xf numFmtId="9" fontId="0" fillId="0" borderId="0" xfId="1" applyNumberFormat="1" applyFont="1"/>
    <xf numFmtId="0" fontId="3" fillId="0" borderId="0" xfId="0" applyFont="1"/>
    <xf numFmtId="0" fontId="3" fillId="4" borderId="6" xfId="0" applyFont="1" applyFill="1" applyBorder="1"/>
    <xf numFmtId="167" fontId="3" fillId="0" borderId="6" xfId="0" applyNumberFormat="1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4" borderId="6" xfId="3" applyNumberFormat="1" applyFont="1" applyFill="1" applyBorder="1" applyAlignment="1"/>
    <xf numFmtId="3" fontId="3" fillId="0" borderId="6" xfId="3" applyNumberFormat="1" applyFont="1" applyFill="1" applyBorder="1" applyAlignment="1"/>
    <xf numFmtId="1" fontId="0" fillId="0" borderId="0" xfId="0" applyNumberFormat="1"/>
    <xf numFmtId="0" fontId="9" fillId="0" borderId="0" xfId="3"/>
    <xf numFmtId="0" fontId="3" fillId="0" borderId="0" xfId="3" applyNumberFormat="1" applyFont="1" applyFill="1" applyBorder="1" applyAlignment="1"/>
    <xf numFmtId="166" fontId="3" fillId="0" borderId="0" xfId="3" applyNumberFormat="1" applyFont="1" applyFill="1" applyBorder="1" applyAlignment="1"/>
    <xf numFmtId="0" fontId="3" fillId="4" borderId="6" xfId="3" applyNumberFormat="1" applyFont="1" applyFill="1" applyBorder="1" applyAlignment="1"/>
    <xf numFmtId="4" fontId="3" fillId="0" borderId="6" xfId="3" applyNumberFormat="1" applyFont="1" applyFill="1" applyBorder="1" applyAlignment="1"/>
    <xf numFmtId="0" fontId="10" fillId="0" borderId="0" xfId="4"/>
    <xf numFmtId="0" fontId="6" fillId="0" borderId="0" xfId="4" applyFont="1"/>
    <xf numFmtId="0" fontId="7" fillId="0" borderId="0" xfId="4" applyFont="1"/>
    <xf numFmtId="0" fontId="8" fillId="0" borderId="0" xfId="4" applyFont="1"/>
    <xf numFmtId="0" fontId="10" fillId="0" borderId="0" xfId="4"/>
    <xf numFmtId="0" fontId="6" fillId="0" borderId="0" xfId="4" applyFont="1"/>
    <xf numFmtId="0" fontId="7" fillId="0" borderId="0" xfId="4" applyFont="1"/>
    <xf numFmtId="0" fontId="8" fillId="0" borderId="0" xfId="4" applyFont="1"/>
    <xf numFmtId="0" fontId="0" fillId="3" borderId="0" xfId="0" applyFill="1" applyAlignment="1"/>
    <xf numFmtId="0" fontId="4" fillId="0" borderId="2" xfId="0" applyFont="1" applyFill="1" applyBorder="1"/>
    <xf numFmtId="165" fontId="4" fillId="0" borderId="2" xfId="0" applyNumberFormat="1" applyFont="1" applyFill="1" applyBorder="1"/>
    <xf numFmtId="165" fontId="3" fillId="0" borderId="2" xfId="0" applyNumberFormat="1" applyFont="1" applyFill="1" applyBorder="1"/>
    <xf numFmtId="167" fontId="0" fillId="3" borderId="0" xfId="0" applyNumberFormat="1" applyFill="1"/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5">
    <cellStyle name="E_Calculation3" xfId="2" xr:uid="{4B2F4653-BE30-48CA-8626-B5F6024EEBE0}"/>
    <cellStyle name="Normal" xfId="0" builtinId="0"/>
    <cellStyle name="Normal 2" xfId="3" xr:uid="{FEB62E16-7456-44DB-B965-F3ACC28579A2}"/>
    <cellStyle name="Normal 3" xfId="4" xr:uid="{9008D461-3F12-4553-A8C0-5834CC9031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GB">
                <a:latin typeface="Verdana" panose="020B0604030504040204" pitchFamily="34" charset="0"/>
                <a:ea typeface="Verdana" panose="020B0604030504040204" pitchFamily="34" charset="0"/>
              </a:rPr>
              <a:t>Distance to EUCO32325 - 3</a:t>
            </a:r>
            <a:r>
              <a:rPr lang="en-GB" baseline="0">
                <a:latin typeface="Verdana" panose="020B0604030504040204" pitchFamily="34" charset="0"/>
                <a:ea typeface="Verdana" panose="020B0604030504040204" pitchFamily="34" charset="0"/>
              </a:rPr>
              <a:t> yr average</a:t>
            </a:r>
          </a:p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</a:defRPr>
            </a:pPr>
            <a:r>
              <a:rPr lang="en-GB" baseline="0">
                <a:latin typeface="Verdana" panose="020B0604030504040204" pitchFamily="34" charset="0"/>
                <a:ea typeface="Verdana" panose="020B0604030504040204" pitchFamily="34" charset="0"/>
              </a:rPr>
              <a:t>FEC</a:t>
            </a:r>
          </a:p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</a:defRPr>
            </a:pPr>
            <a:r>
              <a:rPr lang="en-GB" baseline="0">
                <a:latin typeface="Verdana" panose="020B0604030504040204" pitchFamily="34" charset="0"/>
                <a:ea typeface="Verdana" panose="020B0604030504040204" pitchFamily="34" charset="0"/>
              </a:rPr>
              <a:t>selected countries </a:t>
            </a:r>
            <a:endParaRPr lang="en-GB">
              <a:latin typeface="Verdana" panose="020B0604030504040204" pitchFamily="34" charset="0"/>
              <a:ea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41534282991192E-2"/>
          <c:y val="9.8818474171986456E-2"/>
          <c:w val="0.94391871412495976"/>
          <c:h val="0.85421242965782451"/>
        </c:manualLayout>
      </c:layout>
      <c:lineChart>
        <c:grouping val="standard"/>
        <c:varyColors val="0"/>
        <c:ser>
          <c:idx val="6"/>
          <c:order val="6"/>
          <c:tx>
            <c:strRef>
              <c:f>'indicator 1'!$O$42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989234075484582E-2"/>
                  <c:y val="-2.3571124749877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EFCF-42F4-9728-5AE5CB35B2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1'!$P$42:$W$42</c:f>
              <c:numCache>
                <c:formatCode>0%</c:formatCode>
                <c:ptCount val="8"/>
                <c:pt idx="0">
                  <c:v>-0.16659272622689356</c:v>
                </c:pt>
                <c:pt idx="1">
                  <c:v>-0.13004965095301585</c:v>
                </c:pt>
                <c:pt idx="2">
                  <c:v>-0.10013300389573028</c:v>
                </c:pt>
                <c:pt idx="3">
                  <c:v>-9.7606923418830177E-2</c:v>
                </c:pt>
                <c:pt idx="4">
                  <c:v>-0.10834235364865208</c:v>
                </c:pt>
                <c:pt idx="5">
                  <c:v>-0.13162674196669019</c:v>
                </c:pt>
                <c:pt idx="6">
                  <c:v>-0.1416325724893456</c:v>
                </c:pt>
                <c:pt idx="7">
                  <c:v>-0.13639383481057335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CF-42F4-9728-5AE5CB35B2A9}"/>
            </c:ext>
          </c:extLst>
        </c:ser>
        <c:ser>
          <c:idx val="9"/>
          <c:order val="9"/>
          <c:tx>
            <c:strRef>
              <c:f>'indicator 1'!$O$45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9049689490061288E-2"/>
                  <c:y val="-1.525190424992073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EFCF-42F4-9728-5AE5CB35B2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1'!$P$45:$W$45</c:f>
              <c:numCache>
                <c:formatCode>0%</c:formatCode>
                <c:ptCount val="8"/>
                <c:pt idx="0">
                  <c:v>-0.21384642352140673</c:v>
                </c:pt>
                <c:pt idx="1">
                  <c:v>-0.21987089752176814</c:v>
                </c:pt>
                <c:pt idx="2">
                  <c:v>-0.20980501865850168</c:v>
                </c:pt>
                <c:pt idx="3">
                  <c:v>-0.19619243772525727</c:v>
                </c:pt>
                <c:pt idx="4">
                  <c:v>-0.18055529773865336</c:v>
                </c:pt>
                <c:pt idx="5">
                  <c:v>-0.19108604971347748</c:v>
                </c:pt>
                <c:pt idx="6">
                  <c:v>-0.18690303958153906</c:v>
                </c:pt>
                <c:pt idx="7">
                  <c:v>-0.17388435715880482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CF-42F4-9728-5AE5CB35B2A9}"/>
            </c:ext>
          </c:extLst>
        </c:ser>
        <c:ser>
          <c:idx val="10"/>
          <c:order val="10"/>
          <c:tx>
            <c:strRef>
              <c:f>'indicator 1'!$O$46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49896496687127E-3"/>
                  <c:y val="-2.634419824986319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EFCF-42F4-9728-5AE5CB35B2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1'!$P$46:$W$46</c:f>
              <c:numCache>
                <c:formatCode>0%</c:formatCode>
                <c:ptCount val="8"/>
                <c:pt idx="0">
                  <c:v>-0.24269369002794802</c:v>
                </c:pt>
                <c:pt idx="1">
                  <c:v>-0.2387696633828294</c:v>
                </c:pt>
                <c:pt idx="2">
                  <c:v>-0.2353575657197218</c:v>
                </c:pt>
                <c:pt idx="3">
                  <c:v>-0.22943346457219363</c:v>
                </c:pt>
                <c:pt idx="4">
                  <c:v>-0.22148045839995562</c:v>
                </c:pt>
                <c:pt idx="5">
                  <c:v>-0.23799592338095765</c:v>
                </c:pt>
                <c:pt idx="6">
                  <c:v>-0.24331335331526177</c:v>
                </c:pt>
                <c:pt idx="7">
                  <c:v>-0.23898389028660516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CF-42F4-9728-5AE5CB35B2A9}"/>
            </c:ext>
          </c:extLst>
        </c:ser>
        <c:ser>
          <c:idx val="13"/>
          <c:order val="13"/>
          <c:tx>
            <c:strRef>
              <c:f>'indicator 1'!$O$49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1'!$P$49:$W$49</c:f>
              <c:numCache>
                <c:formatCode>0%</c:formatCode>
                <c:ptCount val="8"/>
                <c:pt idx="0">
                  <c:v>-7.5791774518262953E-2</c:v>
                </c:pt>
                <c:pt idx="1">
                  <c:v>-4.3154443485763749E-2</c:v>
                </c:pt>
                <c:pt idx="2">
                  <c:v>-3.7095836129486012E-2</c:v>
                </c:pt>
                <c:pt idx="3">
                  <c:v>-5.4240628894641048E-2</c:v>
                </c:pt>
                <c:pt idx="4">
                  <c:v>-8.1814079826159306E-2</c:v>
                </c:pt>
                <c:pt idx="5">
                  <c:v>-0.1134987057808455</c:v>
                </c:pt>
                <c:pt idx="6">
                  <c:v>-0.15054702329594483</c:v>
                </c:pt>
                <c:pt idx="7">
                  <c:v>-0.17144639376218329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CF-42F4-9728-5AE5CB35B2A9}"/>
            </c:ext>
          </c:extLst>
        </c:ser>
        <c:ser>
          <c:idx val="14"/>
          <c:order val="14"/>
          <c:tx>
            <c:strRef>
              <c:f>'indicator 1'!$O$50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589648088736178E-2"/>
                  <c:y val="-2.911727174984868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EFCF-42F4-9728-5AE5CB35B2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1'!$P$50:$W$50</c:f>
              <c:numCache>
                <c:formatCode>0%</c:formatCode>
                <c:ptCount val="8"/>
                <c:pt idx="0">
                  <c:v>-0.20276954585414389</c:v>
                </c:pt>
                <c:pt idx="1">
                  <c:v>-0.17072249218294619</c:v>
                </c:pt>
                <c:pt idx="2">
                  <c:v>-0.13892379379079589</c:v>
                </c:pt>
                <c:pt idx="3">
                  <c:v>-0.12091605885251129</c:v>
                </c:pt>
                <c:pt idx="4">
                  <c:v>-0.1124346152979174</c:v>
                </c:pt>
                <c:pt idx="5">
                  <c:v>-0.11847496771742037</c:v>
                </c:pt>
                <c:pt idx="6">
                  <c:v>-0.11918153597454746</c:v>
                </c:pt>
                <c:pt idx="7">
                  <c:v>-0.11781650935953274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CF-42F4-9728-5AE5CB35B2A9}"/>
            </c:ext>
          </c:extLst>
        </c:ser>
        <c:ser>
          <c:idx val="19"/>
          <c:order val="19"/>
          <c:tx>
            <c:strRef>
              <c:f>'indicator 1'!$O$55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1'!$P$55:$W$55</c:f>
              <c:numCache>
                <c:formatCode>0%</c:formatCode>
                <c:ptCount val="8"/>
                <c:pt idx="0">
                  <c:v>-0.28108721286617616</c:v>
                </c:pt>
                <c:pt idx="1">
                  <c:v>-0.25355050651696992</c:v>
                </c:pt>
                <c:pt idx="2">
                  <c:v>-0.2207655423280423</c:v>
                </c:pt>
                <c:pt idx="3">
                  <c:v>-0.1965236724093429</c:v>
                </c:pt>
                <c:pt idx="4">
                  <c:v>-0.17994955800748458</c:v>
                </c:pt>
                <c:pt idx="5">
                  <c:v>-0.2010576284036649</c:v>
                </c:pt>
                <c:pt idx="6">
                  <c:v>-0.21592555491031101</c:v>
                </c:pt>
                <c:pt idx="7">
                  <c:v>-0.21608068783068782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CF-42F4-9728-5AE5CB35B2A9}"/>
            </c:ext>
          </c:extLst>
        </c:ser>
        <c:ser>
          <c:idx val="20"/>
          <c:order val="20"/>
          <c:tx>
            <c:strRef>
              <c:f>'indicator 1'!$O$56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0799171973496598E-3"/>
                  <c:y val="-3.88230289997982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EFCF-42F4-9728-5AE5CB35B2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1'!$P$56:$W$56</c:f>
              <c:numCache>
                <c:formatCode>0%</c:formatCode>
                <c:ptCount val="8"/>
                <c:pt idx="0">
                  <c:v>-1.6740556292769011E-2</c:v>
                </c:pt>
                <c:pt idx="1">
                  <c:v>-9.4223713995786839E-4</c:v>
                </c:pt>
                <c:pt idx="2">
                  <c:v>1.5318903026045388E-2</c:v>
                </c:pt>
                <c:pt idx="3">
                  <c:v>2.6394842973486463E-2</c:v>
                </c:pt>
                <c:pt idx="4">
                  <c:v>8.9385788254885291E-3</c:v>
                </c:pt>
                <c:pt idx="5">
                  <c:v>-3.9832440871126411E-2</c:v>
                </c:pt>
                <c:pt idx="6">
                  <c:v>-8.936876642468701E-2</c:v>
                </c:pt>
                <c:pt idx="7">
                  <c:v>-0.11212750500871646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CF-42F4-9728-5AE5CB35B2A9}"/>
            </c:ext>
          </c:extLst>
        </c:ser>
        <c:ser>
          <c:idx val="22"/>
          <c:order val="22"/>
          <c:tx>
            <c:strRef>
              <c:f>'indicator 1'!$O$58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6198757960245249E-3"/>
                  <c:y val="9.705757249949559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FCF-42F4-9728-5AE5CB35B2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1'!$P$58:$W$58</c:f>
              <c:numCache>
                <c:formatCode>0%</c:formatCode>
                <c:ptCount val="8"/>
                <c:pt idx="0">
                  <c:v>-2.2701779701779886E-2</c:v>
                </c:pt>
                <c:pt idx="1">
                  <c:v>-1.1529145622895679E-2</c:v>
                </c:pt>
                <c:pt idx="2">
                  <c:v>4.257951539201504E-3</c:v>
                </c:pt>
                <c:pt idx="3">
                  <c:v>1.7979151635401546E-2</c:v>
                </c:pt>
                <c:pt idx="4">
                  <c:v>1.1364493145743016E-2</c:v>
                </c:pt>
                <c:pt idx="5">
                  <c:v>-1.3283685064935012E-2</c:v>
                </c:pt>
                <c:pt idx="6">
                  <c:v>-3.947413119288154E-2</c:v>
                </c:pt>
                <c:pt idx="7">
                  <c:v>-6.4110630110630284E-2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CF-42F4-9728-5AE5CB35B2A9}"/>
            </c:ext>
          </c:extLst>
        </c:ser>
        <c:ser>
          <c:idx val="24"/>
          <c:order val="24"/>
          <c:tx>
            <c:strRef>
              <c:f>'indicator 1'!$O$60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099378980122858E-3"/>
                  <c:y val="-4.159610249978382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EFCF-42F4-9728-5AE5CB35B2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1'!$P$60:$W$60</c:f>
              <c:numCache>
                <c:formatCode>0%</c:formatCode>
                <c:ptCount val="8"/>
                <c:pt idx="0">
                  <c:v>-0.14970719584002434</c:v>
                </c:pt>
                <c:pt idx="1">
                  <c:v>-0.13009061711401687</c:v>
                </c:pt>
                <c:pt idx="2">
                  <c:v>-9.6665749025005715E-2</c:v>
                </c:pt>
                <c:pt idx="3">
                  <c:v>-8.0981876577196549E-2</c:v>
                </c:pt>
                <c:pt idx="4">
                  <c:v>-8.6424791618872746E-2</c:v>
                </c:pt>
                <c:pt idx="5">
                  <c:v>-0.11210246998547058</c:v>
                </c:pt>
                <c:pt idx="6">
                  <c:v>-0.13027437485661819</c:v>
                </c:pt>
                <c:pt idx="7">
                  <c:v>-0.12780668349009705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FCF-42F4-9728-5AE5CB35B2A9}"/>
            </c:ext>
          </c:extLst>
        </c:ser>
        <c:ser>
          <c:idx val="26"/>
          <c:order val="26"/>
          <c:tx>
            <c:strRef>
              <c:f>'indicator 1'!$O$62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0639337578797445E-2"/>
                  <c:y val="-1.247883074993525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EFCF-42F4-9728-5AE5CB35B2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1'!$P$62:$W$62</c:f>
              <c:numCache>
                <c:formatCode>0%</c:formatCode>
                <c:ptCount val="8"/>
                <c:pt idx="0">
                  <c:v>-0.16470481361350073</c:v>
                </c:pt>
                <c:pt idx="1">
                  <c:v>-0.14163772152493756</c:v>
                </c:pt>
                <c:pt idx="2">
                  <c:v>-0.12610876463122275</c:v>
                </c:pt>
                <c:pt idx="3">
                  <c:v>-0.11703814694683397</c:v>
                </c:pt>
                <c:pt idx="4">
                  <c:v>-0.11974029285949317</c:v>
                </c:pt>
                <c:pt idx="5">
                  <c:v>-0.13050545292154381</c:v>
                </c:pt>
                <c:pt idx="6">
                  <c:v>-0.13223366473934081</c:v>
                </c:pt>
                <c:pt idx="7">
                  <c:v>-0.12416128425703946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FCF-42F4-9728-5AE5CB35B2A9}"/>
            </c:ext>
          </c:extLst>
        </c:ser>
        <c:ser>
          <c:idx val="27"/>
          <c:order val="27"/>
          <c:tx>
            <c:strRef>
              <c:f>'indicator 1'!$O$63</c:f>
              <c:strCache>
                <c:ptCount val="1"/>
                <c:pt idx="0">
                  <c:v>EU27_2020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21970641878537375"/>
                  <c:y val="-0.106763329749445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EFCF-42F4-9728-5AE5CB35B2A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FCF-42F4-9728-5AE5CB35B2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FCF-42F4-9728-5AE5CB35B2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FCF-42F4-9728-5AE5CB35B2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FCF-42F4-9728-5AE5CB35B2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FCF-42F4-9728-5AE5CB35B2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FCF-42F4-9728-5AE5CB35B2A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FCF-42F4-9728-5AE5CB35B2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1'!$P$35:$W$35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1'!$P$63:$W$63</c:f>
              <c:numCache>
                <c:formatCode>0%</c:formatCode>
                <c:ptCount val="8"/>
                <c:pt idx="0">
                  <c:v>-0.18126783109990299</c:v>
                </c:pt>
                <c:pt idx="1">
                  <c:v>-0.16408563352151948</c:v>
                </c:pt>
                <c:pt idx="2">
                  <c:v>-0.1461273900547177</c:v>
                </c:pt>
                <c:pt idx="3">
                  <c:v>-0.13672014732580881</c:v>
                </c:pt>
                <c:pt idx="4">
                  <c:v>-0.13569905061441054</c:v>
                </c:pt>
                <c:pt idx="5">
                  <c:v>-0.15575624048994816</c:v>
                </c:pt>
                <c:pt idx="6">
                  <c:v>-0.1681214446430066</c:v>
                </c:pt>
                <c:pt idx="7">
                  <c:v>-0.17044640557575419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FCF-42F4-9728-5AE5CB35B2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404320"/>
        <c:axId val="391405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'indicator 1'!$O$36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'indicator 1'!$P$36:$W$36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-0.13912349876307764</c:v>
                      </c:pt>
                      <c:pt idx="1">
                        <c:v>-0.13706033970452064</c:v>
                      </c:pt>
                      <c:pt idx="2">
                        <c:v>-0.13160095084096904</c:v>
                      </c:pt>
                      <c:pt idx="3">
                        <c:v>-0.13546639578755335</c:v>
                      </c:pt>
                      <c:pt idx="4">
                        <c:v>-0.13823331536686137</c:v>
                      </c:pt>
                      <c:pt idx="5">
                        <c:v>-0.16227666984535016</c:v>
                      </c:pt>
                      <c:pt idx="6">
                        <c:v>-0.16688044004035549</c:v>
                      </c:pt>
                      <c:pt idx="7">
                        <c:v>-0.16977642798899914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CF-42F4-9728-5AE5CB35B2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1'!$O$37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1'!$P$37:$W$37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-0.13277366152047529</c:v>
                      </c:pt>
                      <c:pt idx="1">
                        <c:v>-0.11822921951168588</c:v>
                      </c:pt>
                      <c:pt idx="2">
                        <c:v>-0.10800950949383599</c:v>
                      </c:pt>
                      <c:pt idx="3">
                        <c:v>-0.11362127997160715</c:v>
                      </c:pt>
                      <c:pt idx="4">
                        <c:v>-0.11196790154385747</c:v>
                      </c:pt>
                      <c:pt idx="5">
                        <c:v>-0.13133293666948506</c:v>
                      </c:pt>
                      <c:pt idx="6">
                        <c:v>-0.1362752847106963</c:v>
                      </c:pt>
                      <c:pt idx="7">
                        <c:v>-0.12968092568815934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CF-42F4-9728-5AE5CB35B2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1'!$O$38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1'!$P$38:$W$38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-6.0020151426907455E-2</c:v>
                      </c:pt>
                      <c:pt idx="1">
                        <c:v>-5.7940982333527312E-2</c:v>
                      </c:pt>
                      <c:pt idx="2">
                        <c:v>-4.7607066589011697E-2</c:v>
                      </c:pt>
                      <c:pt idx="3">
                        <c:v>-5.8115395068918663E-2</c:v>
                      </c:pt>
                      <c:pt idx="4">
                        <c:v>-9.2046709376819899E-2</c:v>
                      </c:pt>
                      <c:pt idx="5">
                        <c:v>-0.12724896136672464</c:v>
                      </c:pt>
                      <c:pt idx="6">
                        <c:v>-0.14366841390021337</c:v>
                      </c:pt>
                      <c:pt idx="7">
                        <c:v>-0.1509269268103281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CF-42F4-9728-5AE5CB35B2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1'!$O$39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1'!$P$39:$W$39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-0.2765799632352941</c:v>
                      </c:pt>
                      <c:pt idx="1">
                        <c:v>-0.23737616421568622</c:v>
                      </c:pt>
                      <c:pt idx="2">
                        <c:v>-0.1929032475490195</c:v>
                      </c:pt>
                      <c:pt idx="3">
                        <c:v>-0.18865827205882338</c:v>
                      </c:pt>
                      <c:pt idx="4">
                        <c:v>-0.1927031862745098</c:v>
                      </c:pt>
                      <c:pt idx="5">
                        <c:v>-0.23469981617647048</c:v>
                      </c:pt>
                      <c:pt idx="6">
                        <c:v>-0.25097904411764715</c:v>
                      </c:pt>
                      <c:pt idx="7">
                        <c:v>-0.26762389705882361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CF-42F4-9728-5AE5CB35B2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1'!$O$40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1'!$P$40:$W$40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-0.17627373483897968</c:v>
                      </c:pt>
                      <c:pt idx="1">
                        <c:v>-0.11140568799665408</c:v>
                      </c:pt>
                      <c:pt idx="2">
                        <c:v>-4.7996235884567098E-2</c:v>
                      </c:pt>
                      <c:pt idx="3">
                        <c:v>-2.6764742785445213E-2</c:v>
                      </c:pt>
                      <c:pt idx="4">
                        <c:v>-5.7639690506064316E-2</c:v>
                      </c:pt>
                      <c:pt idx="5">
                        <c:v>-0.1087827268925137</c:v>
                      </c:pt>
                      <c:pt idx="6">
                        <c:v>-0.14861982434127971</c:v>
                      </c:pt>
                      <c:pt idx="7">
                        <c:v>-0.17389523212045163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CF-42F4-9728-5AE5CB35B2A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1'!$O$41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1'!$P$41:$W$41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-0.11701717980017179</c:v>
                      </c:pt>
                      <c:pt idx="1">
                        <c:v>-0.10131155718311552</c:v>
                      </c:pt>
                      <c:pt idx="2">
                        <c:v>-8.8100170291001617E-2</c:v>
                      </c:pt>
                      <c:pt idx="3">
                        <c:v>-8.4815618548156238E-2</c:v>
                      </c:pt>
                      <c:pt idx="4">
                        <c:v>-9.4011377850113639E-2</c:v>
                      </c:pt>
                      <c:pt idx="5">
                        <c:v>-0.12292862847928611</c:v>
                      </c:pt>
                      <c:pt idx="6">
                        <c:v>-0.1400552918305529</c:v>
                      </c:pt>
                      <c:pt idx="7">
                        <c:v>-0.14640215802402165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CF-42F4-9728-5AE5CB35B2A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1'!$O$43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1'!$P$43:$W$43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-7.4958007205864E-2</c:v>
                      </c:pt>
                      <c:pt idx="1">
                        <c:v>-7.292309603677477E-2</c:v>
                      </c:pt>
                      <c:pt idx="2">
                        <c:v>-6.9584544663933365E-2</c:v>
                      </c:pt>
                      <c:pt idx="3">
                        <c:v>-5.7817865573363318E-2</c:v>
                      </c:pt>
                      <c:pt idx="4">
                        <c:v>-5.1303143247608478E-2</c:v>
                      </c:pt>
                      <c:pt idx="5">
                        <c:v>-5.691477202136918E-2</c:v>
                      </c:pt>
                      <c:pt idx="6">
                        <c:v>-7.620027332587892E-2</c:v>
                      </c:pt>
                      <c:pt idx="7">
                        <c:v>-8.3106348614734857E-2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FCF-42F4-9728-5AE5CB35B2A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1'!$O$44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1'!$P$44:$W$44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-0.24796534588727612</c:v>
                      </c:pt>
                      <c:pt idx="1">
                        <c:v>-0.22305225905583911</c:v>
                      </c:pt>
                      <c:pt idx="2">
                        <c:v>-0.21544087550673469</c:v>
                      </c:pt>
                      <c:pt idx="3">
                        <c:v>-0.20010479599843076</c:v>
                      </c:pt>
                      <c:pt idx="4">
                        <c:v>-0.20827149535765671</c:v>
                      </c:pt>
                      <c:pt idx="5">
                        <c:v>-0.22033287563750503</c:v>
                      </c:pt>
                      <c:pt idx="6">
                        <c:v>-0.24692706290048383</c:v>
                      </c:pt>
                      <c:pt idx="7">
                        <c:v>-0.24919190532234889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FCF-42F4-9728-5AE5CB35B2A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1'!$O$47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1'!$P$47:$W$47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-0.31117623097262914</c:v>
                      </c:pt>
                      <c:pt idx="1">
                        <c:v>-0.22271106982062433</c:v>
                      </c:pt>
                      <c:pt idx="2">
                        <c:v>-0.14307077348197902</c:v>
                      </c:pt>
                      <c:pt idx="3">
                        <c:v>-0.13124078706019679</c:v>
                      </c:pt>
                      <c:pt idx="4">
                        <c:v>-0.16497782224445542</c:v>
                      </c:pt>
                      <c:pt idx="5">
                        <c:v>-0.18490395197598797</c:v>
                      </c:pt>
                      <c:pt idx="6">
                        <c:v>-0.16989935443912427</c:v>
                      </c:pt>
                      <c:pt idx="7">
                        <c:v>-0.15639703184925813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FCF-42F4-9728-5AE5CB35B2A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1'!$O$48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1'!$P$48:$W$48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-0.24517792792792811</c:v>
                      </c:pt>
                      <c:pt idx="1">
                        <c:v>-0.22421478736801317</c:v>
                      </c:pt>
                      <c:pt idx="2">
                        <c:v>-0.19340087668313483</c:v>
                      </c:pt>
                      <c:pt idx="3">
                        <c:v>-0.21585735735735762</c:v>
                      </c:pt>
                      <c:pt idx="4">
                        <c:v>-0.24471960670347762</c:v>
                      </c:pt>
                      <c:pt idx="5">
                        <c:v>-0.29946791145984691</c:v>
                      </c:pt>
                      <c:pt idx="6">
                        <c:v>-0.32641305821950978</c:v>
                      </c:pt>
                      <c:pt idx="7">
                        <c:v>-0.34650791920953222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FCF-42F4-9728-5AE5CB35B2A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1'!$O$51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1'!$P$51:$W$51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-6.3522216321472882E-2</c:v>
                      </c:pt>
                      <c:pt idx="1">
                        <c:v>-4.0081695875376064E-2</c:v>
                      </c:pt>
                      <c:pt idx="2">
                        <c:v>-4.1555231014338792E-2</c:v>
                      </c:pt>
                      <c:pt idx="3">
                        <c:v>-2.0359621171888994E-2</c:v>
                      </c:pt>
                      <c:pt idx="4">
                        <c:v>-1.7279252965126578E-2</c:v>
                      </c:pt>
                      <c:pt idx="5">
                        <c:v>-2.8665870065498349E-2</c:v>
                      </c:pt>
                      <c:pt idx="6">
                        <c:v>-6.314241458665254E-2</c:v>
                      </c:pt>
                      <c:pt idx="7">
                        <c:v>-8.6486369268897051E-2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FCF-42F4-9728-5AE5CB35B2A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1'!$O$52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1'!$P$52:$W$52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-0.18919005416051179</c:v>
                      </c:pt>
                      <c:pt idx="1">
                        <c:v>-0.1872776136550138</c:v>
                      </c:pt>
                      <c:pt idx="2">
                        <c:v>-0.19498654193336601</c:v>
                      </c:pt>
                      <c:pt idx="3">
                        <c:v>-0.19164237649762011</c:v>
                      </c:pt>
                      <c:pt idx="4">
                        <c:v>-0.21763687838503196</c:v>
                      </c:pt>
                      <c:pt idx="5">
                        <c:v>-0.25596692926308873</c:v>
                      </c:pt>
                      <c:pt idx="6">
                        <c:v>-0.31398719842442141</c:v>
                      </c:pt>
                      <c:pt idx="7">
                        <c:v>-0.35142187756441801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FCF-42F4-9728-5AE5CB35B2A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1'!$O$53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1'!$P$53:$W$53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2.2768225584594386E-2</c:v>
                      </c:pt>
                      <c:pt idx="1">
                        <c:v>3.8528732997096332E-2</c:v>
                      </c:pt>
                      <c:pt idx="2">
                        <c:v>6.0585816903561178E-2</c:v>
                      </c:pt>
                      <c:pt idx="3">
                        <c:v>7.418584747057938E-2</c:v>
                      </c:pt>
                      <c:pt idx="4">
                        <c:v>8.0238881247134533E-2</c:v>
                      </c:pt>
                      <c:pt idx="5">
                        <c:v>6.6818813999694401E-2</c:v>
                      </c:pt>
                      <c:pt idx="6">
                        <c:v>3.9425340058077428E-2</c:v>
                      </c:pt>
                      <c:pt idx="7">
                        <c:v>1.3136940241479479E-2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FCF-42F4-9728-5AE5CB35B2A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1'!$O$54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1'!$P$54:$W$54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1.1751479289940865E-2</c:v>
                      </c:pt>
                      <c:pt idx="1">
                        <c:v>-3.2675871137406876E-3</c:v>
                      </c:pt>
                      <c:pt idx="2">
                        <c:v>-3.9062458908612804E-2</c:v>
                      </c:pt>
                      <c:pt idx="3">
                        <c:v>-8.6083497698882225E-2</c:v>
                      </c:pt>
                      <c:pt idx="4">
                        <c:v>-0.12366403681788272</c:v>
                      </c:pt>
                      <c:pt idx="5">
                        <c:v>-0.17271334648257722</c:v>
                      </c:pt>
                      <c:pt idx="6">
                        <c:v>-0.22672057856673256</c:v>
                      </c:pt>
                      <c:pt idx="7">
                        <c:v>-0.30311702827087439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FCF-42F4-9728-5AE5CB35B2A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1'!$O$57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1'!$P$57:$W$57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-0.18956107187370194</c:v>
                      </c:pt>
                      <c:pt idx="1">
                        <c:v>-0.13634155010848004</c:v>
                      </c:pt>
                      <c:pt idx="2">
                        <c:v>-9.9445413839265098E-2</c:v>
                      </c:pt>
                      <c:pt idx="3">
                        <c:v>-9.8560194802197229E-2</c:v>
                      </c:pt>
                      <c:pt idx="4">
                        <c:v>-0.10649236024558005</c:v>
                      </c:pt>
                      <c:pt idx="5">
                        <c:v>-0.12493468125375054</c:v>
                      </c:pt>
                      <c:pt idx="6">
                        <c:v>-0.1450183261782764</c:v>
                      </c:pt>
                      <c:pt idx="7">
                        <c:v>-0.16685530628260165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FCF-42F4-9728-5AE5CB35B2A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1'!$O$59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1'!$P$59:$W$59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-3.2490875162096415E-2</c:v>
                      </c:pt>
                      <c:pt idx="1">
                        <c:v>-2.4843280513648963E-3</c:v>
                      </c:pt>
                      <c:pt idx="2">
                        <c:v>2.3100167631337539E-2</c:v>
                      </c:pt>
                      <c:pt idx="3">
                        <c:v>3.1801467564917481E-2</c:v>
                      </c:pt>
                      <c:pt idx="4">
                        <c:v>3.7709175443590551E-2</c:v>
                      </c:pt>
                      <c:pt idx="5">
                        <c:v>6.991175633361417E-4</c:v>
                      </c:pt>
                      <c:pt idx="6">
                        <c:v>-3.2453521839516712E-2</c:v>
                      </c:pt>
                      <c:pt idx="7">
                        <c:v>-5.6676155232944322E-2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FCF-42F4-9728-5AE5CB35B2A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1'!$O$61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1'!$P$35:$W$35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1'!$P$61:$W$61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-0.15962501116051497</c:v>
                      </c:pt>
                      <c:pt idx="1">
                        <c:v>-0.12171429081623535</c:v>
                      </c:pt>
                      <c:pt idx="2">
                        <c:v>-8.8248116105069316E-2</c:v>
                      </c:pt>
                      <c:pt idx="3">
                        <c:v>-7.5690826949518841E-2</c:v>
                      </c:pt>
                      <c:pt idx="4">
                        <c:v>-8.269769289834103E-2</c:v>
                      </c:pt>
                      <c:pt idx="5">
                        <c:v>-0.10717835395796498</c:v>
                      </c:pt>
                      <c:pt idx="6">
                        <c:v>-0.13530096337565387</c:v>
                      </c:pt>
                      <c:pt idx="7">
                        <c:v>-0.15217826913805113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FCF-42F4-9728-5AE5CB35B2A9}"/>
                  </c:ext>
                </c:extLst>
              </c15:ser>
            </c15:filteredLineSeries>
          </c:ext>
        </c:extLst>
      </c:lineChart>
      <c:catAx>
        <c:axId val="3914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91405304"/>
        <c:crossesAt val="-30"/>
        <c:auto val="1"/>
        <c:lblAlgn val="ctr"/>
        <c:lblOffset val="100"/>
        <c:noMultiLvlLbl val="0"/>
      </c:catAx>
      <c:valAx>
        <c:axId val="391405304"/>
        <c:scaling>
          <c:orientation val="minMax"/>
          <c:max val="0.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914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GB" sz="1400" b="0" i="0" baseline="0">
                <a:effectLst/>
                <a:latin typeface="Verdana" panose="020B0604030504040204" pitchFamily="34" charset="0"/>
                <a:ea typeface="Verdana" panose="020B0604030504040204" pitchFamily="34" charset="0"/>
              </a:rPr>
              <a:t>Distance to NECP contributions - 3 yr average</a:t>
            </a:r>
            <a:endParaRPr lang="en-GB" sz="1400">
              <a:effectLst/>
              <a:latin typeface="Verdana" panose="020B0604030504040204" pitchFamily="34" charset="0"/>
              <a:ea typeface="Verdana" panose="020B0604030504040204" pitchFamily="34" charset="0"/>
            </a:endParaRPr>
          </a:p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</a:defRPr>
            </a:pPr>
            <a:r>
              <a:rPr lang="en-GB" sz="1400" b="0" i="0" baseline="0">
                <a:effectLst/>
                <a:latin typeface="Verdana" panose="020B0604030504040204" pitchFamily="34" charset="0"/>
                <a:ea typeface="Verdana" panose="020B0604030504040204" pitchFamily="34" charset="0"/>
              </a:rPr>
              <a:t>FEC</a:t>
            </a:r>
            <a:endParaRPr lang="en-GB" sz="1400">
              <a:effectLst/>
              <a:latin typeface="Verdana" panose="020B0604030504040204" pitchFamily="34" charset="0"/>
              <a:ea typeface="Verdana" panose="020B0604030504040204" pitchFamily="34" charset="0"/>
            </a:endParaRPr>
          </a:p>
          <a:p>
            <a:pPr>
              <a:defRPr>
                <a:latin typeface="Verdana" panose="020B0604030504040204" pitchFamily="34" charset="0"/>
                <a:ea typeface="Verdana" panose="020B0604030504040204" pitchFamily="34" charset="0"/>
              </a:defRPr>
            </a:pPr>
            <a:r>
              <a:rPr lang="en-GB" sz="1400" b="0" i="0" baseline="0">
                <a:effectLst/>
                <a:latin typeface="Verdana" panose="020B0604030504040204" pitchFamily="34" charset="0"/>
                <a:ea typeface="Verdana" panose="020B0604030504040204" pitchFamily="34" charset="0"/>
              </a:rPr>
              <a:t>selected countries </a:t>
            </a:r>
            <a:endParaRPr lang="en-GB" sz="1400">
              <a:effectLst/>
              <a:latin typeface="Verdana" panose="020B0604030504040204" pitchFamily="34" charset="0"/>
              <a:ea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740791164218E-2"/>
          <c:y val="0.10332494520659145"/>
          <c:w val="0.9466814193366585"/>
          <c:h val="0.84889541900046006"/>
        </c:manualLayout>
      </c:layout>
      <c:lineChart>
        <c:grouping val="standard"/>
        <c:varyColors val="0"/>
        <c:ser>
          <c:idx val="6"/>
          <c:order val="6"/>
          <c:tx>
            <c:strRef>
              <c:f>'indicator 1'!$Y$42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1'!$Z$42:$AG$42</c:f>
              <c:numCache>
                <c:formatCode>0%</c:formatCode>
                <c:ptCount val="8"/>
                <c:pt idx="0">
                  <c:v>5.7484748626953908E-2</c:v>
                </c:pt>
                <c:pt idx="1">
                  <c:v>8.7008681875792138E-2</c:v>
                </c:pt>
                <c:pt idx="2">
                  <c:v>0.11117898183354458</c:v>
                </c:pt>
                <c:pt idx="3">
                  <c:v>0.11321985635825937</c:v>
                </c:pt>
                <c:pt idx="4">
                  <c:v>0.10454647232784116</c:v>
                </c:pt>
                <c:pt idx="5">
                  <c:v>8.573451626531467E-2</c:v>
                </c:pt>
                <c:pt idx="6">
                  <c:v>7.7650591465990598E-2</c:v>
                </c:pt>
                <c:pt idx="7">
                  <c:v>8.1883079847908685E-2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85-4FA3-800E-E9A53BAE2C20}"/>
            </c:ext>
          </c:extLst>
        </c:ser>
        <c:ser>
          <c:idx val="9"/>
          <c:order val="9"/>
          <c:tx>
            <c:strRef>
              <c:f>'indicator 1'!$Y$45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1.69255889360846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3185-4FA3-800E-E9A53BAE2C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1'!$Z$45:$AG$45</c:f>
              <c:numCache>
                <c:formatCode>0%</c:formatCode>
                <c:ptCount val="8"/>
                <c:pt idx="0">
                  <c:v>-0.25914729252826019</c:v>
                </c:pt>
                <c:pt idx="1">
                  <c:v>-0.26539660049627778</c:v>
                </c:pt>
                <c:pt idx="2">
                  <c:v>-0.25495506203473955</c:v>
                </c:pt>
                <c:pt idx="3">
                  <c:v>-0.24083445822994182</c:v>
                </c:pt>
                <c:pt idx="4">
                  <c:v>-0.2246137386269644</c:v>
                </c:pt>
                <c:pt idx="5">
                  <c:v>-0.23553749931072487</c:v>
                </c:pt>
                <c:pt idx="6">
                  <c:v>-0.23119837882547542</c:v>
                </c:pt>
                <c:pt idx="7">
                  <c:v>-0.21769383788254781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85-4FA3-800E-E9A53BAE2C20}"/>
            </c:ext>
          </c:extLst>
        </c:ser>
        <c:ser>
          <c:idx val="10"/>
          <c:order val="10"/>
          <c:tx>
            <c:strRef>
              <c:f>'indicator 1'!$Y$46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593353958929953E-3"/>
                  <c:y val="-1.41046574467372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185-4FA3-800E-E9A53BAE2C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1'!$Z$46:$AG$46</c:f>
              <c:numCache>
                <c:formatCode>0%</c:formatCode>
                <c:ptCount val="8"/>
                <c:pt idx="0">
                  <c:v>-0.17210197117117132</c:v>
                </c:pt>
                <c:pt idx="1">
                  <c:v>-0.16840085045045028</c:v>
                </c:pt>
                <c:pt idx="2">
                  <c:v>-0.16518257837837833</c:v>
                </c:pt>
                <c:pt idx="3">
                  <c:v>-0.15959499819819814</c:v>
                </c:pt>
                <c:pt idx="4">
                  <c:v>-0.1520937657657658</c:v>
                </c:pt>
                <c:pt idx="5">
                  <c:v>-0.16767106306306323</c:v>
                </c:pt>
                <c:pt idx="6">
                  <c:v>-0.17268643423423438</c:v>
                </c:pt>
                <c:pt idx="7">
                  <c:v>-0.1686029081081083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85-4FA3-800E-E9A53BAE2C20}"/>
            </c:ext>
          </c:extLst>
        </c:ser>
        <c:ser>
          <c:idx val="13"/>
          <c:order val="13"/>
          <c:tx>
            <c:strRef>
              <c:f>'indicator 1'!$Y$49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903836942812743E-2"/>
                  <c:y val="1.41046574467371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3185-4FA3-800E-E9A53BAE2C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1'!$Z$49:$AG$49</c:f>
              <c:numCache>
                <c:formatCode>0%</c:formatCode>
                <c:ptCount val="8"/>
                <c:pt idx="0">
                  <c:v>-1.9271428571429211E-3</c:v>
                </c:pt>
                <c:pt idx="1">
                  <c:v>2.8469285714285579E-2</c:v>
                </c:pt>
                <c:pt idx="2">
                  <c:v>3.4111904761904607E-2</c:v>
                </c:pt>
                <c:pt idx="3">
                  <c:v>1.8144285714285661E-2</c:v>
                </c:pt>
                <c:pt idx="4">
                  <c:v>-7.5359523809524574E-3</c:v>
                </c:pt>
                <c:pt idx="5">
                  <c:v>-3.7045089285714213E-2</c:v>
                </c:pt>
                <c:pt idx="6">
                  <c:v>-7.1549642857142881E-2</c:v>
                </c:pt>
                <c:pt idx="7">
                  <c:v>-9.1014047619047661E-2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85-4FA3-800E-E9A53BAE2C20}"/>
            </c:ext>
          </c:extLst>
        </c:ser>
        <c:ser>
          <c:idx val="14"/>
          <c:order val="14"/>
          <c:tx>
            <c:strRef>
              <c:f>'indicator 1'!$Y$50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696420018326118E-2"/>
                  <c:y val="-1.41046574467371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185-4FA3-800E-E9A53BAE2C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1'!$Z$50:$AG$50</c:f>
              <c:numCache>
                <c:formatCode>0%</c:formatCode>
                <c:ptCount val="8"/>
                <c:pt idx="0">
                  <c:v>-0.19944396917148369</c:v>
                </c:pt>
                <c:pt idx="1">
                  <c:v>-0.16748552344251752</c:v>
                </c:pt>
                <c:pt idx="2">
                  <c:v>-0.13577474630700062</c:v>
                </c:pt>
                <c:pt idx="3">
                  <c:v>-0.11781680154142592</c:v>
                </c:pt>
                <c:pt idx="4">
                  <c:v>-0.10935880860629416</c:v>
                </c:pt>
                <c:pt idx="5">
                  <c:v>-0.11538245985870273</c:v>
                </c:pt>
                <c:pt idx="6">
                  <c:v>-0.11608707450224799</c:v>
                </c:pt>
                <c:pt idx="7">
                  <c:v>-0.11472582209376996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85-4FA3-800E-E9A53BAE2C20}"/>
            </c:ext>
          </c:extLst>
        </c:ser>
        <c:ser>
          <c:idx val="19"/>
          <c:order val="19"/>
          <c:tx>
            <c:strRef>
              <c:f>'indicator 1'!$Y$55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1'!$Z$55:$AG$55</c:f>
              <c:numCache>
                <c:formatCode>0%</c:formatCode>
                <c:ptCount val="8"/>
                <c:pt idx="0">
                  <c:v>-0.20685599118608014</c:v>
                </c:pt>
                <c:pt idx="1">
                  <c:v>-0.1809148696907531</c:v>
                </c:pt>
                <c:pt idx="2">
                  <c:v>-0.15002959501557644</c:v>
                </c:pt>
                <c:pt idx="3">
                  <c:v>-0.12719239419496992</c:v>
                </c:pt>
                <c:pt idx="4">
                  <c:v>-0.11157864903882674</c:v>
                </c:pt>
                <c:pt idx="5">
                  <c:v>-0.13146363498214428</c:v>
                </c:pt>
                <c:pt idx="6">
                  <c:v>-0.14547005546690997</c:v>
                </c:pt>
                <c:pt idx="7">
                  <c:v>-0.14561619937694717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185-4FA3-800E-E9A53BAE2C20}"/>
            </c:ext>
          </c:extLst>
        </c:ser>
        <c:ser>
          <c:idx val="20"/>
          <c:order val="20"/>
          <c:tx>
            <c:strRef>
              <c:f>'indicator 1'!$Y$56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28615781110333"/>
                  <c:y val="-8.180701319107545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3185-4FA3-800E-E9A53BAE2C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1'!$Z$56:$AG$56</c:f>
              <c:numCache>
                <c:formatCode>0%</c:formatCode>
                <c:ptCount val="8"/>
                <c:pt idx="0">
                  <c:v>5.8416068793570334E-3</c:v>
                </c:pt>
                <c:pt idx="1">
                  <c:v>2.1289039841245565E-2</c:v>
                </c:pt>
                <c:pt idx="2">
                  <c:v>3.7189014399837211E-2</c:v>
                </c:pt>
                <c:pt idx="3">
                  <c:v>4.8018953849285201E-2</c:v>
                </c:pt>
                <c:pt idx="4">
                  <c:v>3.0950399430112439E-2</c:v>
                </c:pt>
                <c:pt idx="5">
                  <c:v>-1.6737398870401526E-2</c:v>
                </c:pt>
                <c:pt idx="6">
                  <c:v>-6.5173505317254285E-2</c:v>
                </c:pt>
                <c:pt idx="7">
                  <c:v>-8.7426764361675083E-2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185-4FA3-800E-E9A53BAE2C20}"/>
            </c:ext>
          </c:extLst>
        </c:ser>
        <c:ser>
          <c:idx val="22"/>
          <c:order val="22"/>
          <c:tx>
            <c:strRef>
              <c:f>'indicator 1'!$Y$58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1'!$Z$58:$AG$58</c:f>
              <c:numCache>
                <c:formatCode>0%</c:formatCode>
                <c:ptCount val="8"/>
                <c:pt idx="0">
                  <c:v>0.1175317250324253</c:v>
                </c:pt>
                <c:pt idx="1">
                  <c:v>0.1271723605706874</c:v>
                </c:pt>
                <c:pt idx="2">
                  <c:v>0.14079472114137484</c:v>
                </c:pt>
                <c:pt idx="3">
                  <c:v>0.15263446173800255</c:v>
                </c:pt>
                <c:pt idx="4">
                  <c:v>0.14692680933852134</c:v>
                </c:pt>
                <c:pt idx="5">
                  <c:v>0.12565840466926079</c:v>
                </c:pt>
                <c:pt idx="6">
                  <c:v>0.10305920881971439</c:v>
                </c:pt>
                <c:pt idx="7">
                  <c:v>8.1800881971465525E-2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185-4FA3-800E-E9A53BAE2C20}"/>
            </c:ext>
          </c:extLst>
        </c:ser>
        <c:ser>
          <c:idx val="24"/>
          <c:order val="24"/>
          <c:tx>
            <c:strRef>
              <c:f>'indicator 1'!$Y$60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1'!$Z$60:$AG$60</c:f>
              <c:numCache>
                <c:formatCode>0%</c:formatCode>
                <c:ptCount val="8"/>
                <c:pt idx="0">
                  <c:v>-6.4028379334748656E-2</c:v>
                </c:pt>
                <c:pt idx="1">
                  <c:v>-4.5873673036093313E-2</c:v>
                </c:pt>
                <c:pt idx="2">
                  <c:v>-1.4939702760084911E-2</c:v>
                </c:pt>
                <c:pt idx="3">
                  <c:v>-4.2462845010611034E-4</c:v>
                </c:pt>
                <c:pt idx="4">
                  <c:v>-5.4619249823070733E-3</c:v>
                </c:pt>
                <c:pt idx="5">
                  <c:v>-2.922604387827309E-2</c:v>
                </c:pt>
                <c:pt idx="6">
                  <c:v>-4.6043736730360656E-2</c:v>
                </c:pt>
                <c:pt idx="7">
                  <c:v>-4.3759943382873256E-2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85-4FA3-800E-E9A53BAE2C20}"/>
            </c:ext>
          </c:extLst>
        </c:ser>
        <c:ser>
          <c:idx val="26"/>
          <c:order val="26"/>
          <c:tx>
            <c:strRef>
              <c:f>'indicator 1'!$Y$62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074169244866245E-2"/>
                  <c:y val="5.641862978694859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3185-4FA3-800E-E9A53BAE2C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1'!$Z$62:$AG$62</c:f>
              <c:numCache>
                <c:formatCode>0%</c:formatCode>
                <c:ptCount val="8"/>
                <c:pt idx="0">
                  <c:v>-0.13368865248226955</c:v>
                </c:pt>
                <c:pt idx="1">
                  <c:v>-0.11123583848089669</c:v>
                </c:pt>
                <c:pt idx="2">
                  <c:v>-9.6120418668497007E-2</c:v>
                </c:pt>
                <c:pt idx="3">
                  <c:v>-8.7291352093342434E-2</c:v>
                </c:pt>
                <c:pt idx="4">
                  <c:v>-8.9921539693433916E-2</c:v>
                </c:pt>
                <c:pt idx="5">
                  <c:v>-0.10040002287806001</c:v>
                </c:pt>
                <c:pt idx="6">
                  <c:v>-0.10208221230839611</c:v>
                </c:pt>
                <c:pt idx="7">
                  <c:v>-9.4224799816975555E-2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185-4FA3-800E-E9A53BAE2C20}"/>
            </c:ext>
          </c:extLst>
        </c:ser>
        <c:ser>
          <c:idx val="27"/>
          <c:order val="27"/>
          <c:tx>
            <c:strRef>
              <c:f>'indicator 1'!$Y$63</c:f>
              <c:strCache>
                <c:ptCount val="1"/>
                <c:pt idx="0">
                  <c:v>EU27_2020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17507545405056055"/>
                  <c:y val="-7.052328723368574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3185-4FA3-800E-E9A53BAE2C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3185-4FA3-800E-E9A53BAE2C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185-4FA3-800E-E9A53BAE2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3185-4FA3-800E-E9A53BAE2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3185-4FA3-800E-E9A53BAE2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3185-4FA3-800E-E9A53BAE2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185-4FA3-800E-E9A53BAE2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3185-4FA3-800E-E9A53BAE2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'indicator 1'!$Z$35:$AG$35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'indicator 1'!$Z$63:$AG$63</c:f>
              <c:numCache>
                <c:formatCode>0%</c:formatCode>
                <c:ptCount val="8"/>
                <c:pt idx="0">
                  <c:v>-0.12881632569091642</c:v>
                </c:pt>
                <c:pt idx="1">
                  <c:v>-0.11239706443018552</c:v>
                </c:pt>
                <c:pt idx="2">
                  <c:v>-9.5236215829760315E-2</c:v>
                </c:pt>
                <c:pt idx="3">
                  <c:v>-8.6246680270968462E-2</c:v>
                </c:pt>
                <c:pt idx="4">
                  <c:v>-8.527092303150953E-2</c:v>
                </c:pt>
                <c:pt idx="5">
                  <c:v>-0.10443751910981636</c:v>
                </c:pt>
                <c:pt idx="6">
                  <c:v>-0.11625367455821865</c:v>
                </c:pt>
                <c:pt idx="7">
                  <c:v>-0.1184754009003602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185-4FA3-800E-E9A53BAE2C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3336024"/>
        <c:axId val="383337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'indicator 1'!$Y$36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'indicator 1'!$Z$36:$AG$36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-7.1799940183610397E-2</c:v>
                      </c:pt>
                      <c:pt idx="1">
                        <c:v>-6.9858716288262956E-2</c:v>
                      </c:pt>
                      <c:pt idx="2">
                        <c:v>-6.4721983823567586E-2</c:v>
                      </c:pt>
                      <c:pt idx="3">
                        <c:v>-6.8358976359522441E-2</c:v>
                      </c:pt>
                      <c:pt idx="4">
                        <c:v>-7.096236768874653E-2</c:v>
                      </c:pt>
                      <c:pt idx="5">
                        <c:v>-9.3584731216353287E-2</c:v>
                      </c:pt>
                      <c:pt idx="6">
                        <c:v>-9.7916413097188626E-2</c:v>
                      </c:pt>
                      <c:pt idx="7">
                        <c:v>-0.10064124470104821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85-4FA3-800E-E9A53BAE2C2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1'!$Y$37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1'!$Z$37:$AG$37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-2.7638106060606085E-2</c:v>
                      </c:pt>
                      <c:pt idx="1">
                        <c:v>-1.4443570075757452E-2</c:v>
                      </c:pt>
                      <c:pt idx="2">
                        <c:v>-5.172376893939244E-3</c:v>
                      </c:pt>
                      <c:pt idx="3">
                        <c:v>-1.026330492424227E-2</c:v>
                      </c:pt>
                      <c:pt idx="4">
                        <c:v>-8.7633806818181031E-3</c:v>
                      </c:pt>
                      <c:pt idx="5">
                        <c:v>-2.6331098484848398E-2</c:v>
                      </c:pt>
                      <c:pt idx="6">
                        <c:v>-3.0814734848484706E-2</c:v>
                      </c:pt>
                      <c:pt idx="7">
                        <c:v>-2.4832414772726956E-2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85-4FA3-800E-E9A53BAE2C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1'!$Y$38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1'!$Z$38:$AG$38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0.12328776493256255</c:v>
                      </c:pt>
                      <c:pt idx="1">
                        <c:v>0.12500738599871558</c:v>
                      </c:pt>
                      <c:pt idx="2">
                        <c:v>0.13355427103403991</c:v>
                      </c:pt>
                      <c:pt idx="3">
                        <c:v>0.12486313423249837</c:v>
                      </c:pt>
                      <c:pt idx="4">
                        <c:v>9.6799518304431689E-2</c:v>
                      </c:pt>
                      <c:pt idx="5">
                        <c:v>6.7684746307000832E-2</c:v>
                      </c:pt>
                      <c:pt idx="6">
                        <c:v>5.4104688503532554E-2</c:v>
                      </c:pt>
                      <c:pt idx="7">
                        <c:v>4.8101380860629379E-2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85-4FA3-800E-E9A53BAE2C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1'!$Y$39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1'!$Z$39:$AG$39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-1.3809489051095018E-2</c:v>
                      </c:pt>
                      <c:pt idx="1">
                        <c:v>1.732462287104615E-2</c:v>
                      </c:pt>
                      <c:pt idx="2">
                        <c:v>5.2643260340632575E-2</c:v>
                      </c:pt>
                      <c:pt idx="3">
                        <c:v>5.6014452554744527E-2</c:v>
                      </c:pt>
                      <c:pt idx="4">
                        <c:v>5.2802141119221289E-2</c:v>
                      </c:pt>
                      <c:pt idx="5">
                        <c:v>1.9450072992700688E-2</c:v>
                      </c:pt>
                      <c:pt idx="6">
                        <c:v>6.5217518248173387E-3</c:v>
                      </c:pt>
                      <c:pt idx="7">
                        <c:v>-6.6969343065695335E-3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85-4FA3-800E-E9A53BAE2C2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1'!$Y$40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1'!$Z$40:$AG$40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6.2509833333333154E-2</c:v>
                      </c:pt>
                      <c:pt idx="1">
                        <c:v>0.11420966666666665</c:v>
                      </c:pt>
                      <c:pt idx="2">
                        <c:v>0.16474699999999998</c:v>
                      </c:pt>
                      <c:pt idx="3">
                        <c:v>0.18166850000000012</c:v>
                      </c:pt>
                      <c:pt idx="4">
                        <c:v>0.1570611666666667</c:v>
                      </c:pt>
                      <c:pt idx="5">
                        <c:v>0.11630016666666654</c:v>
                      </c:pt>
                      <c:pt idx="6">
                        <c:v>8.4550000000000014E-2</c:v>
                      </c:pt>
                      <c:pt idx="7">
                        <c:v>6.4405500000000004E-2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85-4FA3-800E-E9A53BAE2C2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1'!$Y$41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1'!$Z$41:$AG$41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-4.4706257928118436E-2</c:v>
                      </c:pt>
                      <c:pt idx="1">
                        <c:v>-3.0017350246652568E-2</c:v>
                      </c:pt>
                      <c:pt idx="2">
                        <c:v>-1.7661212121212085E-2</c:v>
                      </c:pt>
                      <c:pt idx="3">
                        <c:v>-1.458928823114879E-2</c:v>
                      </c:pt>
                      <c:pt idx="4">
                        <c:v>-2.3189753347427691E-2</c:v>
                      </c:pt>
                      <c:pt idx="5">
                        <c:v>-5.0235024665257109E-2</c:v>
                      </c:pt>
                      <c:pt idx="6">
                        <c:v>-6.625298097251589E-2</c:v>
                      </c:pt>
                      <c:pt idx="7">
                        <c:v>-7.2188978153629443E-2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85-4FA3-800E-E9A53BAE2C2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1'!$Y$43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1'!$Z$43:$AG$43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-5.2595742092457196E-2</c:v>
                      </c:pt>
                      <c:pt idx="1">
                        <c:v>-5.0603163017031494E-2</c:v>
                      </c:pt>
                      <c:pt idx="2">
                        <c:v>-4.7334063260340446E-2</c:v>
                      </c:pt>
                      <c:pt idx="3">
                        <c:v>-3.5812165450121676E-2</c:v>
                      </c:pt>
                      <c:pt idx="4">
                        <c:v>-2.9432968369829615E-2</c:v>
                      </c:pt>
                      <c:pt idx="5">
                        <c:v>-3.4927858880778505E-2</c:v>
                      </c:pt>
                      <c:pt idx="6">
                        <c:v>-5.3812165450121442E-2</c:v>
                      </c:pt>
                      <c:pt idx="7">
                        <c:v>-6.0574574209245696E-2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85-4FA3-800E-E9A53BAE2C2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1'!$Y$44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1'!$Z$44:$AG$44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-1.7940373333333356E-2</c:v>
                      </c:pt>
                      <c:pt idx="1">
                        <c:v>2.3807333333331826E-3</c:v>
                      </c:pt>
                      <c:pt idx="2">
                        <c:v>8.5891866666666771E-3</c:v>
                      </c:pt>
                      <c:pt idx="3">
                        <c:v>2.1098520000000037E-2</c:v>
                      </c:pt>
                      <c:pt idx="4">
                        <c:v>1.4437106666666609E-2</c:v>
                      </c:pt>
                      <c:pt idx="5">
                        <c:v>4.5988799999999233E-3</c:v>
                      </c:pt>
                      <c:pt idx="6">
                        <c:v>-1.7093466666666616E-2</c:v>
                      </c:pt>
                      <c:pt idx="7">
                        <c:v>-1.8940853333333507E-2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85-4FA3-800E-E9A53BAE2C2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1'!$Y$47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1'!$Z$47:$AG$47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-0.11195690909090909</c:v>
                      </c:pt>
                      <c:pt idx="1">
                        <c:v>-3.6933090909090707E-2</c:v>
                      </c:pt>
                      <c:pt idx="2">
                        <c:v>3.06067070707071E-2</c:v>
                      </c:pt>
                      <c:pt idx="3">
                        <c:v>4.0639252525252474E-2</c:v>
                      </c:pt>
                      <c:pt idx="4">
                        <c:v>1.2028202020202111E-2</c:v>
                      </c:pt>
                      <c:pt idx="5">
                        <c:v>-4.870363636363631E-3</c:v>
                      </c:pt>
                      <c:pt idx="6">
                        <c:v>7.8544444444444798E-3</c:v>
                      </c:pt>
                      <c:pt idx="7">
                        <c:v>1.9305232323232162E-2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85-4FA3-800E-E9A53BAE2C2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1'!$Y$48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1'!$Z$48:$AG$48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8.5939786666666573E-2</c:v>
                      </c:pt>
                      <c:pt idx="1">
                        <c:v>0.10132840888888893</c:v>
                      </c:pt>
                      <c:pt idx="2">
                        <c:v>0.12394828444444443</c:v>
                      </c:pt>
                      <c:pt idx="3">
                        <c:v>0.10746343111111098</c:v>
                      </c:pt>
                      <c:pt idx="4">
                        <c:v>8.6276231111111198E-2</c:v>
                      </c:pt>
                      <c:pt idx="5">
                        <c:v>4.6086595555555616E-2</c:v>
                      </c:pt>
                      <c:pt idx="6">
                        <c:v>2.6306702222222308E-2</c:v>
                      </c:pt>
                      <c:pt idx="7">
                        <c:v>1.1555466666666613E-2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85-4FA3-800E-E9A53BAE2C2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1'!$Y$51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1'!$Z$51:$AG$51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-0.11256240740740744</c:v>
                      </c:pt>
                      <c:pt idx="1">
                        <c:v>-8.804101851851838E-2</c:v>
                      </c:pt>
                      <c:pt idx="2">
                        <c:v>-8.958249999999994E-2</c:v>
                      </c:pt>
                      <c:pt idx="3">
                        <c:v>-6.7409537037037184E-2</c:v>
                      </c:pt>
                      <c:pt idx="4">
                        <c:v>-6.4187129629629622E-2</c:v>
                      </c:pt>
                      <c:pt idx="5">
                        <c:v>-7.6098796296296303E-2</c:v>
                      </c:pt>
                      <c:pt idx="6">
                        <c:v>-0.11216509259259259</c:v>
                      </c:pt>
                      <c:pt idx="7">
                        <c:v>-0.13658546296296284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185-4FA3-800E-E9A53BAE2C2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1'!$Y$52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1'!$Z$52:$AG$52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-6.8692477876106134E-2</c:v>
                      </c:pt>
                      <c:pt idx="1">
                        <c:v>-6.6973820058997074E-2</c:v>
                      </c:pt>
                      <c:pt idx="2">
                        <c:v>-7.3901622418879098E-2</c:v>
                      </c:pt>
                      <c:pt idx="3">
                        <c:v>-7.0896312684365859E-2</c:v>
                      </c:pt>
                      <c:pt idx="4">
                        <c:v>-9.4256858407079772E-2</c:v>
                      </c:pt>
                      <c:pt idx="5">
                        <c:v>-0.12870302359882019</c:v>
                      </c:pt>
                      <c:pt idx="6">
                        <c:v>-0.18084424778761077</c:v>
                      </c:pt>
                      <c:pt idx="7">
                        <c:v>-0.21448576696165197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85-4FA3-800E-E9A53BAE2C2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1'!$Y$53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1'!$Z$53:$AG$53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-0.38849674267100964</c:v>
                      </c:pt>
                      <c:pt idx="1">
                        <c:v>-0.36610347448425606</c:v>
                      </c:pt>
                      <c:pt idx="2">
                        <c:v>-0.33476373507057539</c:v>
                      </c:pt>
                      <c:pt idx="3">
                        <c:v>-0.31544017372421274</c:v>
                      </c:pt>
                      <c:pt idx="4">
                        <c:v>-0.30683973941368059</c:v>
                      </c:pt>
                      <c:pt idx="5">
                        <c:v>-0.3259076004343105</c:v>
                      </c:pt>
                      <c:pt idx="6">
                        <c:v>-0.36482953311617805</c:v>
                      </c:pt>
                      <c:pt idx="7">
                        <c:v>-0.40218132464712275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85-4FA3-800E-E9A53BAE2C2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1'!$Y$54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1'!$Z$54:$AG$54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0.35763846153846157</c:v>
                      </c:pt>
                      <c:pt idx="1">
                        <c:v>0.34787606837606855</c:v>
                      </c:pt>
                      <c:pt idx="2">
                        <c:v>0.32460940170940167</c:v>
                      </c:pt>
                      <c:pt idx="3">
                        <c:v>0.29404572649572658</c:v>
                      </c:pt>
                      <c:pt idx="4">
                        <c:v>0.26961837606837624</c:v>
                      </c:pt>
                      <c:pt idx="5">
                        <c:v>0.23773632478632481</c:v>
                      </c:pt>
                      <c:pt idx="6">
                        <c:v>0.20263162393162387</c:v>
                      </c:pt>
                      <c:pt idx="7">
                        <c:v>0.15297393162393169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85-4FA3-800E-E9A53BAE2C2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1'!$Y$57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1'!$Z$57:$AG$57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-0.15299604026845659</c:v>
                      </c:pt>
                      <c:pt idx="1">
                        <c:v>-0.10141239373601803</c:v>
                      </c:pt>
                      <c:pt idx="2">
                        <c:v>-6.5650380313199086E-2</c:v>
                      </c:pt>
                      <c:pt idx="3">
                        <c:v>-6.479237136465317E-2</c:v>
                      </c:pt>
                      <c:pt idx="4">
                        <c:v>-7.2480715883668917E-2</c:v>
                      </c:pt>
                      <c:pt idx="5">
                        <c:v>-9.0356152125279546E-2</c:v>
                      </c:pt>
                      <c:pt idx="6">
                        <c:v>-0.10982246085011191</c:v>
                      </c:pt>
                      <c:pt idx="7">
                        <c:v>-0.13098821029082772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85-4FA3-800E-E9A53BAE2C2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1'!$Y$59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1'!$Z$59:$AG$59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-5.953469652710168E-2</c:v>
                      </c:pt>
                      <c:pt idx="1">
                        <c:v>-2.8742194092827144E-2</c:v>
                      </c:pt>
                      <c:pt idx="2">
                        <c:v>-2.4875689711133216E-3</c:v>
                      </c:pt>
                      <c:pt idx="3">
                        <c:v>6.4416423239206594E-3</c:v>
                      </c:pt>
                      <c:pt idx="4">
                        <c:v>1.2504089581304837E-2</c:v>
                      </c:pt>
                      <c:pt idx="5">
                        <c:v>-2.5475365141187978E-2</c:v>
                      </c:pt>
                      <c:pt idx="6">
                        <c:v>-5.9496364816617991E-2</c:v>
                      </c:pt>
                      <c:pt idx="7">
                        <c:v>-8.4353456669912411E-2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85-4FA3-800E-E9A53BAE2C2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1'!$Y$61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1'!$Z$35:$AG$35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1'!$Z$61:$AG$61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-0.17645217844202918</c:v>
                      </c:pt>
                      <c:pt idx="1">
                        <c:v>-0.13799134057971024</c:v>
                      </c:pt>
                      <c:pt idx="2">
                        <c:v>-0.1040395425724637</c:v>
                      </c:pt>
                      <c:pt idx="3">
                        <c:v>-9.1300036231884318E-2</c:v>
                      </c:pt>
                      <c:pt idx="4">
                        <c:v>-9.8408577898550828E-2</c:v>
                      </c:pt>
                      <c:pt idx="5">
                        <c:v>-0.12324447463768128</c:v>
                      </c:pt>
                      <c:pt idx="6">
                        <c:v>-0.15177516757246381</c:v>
                      </c:pt>
                      <c:pt idx="7">
                        <c:v>-0.16889737771739152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85-4FA3-800E-E9A53BAE2C20}"/>
                  </c:ext>
                </c:extLst>
              </c15:ser>
            </c15:filteredLineSeries>
          </c:ext>
        </c:extLst>
      </c:lineChart>
      <c:catAx>
        <c:axId val="38333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83337336"/>
        <c:crossesAt val="-30"/>
        <c:auto val="1"/>
        <c:lblAlgn val="ctr"/>
        <c:lblOffset val="100"/>
        <c:noMultiLvlLbl val="0"/>
      </c:catAx>
      <c:valAx>
        <c:axId val="3833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8333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'indicator 3b'!$N$4</c:f>
              <c:strCache>
                <c:ptCount val="1"/>
                <c:pt idx="0">
                  <c:v>European Union - 27 countries (from 2020)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3b'!$O$4:$V$4</c:f>
              <c:numCache>
                <c:formatCode>#.##00</c:formatCode>
                <c:ptCount val="8"/>
                <c:pt idx="0">
                  <c:v>100</c:v>
                </c:pt>
                <c:pt idx="1">
                  <c:v>98.415961095687081</c:v>
                </c:pt>
                <c:pt idx="2">
                  <c:v>96.257410004672849</c:v>
                </c:pt>
                <c:pt idx="3">
                  <c:v>93.972045713458741</c:v>
                </c:pt>
                <c:pt idx="4">
                  <c:v>92.172186833552246</c:v>
                </c:pt>
                <c:pt idx="5">
                  <c:v>94.328489128212411</c:v>
                </c:pt>
                <c:pt idx="6">
                  <c:v>94.582716450115214</c:v>
                </c:pt>
                <c:pt idx="7">
                  <c:v>93.86761155033237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D-47E3-8077-D41C38355206}"/>
            </c:ext>
          </c:extLst>
        </c:ser>
        <c:ser>
          <c:idx val="7"/>
          <c:order val="7"/>
          <c:tx>
            <c:strRef>
              <c:f>'indicator 3b'!$N$11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3b'!$O$11:$V$11</c:f>
              <c:numCache>
                <c:formatCode>#.##00</c:formatCode>
                <c:ptCount val="8"/>
                <c:pt idx="0">
                  <c:v>100</c:v>
                </c:pt>
                <c:pt idx="1">
                  <c:v>96.264096179167922</c:v>
                </c:pt>
                <c:pt idx="2">
                  <c:v>93.754374497029204</c:v>
                </c:pt>
                <c:pt idx="3">
                  <c:v>93.781013171695236</c:v>
                </c:pt>
                <c:pt idx="4">
                  <c:v>94.645418445536151</c:v>
                </c:pt>
                <c:pt idx="5">
                  <c:v>97.155240515681712</c:v>
                </c:pt>
                <c:pt idx="6">
                  <c:v>97.125504153948143</c:v>
                </c:pt>
                <c:pt idx="7">
                  <c:v>95.439896302057164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5D-47E3-8077-D41C38355206}"/>
            </c:ext>
          </c:extLst>
        </c:ser>
        <c:ser>
          <c:idx val="10"/>
          <c:order val="10"/>
          <c:tx>
            <c:strRef>
              <c:f>'indicator 3b'!$N$14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3b'!$O$14:$V$14</c:f>
              <c:numCache>
                <c:formatCode>#.##00</c:formatCode>
                <c:ptCount val="8"/>
                <c:pt idx="0">
                  <c:v>100</c:v>
                </c:pt>
                <c:pt idx="1">
                  <c:v>100.54577261063875</c:v>
                </c:pt>
                <c:pt idx="2">
                  <c:v>99.122502543230269</c:v>
                </c:pt>
                <c:pt idx="3">
                  <c:v>96.208065532714528</c:v>
                </c:pt>
                <c:pt idx="4">
                  <c:v>93.11863152345434</c:v>
                </c:pt>
                <c:pt idx="5">
                  <c:v>95.7274304229243</c:v>
                </c:pt>
                <c:pt idx="6">
                  <c:v>95.610151960669327</c:v>
                </c:pt>
                <c:pt idx="7">
                  <c:v>93.849286119152509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5D-47E3-8077-D41C38355206}"/>
            </c:ext>
          </c:extLst>
        </c:ser>
        <c:ser>
          <c:idx val="11"/>
          <c:order val="11"/>
          <c:tx>
            <c:strRef>
              <c:f>'indicator 3b'!$N$15</c:f>
              <c:strCache>
                <c:ptCount val="1"/>
                <c:pt idx="0">
                  <c:v>Germany (until 1990 former territory of the FRG)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3b'!$O$15:$V$15</c:f>
              <c:numCache>
                <c:formatCode>#.##00</c:formatCode>
                <c:ptCount val="8"/>
                <c:pt idx="0">
                  <c:v>100</c:v>
                </c:pt>
                <c:pt idx="1">
                  <c:v>99.261931031204853</c:v>
                </c:pt>
                <c:pt idx="2">
                  <c:v>97.937087028221185</c:v>
                </c:pt>
                <c:pt idx="3">
                  <c:v>95.575534860177726</c:v>
                </c:pt>
                <c:pt idx="4">
                  <c:v>92.473537817437759</c:v>
                </c:pt>
                <c:pt idx="5">
                  <c:v>94.090284256699576</c:v>
                </c:pt>
                <c:pt idx="6">
                  <c:v>94.588797793568673</c:v>
                </c:pt>
                <c:pt idx="7">
                  <c:v>95.024178361166122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05D-47E3-8077-D41C38355206}"/>
            </c:ext>
          </c:extLst>
        </c:ser>
        <c:ser>
          <c:idx val="14"/>
          <c:order val="14"/>
          <c:tx>
            <c:strRef>
              <c:f>'indicator 3b'!$N$18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3b'!$O$18:$V$18</c:f>
              <c:numCache>
                <c:formatCode>#.##00</c:formatCode>
                <c:ptCount val="8"/>
                <c:pt idx="0">
                  <c:v>100</c:v>
                </c:pt>
                <c:pt idx="1">
                  <c:v>93.355849954758455</c:v>
                </c:pt>
                <c:pt idx="2">
                  <c:v>88.13182837718179</c:v>
                </c:pt>
                <c:pt idx="3">
                  <c:v>85.985405547810828</c:v>
                </c:pt>
                <c:pt idx="4">
                  <c:v>84.804955866715105</c:v>
                </c:pt>
                <c:pt idx="5">
                  <c:v>86.477405427976578</c:v>
                </c:pt>
                <c:pt idx="6">
                  <c:v>88.912779097201337</c:v>
                </c:pt>
                <c:pt idx="7">
                  <c:v>89.612975536827051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05D-47E3-8077-D41C38355206}"/>
            </c:ext>
          </c:extLst>
        </c:ser>
        <c:ser>
          <c:idx val="15"/>
          <c:order val="15"/>
          <c:tx>
            <c:strRef>
              <c:f>'indicator 3b'!$N$19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3b'!$O$19:$V$19</c:f>
              <c:numCache>
                <c:formatCode>#.##00</c:formatCode>
                <c:ptCount val="8"/>
                <c:pt idx="0">
                  <c:v>100</c:v>
                </c:pt>
                <c:pt idx="1">
                  <c:v>98.861830343350348</c:v>
                </c:pt>
                <c:pt idx="2">
                  <c:v>96.088522337254346</c:v>
                </c:pt>
                <c:pt idx="3">
                  <c:v>94.273142856135635</c:v>
                </c:pt>
                <c:pt idx="4">
                  <c:v>92.270075071991769</c:v>
                </c:pt>
                <c:pt idx="5">
                  <c:v>95.553155421829629</c:v>
                </c:pt>
                <c:pt idx="6">
                  <c:v>95.123650952988228</c:v>
                </c:pt>
                <c:pt idx="7">
                  <c:v>94.562449550432731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5D-47E3-8077-D41C38355206}"/>
            </c:ext>
          </c:extLst>
        </c:ser>
        <c:ser>
          <c:idx val="20"/>
          <c:order val="20"/>
          <c:tx>
            <c:strRef>
              <c:f>'indicator 3b'!$N$24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3b'!$O$24:$V$24</c:f>
              <c:numCache>
                <c:formatCode>#.##00</c:formatCode>
                <c:ptCount val="8"/>
                <c:pt idx="0">
                  <c:v>100</c:v>
                </c:pt>
                <c:pt idx="1">
                  <c:v>96.825271126713744</c:v>
                </c:pt>
                <c:pt idx="2">
                  <c:v>93.3637834357299</c:v>
                </c:pt>
                <c:pt idx="3">
                  <c:v>89.439540267606858</c:v>
                </c:pt>
                <c:pt idx="4">
                  <c:v>84.761244907541226</c:v>
                </c:pt>
                <c:pt idx="5">
                  <c:v>86.279219068945437</c:v>
                </c:pt>
                <c:pt idx="6">
                  <c:v>86.574530306090068</c:v>
                </c:pt>
                <c:pt idx="7">
                  <c:v>84.994096124496082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05D-47E3-8077-D41C38355206}"/>
            </c:ext>
          </c:extLst>
        </c:ser>
        <c:ser>
          <c:idx val="21"/>
          <c:order val="21"/>
          <c:tx>
            <c:strRef>
              <c:f>'indicator 3b'!$N$25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3b'!$O$25:$V$25</c:f>
              <c:numCache>
                <c:formatCode>#.##00</c:formatCode>
                <c:ptCount val="8"/>
                <c:pt idx="0">
                  <c:v>100</c:v>
                </c:pt>
                <c:pt idx="1">
                  <c:v>97.599733716266584</c:v>
                </c:pt>
                <c:pt idx="2">
                  <c:v>95.859479854849809</c:v>
                </c:pt>
                <c:pt idx="3">
                  <c:v>93.030880833183915</c:v>
                </c:pt>
                <c:pt idx="4">
                  <c:v>92.068279180612606</c:v>
                </c:pt>
                <c:pt idx="5">
                  <c:v>93.701578538474124</c:v>
                </c:pt>
                <c:pt idx="6">
                  <c:v>94.3821433702212</c:v>
                </c:pt>
                <c:pt idx="7">
                  <c:v>91.697342902470766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05D-47E3-8077-D41C38355206}"/>
            </c:ext>
          </c:extLst>
        </c:ser>
        <c:ser>
          <c:idx val="23"/>
          <c:order val="23"/>
          <c:tx>
            <c:strRef>
              <c:f>'indicator 3b'!$N$27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3b'!$O$27:$V$27</c:f>
              <c:numCache>
                <c:formatCode>#.##00</c:formatCode>
                <c:ptCount val="8"/>
                <c:pt idx="0">
                  <c:v>100</c:v>
                </c:pt>
                <c:pt idx="1">
                  <c:v>98.417972090812881</c:v>
                </c:pt>
                <c:pt idx="2">
                  <c:v>96.544722732061643</c:v>
                </c:pt>
                <c:pt idx="3">
                  <c:v>93.691540961430405</c:v>
                </c:pt>
                <c:pt idx="4">
                  <c:v>92.413351961049131</c:v>
                </c:pt>
                <c:pt idx="5">
                  <c:v>93.755261003862685</c:v>
                </c:pt>
                <c:pt idx="6">
                  <c:v>95.419953876963064</c:v>
                </c:pt>
                <c:pt idx="7">
                  <c:v>96.828492762278188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5D-47E3-8077-D41C38355206}"/>
            </c:ext>
          </c:extLst>
        </c:ser>
        <c:ser>
          <c:idx val="25"/>
          <c:order val="25"/>
          <c:tx>
            <c:strRef>
              <c:f>'indicator 3b'!$N$29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3b'!$O$29:$V$29</c:f>
              <c:numCache>
                <c:formatCode>#.##00</c:formatCode>
                <c:ptCount val="8"/>
                <c:pt idx="0">
                  <c:v>100</c:v>
                </c:pt>
                <c:pt idx="1">
                  <c:v>96.844707652437307</c:v>
                </c:pt>
                <c:pt idx="2">
                  <c:v>90.676575460185589</c:v>
                </c:pt>
                <c:pt idx="3">
                  <c:v>88.391268181622351</c:v>
                </c:pt>
                <c:pt idx="4">
                  <c:v>87.015688894746518</c:v>
                </c:pt>
                <c:pt idx="5">
                  <c:v>89.454232034937078</c:v>
                </c:pt>
                <c:pt idx="6">
                  <c:v>87.372355495982248</c:v>
                </c:pt>
                <c:pt idx="7">
                  <c:v>84.082819254337124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5D-47E3-8077-D41C38355206}"/>
            </c:ext>
          </c:extLst>
        </c:ser>
        <c:ser>
          <c:idx val="27"/>
          <c:order val="27"/>
          <c:tx>
            <c:strRef>
              <c:f>'indicator 3b'!$N$31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'indicator 3b'!$O$3:$V$3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'indicator 3b'!$O$31:$V$31</c:f>
              <c:numCache>
                <c:formatCode>#.##00</c:formatCode>
                <c:ptCount val="8"/>
                <c:pt idx="0">
                  <c:v>100</c:v>
                </c:pt>
                <c:pt idx="1">
                  <c:v>97.550090040247909</c:v>
                </c:pt>
                <c:pt idx="2">
                  <c:v>95.666193746495352</c:v>
                </c:pt>
                <c:pt idx="3">
                  <c:v>92.991228965697104</c:v>
                </c:pt>
                <c:pt idx="4">
                  <c:v>92.845027018735991</c:v>
                </c:pt>
                <c:pt idx="5">
                  <c:v>94.791455194630331</c:v>
                </c:pt>
                <c:pt idx="6">
                  <c:v>95.121055961517101</c:v>
                </c:pt>
                <c:pt idx="7">
                  <c:v>93.891847947643598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05D-47E3-8077-D41C3835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90744"/>
        <c:axId val="570192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'indicator 3b'!$N$5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'indicator 3b'!$O$5:$V$5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99.27650614953518</c:v>
                      </c:pt>
                      <c:pt idx="2">
                        <c:v>97.740429019419722</c:v>
                      </c:pt>
                      <c:pt idx="3">
                        <c:v>97.513949256808942</c:v>
                      </c:pt>
                      <c:pt idx="4">
                        <c:v>97.445534880666713</c:v>
                      </c:pt>
                      <c:pt idx="5">
                        <c:v>100.97133340101863</c:v>
                      </c:pt>
                      <c:pt idx="6">
                        <c:v>100.53206364763601</c:v>
                      </c:pt>
                      <c:pt idx="7">
                        <c:v>99.476975838266995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5D-47E3-8077-D41C383552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3b'!$N$6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3b'!$O$6:$V$6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98.02183434379792</c:v>
                      </c:pt>
                      <c:pt idx="2">
                        <c:v>96.061550800780267</c:v>
                      </c:pt>
                      <c:pt idx="3">
                        <c:v>95.267375724774567</c:v>
                      </c:pt>
                      <c:pt idx="4">
                        <c:v>92.259072346024766</c:v>
                      </c:pt>
                      <c:pt idx="5">
                        <c:v>94.909070450888706</c:v>
                      </c:pt>
                      <c:pt idx="6">
                        <c:v>94.325912741802782</c:v>
                      </c:pt>
                      <c:pt idx="7">
                        <c:v>92.739018912768273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5D-47E3-8077-D41C383552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3b'!$N$7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3b'!$O$7:$V$7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99.966973583744931</c:v>
                      </c:pt>
                      <c:pt idx="2">
                        <c:v>96.964324297026579</c:v>
                      </c:pt>
                      <c:pt idx="3">
                        <c:v>94.673894985178293</c:v>
                      </c:pt>
                      <c:pt idx="4">
                        <c:v>94.832786192834689</c:v>
                      </c:pt>
                      <c:pt idx="5">
                        <c:v>97.038253542448984</c:v>
                      </c:pt>
                      <c:pt idx="6">
                        <c:v>97.565657577180957</c:v>
                      </c:pt>
                      <c:pt idx="7">
                        <c:v>96.242161964873787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5D-47E3-8077-D41C383552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3b'!$N$8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3b'!$O$8:$V$8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96.519167865036977</c:v>
                      </c:pt>
                      <c:pt idx="2">
                        <c:v>91.312268762592296</c:v>
                      </c:pt>
                      <c:pt idx="3">
                        <c:v>89.659182232943138</c:v>
                      </c:pt>
                      <c:pt idx="4">
                        <c:v>88.604194275154185</c:v>
                      </c:pt>
                      <c:pt idx="5">
                        <c:v>90.665512386363787</c:v>
                      </c:pt>
                      <c:pt idx="6">
                        <c:v>89.023822389610984</c:v>
                      </c:pt>
                      <c:pt idx="7">
                        <c:v>86.889160254810932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5D-47E3-8077-D41C383552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3b'!$N$9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3b'!$O$9:$V$9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97.138085325293702</c:v>
                      </c:pt>
                      <c:pt idx="2">
                        <c:v>91.127892230756331</c:v>
                      </c:pt>
                      <c:pt idx="3">
                        <c:v>88.720886272820792</c:v>
                      </c:pt>
                      <c:pt idx="4">
                        <c:v>91.493790826214877</c:v>
                      </c:pt>
                      <c:pt idx="5">
                        <c:v>96.413657789581961</c:v>
                      </c:pt>
                      <c:pt idx="6">
                        <c:v>97.424831909649924</c:v>
                      </c:pt>
                      <c:pt idx="7">
                        <c:v>100.0101452396334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5D-47E3-8077-D41C383552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3b'!$N$10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3b'!$O$10:$V$10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99.198982409153629</c:v>
                      </c:pt>
                      <c:pt idx="2">
                        <c:v>97.753837954465368</c:v>
                      </c:pt>
                      <c:pt idx="3">
                        <c:v>96.138245352335133</c:v>
                      </c:pt>
                      <c:pt idx="4">
                        <c:v>95.302759980810464</c:v>
                      </c:pt>
                      <c:pt idx="5">
                        <c:v>98.331666978213434</c:v>
                      </c:pt>
                      <c:pt idx="6">
                        <c:v>99.607100913706645</c:v>
                      </c:pt>
                      <c:pt idx="7">
                        <c:v>99.217539828657365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5D-47E3-8077-D41C3835520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3b'!$N$12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3b'!$O$12:$V$12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96.817414667244023</c:v>
                      </c:pt>
                      <c:pt idx="2">
                        <c:v>95.211171081478255</c:v>
                      </c:pt>
                      <c:pt idx="3">
                        <c:v>91.34496902414989</c:v>
                      </c:pt>
                      <c:pt idx="4">
                        <c:v>91.245137115444294</c:v>
                      </c:pt>
                      <c:pt idx="5">
                        <c:v>93.044395877160369</c:v>
                      </c:pt>
                      <c:pt idx="6">
                        <c:v>95.894617328064442</c:v>
                      </c:pt>
                      <c:pt idx="7">
                        <c:v>96.60210097070167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5D-47E3-8077-D41C3835520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3b'!$N$13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3b'!$O$13:$V$13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96.096716338931458</c:v>
                      </c:pt>
                      <c:pt idx="2">
                        <c:v>96.310965959087241</c:v>
                      </c:pt>
                      <c:pt idx="3">
                        <c:v>93.225868017539071</c:v>
                      </c:pt>
                      <c:pt idx="4">
                        <c:v>94.262062980475278</c:v>
                      </c:pt>
                      <c:pt idx="5">
                        <c:v>98.145393128826967</c:v>
                      </c:pt>
                      <c:pt idx="6">
                        <c:v>102.66999274117619</c:v>
                      </c:pt>
                      <c:pt idx="7">
                        <c:v>104.43548737127266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05D-47E3-8077-D41C3835520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3b'!$N$16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3b'!$O$16:$V$16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94.471974486005891</c:v>
                      </c:pt>
                      <c:pt idx="2">
                        <c:v>83.475713296832382</c:v>
                      </c:pt>
                      <c:pt idx="3">
                        <c:v>79.319727552990443</c:v>
                      </c:pt>
                      <c:pt idx="4">
                        <c:v>82.768981834838357</c:v>
                      </c:pt>
                      <c:pt idx="5">
                        <c:v>86.4869927830309</c:v>
                      </c:pt>
                      <c:pt idx="6">
                        <c:v>82.928983917442537</c:v>
                      </c:pt>
                      <c:pt idx="7">
                        <c:v>81.408506273746923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05D-47E3-8077-D41C3835520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3b'!$N$17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3b'!$O$17:$V$17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97.759557729603912</c:v>
                      </c:pt>
                      <c:pt idx="2">
                        <c:v>92.236868247575927</c:v>
                      </c:pt>
                      <c:pt idx="3">
                        <c:v>90.164649510234327</c:v>
                      </c:pt>
                      <c:pt idx="4">
                        <c:v>89.975746353493875</c:v>
                      </c:pt>
                      <c:pt idx="5">
                        <c:v>94.092716470161747</c:v>
                      </c:pt>
                      <c:pt idx="6">
                        <c:v>93.318516678968791</c:v>
                      </c:pt>
                      <c:pt idx="7">
                        <c:v>90.787845178618696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05D-47E3-8077-D41C3835520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3b'!$O$20:$V$20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97.027196353164086</c:v>
                      </c:pt>
                      <c:pt idx="2">
                        <c:v>94.854508233773984</c:v>
                      </c:pt>
                      <c:pt idx="3">
                        <c:v>88.241050654679967</c:v>
                      </c:pt>
                      <c:pt idx="4">
                        <c:v>85.217031794971064</c:v>
                      </c:pt>
                      <c:pt idx="5">
                        <c:v>84.169587839710076</c:v>
                      </c:pt>
                      <c:pt idx="6">
                        <c:v>87.234363844014524</c:v>
                      </c:pt>
                      <c:pt idx="7">
                        <c:v>88.322296161742358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05D-47E3-8077-D41C3835520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3b'!$N$21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3b'!$O$21:$V$21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97.295879315594689</c:v>
                      </c:pt>
                      <c:pt idx="2">
                        <c:v>94.478266159480427</c:v>
                      </c:pt>
                      <c:pt idx="3">
                        <c:v>90.708766815994338</c:v>
                      </c:pt>
                      <c:pt idx="4">
                        <c:v>89.979466639028487</c:v>
                      </c:pt>
                      <c:pt idx="5">
                        <c:v>91.148381160464297</c:v>
                      </c:pt>
                      <c:pt idx="6">
                        <c:v>94.420221701932164</c:v>
                      </c:pt>
                      <c:pt idx="7">
                        <c:v>94.719907060201635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05D-47E3-8077-D41C3835520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3b'!$N$22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3b'!$O$22:$V$22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99.07091836872371</c:v>
                      </c:pt>
                      <c:pt idx="2">
                        <c:v>98.472736055005527</c:v>
                      </c:pt>
                      <c:pt idx="3">
                        <c:v>99.810702653401023</c:v>
                      </c:pt>
                      <c:pt idx="4">
                        <c:v>101.71028735957861</c:v>
                      </c:pt>
                      <c:pt idx="5">
                        <c:v>106.07417811490608</c:v>
                      </c:pt>
                      <c:pt idx="6">
                        <c:v>105.31429026312738</c:v>
                      </c:pt>
                      <c:pt idx="7">
                        <c:v>100.85514367978932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05D-47E3-8077-D41C3835520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3b'!$N$23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3b'!$O$23:$V$23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102.26183849312265</c:v>
                      </c:pt>
                      <c:pt idx="2">
                        <c:v>104.70922957613126</c:v>
                      </c:pt>
                      <c:pt idx="3">
                        <c:v>108.36651870037063</c:v>
                      </c:pt>
                      <c:pt idx="4">
                        <c:v>110.06789321686341</c:v>
                      </c:pt>
                      <c:pt idx="5">
                        <c:v>118.24743199973358</c:v>
                      </c:pt>
                      <c:pt idx="6">
                        <c:v>124.58952436686128</c:v>
                      </c:pt>
                      <c:pt idx="7">
                        <c:v>135.80831941688908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05D-47E3-8077-D41C3835520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3b'!$N$26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3b'!$O$26:$V$26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96.022176233948926</c:v>
                      </c:pt>
                      <c:pt idx="2">
                        <c:v>96.017000184300528</c:v>
                      </c:pt>
                      <c:pt idx="3">
                        <c:v>96.68966159295357</c:v>
                      </c:pt>
                      <c:pt idx="4">
                        <c:v>98.877057805459174</c:v>
                      </c:pt>
                      <c:pt idx="5">
                        <c:v>99.174272024742677</c:v>
                      </c:pt>
                      <c:pt idx="6">
                        <c:v>100.66678653307959</c:v>
                      </c:pt>
                      <c:pt idx="7">
                        <c:v>101.51798019882663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05D-47E3-8077-D41C3835520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3b'!$O$28:$V$28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97.468701895647868</c:v>
                      </c:pt>
                      <c:pt idx="2">
                        <c:v>94.866588033751668</c:v>
                      </c:pt>
                      <c:pt idx="3">
                        <c:v>93.599070552793492</c:v>
                      </c:pt>
                      <c:pt idx="4">
                        <c:v>91.80353356021034</c:v>
                      </c:pt>
                      <c:pt idx="5">
                        <c:v>94.213714421040805</c:v>
                      </c:pt>
                      <c:pt idx="6">
                        <c:v>95.287976391671904</c:v>
                      </c:pt>
                      <c:pt idx="7">
                        <c:v>104.71769809574043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05D-47E3-8077-D41C3835520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3b'!$N$30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3b'!$O$30:$V$30</c15:sqref>
                        </c15:formulaRef>
                      </c:ext>
                    </c:extLst>
                    <c:numCache>
                      <c:formatCode>#.##00</c:formatCode>
                      <c:ptCount val="8"/>
                      <c:pt idx="0">
                        <c:v>100</c:v>
                      </c:pt>
                      <c:pt idx="1">
                        <c:v>95.754497478620266</c:v>
                      </c:pt>
                      <c:pt idx="2">
                        <c:v>93.995003208523116</c:v>
                      </c:pt>
                      <c:pt idx="3">
                        <c:v>92.835655608432205</c:v>
                      </c:pt>
                      <c:pt idx="4">
                        <c:v>93.438620540719924</c:v>
                      </c:pt>
                      <c:pt idx="5">
                        <c:v>93.034183300899443</c:v>
                      </c:pt>
                      <c:pt idx="6">
                        <c:v>93.048204051984612</c:v>
                      </c:pt>
                      <c:pt idx="7">
                        <c:v>92.071022450821047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05D-47E3-8077-D41C3835520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3b'!$N$32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3b'!$O$3:$V$3</c15:sqref>
                        </c15:formulaRef>
                      </c:ext>
                    </c:extLst>
                    <c:strCach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3b'!$O$32:$V$32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05D-47E3-8077-D41C38355206}"/>
                  </c:ext>
                </c:extLst>
              </c15:ser>
            </c15:filteredLineSeries>
          </c:ext>
        </c:extLst>
      </c:lineChart>
      <c:catAx>
        <c:axId val="57019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2056"/>
        <c:crosses val="autoZero"/>
        <c:auto val="1"/>
        <c:lblAlgn val="ctr"/>
        <c:lblOffset val="100"/>
        <c:noMultiLvlLbl val="0"/>
      </c:catAx>
      <c:valAx>
        <c:axId val="570192056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9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HH - distance  to doubling reduction in energy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'indicator 3b'!$X$4</c:f>
              <c:strCache>
                <c:ptCount val="1"/>
                <c:pt idx="0">
                  <c:v>EU 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503960431716311E-2"/>
                  <c:y val="3.659137247467308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39F7-43C4-AFB2-964FBB08CB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3b'!$Y$4:$AE$4</c:f>
              <c:numCache>
                <c:formatCode>#,#00%</c:formatCode>
                <c:ptCount val="7"/>
                <c:pt idx="0">
                  <c:v>-1.7077725953719147E-3</c:v>
                </c:pt>
                <c:pt idx="1">
                  <c:v>4.2224292693433529E-3</c:v>
                </c:pt>
                <c:pt idx="2">
                  <c:v>5.674595051604836E-3</c:v>
                </c:pt>
                <c:pt idx="3">
                  <c:v>5.1802930935540559E-4</c:v>
                </c:pt>
                <c:pt idx="4">
                  <c:v>-4.1434070622790586E-2</c:v>
                </c:pt>
                <c:pt idx="5">
                  <c:v>-2.121252574280108E-2</c:v>
                </c:pt>
                <c:pt idx="6">
                  <c:v>-1.1047538855086692E-2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3C4-AFB2-964FBB08CBA4}"/>
            </c:ext>
          </c:extLst>
        </c:ser>
        <c:ser>
          <c:idx val="7"/>
          <c:order val="7"/>
          <c:tx>
            <c:strRef>
              <c:f>'indicator 3b'!$X$11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730778659448944E-2"/>
                  <c:y val="-1.8295686237336541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39F7-43C4-AFB2-964FBB08CB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3b'!$Y$11:$AE$11</c:f>
              <c:numCache>
                <c:formatCode>#,#00%</c:formatCode>
                <c:ptCount val="7"/>
                <c:pt idx="0">
                  <c:v>2.5274397688863193E-2</c:v>
                </c:pt>
                <c:pt idx="1">
                  <c:v>1.2872305082000768E-2</c:v>
                </c:pt>
                <c:pt idx="2">
                  <c:v>-1.4176914927041095E-2</c:v>
                </c:pt>
                <c:pt idx="3">
                  <c:v>-2.2899069815290662E-2</c:v>
                </c:pt>
                <c:pt idx="4">
                  <c:v>-3.9243470766468502E-2</c:v>
                </c:pt>
                <c:pt idx="5">
                  <c:v>-1.3108301678303236E-2</c:v>
                </c:pt>
                <c:pt idx="6">
                  <c:v>4.0100743596671595E-3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F7-43C4-AFB2-964FBB08CBA4}"/>
            </c:ext>
          </c:extLst>
        </c:ser>
        <c:ser>
          <c:idx val="10"/>
          <c:order val="10"/>
          <c:tx>
            <c:strRef>
              <c:f>'indicator 3b'!$X$14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915812841025691E-2"/>
                  <c:y val="2.012525486107006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39F7-43C4-AFB2-964FBB08CB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3b'!$Y$14:$AE$14</c:f>
              <c:numCache>
                <c:formatCode>#,#00%</c:formatCode>
                <c:ptCount val="7"/>
                <c:pt idx="0">
                  <c:v>-2.2906178687957524E-2</c:v>
                </c:pt>
                <c:pt idx="1">
                  <c:v>-3.3703422242098435E-3</c:v>
                </c:pt>
                <c:pt idx="2">
                  <c:v>1.2026956170561487E-2</c:v>
                </c:pt>
                <c:pt idx="3">
                  <c:v>1.4305270216792065E-2</c:v>
                </c:pt>
                <c:pt idx="4">
                  <c:v>-4.561018407450812E-2</c:v>
                </c:pt>
                <c:pt idx="5">
                  <c:v>-1.7153705199830394E-2</c:v>
                </c:pt>
                <c:pt idx="6">
                  <c:v>3.7496485727928075E-5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F7-43C4-AFB2-964FBB08CBA4}"/>
            </c:ext>
          </c:extLst>
        </c:ser>
        <c:ser>
          <c:idx val="11"/>
          <c:order val="11"/>
          <c:tx>
            <c:strRef>
              <c:f>'indicator 3b'!$X$15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426942749920105E-2"/>
                  <c:y val="3.6591372474672409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39F7-43C4-AFB2-964FBB08CB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3b'!$Y$15:$AE$15</c:f>
              <c:numCache>
                <c:formatCode>#,#00%</c:formatCode>
                <c:ptCount val="7"/>
                <c:pt idx="0">
                  <c:v>-6.8867726980956778E-3</c:v>
                </c:pt>
                <c:pt idx="1">
                  <c:v>-9.8858691161129997E-4</c:v>
                </c:pt>
                <c:pt idx="2">
                  <c:v>9.8339898807511261E-3</c:v>
                </c:pt>
                <c:pt idx="3">
                  <c:v>1.8170968225268869E-2</c:v>
                </c:pt>
                <c:pt idx="4">
                  <c:v>-3.2292492138226048E-2</c:v>
                </c:pt>
                <c:pt idx="5">
                  <c:v>-2.030025655300971E-2</c:v>
                </c:pt>
                <c:pt idx="6">
                  <c:v>-1.9542856618242288E-2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F7-43C4-AFB2-964FBB08CBA4}"/>
            </c:ext>
          </c:extLst>
        </c:ser>
        <c:ser>
          <c:idx val="14"/>
          <c:order val="14"/>
          <c:tx>
            <c:strRef>
              <c:f>'indicator 3b'!$X$18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210166634079029E-2"/>
                  <c:y val="-3.6591372474673082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39F7-43C4-AFB2-964FBB08CB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3b'!$Y$18:$AE$18</c:f>
              <c:numCache>
                <c:formatCode>#,#00%</c:formatCode>
                <c:ptCount val="7"/>
                <c:pt idx="0">
                  <c:v>3.9380807649771477E-2</c:v>
                </c:pt>
                <c:pt idx="1">
                  <c:v>2.5601423956938651E-2</c:v>
                </c:pt>
                <c:pt idx="2">
                  <c:v>-9.5516028631701388E-3</c:v>
                </c:pt>
                <c:pt idx="3">
                  <c:v>-2.1075084301742208E-2</c:v>
                </c:pt>
                <c:pt idx="4">
                  <c:v>-5.3657609331472789E-2</c:v>
                </c:pt>
                <c:pt idx="5">
                  <c:v>-6.0768485692143992E-2</c:v>
                </c:pt>
                <c:pt idx="6">
                  <c:v>-4.0930654214362483E-2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9F7-43C4-AFB2-964FBB08CBA4}"/>
            </c:ext>
          </c:extLst>
        </c:ser>
        <c:ser>
          <c:idx val="15"/>
          <c:order val="15"/>
          <c:tx>
            <c:strRef>
              <c:f>'indicator 3b'!$X$19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544896214773601"/>
                  <c:y val="7.3182744949346163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39F7-43C4-AFB2-964FBB08CB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3b'!$Y$19:$AE$19</c:f>
              <c:numCache>
                <c:formatCode>#,#00%</c:formatCode>
                <c:ptCount val="7"/>
                <c:pt idx="0">
                  <c:v>-4.2019876087778796E-3</c:v>
                </c:pt>
                <c:pt idx="1">
                  <c:v>1.269373421189135E-2</c:v>
                </c:pt>
                <c:pt idx="2">
                  <c:v>2.7769694576185167E-3</c:v>
                </c:pt>
                <c:pt idx="3">
                  <c:v>4.8713728807487922E-3</c:v>
                </c:pt>
                <c:pt idx="4">
                  <c:v>-5.0617545503540806E-2</c:v>
                </c:pt>
                <c:pt idx="5">
                  <c:v>-1.1817054566667706E-2</c:v>
                </c:pt>
                <c:pt idx="6">
                  <c:v>-1.0494487451372048E-2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F7-43C4-AFB2-964FBB08CBA4}"/>
            </c:ext>
          </c:extLst>
        </c:ser>
        <c:ser>
          <c:idx val="20"/>
          <c:order val="20"/>
          <c:tx>
            <c:strRef>
              <c:f>'indicator 3b'!$X$24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3b'!$Y$24:$AE$24</c:f>
              <c:numCache>
                <c:formatCode>#,#00%</c:formatCode>
                <c:ptCount val="7"/>
                <c:pt idx="0">
                  <c:v>-1.1491547826852466E-2</c:v>
                </c:pt>
                <c:pt idx="1">
                  <c:v>-8.8461862395662338E-3</c:v>
                </c:pt>
                <c:pt idx="2">
                  <c:v>-4.0603735001009111E-3</c:v>
                </c:pt>
                <c:pt idx="3">
                  <c:v>4.6117096699698212E-3</c:v>
                </c:pt>
                <c:pt idx="4">
                  <c:v>-6.7285904199619551E-2</c:v>
                </c:pt>
                <c:pt idx="5">
                  <c:v>-5.2933724598088872E-2</c:v>
                </c:pt>
                <c:pt idx="6">
                  <c:v>-3.1848881853250077E-2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F7-43C4-AFB2-964FBB08CBA4}"/>
            </c:ext>
          </c:extLst>
        </c:ser>
        <c:ser>
          <c:idx val="21"/>
          <c:order val="21"/>
          <c:tx>
            <c:strRef>
              <c:f>'indicator 3b'!$X$25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3b'!$Y$25:$AE$25</c:f>
              <c:numCache>
                <c:formatCode>#,#00%</c:formatCode>
                <c:ptCount val="7"/>
                <c:pt idx="0">
                  <c:v>2.876907601390144E-4</c:v>
                </c:pt>
                <c:pt idx="1">
                  <c:v>-6.5922940713981637E-3</c:v>
                </c:pt>
                <c:pt idx="2">
                  <c:v>4.9060191135144038E-3</c:v>
                </c:pt>
                <c:pt idx="3">
                  <c:v>-1.5310225216816353E-2</c:v>
                </c:pt>
                <c:pt idx="4">
                  <c:v>-4.2747274512222488E-2</c:v>
                </c:pt>
                <c:pt idx="5">
                  <c:v>-3.2344598934606061E-2</c:v>
                </c:pt>
                <c:pt idx="6">
                  <c:v>3.4091797614215213E-3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F7-43C4-AFB2-964FBB08CBA4}"/>
            </c:ext>
          </c:extLst>
        </c:ser>
        <c:ser>
          <c:idx val="23"/>
          <c:order val="23"/>
          <c:tx>
            <c:strRef>
              <c:f>'indicator 3b'!$X$27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3690417048907E-2"/>
                  <c:y val="-1.463654898986923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39F7-43C4-AFB2-964FBB08CB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3b'!$Y$27:$AE$27</c:f>
              <c:numCache>
                <c:formatCode>#,#00%</c:formatCode>
                <c:ptCount val="7"/>
                <c:pt idx="0">
                  <c:v>6.8674752158079944E-3</c:v>
                </c:pt>
                <c:pt idx="1">
                  <c:v>1.0017165167814035E-2</c:v>
                </c:pt>
                <c:pt idx="2">
                  <c:v>2.078135150290028E-2</c:v>
                </c:pt>
                <c:pt idx="3">
                  <c:v>4.0258692864503232E-3</c:v>
                </c:pt>
                <c:pt idx="4">
                  <c:v>-2.3977896747408245E-2</c:v>
                </c:pt>
                <c:pt idx="5">
                  <c:v>-2.6942350040104368E-2</c:v>
                </c:pt>
                <c:pt idx="6">
                  <c:v>-2.3904986480180357E-2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F7-43C4-AFB2-964FBB08CBA4}"/>
            </c:ext>
          </c:extLst>
        </c:ser>
        <c:ser>
          <c:idx val="25"/>
          <c:order val="25"/>
          <c:tx>
            <c:strRef>
              <c:f>'indicator 3b'!$X$29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409598841258442E-2"/>
                  <c:y val="1.829568623733654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39F7-43C4-AFB2-964FBB08CB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3b'!$Y$29:$AE$29</c:f>
              <c:numCache>
                <c:formatCode>#,#00%</c:formatCode>
                <c:ptCount val="7"/>
                <c:pt idx="0">
                  <c:v>-1.4378416885380663E-2</c:v>
                </c:pt>
                <c:pt idx="1">
                  <c:v>1.7869733795041087E-2</c:v>
                </c:pt>
                <c:pt idx="2">
                  <c:v>-2.5595951900138081E-2</c:v>
                </c:pt>
                <c:pt idx="3">
                  <c:v>-3.6455341338427649E-2</c:v>
                </c:pt>
                <c:pt idx="4">
                  <c:v>-7.8099257112779763E-2</c:v>
                </c:pt>
                <c:pt idx="5">
                  <c:v>-2.8222764218492569E-2</c:v>
                </c:pt>
                <c:pt idx="6">
                  <c:v>-1.4964171002415871E-2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F7-43C4-AFB2-964FBB08CBA4}"/>
            </c:ext>
          </c:extLst>
        </c:ser>
        <c:ser>
          <c:idx val="27"/>
          <c:order val="27"/>
          <c:tx>
            <c:strRef>
              <c:f>'indicator 3b'!$X$31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257202114041771E-2"/>
                  <c:y val="1.09774117424019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9F7-43C4-AFB2-964FBB08CB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9F7-43C4-AFB2-964FBB08CB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39F7-43C4-AFB2-964FBB08CB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39F7-43C4-AFB2-964FBB08CBA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39F7-43C4-AFB2-964FBB08CB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9F7-43C4-AFB2-964FBB08CBA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9F7-43C4-AFB2-964FBB08C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'indicator 3b'!$Y$3:$AE$3</c:f>
              <c:strCach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strCache>
            </c:strRef>
          </c:cat>
          <c:val>
            <c:numRef>
              <c:f>'indicator 3b'!$Y$31:$AE$31</c:f>
              <c:numCache>
                <c:formatCode>#,#00%</c:formatCode>
                <c:ptCount val="7"/>
                <c:pt idx="0">
                  <c:v>7.2242235633823704E-3</c:v>
                </c:pt>
                <c:pt idx="1">
                  <c:v>1.449937408891433E-3</c:v>
                </c:pt>
                <c:pt idx="2">
                  <c:v>9.998561052117827E-3</c:v>
                </c:pt>
                <c:pt idx="3">
                  <c:v>-1.7222078608361779E-2</c:v>
                </c:pt>
                <c:pt idx="4">
                  <c:v>-3.8944591250211213E-2</c:v>
                </c:pt>
                <c:pt idx="5">
                  <c:v>-2.1812069331940687E-2</c:v>
                </c:pt>
                <c:pt idx="6">
                  <c:v>-5.4954535252886849E-3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9F7-43C4-AFB2-964FBB08CBA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3363248"/>
        <c:axId val="383368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'indicator 3b'!$X$5</c15:sqref>
                        </c15:formulaRef>
                      </c:ext>
                    </c:extLst>
                    <c:strCache>
                      <c:ptCount val="1"/>
                      <c:pt idx="0">
                        <c:v>Austria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'indicator 3b'!$Y$5:$AE$5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5.7824192041899813E-3</c:v>
                      </c:pt>
                      <c:pt idx="1">
                        <c:v>1.4186981469654691E-2</c:v>
                      </c:pt>
                      <c:pt idx="2">
                        <c:v>7.9008478701880769E-4</c:v>
                      </c:pt>
                      <c:pt idx="3">
                        <c:v>-8.3145008889173866E-4</c:v>
                      </c:pt>
                      <c:pt idx="4">
                        <c:v>-3.6398786381637405E-2</c:v>
                      </c:pt>
                      <c:pt idx="5">
                        <c:v>2.8830033731090943E-3</c:v>
                      </c:pt>
                      <c:pt idx="6">
                        <c:v>9.1041401988394277E-3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F7-43C4-AFB2-964FBB08CBA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3b'!$X$6</c15:sqref>
                        </c15:formulaRef>
                      </c:ext>
                    </c:extLst>
                    <c:strCache>
                      <c:ptCount val="1"/>
                      <c:pt idx="0">
                        <c:v>Belgium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3b'!$Y$6:$AE$6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-9.8345811794509075E-4</c:v>
                      </c:pt>
                      <c:pt idx="1">
                        <c:v>-1.1896797517115809E-3</c:v>
                      </c:pt>
                      <c:pt idx="2">
                        <c:v>-1.3439972909684017E-2</c:v>
                      </c:pt>
                      <c:pt idx="3">
                        <c:v>1.0120818799525644E-2</c:v>
                      </c:pt>
                      <c:pt idx="4">
                        <c:v>-4.9779900986724468E-2</c:v>
                      </c:pt>
                      <c:pt idx="5">
                        <c:v>-1.5811225913284765E-2</c:v>
                      </c:pt>
                      <c:pt idx="6">
                        <c:v>-5.258543831993312E-3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F7-43C4-AFB2-964FBB08CBA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3b'!$X$7</c15:sqref>
                        </c15:formulaRef>
                      </c:ext>
                    </c:extLst>
                    <c:strCache>
                      <c:ptCount val="1"/>
                      <c:pt idx="0">
                        <c:v>Bulgaria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3b'!$Y$7:$AE$7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-1.0409853939503555E-2</c:v>
                      </c:pt>
                      <c:pt idx="1">
                        <c:v>1.9893721641099038E-2</c:v>
                      </c:pt>
                      <c:pt idx="2">
                        <c:v>1.2852131012490053E-2</c:v>
                      </c:pt>
                      <c:pt idx="3">
                        <c:v>-1.29971844883493E-2</c:v>
                      </c:pt>
                      <c:pt idx="4">
                        <c:v>-3.3792192665708987E-2</c:v>
                      </c:pt>
                      <c:pt idx="5">
                        <c:v>-1.6410200930603858E-2</c:v>
                      </c:pt>
                      <c:pt idx="6">
                        <c:v>2.5958228407452211E-3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F7-43C4-AFB2-964FBB08CBA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3b'!$X$8</c15:sqref>
                        </c15:formulaRef>
                      </c:ext>
                    </c:extLst>
                    <c:strCache>
                      <c:ptCount val="1"/>
                      <c:pt idx="0">
                        <c:v>Croatia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3b'!$Y$8:$AE$8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-2.7468334405748029E-3</c:v>
                      </c:pt>
                      <c:pt idx="1">
                        <c:v>1.5999436979623249E-2</c:v>
                      </c:pt>
                      <c:pt idx="2">
                        <c:v>-2.3342480169231683E-2</c:v>
                      </c:pt>
                      <c:pt idx="3">
                        <c:v>-3.0370641899474804E-2</c:v>
                      </c:pt>
                      <c:pt idx="4">
                        <c:v>-6.4051613135693075E-2</c:v>
                      </c:pt>
                      <c:pt idx="5">
                        <c:v>-2.3637091282702749E-2</c:v>
                      </c:pt>
                      <c:pt idx="6">
                        <c:v>-1.8544224312743163E-2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F7-43C4-AFB2-964FBB08CBA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3b'!$X$9</c15:sqref>
                        </c15:formulaRef>
                      </c:ext>
                    </c:extLst>
                    <c:strCache>
                      <c:ptCount val="1"/>
                      <c:pt idx="0">
                        <c:v>Cyprus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3b'!$Y$9:$AE$9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2.9492174001658933E-2</c:v>
                      </c:pt>
                      <c:pt idx="1">
                        <c:v>6.5985194952234094E-2</c:v>
                      </c:pt>
                      <c:pt idx="2">
                        <c:v>2.7162765151153234E-2</c:v>
                      </c:pt>
                      <c:pt idx="3">
                        <c:v>-3.0275343151539347E-2</c:v>
                      </c:pt>
                      <c:pt idx="4">
                        <c:v>-5.0998670066048746E-2</c:v>
                      </c:pt>
                      <c:pt idx="5">
                        <c:v>-1.0349265791987805E-2</c:v>
                      </c:pt>
                      <c:pt idx="6">
                        <c:v>-2.5821527245066145E-2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F7-43C4-AFB2-964FBB08CBA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3b'!$X$10</c15:sqref>
                        </c15:formulaRef>
                      </c:ext>
                    </c:extLst>
                    <c:strCache>
                      <c:ptCount val="1"/>
                      <c:pt idx="0">
                        <c:v>Czechia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3b'!$Y$10:$AE$10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5.821204289269577E-3</c:v>
                      </c:pt>
                      <c:pt idx="1">
                        <c:v>1.2496536517596857E-2</c:v>
                      </c:pt>
                      <c:pt idx="2">
                        <c:v>1.4479487825823867E-2</c:v>
                      </c:pt>
                      <c:pt idx="3">
                        <c:v>6.4208562552947601E-3</c:v>
                      </c:pt>
                      <c:pt idx="4">
                        <c:v>-3.3076496578448467E-2</c:v>
                      </c:pt>
                      <c:pt idx="5">
                        <c:v>-1.5049067493158819E-2</c:v>
                      </c:pt>
                      <c:pt idx="6">
                        <c:v>1.6731017154922867E-3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F7-43C4-AFB2-964FBB08CBA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3b'!$X$12</c15:sqref>
                        </c15:formulaRef>
                      </c:ext>
                    </c:extLst>
                    <c:strCache>
                      <c:ptCount val="1"/>
                      <c:pt idx="0">
                        <c:v>Estonia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3b'!$Y$12:$AE$12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2.2844619909263564E-2</c:v>
                      </c:pt>
                      <c:pt idx="1">
                        <c:v>6.6737472553168864E-3</c:v>
                      </c:pt>
                      <c:pt idx="2">
                        <c:v>3.1697134436354579E-2</c:v>
                      </c:pt>
                      <c:pt idx="3">
                        <c:v>-9.5456745741709925E-3</c:v>
                      </c:pt>
                      <c:pt idx="4">
                        <c:v>-2.9771670068753586E-2</c:v>
                      </c:pt>
                      <c:pt idx="5">
                        <c:v>-3.9846342281310121E-2</c:v>
                      </c:pt>
                      <c:pt idx="6">
                        <c:v>-1.7373451714383314E-2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F7-43C4-AFB2-964FBB08CBA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3b'!$X$13</c15:sqref>
                        </c15:formulaRef>
                      </c:ext>
                    </c:extLst>
                    <c:strCache>
                      <c:ptCount val="1"/>
                      <c:pt idx="0">
                        <c:v>Finland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3b'!$Y$13:$AE$13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5.3805852729763792E-2</c:v>
                      </c:pt>
                      <c:pt idx="1">
                        <c:v>1.0933671731310879E-2</c:v>
                      </c:pt>
                      <c:pt idx="2">
                        <c:v>4.6686398745112712E-2</c:v>
                      </c:pt>
                      <c:pt idx="3">
                        <c:v>2.4515392071311481E-3</c:v>
                      </c:pt>
                      <c:pt idx="4">
                        <c:v>-2.6654822594066374E-2</c:v>
                      </c:pt>
                      <c:pt idx="5">
                        <c:v>-3.1726090742820956E-2</c:v>
                      </c:pt>
                      <c:pt idx="6">
                        <c:v>-4.7705290276226497E-3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F7-43C4-AFB2-964FBB08CBA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3b'!$X$16</c15:sqref>
                        </c15:formulaRef>
                      </c:ext>
                    </c:extLst>
                    <c:strCache>
                      <c:ptCount val="1"/>
                      <c:pt idx="0">
                        <c:v>Greece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3b'!$Y$16:$AE$16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2.2881935601770653E-3</c:v>
                      </c:pt>
                      <c:pt idx="1">
                        <c:v>6.8096523100105166E-2</c:v>
                      </c:pt>
                      <c:pt idx="2">
                        <c:v>-1.4572284123692714E-2</c:v>
                      </c:pt>
                      <c:pt idx="3">
                        <c:v>-0.10585015591575497</c:v>
                      </c:pt>
                      <c:pt idx="4">
                        <c:v>-0.10440721787152085</c:v>
                      </c:pt>
                      <c:pt idx="5">
                        <c:v>-2.1148775758734084E-2</c:v>
                      </c:pt>
                      <c:pt idx="6">
                        <c:v>-4.6572254917850886E-2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9F7-43C4-AFB2-964FBB08CBA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3b'!$X$17</c15:sqref>
                        </c15:formulaRef>
                      </c:ext>
                    </c:extLst>
                    <c:strCache>
                      <c:ptCount val="1"/>
                      <c:pt idx="0">
                        <c:v>Hungary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3b'!$Y$17:$AE$17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-4.0057665294214173E-3</c:v>
                      </c:pt>
                      <c:pt idx="1">
                        <c:v>3.133936897758427E-2</c:v>
                      </c:pt>
                      <c:pt idx="2">
                        <c:v>-6.2089244552016032E-3</c:v>
                      </c:pt>
                      <c:pt idx="3">
                        <c:v>-2.7153329391027103E-2</c:v>
                      </c:pt>
                      <c:pt idx="4">
                        <c:v>-7.1727277142524248E-2</c:v>
                      </c:pt>
                      <c:pt idx="5">
                        <c:v>-1.9908636673670155E-2</c:v>
                      </c:pt>
                      <c:pt idx="6">
                        <c:v>-1.1165892761397789E-3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9F7-43C4-AFB2-964FBB08CBA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3b'!$X$20</c15:sqref>
                        </c15:formulaRef>
                      </c:ext>
                    </c:extLst>
                    <c:strCache>
                      <c:ptCount val="1"/>
                      <c:pt idx="0">
                        <c:v>Latvia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3b'!$Y$20:$AE$20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-3.7482600524814114E-3</c:v>
                      </c:pt>
                      <c:pt idx="1">
                        <c:v>-1.2269302885134392E-2</c:v>
                      </c:pt>
                      <c:pt idx="2">
                        <c:v>3.7136579220790056E-2</c:v>
                      </c:pt>
                      <c:pt idx="3">
                        <c:v>-3.6667312230920235E-3</c:v>
                      </c:pt>
                      <c:pt idx="4">
                        <c:v>-2.7195604902199855E-2</c:v>
                      </c:pt>
                      <c:pt idx="5">
                        <c:v>-7.3380059567826117E-2</c:v>
                      </c:pt>
                      <c:pt idx="6">
                        <c:v>-5.0094022924361714E-2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9F7-43C4-AFB2-964FBB08CBA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3b'!$X$21</c15:sqref>
                        </c15:formulaRef>
                      </c:ext>
                    </c:extLst>
                    <c:strCache>
                      <c:ptCount val="1"/>
                      <c:pt idx="0">
                        <c:v>Lithuania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3b'!$Y$21:$AE$21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1.2287495729679465E-2</c:v>
                      </c:pt>
                      <c:pt idx="1">
                        <c:v>1.3855198941787217E-2</c:v>
                      </c:pt>
                      <c:pt idx="2">
                        <c:v>2.492483846983462E-2</c:v>
                      </c:pt>
                      <c:pt idx="3">
                        <c:v>-8.6608404666366212E-3</c:v>
                      </c:pt>
                      <c:pt idx="4">
                        <c:v>-2.9375316052203337E-2</c:v>
                      </c:pt>
                      <c:pt idx="5">
                        <c:v>-5.0629393133161504E-2</c:v>
                      </c:pt>
                      <c:pt idx="6">
                        <c:v>-1.9090847924076781E-2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9F7-43C4-AFB2-964FBB08CBA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3b'!$X$22</c15:sqref>
                        </c15:formulaRef>
                      </c:ext>
                    </c:extLst>
                    <c:strCache>
                      <c:ptCount val="1"/>
                      <c:pt idx="0">
                        <c:v>Luxembourg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3b'!$Y$22:$AE$22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1.184412556430714E-2</c:v>
                      </c:pt>
                      <c:pt idx="1">
                        <c:v>8.5557598288084069E-3</c:v>
                      </c:pt>
                      <c:pt idx="2">
                        <c:v>-1.0957139902512569E-2</c:v>
                      </c:pt>
                      <c:pt idx="3">
                        <c:v>-1.6274243082920692E-2</c:v>
                      </c:pt>
                      <c:pt idx="4">
                        <c:v>-3.8836633598148707E-2</c:v>
                      </c:pt>
                      <c:pt idx="5">
                        <c:v>9.535406970162974E-3</c:v>
                      </c:pt>
                      <c:pt idx="6">
                        <c:v>4.6635929288103339E-2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9F7-43C4-AFB2-964FBB08CBA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3b'!$X$23</c15:sqref>
                        </c15:formulaRef>
                      </c:ext>
                    </c:extLst>
                    <c:strCache>
                      <c:ptCount val="1"/>
                      <c:pt idx="0">
                        <c:v>Malta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3b'!$Y$23:$AE$23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7.7928482698252477E-2</c:v>
                      </c:pt>
                      <c:pt idx="1">
                        <c:v>7.4334968878341678E-2</c:v>
                      </c:pt>
                      <c:pt idx="2">
                        <c:v>6.0661349643998497E-2</c:v>
                      </c:pt>
                      <c:pt idx="3">
                        <c:v>7.749375080276244E-2</c:v>
                      </c:pt>
                      <c:pt idx="4">
                        <c:v>1.7348449664090104E-2</c:v>
                      </c:pt>
                      <c:pt idx="5">
                        <c:v>3.1213346848060652E-2</c:v>
                      </c:pt>
                      <c:pt idx="6">
                        <c:v>-7.273830126488634E-3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9F7-43C4-AFB2-964FBB08CBA4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3b'!$X$26</c15:sqref>
                        </c15:formulaRef>
                      </c:ext>
                    </c:extLst>
                    <c:strCache>
                      <c:ptCount val="1"/>
                      <c:pt idx="0">
                        <c:v>Portugal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3b'!$Y$26:$AE$26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4.5942849530289376E-2</c:v>
                      </c:pt>
                      <c:pt idx="1">
                        <c:v>4.5709059545928632E-3</c:v>
                      </c:pt>
                      <c:pt idx="2">
                        <c:v>-2.4713374364967455E-3</c:v>
                      </c:pt>
                      <c:pt idx="3">
                        <c:v>-1.7736041334480368E-2</c:v>
                      </c:pt>
                      <c:pt idx="4">
                        <c:v>1.3763086551179526E-3</c:v>
                      </c:pt>
                      <c:pt idx="5">
                        <c:v>-1.0517926682330425E-2</c:v>
                      </c:pt>
                      <c:pt idx="6">
                        <c:v>-4.1124245842284468E-3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9F7-43C4-AFB2-964FBB08CBA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3b'!$X$28</c15:sqref>
                        </c15:formulaRef>
                      </c:ext>
                    </c:extLst>
                    <c:strCache>
                      <c:ptCount val="1"/>
                      <c:pt idx="0">
                        <c:v>Slovakia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3b'!$Y$28:$AE$28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3.9799564070786886E-2</c:v>
                      </c:pt>
                      <c:pt idx="1">
                        <c:v>4.1637711289152612E-2</c:v>
                      </c:pt>
                      <c:pt idx="2">
                        <c:v>2.7942918740022193E-2</c:v>
                      </c:pt>
                      <c:pt idx="3">
                        <c:v>3.4241064720690773E-2</c:v>
                      </c:pt>
                      <c:pt idx="4">
                        <c:v>-1.1275079490477014E-2</c:v>
                      </c:pt>
                      <c:pt idx="5">
                        <c:v>2.8718394636089162E-3</c:v>
                      </c:pt>
                      <c:pt idx="6">
                        <c:v>-7.7177097180262999E-2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9F7-43C4-AFB2-964FBB08CBA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3b'!$X$30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3b'!$Y$3:$AE$3</c15:sqref>
                        </c15:formulaRef>
                      </c:ext>
                    </c:extLst>
                    <c:strCache>
                      <c:ptCount val="7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'indicator 3b'!$Y$30:$AE$30</c15:sqref>
                        </c15:formulaRef>
                      </c:ext>
                    </c:extLst>
                    <c:numCache>
                      <c:formatCode>#,#00%</c:formatCode>
                      <c:ptCount val="7"/>
                      <c:pt idx="0">
                        <c:v>2.0678719189284767E-2</c:v>
                      </c:pt>
                      <c:pt idx="1">
                        <c:v>-5.3824976811666092E-3</c:v>
                      </c:pt>
                      <c:pt idx="2">
                        <c:v>-1.1914329139685598E-2</c:v>
                      </c:pt>
                      <c:pt idx="3">
                        <c:v>-3.0698088997856754E-2</c:v>
                      </c:pt>
                      <c:pt idx="4">
                        <c:v>-2.0003238068622919E-2</c:v>
                      </c:pt>
                      <c:pt idx="5">
                        <c:v>-2.4497441204990422E-2</c:v>
                      </c:pt>
                      <c:pt idx="6">
                        <c:v>-1.3991813292100752E-2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9F7-43C4-AFB2-964FBB08CBA4}"/>
                  </c:ext>
                </c:extLst>
              </c15:ser>
            </c15:filteredLineSeries>
          </c:ext>
        </c:extLst>
      </c:lineChart>
      <c:catAx>
        <c:axId val="3833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83368496"/>
        <c:crossesAt val="-10"/>
        <c:auto val="1"/>
        <c:lblAlgn val="ctr"/>
        <c:lblOffset val="100"/>
        <c:noMultiLvlLbl val="0"/>
      </c:catAx>
      <c:valAx>
        <c:axId val="383368496"/>
        <c:scaling>
          <c:orientation val="minMax"/>
          <c:max val="5.000000000000001E-2"/>
          <c:min val="-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8336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test!$C$7</c:f>
              <c:strCache>
                <c:ptCount val="1"/>
                <c:pt idx="0">
                  <c:v>Heat demand 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test!$D$7:$J$7</c:f>
              <c:numCache>
                <c:formatCode>#,#00</c:formatCode>
                <c:ptCount val="7"/>
                <c:pt idx="0">
                  <c:v>100</c:v>
                </c:pt>
                <c:pt idx="1">
                  <c:v>97.13274336283186</c:v>
                </c:pt>
                <c:pt idx="2">
                  <c:v>96.601769911504419</c:v>
                </c:pt>
                <c:pt idx="3">
                  <c:v>97.840707964601776</c:v>
                </c:pt>
                <c:pt idx="4">
                  <c:v>98.088495575221245</c:v>
                </c:pt>
                <c:pt idx="5">
                  <c:v>97.486725663716811</c:v>
                </c:pt>
                <c:pt idx="6">
                  <c:v>97.238938053097343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E-4A91-8A2C-72B0AB481126}"/>
            </c:ext>
          </c:extLst>
        </c:ser>
        <c:ser>
          <c:idx val="2"/>
          <c:order val="2"/>
          <c:tx>
            <c:strRef>
              <c:f>test!$C$8</c:f>
              <c:strCache>
                <c:ptCount val="1"/>
                <c:pt idx="0">
                  <c:v>FEC HH 3 year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test!$D$8:$J$8</c:f>
              <c:numCache>
                <c:formatCode>#,#00</c:formatCode>
                <c:ptCount val="7"/>
                <c:pt idx="0">
                  <c:v>100</c:v>
                </c:pt>
                <c:pt idx="1">
                  <c:v>100.54577261063875</c:v>
                </c:pt>
                <c:pt idx="2">
                  <c:v>99.122502543230269</c:v>
                </c:pt>
                <c:pt idx="3">
                  <c:v>96.208065532714542</c:v>
                </c:pt>
                <c:pt idx="4">
                  <c:v>93.118631523454326</c:v>
                </c:pt>
                <c:pt idx="5">
                  <c:v>95.727430422924314</c:v>
                </c:pt>
                <c:pt idx="6">
                  <c:v>95.610151960669342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E-4A91-8A2C-72B0AB481126}"/>
            </c:ext>
          </c:extLst>
        </c:ser>
        <c:ser>
          <c:idx val="3"/>
          <c:order val="3"/>
          <c:tx>
            <c:strRef>
              <c:f>test!$C$9</c:f>
              <c:strCache>
                <c:ptCount val="1"/>
                <c:pt idx="0">
                  <c:v>hdd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test!$D$9:$J$9</c:f>
              <c:numCache>
                <c:formatCode>#,#00</c:formatCode>
                <c:ptCount val="7"/>
                <c:pt idx="0">
                  <c:v>100</c:v>
                </c:pt>
                <c:pt idx="1">
                  <c:v>108.12657833459053</c:v>
                </c:pt>
                <c:pt idx="2">
                  <c:v>85.307549768784213</c:v>
                </c:pt>
                <c:pt idx="3">
                  <c:v>92.474008723885731</c:v>
                </c:pt>
                <c:pt idx="4">
                  <c:v>98.303597782952352</c:v>
                </c:pt>
                <c:pt idx="5">
                  <c:v>95.765963727001406</c:v>
                </c:pt>
                <c:pt idx="6">
                  <c:v>89.449345708569737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8E-4A91-8A2C-72B0AB481126}"/>
            </c:ext>
          </c:extLst>
        </c:ser>
        <c:ser>
          <c:idx val="4"/>
          <c:order val="4"/>
          <c:tx>
            <c:strRef>
              <c:f>test!$C$10</c:f>
              <c:strCache>
                <c:ptCount val="1"/>
                <c:pt idx="0">
                  <c:v>heat demand cc pre capita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test!$D$10:$J$10</c:f>
              <c:numCache>
                <c:formatCode>#,#00</c:formatCode>
                <c:ptCount val="7"/>
                <c:pt idx="0">
                  <c:v>100</c:v>
                </c:pt>
                <c:pt idx="1">
                  <c:v>96.653942200597072</c:v>
                </c:pt>
                <c:pt idx="2">
                  <c:v>95.303841827525062</c:v>
                </c:pt>
                <c:pt idx="3">
                  <c:v>96.101771448768289</c:v>
                </c:pt>
                <c:pt idx="4">
                  <c:v>96.084568700935364</c:v>
                </c:pt>
                <c:pt idx="5">
                  <c:v>95.250065258016974</c:v>
                </c:pt>
                <c:pt idx="6">
                  <c:v>94.853032809202531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8E-4A91-8A2C-72B0AB481126}"/>
            </c:ext>
          </c:extLst>
        </c:ser>
        <c:ser>
          <c:idx val="5"/>
          <c:order val="5"/>
          <c:tx>
            <c:strRef>
              <c:f>test!$C$11</c:f>
              <c:strCache>
                <c:ptCount val="1"/>
                <c:pt idx="0">
                  <c:v>FEC 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test!$D$11:$J$11</c:f>
              <c:numCache>
                <c:formatCode>#,#00</c:formatCode>
                <c:ptCount val="7"/>
                <c:pt idx="0" formatCode="General">
                  <c:v>100</c:v>
                </c:pt>
                <c:pt idx="1">
                  <c:v>100.59059768485707</c:v>
                </c:pt>
                <c:pt idx="2">
                  <c:v>95.157098984171981</c:v>
                </c:pt>
                <c:pt idx="3">
                  <c:v>96.527285613040405</c:v>
                </c:pt>
                <c:pt idx="4">
                  <c:v>95.913064020789037</c:v>
                </c:pt>
                <c:pt idx="5">
                  <c:v>96.669029057406107</c:v>
                </c:pt>
                <c:pt idx="6">
                  <c:v>95.605953224663367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8E-4A91-8A2C-72B0AB481126}"/>
            </c:ext>
          </c:extLst>
        </c:ser>
        <c:ser>
          <c:idx val="6"/>
          <c:order val="6"/>
          <c:tx>
            <c:strRef>
              <c:f>test!$C$12</c:f>
              <c:strCache>
                <c:ptCount val="1"/>
                <c:pt idx="0">
                  <c:v>Heat demand per m2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test!$D$12:$J$12</c:f>
              <c:numCache>
                <c:formatCode>#,#00</c:formatCode>
                <c:ptCount val="7"/>
                <c:pt idx="0" formatCode="General">
                  <c:v>100</c:v>
                </c:pt>
                <c:pt idx="1">
                  <c:v>96.379448043304649</c:v>
                </c:pt>
                <c:pt idx="2">
                  <c:v>95.137101783654273</c:v>
                </c:pt>
                <c:pt idx="3">
                  <c:v>95.660661993078349</c:v>
                </c:pt>
                <c:pt idx="4">
                  <c:v>95.261336409619304</c:v>
                </c:pt>
                <c:pt idx="5">
                  <c:v>94.063359659242167</c:v>
                </c:pt>
                <c:pt idx="6">
                  <c:v>93.238086786760135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8E-4A91-8A2C-72B0AB48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29624"/>
        <c:axId val="565425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test!$C$6</c15:sqref>
                        </c15:formulaRef>
                      </c:ext>
                    </c:extLst>
                    <c:strCache>
                      <c:ptCount val="1"/>
                      <c:pt idx="0">
                        <c:v>France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test!$D$6:$J$6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8E-4A91-8A2C-72B0AB481126}"/>
                  </c:ext>
                </c:extLst>
              </c15:ser>
            </c15:filteredLineSeries>
          </c:ext>
        </c:extLst>
      </c:lineChart>
      <c:catAx>
        <c:axId val="56542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5360"/>
        <c:crosses val="autoZero"/>
        <c:auto val="1"/>
        <c:lblAlgn val="ctr"/>
        <c:lblOffset val="100"/>
        <c:noMultiLvlLbl val="0"/>
      </c:catAx>
      <c:valAx>
        <c:axId val="5654253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588099</xdr:colOff>
      <xdr:row>67</xdr:row>
      <xdr:rowOff>40823</xdr:rowOff>
    </xdr:from>
    <xdr:to>
      <xdr:col>17</xdr:col>
      <xdr:colOff>264250</xdr:colOff>
      <xdr:row>119</xdr:row>
      <xdr:rowOff>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A4094-A6CD-4FC2-97ED-6354C788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17417</xdr:colOff>
      <xdr:row>67</xdr:row>
      <xdr:rowOff>0</xdr:rowOff>
    </xdr:from>
    <xdr:to>
      <xdr:col>40</xdr:col>
      <xdr:colOff>85453</xdr:colOff>
      <xdr:row>119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0949EE-74F6-4650-BBBA-5124AAF3B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31</xdr:row>
      <xdr:rowOff>125730</xdr:rowOff>
    </xdr:from>
    <xdr:to>
      <xdr:col>21</xdr:col>
      <xdr:colOff>287654</xdr:colOff>
      <xdr:row>71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C4536-57A0-4A3E-A57A-B5C5A6554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331469</xdr:colOff>
      <xdr:row>31</xdr:row>
      <xdr:rowOff>129540</xdr:rowOff>
    </xdr:from>
    <xdr:to>
      <xdr:col>35</xdr:col>
      <xdr:colOff>276224</xdr:colOff>
      <xdr:row>69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96659-B0EC-4091-A145-7E3A6104D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13</xdr:row>
      <xdr:rowOff>114300</xdr:rowOff>
    </xdr:from>
    <xdr:to>
      <xdr:col>18</xdr:col>
      <xdr:colOff>228600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3E1C2-1281-47D7-9492-8ED2DD3BE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S_Server_2/Users/Stefan/AppData/Local/Temp/Consumption-of-household-per-m2-for-space-heating-at-normal-climate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3">
          <cell r="V3">
            <v>12.881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EAD9-6C43-46FF-BD58-E6B5349CDB96}">
  <dimension ref="A1:AJ65"/>
  <sheetViews>
    <sheetView tabSelected="1" topLeftCell="A37" zoomScale="70" zoomScaleNormal="70" workbookViewId="0">
      <selection activeCell="A61" sqref="A61"/>
    </sheetView>
  </sheetViews>
  <sheetFormatPr baseColWidth="10" defaultColWidth="8.83203125" defaultRowHeight="15"/>
  <cols>
    <col min="2" max="2" width="9.1640625" style="1" bestFit="1" customWidth="1"/>
    <col min="3" max="11" width="8.83203125" style="1"/>
    <col min="12" max="12" width="14.1640625" bestFit="1" customWidth="1"/>
    <col min="13" max="13" width="19.33203125" customWidth="1"/>
    <col min="14" max="14" width="9.33203125" style="1" customWidth="1"/>
    <col min="15" max="15" width="15.1640625" bestFit="1" customWidth="1"/>
    <col min="16" max="23" width="6.5" bestFit="1" customWidth="1"/>
    <col min="26" max="33" width="6.5" bestFit="1" customWidth="1"/>
  </cols>
  <sheetData>
    <row r="1" spans="1:15" s="1" customFormat="1">
      <c r="B1" s="1" t="s">
        <v>1</v>
      </c>
      <c r="L1" s="10"/>
      <c r="O1" s="8"/>
    </row>
    <row r="2" spans="1:15">
      <c r="A2" s="4"/>
      <c r="B2" s="15" t="s">
        <v>64</v>
      </c>
      <c r="C2" s="15"/>
      <c r="D2" s="15"/>
      <c r="E2" s="15"/>
      <c r="F2" s="15"/>
      <c r="G2" s="15"/>
      <c r="H2" s="15"/>
      <c r="I2" s="15"/>
      <c r="J2" s="15"/>
      <c r="K2" s="1" t="s">
        <v>30</v>
      </c>
    </row>
    <row r="3" spans="1:15">
      <c r="A3" s="4"/>
      <c r="B3" s="4">
        <v>2012</v>
      </c>
      <c r="C3" s="4">
        <f>B3+1</f>
        <v>2013</v>
      </c>
      <c r="D3" s="4">
        <f t="shared" ref="D3:I3" si="0">C3+1</f>
        <v>2014</v>
      </c>
      <c r="E3" s="4">
        <f t="shared" si="0"/>
        <v>2015</v>
      </c>
      <c r="F3" s="4">
        <f t="shared" si="0"/>
        <v>2016</v>
      </c>
      <c r="G3" s="4">
        <f t="shared" si="0"/>
        <v>2017</v>
      </c>
      <c r="H3" s="4">
        <f t="shared" si="0"/>
        <v>2018</v>
      </c>
      <c r="I3" s="4">
        <f t="shared" si="0"/>
        <v>2019</v>
      </c>
      <c r="K3" s="4" t="s">
        <v>66</v>
      </c>
    </row>
    <row r="4" spans="1:15">
      <c r="A4" s="6" t="str">
        <f>'Eurostat FEC  PEC HH'!A13</f>
        <v>Austria</v>
      </c>
      <c r="B4" s="16">
        <f>SUM('Eurostat FEC  PEC HH'!B13:D13)/3/1000</f>
        <v>32.166551999999996</v>
      </c>
      <c r="C4" s="16">
        <f>SUM('Eurostat FEC  PEC HH'!C13:E13)/3/1000</f>
        <v>31.905146666666667</v>
      </c>
      <c r="D4" s="16">
        <f>SUM('Eurostat FEC  PEC HH'!D13:F13)/3/1000</f>
        <v>31.513590000000001</v>
      </c>
      <c r="E4" s="16">
        <f>SUM('Eurostat FEC  PEC HH'!E13:G13)/3/1000</f>
        <v>31.508331333333331</v>
      </c>
      <c r="F4" s="16">
        <f>SUM('Eurostat FEC  PEC HH'!F13:H13)/3/1000</f>
        <v>31.496650333333335</v>
      </c>
      <c r="G4" s="16">
        <f>SUM('Eurostat FEC  PEC HH'!G13:I13)/3/1000</f>
        <v>32.168987999999999</v>
      </c>
      <c r="H4" s="16">
        <f>SUM('Eurostat FEC  PEC HH'!H13:J13)/3/1000</f>
        <v>32.218842666666667</v>
      </c>
      <c r="I4" s="16">
        <f>SUM('Eurostat FEC  PEC HH'!I13:K13)/3/1000</f>
        <v>32.271757666666666</v>
      </c>
      <c r="K4" s="5">
        <v>30.763000000000002</v>
      </c>
    </row>
    <row r="5" spans="1:15">
      <c r="A5" s="6" t="str">
        <f>'Eurostat FEC  PEC HH'!A14</f>
        <v>Belgium</v>
      </c>
      <c r="B5" s="16">
        <f>SUM('Eurostat FEC  PEC HH'!B14:D14)/3/1000</f>
        <v>50.750903666666673</v>
      </c>
      <c r="C5" s="16">
        <f>SUM('Eurostat FEC  PEC HH'!C14:E14)/3/1000</f>
        <v>49.138451333333329</v>
      </c>
      <c r="D5" s="16">
        <f>SUM('Eurostat FEC  PEC HH'!D14:F14)/3/1000</f>
        <v>47.593693999999999</v>
      </c>
      <c r="E5" s="16">
        <f>SUM('Eurostat FEC  PEC HH'!E14:G14)/3/1000</f>
        <v>47.016087333333331</v>
      </c>
      <c r="F5" s="16">
        <f>SUM('Eurostat FEC  PEC HH'!F14:H14)/3/1000</f>
        <v>46.948000666666658</v>
      </c>
      <c r="G5" s="16">
        <f>SUM('Eurostat FEC  PEC HH'!G14:I14)/3/1000</f>
        <v>48.105561333333341</v>
      </c>
      <c r="H5" s="16">
        <f>SUM('Eurostat FEC  PEC HH'!H14:J14)/3/1000</f>
        <v>48.406369666666663</v>
      </c>
      <c r="I5" s="16">
        <f>SUM('Eurostat FEC  PEC HH'!I14:K14)/3/1000</f>
        <v>48.393598999999995</v>
      </c>
      <c r="K5" s="5">
        <v>42.7</v>
      </c>
    </row>
    <row r="6" spans="1:15">
      <c r="A6" s="6" t="str">
        <f>'Eurostat FEC  PEC HH'!A15</f>
        <v>Bulgaria</v>
      </c>
      <c r="B6" s="16">
        <f>SUM('Eurostat FEC  PEC HH'!B15:D15)/3/1000</f>
        <v>17.934730333333338</v>
      </c>
      <c r="C6" s="16">
        <f>SUM('Eurostat FEC  PEC HH'!C15:E15)/3/1000</f>
        <v>17.636524999999999</v>
      </c>
      <c r="D6" s="16">
        <f>SUM('Eurostat FEC  PEC HH'!D15:F15)/3/1000</f>
        <v>17.197354000000001</v>
      </c>
      <c r="E6" s="16">
        <f>SUM('Eurostat FEC  PEC HH'!E15:G15)/3/1000</f>
        <v>17.239849666666665</v>
      </c>
      <c r="F6" s="16">
        <f>SUM('Eurostat FEC  PEC HH'!F15:H15)/3/1000</f>
        <v>17.626867333333333</v>
      </c>
      <c r="G6" s="16">
        <f>SUM('Eurostat FEC  PEC HH'!G15:I15)/3/1000</f>
        <v>17.981711999999998</v>
      </c>
      <c r="H6" s="16">
        <f>SUM('Eurostat FEC  PEC HH'!H15:J15)/3/1000</f>
        <v>18.118560333333331</v>
      </c>
      <c r="I6" s="16">
        <f>SUM('Eurostat FEC  PEC HH'!I15:K15)/3/1000</f>
        <v>18.303104333333334</v>
      </c>
      <c r="K6" s="5">
        <v>17.46</v>
      </c>
    </row>
    <row r="7" spans="1:15">
      <c r="A7" s="6" t="str">
        <f>'Eurostat FEC  PEC HH'!A16</f>
        <v>Croatia</v>
      </c>
      <c r="B7" s="16">
        <f>SUM('Eurostat FEC  PEC HH'!B16:D16)/3/1000</f>
        <v>8.5618953333333341</v>
      </c>
      <c r="C7" s="16">
        <f>SUM('Eurostat FEC  PEC HH'!C16:E16)/3/1000</f>
        <v>8.2759150000000012</v>
      </c>
      <c r="D7" s="16">
        <f>SUM('Eurostat FEC  PEC HH'!D16:F16)/3/1000</f>
        <v>7.9257720000000003</v>
      </c>
      <c r="E7" s="16">
        <f>SUM('Eurostat FEC  PEC HH'!E16:G16)/3/1000</f>
        <v>7.8523956666666663</v>
      </c>
      <c r="F7" s="16">
        <f>SUM('Eurostat FEC  PEC HH'!F16:H16)/3/1000</f>
        <v>7.8673123333333326</v>
      </c>
      <c r="G7" s="16">
        <f>SUM('Eurostat FEC  PEC HH'!G16:I16)/3/1000</f>
        <v>8.1116063333333326</v>
      </c>
      <c r="H7" s="16">
        <f>SUM('Eurostat FEC  PEC HH'!H16:J16)/3/1000</f>
        <v>8.1840860000000006</v>
      </c>
      <c r="I7" s="16">
        <f>SUM('Eurostat FEC  PEC HH'!I16:K16)/3/1000</f>
        <v>8.2388659999999998</v>
      </c>
      <c r="K7" s="5">
        <v>8.23</v>
      </c>
    </row>
    <row r="8" spans="1:15">
      <c r="A8" s="6" t="str">
        <f>'Eurostat FEC  PEC HH'!A17</f>
        <v>Cyprus</v>
      </c>
      <c r="B8" s="16">
        <f>SUM('Eurostat FEC  PEC HH'!B17:D17)/3/1000</f>
        <v>2.6075730000000004</v>
      </c>
      <c r="C8" s="16">
        <f>SUM('Eurostat FEC  PEC HH'!C17:E17)/3/1000</f>
        <v>2.4413606666666667</v>
      </c>
      <c r="D8" s="16">
        <f>SUM('Eurostat FEC  PEC HH'!D17:F17)/3/1000</f>
        <v>2.3001346666666667</v>
      </c>
      <c r="E8" s="16">
        <f>SUM('Eurostat FEC  PEC HH'!E17:G17)/3/1000</f>
        <v>2.2250730000000001</v>
      </c>
      <c r="F8" s="16">
        <f>SUM('Eurostat FEC  PEC HH'!F17:H17)/3/1000</f>
        <v>2.3082793333333336</v>
      </c>
      <c r="G8" s="16">
        <f>SUM('Eurostat FEC  PEC HH'!G17:I17)/3/1000</f>
        <v>2.4123203333333332</v>
      </c>
      <c r="H8" s="16">
        <f>SUM('Eurostat FEC  PEC HH'!H17:J17)/3/1000</f>
        <v>2.5030903333333336</v>
      </c>
      <c r="I8" s="16">
        <f>SUM('Eurostat FEC  PEC HH'!I17:K17)/3/1000</f>
        <v>2.5414433333333331</v>
      </c>
      <c r="K8" s="5">
        <v>2.4</v>
      </c>
    </row>
    <row r="9" spans="1:15">
      <c r="A9" s="6" t="str">
        <f>'Eurostat FEC  PEC HH'!A18</f>
        <v>Czechia</v>
      </c>
      <c r="B9" s="16">
        <f>SUM('Eurostat FEC  PEC HH'!B18:D18)/3/1000</f>
        <v>41.263968666666671</v>
      </c>
      <c r="C9" s="16">
        <f>SUM('Eurostat FEC  PEC HH'!C18:E18)/3/1000</f>
        <v>40.641218333333327</v>
      </c>
      <c r="D9" s="16">
        <f>SUM('Eurostat FEC  PEC HH'!D18:F18)/3/1000</f>
        <v>40.011060000000001</v>
      </c>
      <c r="E9" s="16">
        <f>SUM('Eurostat FEC  PEC HH'!E18:G18)/3/1000</f>
        <v>39.696903666666664</v>
      </c>
      <c r="F9" s="16">
        <f>SUM('Eurostat FEC  PEC HH'!F18:H18)/3/1000</f>
        <v>39.386246999999997</v>
      </c>
      <c r="G9" s="16">
        <f>SUM('Eurostat FEC  PEC HH'!G18:I18)/3/1000</f>
        <v>39.844233666666668</v>
      </c>
      <c r="H9" s="16">
        <f>SUM('Eurostat FEC  PEC HH'!H18:J18)/3/1000</f>
        <v>40.162613666666665</v>
      </c>
      <c r="I9" s="16">
        <f>SUM('Eurostat FEC  PEC HH'!I18:K18)/3/1000</f>
        <v>40.287505666666661</v>
      </c>
      <c r="K9" s="5">
        <v>41.44</v>
      </c>
    </row>
    <row r="10" spans="1:15">
      <c r="A10" s="6" t="str">
        <f>'Eurostat FEC  PEC HH'!A19</f>
        <v>Denmark</v>
      </c>
      <c r="B10" s="16">
        <f>SUM('Eurostat FEC  PEC HH'!B19:D19)/3/1000</f>
        <v>18.787475666666666</v>
      </c>
      <c r="C10" s="16">
        <f>SUM('Eurostat FEC  PEC HH'!C19:E19)/3/1000</f>
        <v>18.06148833333333</v>
      </c>
      <c r="D10" s="16">
        <f>SUM('Eurostat FEC  PEC HH'!D19:F19)/3/1000</f>
        <v>17.528452666666663</v>
      </c>
      <c r="E10" s="16">
        <f>SUM('Eurostat FEC  PEC HH'!E19:G19)/3/1000</f>
        <v>17.220884999999999</v>
      </c>
      <c r="F10" s="16">
        <f>SUM('Eurostat FEC  PEC HH'!F19:H19)/3/1000</f>
        <v>17.052778000000004</v>
      </c>
      <c r="G10" s="16">
        <f>SUM('Eurostat FEC  PEC HH'!G19:I19)/3/1000</f>
        <v>17.220355999999999</v>
      </c>
      <c r="H10" s="16">
        <f>SUM('Eurostat FEC  PEC HH'!H19:J19)/3/1000</f>
        <v>17.387456666666665</v>
      </c>
      <c r="I10" s="16">
        <f>SUM('Eurostat FEC  PEC HH'!I19:K19)/3/1000</f>
        <v>17.217105</v>
      </c>
      <c r="K10" s="5">
        <v>18.329999999999998</v>
      </c>
    </row>
    <row r="11" spans="1:15">
      <c r="A11" s="6" t="str">
        <f>'Eurostat FEC  PEC HH'!A20</f>
        <v>Estonia</v>
      </c>
      <c r="B11" s="16">
        <f>SUM('Eurostat FEC  PEC HH'!B20:D20)/3/1000</f>
        <v>5.5272236666666661</v>
      </c>
      <c r="C11" s="16">
        <f>SUM('Eurostat FEC  PEC HH'!C20:E20)/3/1000</f>
        <v>5.6646630000000009</v>
      </c>
      <c r="D11" s="16">
        <f>SUM('Eurostat FEC  PEC HH'!D20:F20)/3/1000</f>
        <v>5.6963756666666665</v>
      </c>
      <c r="E11" s="16">
        <f>SUM('Eurostat FEC  PEC HH'!E20:G20)/3/1000</f>
        <v>5.6693656666666676</v>
      </c>
      <c r="F11" s="16">
        <f>SUM('Eurostat FEC  PEC HH'!F20:H20)/3/1000</f>
        <v>5.6448530000000003</v>
      </c>
      <c r="G11" s="16">
        <f>SUM('Eurostat FEC  PEC HH'!G20:I20)/3/1000</f>
        <v>5.6277586666666677</v>
      </c>
      <c r="H11" s="16">
        <f>SUM('Eurostat FEC  PEC HH'!H20:J20)/3/1000</f>
        <v>5.8675303333333328</v>
      </c>
      <c r="I11" s="16">
        <f>SUM('Eurostat FEC  PEC HH'!I20:K20)/3/1000</f>
        <v>5.4705080000000006</v>
      </c>
      <c r="K11" s="5">
        <v>5.49</v>
      </c>
    </row>
    <row r="12" spans="1:15">
      <c r="A12" s="6" t="str">
        <f>'Eurostat FEC  PEC HH'!A21</f>
        <v>Finland</v>
      </c>
      <c r="B12" s="16">
        <f>SUM('Eurostat FEC  PEC HH'!B21:D21)/3/1000</f>
        <v>34.206208333333336</v>
      </c>
      <c r="C12" s="16">
        <f>SUM('Eurostat FEC  PEC HH'!C21:E21)/3/1000</f>
        <v>33.053612000000001</v>
      </c>
      <c r="D12" s="16">
        <f>SUM('Eurostat FEC  PEC HH'!D21:F21)/3/1000</f>
        <v>32.545393666666669</v>
      </c>
      <c r="E12" s="16">
        <f>SUM('Eurostat FEC  PEC HH'!E21:G21)/3/1000</f>
        <v>31.948593000000006</v>
      </c>
      <c r="F12" s="16">
        <f>SUM('Eurostat FEC  PEC HH'!F21:H21)/3/1000</f>
        <v>32.025857000000002</v>
      </c>
      <c r="G12" s="16">
        <f>SUM('Eurostat FEC  PEC HH'!G21:I21)/3/1000</f>
        <v>31.830822999999999</v>
      </c>
      <c r="H12" s="16">
        <f>SUM('Eurostat FEC  PEC HH'!H21:J21)/3/1000</f>
        <v>32.348742666666666</v>
      </c>
      <c r="I12" s="16">
        <f>SUM('Eurostat FEC  PEC HH'!I21:K21)/3/1000</f>
        <v>32.295307999999999</v>
      </c>
      <c r="K12" s="5">
        <v>34.82</v>
      </c>
    </row>
    <row r="13" spans="1:15">
      <c r="A13" s="6" t="str">
        <f>'Eurostat FEC  PEC HH'!A22</f>
        <v>France</v>
      </c>
      <c r="B13" s="16">
        <f>SUM('Eurostat FEC  PEC HH'!B22:D22)/3/1000</f>
        <v>250.87707733333332</v>
      </c>
      <c r="C13" s="16">
        <f>SUM('Eurostat FEC  PEC HH'!C22:E22)/3/1000</f>
        <v>249.54490666666663</v>
      </c>
      <c r="D13" s="16">
        <f>SUM('Eurostat FEC  PEC HH'!D22:F22)/3/1000</f>
        <v>246.44758533333336</v>
      </c>
      <c r="E13" s="16">
        <f>SUM('Eurostat FEC  PEC HH'!E22:G22)/3/1000</f>
        <v>244.87259166666666</v>
      </c>
      <c r="F13" s="16">
        <f>SUM('Eurostat FEC  PEC HH'!F22:H22)/3/1000</f>
        <v>241.37354566666667</v>
      </c>
      <c r="G13" s="16">
        <f>SUM('Eurostat FEC  PEC HH'!G22:I22)/3/1000</f>
        <v>241.17286733333333</v>
      </c>
      <c r="H13" s="16">
        <f>SUM('Eurostat FEC  PEC HH'!H22:J22)/3/1000</f>
        <v>239.37017033333331</v>
      </c>
      <c r="I13" s="16">
        <f>SUM('Eurostat FEC  PEC HH'!I22:K22)/3/1000</f>
        <v>237.80519633333336</v>
      </c>
      <c r="K13" s="5">
        <v>202.2</v>
      </c>
    </row>
    <row r="14" spans="1:15">
      <c r="A14" s="6" t="str">
        <f>'Eurostat FEC  PEC HH'!A23</f>
        <v>Germany (until 1990 former territory of the FRG)</v>
      </c>
      <c r="B14" s="16">
        <f>SUM('Eurostat FEC  PEC HH'!B23:D23)/3/1000</f>
        <v>304.69181633333335</v>
      </c>
      <c r="C14" s="16">
        <f>SUM('Eurostat FEC  PEC HH'!C23:E23)/3/1000</f>
        <v>302.40303566666671</v>
      </c>
      <c r="D14" s="16">
        <f>SUM('Eurostat FEC  PEC HH'!D23:F23)/3/1000</f>
        <v>301.00409366666668</v>
      </c>
      <c r="E14" s="16">
        <f>SUM('Eurostat FEC  PEC HH'!E23:G23)/3/1000</f>
        <v>299.27255500000001</v>
      </c>
      <c r="F14" s="16">
        <f>SUM('Eurostat FEC  PEC HH'!F23:H23)/3/1000</f>
        <v>295.71824833333329</v>
      </c>
      <c r="G14" s="16">
        <f>SUM('Eurostat FEC  PEC HH'!G23:I23)/3/1000</f>
        <v>297.22522999999995</v>
      </c>
      <c r="H14" s="16">
        <f>SUM('Eurostat FEC  PEC HH'!H23:J23)/3/1000</f>
        <v>295.96458400000006</v>
      </c>
      <c r="I14" s="16">
        <f>SUM('Eurostat FEC  PEC HH'!I23:K23)/3/1000</f>
        <v>290.99417333333332</v>
      </c>
      <c r="K14" s="5">
        <v>216</v>
      </c>
    </row>
    <row r="15" spans="1:15">
      <c r="A15" s="6" t="str">
        <f>'Eurostat FEC  PEC HH'!A24</f>
        <v>Greece</v>
      </c>
      <c r="B15" s="16">
        <f>SUM('Eurostat FEC  PEC HH'!B24:D24)/3/1000</f>
        <v>26.809827666666667</v>
      </c>
      <c r="C15" s="16">
        <f>SUM('Eurostat FEC  PEC HH'!C24:E24)/3/1000</f>
        <v>25.536904333333336</v>
      </c>
      <c r="D15" s="16">
        <f>SUM('Eurostat FEC  PEC HH'!D24:F24)/3/1000</f>
        <v>24.415022666666669</v>
      </c>
      <c r="E15" s="16">
        <f>SUM('Eurostat FEC  PEC HH'!E24:G24)/3/1000</f>
        <v>23.36520033333333</v>
      </c>
      <c r="F15" s="16">
        <f>SUM('Eurostat FEC  PEC HH'!F24:H24)/3/1000</f>
        <v>23.246540333333336</v>
      </c>
      <c r="G15" s="16">
        <f>SUM('Eurostat FEC  PEC HH'!G24:I24)/3/1000</f>
        <v>23.228745333333336</v>
      </c>
      <c r="H15" s="16">
        <f>SUM('Eurostat FEC  PEC HH'!H24:J24)/3/1000</f>
        <v>22.964028666666668</v>
      </c>
      <c r="I15" s="16">
        <f>SUM('Eurostat FEC  PEC HH'!I24:K24)/3/1000</f>
        <v>23.363712666666672</v>
      </c>
      <c r="K15" s="5">
        <v>21</v>
      </c>
    </row>
    <row r="16" spans="1:15">
      <c r="A16" s="6" t="str">
        <f>'Eurostat FEC  PEC HH'!A25</f>
        <v>Hungary</v>
      </c>
      <c r="B16" s="16">
        <f>SUM('Eurostat FEC  PEC HH'!B25:D25)/3/1000</f>
        <v>24.047613666666667</v>
      </c>
      <c r="C16" s="16">
        <f>SUM('Eurostat FEC  PEC HH'!C25:E25)/3/1000</f>
        <v>23.309977333333332</v>
      </c>
      <c r="D16" s="16">
        <f>SUM('Eurostat FEC  PEC HH'!D25:F25)/3/1000</f>
        <v>22.511360333333332</v>
      </c>
      <c r="E16" s="16">
        <f>SUM('Eurostat FEC  PEC HH'!E25:G25)/3/1000</f>
        <v>22.566053666666662</v>
      </c>
      <c r="F16" s="16">
        <f>SUM('Eurostat FEC  PEC HH'!F25:H25)/3/1000</f>
        <v>22.982536666666668</v>
      </c>
      <c r="G16" s="16">
        <f>SUM('Eurostat FEC  PEC HH'!G25:I25)/3/1000</f>
        <v>23.805128666666668</v>
      </c>
      <c r="H16" s="16">
        <f>SUM('Eurostat FEC  PEC HH'!H25:J25)/3/1000</f>
        <v>24.198887333333332</v>
      </c>
      <c r="I16" s="16">
        <f>SUM('Eurostat FEC  PEC HH'!I25:K25)/3/1000</f>
        <v>24.505262999999996</v>
      </c>
      <c r="K16" s="5">
        <v>30.66</v>
      </c>
    </row>
    <row r="17" spans="1:14">
      <c r="A17" s="6" t="str">
        <f>'Eurostat FEC  PEC HH'!A26</f>
        <v>Ireland</v>
      </c>
      <c r="B17" s="16">
        <f>SUM('Eurostat FEC  PEC HH'!B26:D26)/3/1000</f>
        <v>13.978659999999998</v>
      </c>
      <c r="C17" s="16">
        <f>SUM('Eurostat FEC  PEC HH'!C26:E26)/3/1000</f>
        <v>13.442903666666664</v>
      </c>
      <c r="D17" s="16">
        <f>SUM('Eurostat FEC  PEC HH'!D26:F26)/3/1000</f>
        <v>13.357394666666668</v>
      </c>
      <c r="E17" s="16">
        <f>SUM('Eurostat FEC  PEC HH'!E26:G26)/3/1000</f>
        <v>13.443114333333334</v>
      </c>
      <c r="F17" s="16">
        <f>SUM('Eurostat FEC  PEC HH'!F26:H26)/3/1000</f>
        <v>13.957220999999999</v>
      </c>
      <c r="G17" s="16">
        <f>SUM('Eurostat FEC  PEC HH'!G26:I26)/3/1000</f>
        <v>14.348767333333331</v>
      </c>
      <c r="H17" s="16">
        <f>SUM('Eurostat FEC  PEC HH'!H26:J26)/3/1000</f>
        <v>14.586382333333333</v>
      </c>
      <c r="I17" s="16">
        <f>SUM('Eurostat FEC  PEC HH'!I26:K26)/3/1000</f>
        <v>14.594497666666667</v>
      </c>
      <c r="K17" s="5">
        <v>13.7</v>
      </c>
    </row>
    <row r="18" spans="1:14">
      <c r="A18" s="6" t="str">
        <f>'Eurostat FEC  PEC HH'!A27</f>
        <v>Italy</v>
      </c>
      <c r="B18" s="16">
        <f>SUM('Eurostat FEC  PEC HH'!B27:D27)/3/1000</f>
        <v>161.94991533333334</v>
      </c>
      <c r="C18" s="16">
        <f>SUM('Eurostat FEC  PEC HH'!C27:E27)/3/1000</f>
        <v>156.87233333333333</v>
      </c>
      <c r="D18" s="16">
        <f>SUM('Eurostat FEC  PEC HH'!D27:F27)/3/1000</f>
        <v>150.42356933333332</v>
      </c>
      <c r="E18" s="16">
        <f>SUM('Eurostat FEC  PEC HH'!E27:G27)/3/1000</f>
        <v>147.94475833333334</v>
      </c>
      <c r="F18" s="16">
        <f>SUM('Eurostat FEC  PEC HH'!F27:H27)/3/1000</f>
        <v>146.58453633333332</v>
      </c>
      <c r="G18" s="16">
        <f>SUM('Eurostat FEC  PEC HH'!G27:I27)/3/1000</f>
        <v>148.68095866666667</v>
      </c>
      <c r="H18" s="16">
        <f>SUM('Eurostat FEC  PEC HH'!H27:J27)/3/1000</f>
        <v>148.05292133333333</v>
      </c>
      <c r="I18" s="16">
        <f>SUM('Eurostat FEC  PEC HH'!I27:K27)/3/1000</f>
        <v>147.36058166666666</v>
      </c>
      <c r="K18" s="5">
        <v>125.1</v>
      </c>
    </row>
    <row r="19" spans="1:14">
      <c r="A19" s="6" t="str">
        <f>'Eurostat FEC  PEC HH'!A28</f>
        <v>Latvia</v>
      </c>
      <c r="B19" s="16">
        <f>SUM('Eurostat FEC  PEC HH'!B28:D28)/3/1000</f>
        <v>4.4254499999999997</v>
      </c>
      <c r="C19" s="16">
        <f>SUM('Eurostat FEC  PEC HH'!C28:E28)/3/1000</f>
        <v>4.3596206666666664</v>
      </c>
      <c r="D19" s="16">
        <f>SUM('Eurostat FEC  PEC HH'!D28:F28)/3/1000</f>
        <v>4.3856639999999993</v>
      </c>
      <c r="E19" s="16">
        <f>SUM('Eurostat FEC  PEC HH'!E28:G28)/3/1000</f>
        <v>4.3278856666666661</v>
      </c>
      <c r="F19" s="16">
        <f>SUM('Eurostat FEC  PEC HH'!F28:H28)/3/1000</f>
        <v>4.3065296666666661</v>
      </c>
      <c r="G19" s="16">
        <f>SUM('Eurostat FEC  PEC HH'!G28:I28)/3/1000</f>
        <v>4.3421209999999997</v>
      </c>
      <c r="H19" s="16">
        <f>SUM('Eurostat FEC  PEC HH'!H28:J28)/3/1000</f>
        <v>4.4838550000000001</v>
      </c>
      <c r="I19" s="16">
        <f>SUM('Eurostat FEC  PEC HH'!I28:K28)/3/1000</f>
        <v>4.5720576666666668</v>
      </c>
      <c r="K19" s="5">
        <v>4.08</v>
      </c>
    </row>
    <row r="20" spans="1:14">
      <c r="A20" s="6" t="str">
        <f>'Eurostat FEC  PEC HH'!A29</f>
        <v>Lithuania</v>
      </c>
      <c r="B20" s="16">
        <f>SUM('Eurostat FEC  PEC HH'!B29:D29)/3/1000</f>
        <v>6.0191293333333329</v>
      </c>
      <c r="C20" s="16">
        <f>SUM('Eurostat FEC  PEC HH'!C29:E29)/3/1000</f>
        <v>5.8978656666666671</v>
      </c>
      <c r="D20" s="16">
        <f>SUM('Eurostat FEC  PEC HH'!D29:F29)/3/1000</f>
        <v>5.8466853333333342</v>
      </c>
      <c r="E20" s="16">
        <f>SUM('Eurostat FEC  PEC HH'!E29:G29)/3/1000</f>
        <v>5.7829939999999995</v>
      </c>
      <c r="F20" s="16">
        <f>SUM('Eurostat FEC  PEC HH'!F29:H29)/3/1000</f>
        <v>5.861756333333334</v>
      </c>
      <c r="G20" s="16">
        <f>SUM('Eurostat FEC  PEC HH'!G29:I29)/3/1000</f>
        <v>5.9980279999999997</v>
      </c>
      <c r="H20" s="16">
        <f>SUM('Eurostat FEC  PEC HH'!H29:J29)/3/1000</f>
        <v>6.1901916666666663</v>
      </c>
      <c r="I20" s="16">
        <f>SUM('Eurostat FEC  PEC HH'!I29:K29)/3/1000</f>
        <v>6.2691166666666662</v>
      </c>
      <c r="K20" s="5">
        <v>5.46</v>
      </c>
    </row>
    <row r="21" spans="1:14">
      <c r="A21" s="6" t="str">
        <f>'Eurostat FEC  PEC HH'!A30</f>
        <v>Luxembourg</v>
      </c>
      <c r="B21" s="16">
        <f>SUM('Eurostat FEC  PEC HH'!B30:D30)/3/1000</f>
        <v>4.5211456666666665</v>
      </c>
      <c r="C21" s="16">
        <f>SUM('Eurostat FEC  PEC HH'!C30:E30)/3/1000</f>
        <v>4.4161313333333325</v>
      </c>
      <c r="D21" s="16">
        <f>SUM('Eurostat FEC  PEC HH'!D30:F30)/3/1000</f>
        <v>4.3009113333333335</v>
      </c>
      <c r="E21" s="16">
        <f>SUM('Eurostat FEC  PEC HH'!E30:G30)/3/1000</f>
        <v>4.2093996666666671</v>
      </c>
      <c r="F21" s="16">
        <f>SUM('Eurostat FEC  PEC HH'!F30:H30)/3/1000</f>
        <v>4.1616030000000004</v>
      </c>
      <c r="G21" s="16">
        <f>SUM('Eurostat FEC  PEC HH'!G30:I30)/3/1000</f>
        <v>4.1966640000000002</v>
      </c>
      <c r="H21" s="16">
        <f>SUM('Eurostat FEC  PEC HH'!H30:J30)/3/1000</f>
        <v>4.3034010000000009</v>
      </c>
      <c r="I21" s="16">
        <f>SUM('Eurostat FEC  PEC HH'!I30:K30)/3/1000</f>
        <v>4.418655666666667</v>
      </c>
      <c r="K21" s="5" t="s">
        <v>11</v>
      </c>
    </row>
    <row r="22" spans="1:14">
      <c r="A22" s="6" t="str">
        <f>'Eurostat FEC  PEC HH'!A31</f>
        <v>Malta</v>
      </c>
      <c r="B22" s="16">
        <f>SUM('Eurostat FEC  PEC HH'!B31:D31)/3/1000</f>
        <v>0.94267200000000007</v>
      </c>
      <c r="C22" s="16">
        <f>SUM('Eurostat FEC  PEC HH'!C31:E31)/3/1000</f>
        <v>0.92439666666666664</v>
      </c>
      <c r="D22" s="16">
        <f>SUM('Eurostat FEC  PEC HH'!D31:F31)/3/1000</f>
        <v>0.91086700000000009</v>
      </c>
      <c r="E22" s="16">
        <f>SUM('Eurostat FEC  PEC HH'!E31:G31)/3/1000</f>
        <v>0.83798400000000006</v>
      </c>
      <c r="F22" s="16">
        <f>SUM('Eurostat FEC  PEC HH'!F31:H31)/3/1000</f>
        <v>0.78296366666666661</v>
      </c>
      <c r="G22" s="16">
        <f>SUM('Eurostat FEC  PEC HH'!G31:I31)/3/1000</f>
        <v>0.75561633333333333</v>
      </c>
      <c r="H22" s="16">
        <f>SUM('Eurostat FEC  PEC HH'!H31:J31)/3/1000</f>
        <v>0.77972866666666674</v>
      </c>
      <c r="I22" s="16">
        <f>SUM('Eurostat FEC  PEC HH'!I31:K31)/3/1000</f>
        <v>0.83462333333333338</v>
      </c>
      <c r="K22" s="5">
        <v>1.05</v>
      </c>
    </row>
    <row r="23" spans="1:14">
      <c r="A23" s="6" t="str">
        <f>'Eurostat FEC  PEC HH'!A32</f>
        <v>Netherlands</v>
      </c>
      <c r="B23" s="16">
        <f>SUM('Eurostat FEC  PEC HH'!B32:D32)/3/1000</f>
        <v>68.506088999999989</v>
      </c>
      <c r="C23" s="16">
        <f>SUM('Eurostat FEC  PEC HH'!C32:E32)/3/1000</f>
        <v>66.669786666666667</v>
      </c>
      <c r="D23" s="16">
        <f>SUM('Eurostat FEC  PEC HH'!D32:F32)/3/1000</f>
        <v>65.091011333333341</v>
      </c>
      <c r="E23" s="16">
        <f>SUM('Eurostat FEC  PEC HH'!E32:G32)/3/1000</f>
        <v>64.140592333333331</v>
      </c>
      <c r="F23" s="16">
        <f>SUM('Eurostat FEC  PEC HH'!F32:H32)/3/1000</f>
        <v>63.700024333333332</v>
      </c>
      <c r="G23" s="16">
        <f>SUM('Eurostat FEC  PEC HH'!G32:I32)/3/1000</f>
        <v>64.566302666666658</v>
      </c>
      <c r="H23" s="16">
        <f>SUM('Eurostat FEC  PEC HH'!H32:J32)/3/1000</f>
        <v>64.678663666666665</v>
      </c>
      <c r="I23" s="16">
        <f>SUM('Eurostat FEC  PEC HH'!I32:K32)/3/1000</f>
        <v>64.203186333333335</v>
      </c>
      <c r="K23" s="5">
        <v>46.57</v>
      </c>
    </row>
    <row r="24" spans="1:14">
      <c r="A24" s="6" t="str">
        <f>'Eurostat FEC  PEC HH'!A33</f>
        <v>Poland</v>
      </c>
      <c r="B24" s="16">
        <f>SUM('Eurostat FEC  PEC HH'!B33:D33)/3/1000</f>
        <v>95.303196666666651</v>
      </c>
      <c r="C24" s="16">
        <f>SUM('Eurostat FEC  PEC HH'!C33:E33)/3/1000</f>
        <v>94.249831999999998</v>
      </c>
      <c r="D24" s="16">
        <f>SUM('Eurostat FEC  PEC HH'!D33:F33)/3/1000</f>
        <v>91.898348666666664</v>
      </c>
      <c r="E24" s="16">
        <f>SUM('Eurostat FEC  PEC HH'!E33:G33)/3/1000</f>
        <v>90.983418</v>
      </c>
      <c r="F24" s="16">
        <f>SUM('Eurostat FEC  PEC HH'!F33:H33)/3/1000</f>
        <v>91.460284666666695</v>
      </c>
      <c r="G24" s="16">
        <f>SUM('Eurostat FEC  PEC HH'!G33:I33)/3/1000</f>
        <v>94.661185000000003</v>
      </c>
      <c r="H24" s="16">
        <f>SUM('Eurostat FEC  PEC HH'!H33:J33)/3/1000</f>
        <v>98.308777000000006</v>
      </c>
      <c r="I24" s="16">
        <f>SUM('Eurostat FEC  PEC HH'!I33:K33)/3/1000</f>
        <v>99.409048333333345</v>
      </c>
      <c r="K24" s="5">
        <v>91.3</v>
      </c>
    </row>
    <row r="25" spans="1:14">
      <c r="A25" s="6" t="str">
        <f>'Eurostat FEC  PEC HH'!A34</f>
        <v>Portugal</v>
      </c>
      <c r="B25" s="16">
        <f>SUM('Eurostat FEC  PEC HH'!B34:D34)/3/1000</f>
        <v>21.903339333333339</v>
      </c>
      <c r="C25" s="16">
        <f>SUM('Eurostat FEC  PEC HH'!C34:E34)/3/1000</f>
        <v>21.364157000000002</v>
      </c>
      <c r="D25" s="16">
        <f>SUM('Eurostat FEC  PEC HH'!D34:F34)/3/1000</f>
        <v>20.920184999999996</v>
      </c>
      <c r="E25" s="16">
        <f>SUM('Eurostat FEC  PEC HH'!E34:G34)/3/1000</f>
        <v>21.122498666666665</v>
      </c>
      <c r="F25" s="16">
        <f>SUM('Eurostat FEC  PEC HH'!F34:H34)/3/1000</f>
        <v>21.365627666666665</v>
      </c>
      <c r="G25" s="16">
        <f>SUM('Eurostat FEC  PEC HH'!G34:I34)/3/1000</f>
        <v>22.08011333333333</v>
      </c>
      <c r="H25" s="16">
        <f>SUM('Eurostat FEC  PEC HH'!H34:J34)/3/1000</f>
        <v>22.415228666666668</v>
      </c>
      <c r="I25" s="16">
        <f>SUM('Eurostat FEC  PEC HH'!I34:K34)/3/1000</f>
        <v>22.519267666666668</v>
      </c>
      <c r="K25" s="5">
        <v>21.5</v>
      </c>
    </row>
    <row r="26" spans="1:14">
      <c r="A26" s="6" t="str">
        <f>'Eurostat FEC  PEC HH'!A35</f>
        <v>Romania</v>
      </c>
      <c r="B26" s="16">
        <f>SUM('Eurostat FEC  PEC HH'!B35:D35)/3/1000</f>
        <v>33.244095666666666</v>
      </c>
      <c r="C26" s="16">
        <f>SUM('Eurostat FEC  PEC HH'!C35:E35)/3/1000</f>
        <v>32.39815733333333</v>
      </c>
      <c r="D26" s="16">
        <f>SUM('Eurostat FEC  PEC HH'!D35:F35)/3/1000</f>
        <v>31.24396066666667</v>
      </c>
      <c r="E26" s="16">
        <f>SUM('Eurostat FEC  PEC HH'!E35:G35)/3/1000</f>
        <v>30.408109666666668</v>
      </c>
      <c r="F26" s="16">
        <f>SUM('Eurostat FEC  PEC HH'!F35:H35)/3/1000</f>
        <v>30.488549666666671</v>
      </c>
      <c r="G26" s="16">
        <f>SUM('Eurostat FEC  PEC HH'!G35:I35)/3/1000</f>
        <v>31.28558366666666</v>
      </c>
      <c r="H26" s="16">
        <f>SUM('Eurostat FEC  PEC HH'!H35:J35)/3/1000</f>
        <v>31.894134999999999</v>
      </c>
      <c r="I26" s="16">
        <f>SUM('Eurostat FEC  PEC HH'!I35:K35)/3/1000</f>
        <v>32.333633333333339</v>
      </c>
      <c r="K26" s="5">
        <v>32.299999999999997</v>
      </c>
    </row>
    <row r="27" spans="1:14">
      <c r="A27" s="6" t="str">
        <f>'Eurostat FEC  PEC HH'!A36</f>
        <v>Slovakia</v>
      </c>
      <c r="B27" s="16">
        <f>SUM('Eurostat FEC  PEC HH'!B36:D36)/3/1000</f>
        <v>16.071545333333333</v>
      </c>
      <c r="C27" s="16">
        <f>SUM('Eurostat FEC  PEC HH'!C36:E36)/3/1000</f>
        <v>15.748428333333335</v>
      </c>
      <c r="D27" s="16">
        <f>SUM('Eurostat FEC  PEC HH'!D36:F36)/3/1000</f>
        <v>15.36833</v>
      </c>
      <c r="E27" s="16">
        <f>SUM('Eurostat FEC  PEC HH'!E36:G36)/3/1000</f>
        <v>15.245582000000001</v>
      </c>
      <c r="F27" s="16">
        <f>SUM('Eurostat FEC  PEC HH'!F36:H36)/3/1000</f>
        <v>15.138232333333333</v>
      </c>
      <c r="G27" s="16">
        <f>SUM('Eurostat FEC  PEC HH'!G36:I36)/3/1000</f>
        <v>15.577936333333334</v>
      </c>
      <c r="H27" s="16">
        <f>SUM('Eurostat FEC  PEC HH'!H36:J36)/3/1000</f>
        <v>15.768687333333336</v>
      </c>
      <c r="I27" s="16">
        <f>SUM('Eurostat FEC  PEC HH'!I36:K36)/3/1000</f>
        <v>15.974260333333334</v>
      </c>
      <c r="K27" s="5">
        <v>16.149999999999999</v>
      </c>
    </row>
    <row r="28" spans="1:14">
      <c r="A28" s="6" t="str">
        <f>'Eurostat FEC  PEC HH'!A37</f>
        <v>Slovenia</v>
      </c>
      <c r="B28" s="16">
        <f>SUM('Eurostat FEC  PEC HH'!B37:D37)/3/1000</f>
        <v>6.9887683333333337</v>
      </c>
      <c r="C28" s="16">
        <f>SUM('Eurostat FEC  PEC HH'!C37:E37)/3/1000</f>
        <v>6.8614983333333326</v>
      </c>
      <c r="D28" s="16">
        <f>SUM('Eurostat FEC  PEC HH'!D37:F37)/3/1000</f>
        <v>6.6235383333333342</v>
      </c>
      <c r="E28" s="16">
        <f>SUM('Eurostat FEC  PEC HH'!E37:G37)/3/1000</f>
        <v>6.462927333333333</v>
      </c>
      <c r="F28" s="16">
        <f>SUM('Eurostat FEC  PEC HH'!F37:H37)/3/1000</f>
        <v>6.4283966666666661</v>
      </c>
      <c r="G28" s="16">
        <f>SUM('Eurostat FEC  PEC HH'!G37:I37)/3/1000</f>
        <v>6.5404883333333341</v>
      </c>
      <c r="H28" s="16">
        <f>SUM('Eurostat FEC  PEC HH'!H37:J37)/3/1000</f>
        <v>6.6422816666666664</v>
      </c>
      <c r="I28" s="16">
        <f>SUM('Eurostat FEC  PEC HH'!I37:K37)/3/1000</f>
        <v>6.6335686666666671</v>
      </c>
      <c r="K28" s="5">
        <v>6.35</v>
      </c>
    </row>
    <row r="29" spans="1:14">
      <c r="A29" s="6" t="str">
        <f>'Eurostat FEC  PEC HH'!A38</f>
        <v>Spain</v>
      </c>
      <c r="B29" s="16">
        <f>SUM('Eurostat FEC  PEC HH'!B38:D38)/3/1000</f>
        <v>122.76605699999999</v>
      </c>
      <c r="C29" s="16">
        <f>SUM('Eurostat FEC  PEC HH'!C38:E38)/3/1000</f>
        <v>120.32505133333332</v>
      </c>
      <c r="D29" s="16">
        <f>SUM('Eurostat FEC  PEC HH'!D38:F38)/3/1000</f>
        <v>117.37957466666667</v>
      </c>
      <c r="E29" s="16">
        <f>SUM('Eurostat FEC  PEC HH'!E38:G38)/3/1000</f>
        <v>115.75937699999999</v>
      </c>
      <c r="F29" s="16">
        <f>SUM('Eurostat FEC  PEC HH'!F38:H38)/3/1000</f>
        <v>116.81659466666666</v>
      </c>
      <c r="G29" s="16">
        <f>SUM('Eurostat FEC  PEC HH'!G38:I38)/3/1000</f>
        <v>120.66054533333333</v>
      </c>
      <c r="H29" s="16">
        <f>SUM('Eurostat FEC  PEC HH'!H38:J38)/3/1000</f>
        <v>122.84623033333332</v>
      </c>
      <c r="I29" s="16">
        <f>SUM('Eurostat FEC  PEC HH'!I38:K38)/3/1000</f>
        <v>123.521665</v>
      </c>
      <c r="K29" s="5">
        <v>98.5</v>
      </c>
    </row>
    <row r="30" spans="1:14">
      <c r="A30" s="6" t="str">
        <f>'Eurostat FEC  PEC HH'!A39</f>
        <v>Sweden</v>
      </c>
      <c r="B30" s="16">
        <f>SUM('Eurostat FEC  PEC HH'!B39:D39)/3/1000</f>
        <v>47.779823999999998</v>
      </c>
      <c r="C30" s="16">
        <f>SUM('Eurostat FEC  PEC HH'!C39:E39)/3/1000</f>
        <v>47.144442000000005</v>
      </c>
      <c r="D30" s="16">
        <f>SUM('Eurostat FEC  PEC HH'!D39:F39)/3/1000</f>
        <v>46.614861999999995</v>
      </c>
      <c r="E30" s="16">
        <f>SUM('Eurostat FEC  PEC HH'!E39:G39)/3/1000</f>
        <v>45.411400666666658</v>
      </c>
      <c r="F30" s="16">
        <f>SUM('Eurostat FEC  PEC HH'!F39:H39)/3/1000</f>
        <v>45.049564666666676</v>
      </c>
      <c r="G30" s="16">
        <f>SUM('Eurostat FEC  PEC HH'!G39:I39)/3/1000</f>
        <v>45.179046</v>
      </c>
      <c r="H30" s="16">
        <f>SUM('Eurostat FEC  PEC HH'!H39:J39)/3/1000</f>
        <v>46.316993666666669</v>
      </c>
      <c r="I30" s="16">
        <f>SUM('Eurostat FEC  PEC HH'!I39:K39)/3/1000</f>
        <v>46.458593666666658</v>
      </c>
      <c r="K30" s="5">
        <v>39.630000000000003</v>
      </c>
    </row>
    <row r="31" spans="1:14">
      <c r="A31" s="4" t="s">
        <v>65</v>
      </c>
      <c r="B31" s="4">
        <f>SUM('Eurostat FEC  PEC HH'!B12:D12)/3/1000</f>
        <v>1422.6327533333331</v>
      </c>
      <c r="C31" s="4">
        <f>SUM('Eurostat FEC  PEC HH'!C12:E12)/3/1000</f>
        <v>1398.2878086666667</v>
      </c>
      <c r="D31" s="4">
        <f>SUM('Eurostat FEC  PEC HH'!D12:F12)/3/1000</f>
        <v>1371.054791</v>
      </c>
      <c r="E31" s="4">
        <f>SUM('Eurostat FEC  PEC HH'!E12:G12)/3/1000</f>
        <v>1356.5339266666667</v>
      </c>
      <c r="F31" s="4">
        <f>SUM('Eurostat FEC  PEC HH'!F12:H12)/3/1000</f>
        <v>1349.7796006666667</v>
      </c>
      <c r="G31" s="4">
        <f>SUM('Eurostat FEC  PEC HH'!G12:I12)/3/1000</f>
        <v>1367.6086866666667</v>
      </c>
      <c r="H31" s="4">
        <f>SUM('Eurostat FEC  PEC HH'!H12:J12)/3/1000</f>
        <v>1374.9624400000002</v>
      </c>
      <c r="I31" s="4">
        <f>SUM('Eurostat FEC  PEC HH'!I12:K12)/3/1000</f>
        <v>1370.6860850000003</v>
      </c>
      <c r="K31" s="5">
        <f>SUM(K4:K30)</f>
        <v>1173.183</v>
      </c>
    </row>
    <row r="32" spans="1:14" s="1" customFormat="1">
      <c r="A32" s="18"/>
      <c r="B32" s="18"/>
      <c r="C32" s="18"/>
      <c r="D32" s="18"/>
      <c r="E32" s="18"/>
      <c r="F32" s="18"/>
      <c r="G32" s="18"/>
      <c r="H32" s="18"/>
      <c r="I32" s="18"/>
      <c r="K32" s="19"/>
      <c r="M32" s="2"/>
      <c r="N32" s="2"/>
    </row>
    <row r="33" spans="1:36">
      <c r="A33" s="1"/>
      <c r="B33" s="1" t="s">
        <v>0</v>
      </c>
      <c r="K33" s="51" t="s">
        <v>67</v>
      </c>
      <c r="L33" s="52"/>
      <c r="M33" s="52"/>
      <c r="N33" s="22"/>
      <c r="O33" t="s">
        <v>68</v>
      </c>
      <c r="Y33" t="s">
        <v>69</v>
      </c>
    </row>
    <row r="34" spans="1:36">
      <c r="A34" s="4"/>
      <c r="B34" s="15" t="s">
        <v>64</v>
      </c>
      <c r="C34" s="15"/>
      <c r="D34" s="15"/>
      <c r="E34" s="15"/>
      <c r="F34" s="15"/>
      <c r="G34" s="15"/>
      <c r="H34" s="15"/>
      <c r="I34" s="15"/>
    </row>
    <row r="35" spans="1:36">
      <c r="A35" s="4"/>
      <c r="B35" s="4">
        <v>2012</v>
      </c>
      <c r="C35" s="4">
        <f>B35+1</f>
        <v>2013</v>
      </c>
      <c r="D35" s="4">
        <f t="shared" ref="D35:I35" si="1">C35+1</f>
        <v>2014</v>
      </c>
      <c r="E35" s="4">
        <f t="shared" si="1"/>
        <v>2015</v>
      </c>
      <c r="F35" s="4">
        <f t="shared" si="1"/>
        <v>2016</v>
      </c>
      <c r="G35" s="4">
        <f t="shared" si="1"/>
        <v>2017</v>
      </c>
      <c r="H35" s="4">
        <f t="shared" si="1"/>
        <v>2018</v>
      </c>
      <c r="I35" s="4">
        <f t="shared" si="1"/>
        <v>2019</v>
      </c>
      <c r="K35" s="47" t="s">
        <v>66</v>
      </c>
      <c r="L35" s="17" t="s">
        <v>29</v>
      </c>
      <c r="M35" s="46" t="s">
        <v>32</v>
      </c>
      <c r="N35" s="10"/>
      <c r="P35">
        <f t="shared" ref="P35:W35" si="2">B35</f>
        <v>2012</v>
      </c>
      <c r="Q35" s="1">
        <f t="shared" si="2"/>
        <v>2013</v>
      </c>
      <c r="R35" s="1">
        <f t="shared" si="2"/>
        <v>2014</v>
      </c>
      <c r="S35" s="1">
        <f t="shared" si="2"/>
        <v>2015</v>
      </c>
      <c r="T35" s="1">
        <f t="shared" si="2"/>
        <v>2016</v>
      </c>
      <c r="U35" s="1">
        <f t="shared" si="2"/>
        <v>2017</v>
      </c>
      <c r="V35" s="1">
        <f t="shared" si="2"/>
        <v>2018</v>
      </c>
      <c r="W35" s="1">
        <f t="shared" si="2"/>
        <v>2019</v>
      </c>
      <c r="X35" s="1"/>
      <c r="Z35">
        <f>P35</f>
        <v>2012</v>
      </c>
      <c r="AA35" s="1">
        <f t="shared" ref="AA35:AG35" si="3">Q35</f>
        <v>2013</v>
      </c>
      <c r="AB35" s="1">
        <f t="shared" si="3"/>
        <v>2014</v>
      </c>
      <c r="AC35" s="1">
        <f t="shared" si="3"/>
        <v>2015</v>
      </c>
      <c r="AD35" s="1">
        <f t="shared" si="3"/>
        <v>2016</v>
      </c>
      <c r="AE35" s="1">
        <f t="shared" si="3"/>
        <v>2017</v>
      </c>
      <c r="AF35" s="1">
        <f t="shared" si="3"/>
        <v>2018</v>
      </c>
      <c r="AG35" s="1">
        <f t="shared" si="3"/>
        <v>2019</v>
      </c>
      <c r="AH35" s="1"/>
      <c r="AI35" s="1"/>
      <c r="AJ35" s="1"/>
    </row>
    <row r="36" spans="1:36">
      <c r="A36" s="6" t="str">
        <f>'Eurostat FEC  PEC HH'!A50</f>
        <v>Austria</v>
      </c>
      <c r="B36" s="16">
        <f>SUM('Eurostat FEC  PEC HH'!B50:D50)/3/1000</f>
        <v>27.474519666666669</v>
      </c>
      <c r="C36" s="16">
        <f>SUM('Eurostat FEC  PEC HH'!C50:E50)/3/1000</f>
        <v>27.424758333333333</v>
      </c>
      <c r="D36" s="16">
        <f>SUM('Eurostat FEC  PEC HH'!D50:F50)/3/1000</f>
        <v>27.293083333333332</v>
      </c>
      <c r="E36" s="16">
        <f>SUM('Eurostat FEC  PEC HH'!E50:G50)/3/1000</f>
        <v>27.386313999999999</v>
      </c>
      <c r="F36" s="16">
        <f>SUM('Eurostat FEC  PEC HH'!F50:H50)/3/1000</f>
        <v>27.453049333333329</v>
      </c>
      <c r="G36" s="16">
        <f>SUM('Eurostat FEC  PEC HH'!G50:I50)/3/1000</f>
        <v>28.032951000000001</v>
      </c>
      <c r="H36" s="16">
        <f>SUM('Eurostat FEC  PEC HH'!H50:J50)/3/1000</f>
        <v>28.143989333333334</v>
      </c>
      <c r="I36" s="16">
        <f>SUM('Eurostat FEC  PEC HH'!I50:K50)/3/1000</f>
        <v>28.21383766666667</v>
      </c>
      <c r="K36" s="48">
        <v>25.634</v>
      </c>
      <c r="L36" s="7">
        <v>27.082000000000001</v>
      </c>
      <c r="M36" s="50">
        <v>24.119</v>
      </c>
      <c r="N36" s="7"/>
      <c r="O36" s="2" t="str">
        <f>A36</f>
        <v>Austria</v>
      </c>
      <c r="P36" s="23">
        <f>($M36-B36)/$M36</f>
        <v>-0.13912349876307764</v>
      </c>
      <c r="Q36" s="23">
        <f t="shared" ref="Q36:W36" si="4">($M36-C36)/$M36</f>
        <v>-0.13706033970452064</v>
      </c>
      <c r="R36" s="23">
        <f t="shared" si="4"/>
        <v>-0.13160095084096904</v>
      </c>
      <c r="S36" s="23">
        <f t="shared" si="4"/>
        <v>-0.13546639578755335</v>
      </c>
      <c r="T36" s="23">
        <f t="shared" si="4"/>
        <v>-0.13823331536686137</v>
      </c>
      <c r="U36" s="23">
        <f t="shared" si="4"/>
        <v>-0.16227666984535016</v>
      </c>
      <c r="V36" s="23">
        <f t="shared" si="4"/>
        <v>-0.16688044004035549</v>
      </c>
      <c r="W36" s="23">
        <f t="shared" si="4"/>
        <v>-0.16977642798899914</v>
      </c>
      <c r="Y36" s="2" t="str">
        <f>O36</f>
        <v>Austria</v>
      </c>
      <c r="Z36" s="9">
        <f>($K36-B36)/$K36</f>
        <v>-7.1799940183610397E-2</v>
      </c>
      <c r="AA36" s="9">
        <f t="shared" ref="AA36:AG36" si="5">($K36-C36)/$K36</f>
        <v>-6.9858716288262956E-2</v>
      </c>
      <c r="AB36" s="9">
        <f t="shared" si="5"/>
        <v>-6.4721983823567586E-2</v>
      </c>
      <c r="AC36" s="9">
        <f t="shared" si="5"/>
        <v>-6.8358976359522441E-2</v>
      </c>
      <c r="AD36" s="9">
        <f t="shared" si="5"/>
        <v>-7.096236768874653E-2</v>
      </c>
      <c r="AE36" s="9">
        <f t="shared" si="5"/>
        <v>-9.3584731216353287E-2</v>
      </c>
      <c r="AF36" s="9">
        <f t="shared" si="5"/>
        <v>-9.7916413097188626E-2</v>
      </c>
      <c r="AG36" s="9">
        <f t="shared" si="5"/>
        <v>-0.10064124470104821</v>
      </c>
    </row>
    <row r="37" spans="1:36">
      <c r="A37" s="6" t="str">
        <f>'Eurostat FEC  PEC HH'!A51</f>
        <v>Belgium</v>
      </c>
      <c r="B37" s="16">
        <f>SUM('Eurostat FEC  PEC HH'!B51:D51)/3/1000</f>
        <v>36.172861333333337</v>
      </c>
      <c r="C37" s="16">
        <f>SUM('Eurostat FEC  PEC HH'!C51:E51)/3/1000</f>
        <v>35.708413666666665</v>
      </c>
      <c r="D37" s="16">
        <f>SUM('Eurostat FEC  PEC HH'!D51:F51)/3/1000</f>
        <v>35.382067666666664</v>
      </c>
      <c r="E37" s="16">
        <f>SUM('Eurostat FEC  PEC HH'!E51:G51)/3/1000</f>
        <v>35.561268333333331</v>
      </c>
      <c r="F37" s="16">
        <f>SUM('Eurostat FEC  PEC HH'!F51:H51)/3/1000</f>
        <v>35.508471</v>
      </c>
      <c r="G37" s="16">
        <f>SUM('Eurostat FEC  PEC HH'!G51:I51)/3/1000</f>
        <v>36.126854666666667</v>
      </c>
      <c r="H37" s="16">
        <f>SUM('Eurostat FEC  PEC HH'!H51:J51)/3/1000</f>
        <v>36.284678666666665</v>
      </c>
      <c r="I37" s="16">
        <f>SUM('Eurostat FEC  PEC HH'!I51:K51)/3/1000</f>
        <v>36.074100999999992</v>
      </c>
      <c r="K37" s="48">
        <v>35.200000000000003</v>
      </c>
      <c r="L37" s="7">
        <v>35.820999999999998</v>
      </c>
      <c r="M37" s="50">
        <v>31.933</v>
      </c>
      <c r="N37" s="7"/>
      <c r="O37" s="2" t="str">
        <f t="shared" ref="O37:O63" si="6">A37</f>
        <v>Belgium</v>
      </c>
      <c r="P37" s="23">
        <f t="shared" ref="P37:P63" si="7">($M37-B37)/$M37</f>
        <v>-0.13277366152047529</v>
      </c>
      <c r="Q37" s="23">
        <f t="shared" ref="Q37:Q63" si="8">($M37-C37)/$M37</f>
        <v>-0.11822921951168588</v>
      </c>
      <c r="R37" s="23">
        <f t="shared" ref="R37:R63" si="9">($M37-D37)/$M37</f>
        <v>-0.10800950949383599</v>
      </c>
      <c r="S37" s="23">
        <f t="shared" ref="S37:S63" si="10">($M37-E37)/$M37</f>
        <v>-0.11362127997160715</v>
      </c>
      <c r="T37" s="23">
        <f t="shared" ref="T37:T63" si="11">($M37-F37)/$M37</f>
        <v>-0.11196790154385747</v>
      </c>
      <c r="U37" s="23">
        <f t="shared" ref="U37:U63" si="12">($M37-G37)/$M37</f>
        <v>-0.13133293666948506</v>
      </c>
      <c r="V37" s="23">
        <f t="shared" ref="V37:V63" si="13">($M37-H37)/$M37</f>
        <v>-0.1362752847106963</v>
      </c>
      <c r="W37" s="23">
        <f t="shared" ref="W37:W63" si="14">($M37-I37)/$M37</f>
        <v>-0.12968092568815934</v>
      </c>
      <c r="Y37" s="2" t="str">
        <f t="shared" ref="Y37:Y63" si="15">O37</f>
        <v>Belgium</v>
      </c>
      <c r="Z37" s="9">
        <f t="shared" ref="Z37:Z63" si="16">($K37-B37)/$K37</f>
        <v>-2.7638106060606085E-2</v>
      </c>
      <c r="AA37" s="9">
        <f t="shared" ref="AA37:AA63" si="17">($K37-C37)/$K37</f>
        <v>-1.4443570075757452E-2</v>
      </c>
      <c r="AB37" s="9">
        <f t="shared" ref="AB37:AB63" si="18">($K37-D37)/$K37</f>
        <v>-5.172376893939244E-3</v>
      </c>
      <c r="AC37" s="9">
        <f t="shared" ref="AC37:AC63" si="19">($K37-E37)/$K37</f>
        <v>-1.026330492424227E-2</v>
      </c>
      <c r="AD37" s="9">
        <f t="shared" ref="AD37:AD63" si="20">($K37-F37)/$K37</f>
        <v>-8.7633806818181031E-3</v>
      </c>
      <c r="AE37" s="9">
        <f t="shared" ref="AE37:AE63" si="21">($K37-G37)/$K37</f>
        <v>-2.6331098484848398E-2</v>
      </c>
      <c r="AF37" s="9">
        <f t="shared" ref="AF37:AF63" si="22">($K37-H37)/$K37</f>
        <v>-3.0814734848484706E-2</v>
      </c>
      <c r="AG37" s="9">
        <f t="shared" ref="AG37:AG63" si="23">($K37-I37)/$K37</f>
        <v>-2.4832414772726956E-2</v>
      </c>
    </row>
    <row r="38" spans="1:36">
      <c r="A38" s="6" t="str">
        <f>'Eurostat FEC  PEC HH'!A52</f>
        <v>Bulgaria</v>
      </c>
      <c r="B38" s="16">
        <f>SUM('Eurostat FEC  PEC HH'!B52:D52)/3/1000</f>
        <v>9.1002730000000014</v>
      </c>
      <c r="C38" s="16">
        <f>SUM('Eurostat FEC  PEC HH'!C52:E52)/3/1000</f>
        <v>9.0824233333333328</v>
      </c>
      <c r="D38" s="16">
        <f>SUM('Eurostat FEC  PEC HH'!D52:F52)/3/1000</f>
        <v>8.9937066666666663</v>
      </c>
      <c r="E38" s="16">
        <f>SUM('Eurostat FEC  PEC HH'!E52:G52)/3/1000</f>
        <v>9.0839206666666676</v>
      </c>
      <c r="F38" s="16">
        <f>SUM('Eurostat FEC  PEC HH'!F52:H52)/3/1000</f>
        <v>9.3752209999999998</v>
      </c>
      <c r="G38" s="16">
        <f>SUM('Eurostat FEC  PEC HH'!G52:I52)/3/1000</f>
        <v>9.6774323333333321</v>
      </c>
      <c r="H38" s="16">
        <f>SUM('Eurostat FEC  PEC HH'!H52:J52)/3/1000</f>
        <v>9.8183933333333329</v>
      </c>
      <c r="I38" s="16">
        <f>SUM('Eurostat FEC  PEC HH'!I52:K52)/3/1000</f>
        <v>9.8807076666666678</v>
      </c>
      <c r="K38" s="48">
        <v>10.38</v>
      </c>
      <c r="L38" s="7">
        <v>9.6519999999999992</v>
      </c>
      <c r="M38" s="50">
        <v>8.5850000000000009</v>
      </c>
      <c r="N38" s="7"/>
      <c r="O38" s="2" t="str">
        <f t="shared" si="6"/>
        <v>Bulgaria</v>
      </c>
      <c r="P38" s="23">
        <f t="shared" si="7"/>
        <v>-6.0020151426907455E-2</v>
      </c>
      <c r="Q38" s="23">
        <f t="shared" si="8"/>
        <v>-5.7940982333527312E-2</v>
      </c>
      <c r="R38" s="23">
        <f t="shared" si="9"/>
        <v>-4.7607066589011697E-2</v>
      </c>
      <c r="S38" s="23">
        <f t="shared" si="10"/>
        <v>-5.8115395068918663E-2</v>
      </c>
      <c r="T38" s="23">
        <f t="shared" si="11"/>
        <v>-9.2046709376819899E-2</v>
      </c>
      <c r="U38" s="23">
        <f t="shared" si="12"/>
        <v>-0.12724896136672464</v>
      </c>
      <c r="V38" s="23">
        <f t="shared" si="13"/>
        <v>-0.14366841390021337</v>
      </c>
      <c r="W38" s="23">
        <f t="shared" si="14"/>
        <v>-0.1509269268103281</v>
      </c>
      <c r="Y38" s="2" t="str">
        <f t="shared" si="15"/>
        <v>Bulgaria</v>
      </c>
      <c r="Z38" s="9">
        <f t="shared" si="16"/>
        <v>0.12328776493256255</v>
      </c>
      <c r="AA38" s="9">
        <f t="shared" si="17"/>
        <v>0.12500738599871558</v>
      </c>
      <c r="AB38" s="9">
        <f t="shared" si="18"/>
        <v>0.13355427103403991</v>
      </c>
      <c r="AC38" s="9">
        <f t="shared" si="19"/>
        <v>0.12486313423249837</v>
      </c>
      <c r="AD38" s="9">
        <f t="shared" si="20"/>
        <v>9.6799518304431689E-2</v>
      </c>
      <c r="AE38" s="9">
        <f t="shared" si="21"/>
        <v>6.7684746307000832E-2</v>
      </c>
      <c r="AF38" s="9">
        <f t="shared" si="22"/>
        <v>5.4104688503532554E-2</v>
      </c>
      <c r="AG38" s="9">
        <f t="shared" si="23"/>
        <v>4.8101380860629379E-2</v>
      </c>
    </row>
    <row r="39" spans="1:36">
      <c r="A39" s="6" t="str">
        <f>'Eurostat FEC  PEC HH'!A53</f>
        <v>Croatia</v>
      </c>
      <c r="B39" s="16">
        <f>SUM('Eurostat FEC  PEC HH'!B53:D53)/3/1000</f>
        <v>6.9445950000000005</v>
      </c>
      <c r="C39" s="16">
        <f>SUM('Eurostat FEC  PEC HH'!C53:E53)/3/1000</f>
        <v>6.7313263333333335</v>
      </c>
      <c r="D39" s="16">
        <f>SUM('Eurostat FEC  PEC HH'!D53:F53)/3/1000</f>
        <v>6.4893936666666665</v>
      </c>
      <c r="E39" s="16">
        <f>SUM('Eurostat FEC  PEC HH'!E53:G53)/3/1000</f>
        <v>6.4663009999999996</v>
      </c>
      <c r="F39" s="16">
        <f>SUM('Eurostat FEC  PEC HH'!F53:H53)/3/1000</f>
        <v>6.4883053333333338</v>
      </c>
      <c r="G39" s="16">
        <f>SUM('Eurostat FEC  PEC HH'!G53:I53)/3/1000</f>
        <v>6.7167669999999999</v>
      </c>
      <c r="H39" s="16">
        <f>SUM('Eurostat FEC  PEC HH'!H53:J53)/3/1000</f>
        <v>6.8053260000000009</v>
      </c>
      <c r="I39" s="16">
        <f>SUM('Eurostat FEC  PEC HH'!I53:K53)/3/1000</f>
        <v>6.8958740000000009</v>
      </c>
      <c r="K39" s="48">
        <v>6.85</v>
      </c>
      <c r="L39" s="7">
        <v>6.117</v>
      </c>
      <c r="M39" s="50">
        <v>5.44</v>
      </c>
      <c r="N39" s="7"/>
      <c r="O39" s="2" t="str">
        <f t="shared" si="6"/>
        <v>Croatia</v>
      </c>
      <c r="P39" s="23">
        <f t="shared" si="7"/>
        <v>-0.2765799632352941</v>
      </c>
      <c r="Q39" s="23">
        <f t="shared" si="8"/>
        <v>-0.23737616421568622</v>
      </c>
      <c r="R39" s="23">
        <f t="shared" si="9"/>
        <v>-0.1929032475490195</v>
      </c>
      <c r="S39" s="23">
        <f t="shared" si="10"/>
        <v>-0.18865827205882338</v>
      </c>
      <c r="T39" s="23">
        <f t="shared" si="11"/>
        <v>-0.1927031862745098</v>
      </c>
      <c r="U39" s="23">
        <f t="shared" si="12"/>
        <v>-0.23469981617647048</v>
      </c>
      <c r="V39" s="23">
        <f t="shared" si="13"/>
        <v>-0.25097904411764715</v>
      </c>
      <c r="W39" s="23">
        <f t="shared" si="14"/>
        <v>-0.26762389705882361</v>
      </c>
      <c r="Y39" s="2" t="str">
        <f t="shared" si="15"/>
        <v>Croatia</v>
      </c>
      <c r="Z39" s="9">
        <f t="shared" si="16"/>
        <v>-1.3809489051095018E-2</v>
      </c>
      <c r="AA39" s="9">
        <f t="shared" si="17"/>
        <v>1.732462287104615E-2</v>
      </c>
      <c r="AB39" s="9">
        <f t="shared" si="18"/>
        <v>5.2643260340632575E-2</v>
      </c>
      <c r="AC39" s="9">
        <f t="shared" si="19"/>
        <v>5.6014452554744527E-2</v>
      </c>
      <c r="AD39" s="9">
        <f t="shared" si="20"/>
        <v>5.2802141119221289E-2</v>
      </c>
      <c r="AE39" s="9">
        <f t="shared" si="21"/>
        <v>1.9450072992700688E-2</v>
      </c>
      <c r="AF39" s="9">
        <f t="shared" si="22"/>
        <v>6.5217518248173387E-3</v>
      </c>
      <c r="AG39" s="9">
        <f t="shared" si="23"/>
        <v>-6.6969343065695335E-3</v>
      </c>
    </row>
    <row r="40" spans="1:36">
      <c r="A40" s="6" t="str">
        <f>'Eurostat FEC  PEC HH'!A54</f>
        <v>Cyprus</v>
      </c>
      <c r="B40" s="16">
        <f>SUM('Eurostat FEC  PEC HH'!B54:D54)/3/1000</f>
        <v>1.8749803333333337</v>
      </c>
      <c r="C40" s="16">
        <f>SUM('Eurostat FEC  PEC HH'!C54:E54)/3/1000</f>
        <v>1.7715806666666667</v>
      </c>
      <c r="D40" s="16">
        <f>SUM('Eurostat FEC  PEC HH'!D54:F54)/3/1000</f>
        <v>1.670506</v>
      </c>
      <c r="E40" s="16">
        <f>SUM('Eurostat FEC  PEC HH'!E54:G54)/3/1000</f>
        <v>1.6366629999999998</v>
      </c>
      <c r="F40" s="16">
        <f>SUM('Eurostat FEC  PEC HH'!F54:H54)/3/1000</f>
        <v>1.6858776666666666</v>
      </c>
      <c r="G40" s="16">
        <f>SUM('Eurostat FEC  PEC HH'!G54:I54)/3/1000</f>
        <v>1.7673996666666669</v>
      </c>
      <c r="H40" s="16">
        <f>SUM('Eurostat FEC  PEC HH'!H54:J54)/3/1000</f>
        <v>1.8309</v>
      </c>
      <c r="I40" s="16">
        <f>SUM('Eurostat FEC  PEC HH'!I54:K54)/3/1000</f>
        <v>1.871189</v>
      </c>
      <c r="K40" s="48">
        <v>2</v>
      </c>
      <c r="L40" s="7">
        <v>1.786</v>
      </c>
      <c r="M40" s="50">
        <v>1.5940000000000001</v>
      </c>
      <c r="N40" s="7"/>
      <c r="O40" s="2" t="str">
        <f t="shared" si="6"/>
        <v>Cyprus</v>
      </c>
      <c r="P40" s="23">
        <f t="shared" si="7"/>
        <v>-0.17627373483897968</v>
      </c>
      <c r="Q40" s="23">
        <f t="shared" si="8"/>
        <v>-0.11140568799665408</v>
      </c>
      <c r="R40" s="23">
        <f t="shared" si="9"/>
        <v>-4.7996235884567098E-2</v>
      </c>
      <c r="S40" s="23">
        <f t="shared" si="10"/>
        <v>-2.6764742785445213E-2</v>
      </c>
      <c r="T40" s="23">
        <f t="shared" si="11"/>
        <v>-5.7639690506064316E-2</v>
      </c>
      <c r="U40" s="23">
        <f t="shared" si="12"/>
        <v>-0.1087827268925137</v>
      </c>
      <c r="V40" s="23">
        <f t="shared" si="13"/>
        <v>-0.14861982434127971</v>
      </c>
      <c r="W40" s="23">
        <f t="shared" si="14"/>
        <v>-0.17389523212045163</v>
      </c>
      <c r="Y40" s="2" t="str">
        <f t="shared" si="15"/>
        <v>Cyprus</v>
      </c>
      <c r="Z40" s="9">
        <f t="shared" si="16"/>
        <v>6.2509833333333154E-2</v>
      </c>
      <c r="AA40" s="9">
        <f t="shared" si="17"/>
        <v>0.11420966666666665</v>
      </c>
      <c r="AB40" s="9">
        <f t="shared" si="18"/>
        <v>0.16474699999999998</v>
      </c>
      <c r="AC40" s="9">
        <f t="shared" si="19"/>
        <v>0.18166850000000012</v>
      </c>
      <c r="AD40" s="9">
        <f t="shared" si="20"/>
        <v>0.1570611666666667</v>
      </c>
      <c r="AE40" s="9">
        <f t="shared" si="21"/>
        <v>0.11630016666666654</v>
      </c>
      <c r="AF40" s="9">
        <f t="shared" si="22"/>
        <v>8.4550000000000014E-2</v>
      </c>
      <c r="AG40" s="9">
        <f t="shared" si="23"/>
        <v>6.4405500000000004E-2</v>
      </c>
    </row>
    <row r="41" spans="1:36">
      <c r="A41" s="6" t="str">
        <f>'Eurostat FEC  PEC HH'!A55</f>
        <v>Czechia</v>
      </c>
      <c r="B41" s="16">
        <f>SUM('Eurostat FEC  PEC HH'!B55:D55)/3/1000</f>
        <v>24.707303</v>
      </c>
      <c r="C41" s="16">
        <f>SUM('Eurostat FEC  PEC HH'!C55:E55)/3/1000</f>
        <v>24.359910333333332</v>
      </c>
      <c r="D41" s="16">
        <f>SUM('Eurostat FEC  PEC HH'!D55:F55)/3/1000</f>
        <v>24.067687666666664</v>
      </c>
      <c r="E41" s="16">
        <f>SUM('Eurostat FEC  PEC HH'!E55:G55)/3/1000</f>
        <v>23.995036666666667</v>
      </c>
      <c r="F41" s="16">
        <f>SUM('Eurostat FEC  PEC HH'!F55:H55)/3/1000</f>
        <v>24.198437666666663</v>
      </c>
      <c r="G41" s="16">
        <f>SUM('Eurostat FEC  PEC HH'!G55:I55)/3/1000</f>
        <v>24.838058333333329</v>
      </c>
      <c r="H41" s="16">
        <f>SUM('Eurostat FEC  PEC HH'!H55:J55)/3/1000</f>
        <v>25.216882999999999</v>
      </c>
      <c r="I41" s="16">
        <f>SUM('Eurostat FEC  PEC HH'!I55:K55)/3/1000</f>
        <v>25.357269333333335</v>
      </c>
      <c r="K41" s="48">
        <v>23.65</v>
      </c>
      <c r="L41" s="7">
        <v>24.922999999999998</v>
      </c>
      <c r="M41" s="50">
        <v>22.119</v>
      </c>
      <c r="N41" s="7"/>
      <c r="O41" s="2" t="str">
        <f t="shared" si="6"/>
        <v>Czechia</v>
      </c>
      <c r="P41" s="23">
        <f t="shared" si="7"/>
        <v>-0.11701717980017179</v>
      </c>
      <c r="Q41" s="23">
        <f t="shared" si="8"/>
        <v>-0.10131155718311552</v>
      </c>
      <c r="R41" s="23">
        <f t="shared" si="9"/>
        <v>-8.8100170291001617E-2</v>
      </c>
      <c r="S41" s="23">
        <f t="shared" si="10"/>
        <v>-8.4815618548156238E-2</v>
      </c>
      <c r="T41" s="23">
        <f t="shared" si="11"/>
        <v>-9.4011377850113639E-2</v>
      </c>
      <c r="U41" s="23">
        <f t="shared" si="12"/>
        <v>-0.12292862847928611</v>
      </c>
      <c r="V41" s="23">
        <f t="shared" si="13"/>
        <v>-0.1400552918305529</v>
      </c>
      <c r="W41" s="23">
        <f t="shared" si="14"/>
        <v>-0.14640215802402165</v>
      </c>
      <c r="Y41" s="2" t="str">
        <f t="shared" si="15"/>
        <v>Czechia</v>
      </c>
      <c r="Z41" s="9">
        <f t="shared" si="16"/>
        <v>-4.4706257928118436E-2</v>
      </c>
      <c r="AA41" s="9">
        <f t="shared" si="17"/>
        <v>-3.0017350246652568E-2</v>
      </c>
      <c r="AB41" s="9">
        <f t="shared" si="18"/>
        <v>-1.7661212121212085E-2</v>
      </c>
      <c r="AC41" s="9">
        <f t="shared" si="19"/>
        <v>-1.458928823114879E-2</v>
      </c>
      <c r="AD41" s="9">
        <f t="shared" si="20"/>
        <v>-2.3189753347427691E-2</v>
      </c>
      <c r="AE41" s="9">
        <f t="shared" si="21"/>
        <v>-5.0235024665257109E-2</v>
      </c>
      <c r="AF41" s="9">
        <f t="shared" si="22"/>
        <v>-6.625298097251589E-2</v>
      </c>
      <c r="AG41" s="9">
        <f t="shared" si="23"/>
        <v>-7.2188978153629443E-2</v>
      </c>
    </row>
    <row r="42" spans="1:36">
      <c r="A42" s="6" t="str">
        <f>'Eurostat FEC  PEC HH'!A56</f>
        <v>Denmark</v>
      </c>
      <c r="B42" s="16">
        <f>SUM('Eurostat FEC  PEC HH'!B56:D56)/3/1000</f>
        <v>14.872890666666667</v>
      </c>
      <c r="C42" s="16">
        <f>SUM('Eurostat FEC  PEC HH'!C56:E56)/3/1000</f>
        <v>14.407003</v>
      </c>
      <c r="D42" s="16">
        <f>SUM('Eurostat FEC  PEC HH'!D56:F56)/3/1000</f>
        <v>14.025595666666666</v>
      </c>
      <c r="E42" s="16">
        <f>SUM('Eurostat FEC  PEC HH'!E56:G56)/3/1000</f>
        <v>13.993390666666667</v>
      </c>
      <c r="F42" s="16">
        <f>SUM('Eurostat FEC  PEC HH'!F56:H56)/3/1000</f>
        <v>14.130256666666666</v>
      </c>
      <c r="G42" s="16">
        <f>SUM('Eurostat FEC  PEC HH'!G56:I56)/3/1000</f>
        <v>14.427109333333334</v>
      </c>
      <c r="H42" s="16">
        <f>SUM('Eurostat FEC  PEC HH'!H56:J56)/3/1000</f>
        <v>14.554673666666668</v>
      </c>
      <c r="I42" s="16">
        <f>SUM('Eurostat FEC  PEC HH'!I56:K56)/3/1000</f>
        <v>14.487885</v>
      </c>
      <c r="K42" s="48">
        <v>15.78</v>
      </c>
      <c r="L42" s="7">
        <v>14.404999999999999</v>
      </c>
      <c r="M42" s="50">
        <v>12.749000000000001</v>
      </c>
      <c r="N42" s="7"/>
      <c r="O42" s="2" t="str">
        <f t="shared" si="6"/>
        <v>Denmark</v>
      </c>
      <c r="P42" s="23">
        <f t="shared" si="7"/>
        <v>-0.16659272622689356</v>
      </c>
      <c r="Q42" s="23">
        <f t="shared" si="8"/>
        <v>-0.13004965095301585</v>
      </c>
      <c r="R42" s="23">
        <f t="shared" si="9"/>
        <v>-0.10013300389573028</v>
      </c>
      <c r="S42" s="23">
        <f t="shared" si="10"/>
        <v>-9.7606923418830177E-2</v>
      </c>
      <c r="T42" s="23">
        <f t="shared" si="11"/>
        <v>-0.10834235364865208</v>
      </c>
      <c r="U42" s="23">
        <f t="shared" si="12"/>
        <v>-0.13162674196669019</v>
      </c>
      <c r="V42" s="23">
        <f t="shared" si="13"/>
        <v>-0.1416325724893456</v>
      </c>
      <c r="W42" s="23">
        <f t="shared" si="14"/>
        <v>-0.13639383481057335</v>
      </c>
      <c r="Y42" s="2" t="str">
        <f t="shared" si="15"/>
        <v>Denmark</v>
      </c>
      <c r="Z42" s="9">
        <f t="shared" si="16"/>
        <v>5.7484748626953908E-2</v>
      </c>
      <c r="AA42" s="9">
        <f t="shared" si="17"/>
        <v>8.7008681875792138E-2</v>
      </c>
      <c r="AB42" s="9">
        <f t="shared" si="18"/>
        <v>0.11117898183354458</v>
      </c>
      <c r="AC42" s="9">
        <f t="shared" si="19"/>
        <v>0.11321985635825937</v>
      </c>
      <c r="AD42" s="9">
        <f t="shared" si="20"/>
        <v>0.10454647232784116</v>
      </c>
      <c r="AE42" s="9">
        <f t="shared" si="21"/>
        <v>8.573451626531467E-2</v>
      </c>
      <c r="AF42" s="9">
        <f t="shared" si="22"/>
        <v>7.7650591465990598E-2</v>
      </c>
      <c r="AG42" s="9">
        <f t="shared" si="23"/>
        <v>8.1883079847908685E-2</v>
      </c>
    </row>
    <row r="43" spans="1:36">
      <c r="A43" s="6" t="str">
        <f>'Eurostat FEC  PEC HH'!A57</f>
        <v>Estonia</v>
      </c>
      <c r="B43" s="16">
        <f>SUM('Eurostat FEC  PEC HH'!B57:D57)/3/1000</f>
        <v>2.8841123333333329</v>
      </c>
      <c r="C43" s="16">
        <f>SUM('Eurostat FEC  PEC HH'!C57:E57)/3/1000</f>
        <v>2.8786526666666665</v>
      </c>
      <c r="D43" s="16">
        <f>SUM('Eurostat FEC  PEC HH'!D57:F57)/3/1000</f>
        <v>2.869695333333333</v>
      </c>
      <c r="E43" s="16">
        <f>SUM('Eurostat FEC  PEC HH'!E57:G57)/3/1000</f>
        <v>2.8381253333333336</v>
      </c>
      <c r="F43" s="16">
        <f>SUM('Eurostat FEC  PEC HH'!F57:H57)/3/1000</f>
        <v>2.8206463333333334</v>
      </c>
      <c r="G43" s="16">
        <f>SUM('Eurostat FEC  PEC HH'!G57:I57)/3/1000</f>
        <v>2.8357023333333333</v>
      </c>
      <c r="H43" s="16">
        <f>SUM('Eurostat FEC  PEC HH'!H57:J57)/3/1000</f>
        <v>2.887445333333333</v>
      </c>
      <c r="I43" s="16">
        <f>SUM('Eurostat FEC  PEC HH'!I57:K57)/3/1000</f>
        <v>2.9059743333333334</v>
      </c>
      <c r="K43" s="48">
        <v>2.74</v>
      </c>
      <c r="L43" s="7">
        <v>3.0510000000000002</v>
      </c>
      <c r="M43" s="50">
        <v>2.6829999999999998</v>
      </c>
      <c r="N43" s="7"/>
      <c r="O43" s="2" t="str">
        <f t="shared" si="6"/>
        <v>Estonia</v>
      </c>
      <c r="P43" s="23">
        <f t="shared" si="7"/>
        <v>-7.4958007205864E-2</v>
      </c>
      <c r="Q43" s="23">
        <f t="shared" si="8"/>
        <v>-7.292309603677477E-2</v>
      </c>
      <c r="R43" s="23">
        <f t="shared" si="9"/>
        <v>-6.9584544663933365E-2</v>
      </c>
      <c r="S43" s="23">
        <f t="shared" si="10"/>
        <v>-5.7817865573363318E-2</v>
      </c>
      <c r="T43" s="23">
        <f t="shared" si="11"/>
        <v>-5.1303143247608478E-2</v>
      </c>
      <c r="U43" s="23">
        <f t="shared" si="12"/>
        <v>-5.691477202136918E-2</v>
      </c>
      <c r="V43" s="23">
        <f t="shared" si="13"/>
        <v>-7.620027332587892E-2</v>
      </c>
      <c r="W43" s="23">
        <f t="shared" si="14"/>
        <v>-8.3106348614734857E-2</v>
      </c>
      <c r="Y43" s="2" t="str">
        <f t="shared" si="15"/>
        <v>Estonia</v>
      </c>
      <c r="Z43" s="9">
        <f t="shared" si="16"/>
        <v>-5.2595742092457196E-2</v>
      </c>
      <c r="AA43" s="9">
        <f t="shared" si="17"/>
        <v>-5.0603163017031494E-2</v>
      </c>
      <c r="AB43" s="9">
        <f t="shared" si="18"/>
        <v>-4.7334063260340446E-2</v>
      </c>
      <c r="AC43" s="9">
        <f t="shared" si="19"/>
        <v>-3.5812165450121676E-2</v>
      </c>
      <c r="AD43" s="9">
        <f t="shared" si="20"/>
        <v>-2.9432968369829615E-2</v>
      </c>
      <c r="AE43" s="9">
        <f t="shared" si="21"/>
        <v>-3.4927858880778505E-2</v>
      </c>
      <c r="AF43" s="9">
        <f t="shared" si="22"/>
        <v>-5.3812165450121442E-2</v>
      </c>
      <c r="AG43" s="9">
        <f t="shared" si="23"/>
        <v>-6.0574574209245696E-2</v>
      </c>
    </row>
    <row r="44" spans="1:36">
      <c r="A44" s="6" t="str">
        <f>'Eurostat FEC  PEC HH'!A58</f>
        <v>Finland</v>
      </c>
      <c r="B44" s="16">
        <f>SUM('Eurostat FEC  PEC HH'!B58:D58)/3/1000</f>
        <v>25.448509333333334</v>
      </c>
      <c r="C44" s="16">
        <f>SUM('Eurostat FEC  PEC HH'!C58:E58)/3/1000</f>
        <v>24.94048166666667</v>
      </c>
      <c r="D44" s="16">
        <f>SUM('Eurostat FEC  PEC HH'!D58:F58)/3/1000</f>
        <v>24.785270333333333</v>
      </c>
      <c r="E44" s="16">
        <f>SUM('Eurostat FEC  PEC HH'!E58:G58)/3/1000</f>
        <v>24.472536999999999</v>
      </c>
      <c r="F44" s="16">
        <f>SUM('Eurostat FEC  PEC HH'!F58:H58)/3/1000</f>
        <v>24.639072333333335</v>
      </c>
      <c r="G44" s="16">
        <f>SUM('Eurostat FEC  PEC HH'!G58:I58)/3/1000</f>
        <v>24.885028000000002</v>
      </c>
      <c r="H44" s="16">
        <f>SUM('Eurostat FEC  PEC HH'!H58:J58)/3/1000</f>
        <v>25.427336666666665</v>
      </c>
      <c r="I44" s="16">
        <f>SUM('Eurostat FEC  PEC HH'!I58:K58)/3/1000</f>
        <v>25.473521333333338</v>
      </c>
      <c r="K44" s="48">
        <v>25</v>
      </c>
      <c r="L44" s="7">
        <v>22.614000000000001</v>
      </c>
      <c r="M44" s="50">
        <v>20.391999999999999</v>
      </c>
      <c r="N44" s="7"/>
      <c r="O44" s="2" t="str">
        <f t="shared" si="6"/>
        <v>Finland</v>
      </c>
      <c r="P44" s="23">
        <f t="shared" si="7"/>
        <v>-0.24796534588727612</v>
      </c>
      <c r="Q44" s="23">
        <f t="shared" si="8"/>
        <v>-0.22305225905583911</v>
      </c>
      <c r="R44" s="23">
        <f t="shared" si="9"/>
        <v>-0.21544087550673469</v>
      </c>
      <c r="S44" s="23">
        <f t="shared" si="10"/>
        <v>-0.20010479599843076</v>
      </c>
      <c r="T44" s="23">
        <f t="shared" si="11"/>
        <v>-0.20827149535765671</v>
      </c>
      <c r="U44" s="23">
        <f t="shared" si="12"/>
        <v>-0.22033287563750503</v>
      </c>
      <c r="V44" s="23">
        <f t="shared" si="13"/>
        <v>-0.24692706290048383</v>
      </c>
      <c r="W44" s="23">
        <f t="shared" si="14"/>
        <v>-0.24919190532234889</v>
      </c>
      <c r="Y44" s="2" t="str">
        <f t="shared" si="15"/>
        <v>Finland</v>
      </c>
      <c r="Z44" s="9">
        <f t="shared" si="16"/>
        <v>-1.7940373333333356E-2</v>
      </c>
      <c r="AA44" s="9">
        <f t="shared" si="17"/>
        <v>2.3807333333331826E-3</v>
      </c>
      <c r="AB44" s="9">
        <f t="shared" si="18"/>
        <v>8.5891866666666771E-3</v>
      </c>
      <c r="AC44" s="9">
        <f t="shared" si="19"/>
        <v>2.1098520000000037E-2</v>
      </c>
      <c r="AD44" s="9">
        <f t="shared" si="20"/>
        <v>1.4437106666666609E-2</v>
      </c>
      <c r="AE44" s="9">
        <f t="shared" si="21"/>
        <v>4.5988799999999233E-3</v>
      </c>
      <c r="AF44" s="9">
        <f t="shared" si="22"/>
        <v>-1.7093466666666616E-2</v>
      </c>
      <c r="AG44" s="9">
        <f t="shared" si="23"/>
        <v>-1.8940853333333507E-2</v>
      </c>
    </row>
    <row r="45" spans="1:36">
      <c r="A45" s="6" t="str">
        <f>'Eurostat FEC  PEC HH'!A59</f>
        <v>France</v>
      </c>
      <c r="B45" s="16">
        <f>SUM('Eurostat FEC  PEC HH'!B59:D59)/3/1000</f>
        <v>152.23090766666667</v>
      </c>
      <c r="C45" s="16">
        <f>SUM('Eurostat FEC  PEC HH'!C59:E59)/3/1000</f>
        <v>152.98644899999999</v>
      </c>
      <c r="D45" s="16">
        <f>SUM('Eurostat FEC  PEC HH'!D59:F59)/3/1000</f>
        <v>151.72406700000002</v>
      </c>
      <c r="E45" s="16">
        <f>SUM('Eurostat FEC  PEC HH'!E59:G59)/3/1000</f>
        <v>150.01688599999997</v>
      </c>
      <c r="F45" s="16">
        <f>SUM('Eurostat FEC  PEC HH'!F59:H59)/3/1000</f>
        <v>148.055801</v>
      </c>
      <c r="G45" s="16">
        <f>SUM('Eurostat FEC  PEC HH'!G59:I59)/3/1000</f>
        <v>149.37648366666664</v>
      </c>
      <c r="H45" s="16">
        <f>SUM('Eurostat FEC  PEC HH'!H59:J59)/3/1000</f>
        <v>148.85188399999998</v>
      </c>
      <c r="I45" s="16">
        <f>SUM('Eurostat FEC  PEC HH'!I59:K59)/3/1000</f>
        <v>147.21918500000004</v>
      </c>
      <c r="K45" s="48">
        <v>120.9</v>
      </c>
      <c r="L45" s="7">
        <v>147.42599999999999</v>
      </c>
      <c r="M45" s="50">
        <v>125.41200000000001</v>
      </c>
      <c r="N45" s="7"/>
      <c r="O45" s="2" t="str">
        <f t="shared" si="6"/>
        <v>France</v>
      </c>
      <c r="P45" s="23">
        <f t="shared" si="7"/>
        <v>-0.21384642352140673</v>
      </c>
      <c r="Q45" s="23">
        <f t="shared" si="8"/>
        <v>-0.21987089752176814</v>
      </c>
      <c r="R45" s="23">
        <f t="shared" si="9"/>
        <v>-0.20980501865850168</v>
      </c>
      <c r="S45" s="23">
        <f t="shared" si="10"/>
        <v>-0.19619243772525727</v>
      </c>
      <c r="T45" s="23">
        <f t="shared" si="11"/>
        <v>-0.18055529773865336</v>
      </c>
      <c r="U45" s="23">
        <f t="shared" si="12"/>
        <v>-0.19108604971347748</v>
      </c>
      <c r="V45" s="23">
        <f t="shared" si="13"/>
        <v>-0.18690303958153906</v>
      </c>
      <c r="W45" s="23">
        <f t="shared" si="14"/>
        <v>-0.17388435715880482</v>
      </c>
      <c r="Y45" s="2" t="str">
        <f t="shared" si="15"/>
        <v>France</v>
      </c>
      <c r="Z45" s="9">
        <f t="shared" si="16"/>
        <v>-0.25914729252826019</v>
      </c>
      <c r="AA45" s="9">
        <f t="shared" si="17"/>
        <v>-0.26539660049627778</v>
      </c>
      <c r="AB45" s="9">
        <f t="shared" si="18"/>
        <v>-0.25495506203473955</v>
      </c>
      <c r="AC45" s="9">
        <f t="shared" si="19"/>
        <v>-0.24083445822994182</v>
      </c>
      <c r="AD45" s="9">
        <f t="shared" si="20"/>
        <v>-0.2246137386269644</v>
      </c>
      <c r="AE45" s="9">
        <f t="shared" si="21"/>
        <v>-0.23553749931072487</v>
      </c>
      <c r="AF45" s="9">
        <f t="shared" si="22"/>
        <v>-0.23119837882547542</v>
      </c>
      <c r="AG45" s="9">
        <f t="shared" si="23"/>
        <v>-0.21769383788254781</v>
      </c>
    </row>
    <row r="46" spans="1:36">
      <c r="A46" s="6" t="str">
        <f>'Eurostat FEC  PEC HH'!A60</f>
        <v>Germany (until 1990 former territory of the FRG)</v>
      </c>
      <c r="B46" s="16">
        <f>SUM('Eurostat FEC  PEC HH'!B60:D60)/3/1000</f>
        <v>216.83886466666669</v>
      </c>
      <c r="C46" s="16">
        <f>SUM('Eurostat FEC  PEC HH'!C60:E60)/3/1000</f>
        <v>216.1541573333333</v>
      </c>
      <c r="D46" s="16">
        <f>SUM('Eurostat FEC  PEC HH'!D60:F60)/3/1000</f>
        <v>215.55877699999999</v>
      </c>
      <c r="E46" s="16">
        <f>SUM('Eurostat FEC  PEC HH'!E60:G60)/3/1000</f>
        <v>214.52507466666665</v>
      </c>
      <c r="F46" s="16">
        <f>SUM('Eurostat FEC  PEC HH'!F60:H60)/3/1000</f>
        <v>213.13734666666667</v>
      </c>
      <c r="G46" s="16">
        <f>SUM('Eurostat FEC  PEC HH'!G60:I60)/3/1000</f>
        <v>216.0191466666667</v>
      </c>
      <c r="H46" s="16">
        <f>SUM('Eurostat FEC  PEC HH'!H60:J60)/3/1000</f>
        <v>216.94699033333336</v>
      </c>
      <c r="I46" s="16">
        <f>SUM('Eurostat FEC  PEC HH'!I60:K60)/3/1000</f>
        <v>216.19153800000004</v>
      </c>
      <c r="K46" s="48">
        <v>185</v>
      </c>
      <c r="L46" s="7">
        <v>197.36699999999999</v>
      </c>
      <c r="M46" s="50">
        <v>174.49100000000001</v>
      </c>
      <c r="N46" s="7"/>
      <c r="O46" s="2" t="s">
        <v>10</v>
      </c>
      <c r="P46" s="23">
        <f t="shared" si="7"/>
        <v>-0.24269369002794802</v>
      </c>
      <c r="Q46" s="23">
        <f t="shared" si="8"/>
        <v>-0.2387696633828294</v>
      </c>
      <c r="R46" s="23">
        <f t="shared" si="9"/>
        <v>-0.2353575657197218</v>
      </c>
      <c r="S46" s="23">
        <f t="shared" si="10"/>
        <v>-0.22943346457219363</v>
      </c>
      <c r="T46" s="23">
        <f t="shared" si="11"/>
        <v>-0.22148045839995562</v>
      </c>
      <c r="U46" s="23">
        <f t="shared" si="12"/>
        <v>-0.23799592338095765</v>
      </c>
      <c r="V46" s="23">
        <f t="shared" si="13"/>
        <v>-0.24331335331526177</v>
      </c>
      <c r="W46" s="23">
        <f t="shared" si="14"/>
        <v>-0.23898389028660516</v>
      </c>
      <c r="Y46" s="2" t="str">
        <f t="shared" si="15"/>
        <v>Germany</v>
      </c>
      <c r="Z46" s="9">
        <f t="shared" si="16"/>
        <v>-0.17210197117117132</v>
      </c>
      <c r="AA46" s="9">
        <f t="shared" si="17"/>
        <v>-0.16840085045045028</v>
      </c>
      <c r="AB46" s="9">
        <f t="shared" si="18"/>
        <v>-0.16518257837837833</v>
      </c>
      <c r="AC46" s="9">
        <f t="shared" si="19"/>
        <v>-0.15959499819819814</v>
      </c>
      <c r="AD46" s="9">
        <f t="shared" si="20"/>
        <v>-0.1520937657657658</v>
      </c>
      <c r="AE46" s="9">
        <f t="shared" si="21"/>
        <v>-0.16767106306306323</v>
      </c>
      <c r="AF46" s="9">
        <f t="shared" si="22"/>
        <v>-0.17268643423423438</v>
      </c>
      <c r="AG46" s="9">
        <f t="shared" si="23"/>
        <v>-0.1686029081081083</v>
      </c>
    </row>
    <row r="47" spans="1:36">
      <c r="A47" s="6" t="str">
        <f>'Eurostat FEC  PEC HH'!A61</f>
        <v>Greece</v>
      </c>
      <c r="B47" s="16">
        <f>SUM('Eurostat FEC  PEC HH'!B61:D61)/3/1000</f>
        <v>18.347289</v>
      </c>
      <c r="C47" s="16">
        <f>SUM('Eurostat FEC  PEC HH'!C61:E61)/3/1000</f>
        <v>17.109395999999997</v>
      </c>
      <c r="D47" s="16">
        <f>SUM('Eurostat FEC  PEC HH'!D61:F61)/3/1000</f>
        <v>15.994989333333333</v>
      </c>
      <c r="E47" s="16">
        <f>SUM('Eurostat FEC  PEC HH'!E61:G61)/3/1000</f>
        <v>15.829452333333334</v>
      </c>
      <c r="F47" s="16">
        <f>SUM('Eurostat FEC  PEC HH'!F61:H61)/3/1000</f>
        <v>16.301534666666665</v>
      </c>
      <c r="G47" s="16">
        <f>SUM('Eurostat FEC  PEC HH'!G61:I61)/3/1000</f>
        <v>16.580361</v>
      </c>
      <c r="H47" s="16">
        <f>SUM('Eurostat FEC  PEC HH'!H61:J61)/3/1000</f>
        <v>16.370401666666666</v>
      </c>
      <c r="I47" s="16">
        <f>SUM('Eurostat FEC  PEC HH'!I61:K61)/3/1000</f>
        <v>16.181463666666669</v>
      </c>
      <c r="K47" s="48">
        <v>16.5</v>
      </c>
      <c r="L47" s="7">
        <v>15.635</v>
      </c>
      <c r="M47" s="50">
        <v>13.993</v>
      </c>
      <c r="N47" s="7"/>
      <c r="O47" s="2" t="str">
        <f t="shared" si="6"/>
        <v>Greece</v>
      </c>
      <c r="P47" s="23">
        <f t="shared" si="7"/>
        <v>-0.31117623097262914</v>
      </c>
      <c r="Q47" s="23">
        <f t="shared" si="8"/>
        <v>-0.22271106982062433</v>
      </c>
      <c r="R47" s="23">
        <f t="shared" si="9"/>
        <v>-0.14307077348197902</v>
      </c>
      <c r="S47" s="23">
        <f t="shared" si="10"/>
        <v>-0.13124078706019679</v>
      </c>
      <c r="T47" s="23">
        <f t="shared" si="11"/>
        <v>-0.16497782224445542</v>
      </c>
      <c r="U47" s="23">
        <f t="shared" si="12"/>
        <v>-0.18490395197598797</v>
      </c>
      <c r="V47" s="23">
        <f t="shared" si="13"/>
        <v>-0.16989935443912427</v>
      </c>
      <c r="W47" s="23">
        <f t="shared" si="14"/>
        <v>-0.15639703184925813</v>
      </c>
      <c r="Y47" s="2" t="str">
        <f t="shared" si="15"/>
        <v>Greece</v>
      </c>
      <c r="Z47" s="9">
        <f t="shared" si="16"/>
        <v>-0.11195690909090909</v>
      </c>
      <c r="AA47" s="9">
        <f t="shared" si="17"/>
        <v>-3.6933090909090707E-2</v>
      </c>
      <c r="AB47" s="9">
        <f t="shared" si="18"/>
        <v>3.06067070707071E-2</v>
      </c>
      <c r="AC47" s="9">
        <f t="shared" si="19"/>
        <v>4.0639252525252474E-2</v>
      </c>
      <c r="AD47" s="9">
        <f t="shared" si="20"/>
        <v>1.2028202020202111E-2</v>
      </c>
      <c r="AE47" s="9">
        <f t="shared" si="21"/>
        <v>-4.870363636363631E-3</v>
      </c>
      <c r="AF47" s="9">
        <f t="shared" si="22"/>
        <v>7.8544444444444798E-3</v>
      </c>
      <c r="AG47" s="9">
        <f t="shared" si="23"/>
        <v>1.9305232323232162E-2</v>
      </c>
    </row>
    <row r="48" spans="1:36">
      <c r="A48" s="6" t="str">
        <f>'Eurostat FEC  PEC HH'!A62</f>
        <v>Hungary</v>
      </c>
      <c r="B48" s="16">
        <f>SUM('Eurostat FEC  PEC HH'!B62:D62)/3/1000</f>
        <v>17.138629000000002</v>
      </c>
      <c r="C48" s="16">
        <f>SUM('Eurostat FEC  PEC HH'!C62:E62)/3/1000</f>
        <v>16.850092333333333</v>
      </c>
      <c r="D48" s="16">
        <f>SUM('Eurostat FEC  PEC HH'!D62:F62)/3/1000</f>
        <v>16.425969666666667</v>
      </c>
      <c r="E48" s="16">
        <f>SUM('Eurostat FEC  PEC HH'!E62:G62)/3/1000</f>
        <v>16.735060666666669</v>
      </c>
      <c r="F48" s="16">
        <f>SUM('Eurostat FEC  PEC HH'!F62:H62)/3/1000</f>
        <v>17.132320666666665</v>
      </c>
      <c r="G48" s="16">
        <f>SUM('Eurostat FEC  PEC HH'!G62:I62)/3/1000</f>
        <v>17.885876333333332</v>
      </c>
      <c r="H48" s="16">
        <f>SUM('Eurostat FEC  PEC HH'!H62:J62)/3/1000</f>
        <v>18.256749333333332</v>
      </c>
      <c r="I48" s="16">
        <f>SUM('Eurostat FEC  PEC HH'!I62:K62)/3/1000</f>
        <v>18.533335000000001</v>
      </c>
      <c r="K48" s="48">
        <v>18.75</v>
      </c>
      <c r="L48" s="7">
        <v>16.007999999999999</v>
      </c>
      <c r="M48" s="50">
        <v>13.763999999999999</v>
      </c>
      <c r="N48" s="7"/>
      <c r="O48" s="2" t="str">
        <f t="shared" si="6"/>
        <v>Hungary</v>
      </c>
      <c r="P48" s="23">
        <f t="shared" si="7"/>
        <v>-0.24517792792792811</v>
      </c>
      <c r="Q48" s="23">
        <f t="shared" si="8"/>
        <v>-0.22421478736801317</v>
      </c>
      <c r="R48" s="23">
        <f t="shared" si="9"/>
        <v>-0.19340087668313483</v>
      </c>
      <c r="S48" s="23">
        <f t="shared" si="10"/>
        <v>-0.21585735735735762</v>
      </c>
      <c r="T48" s="23">
        <f t="shared" si="11"/>
        <v>-0.24471960670347762</v>
      </c>
      <c r="U48" s="23">
        <f t="shared" si="12"/>
        <v>-0.29946791145984691</v>
      </c>
      <c r="V48" s="23">
        <f t="shared" si="13"/>
        <v>-0.32641305821950978</v>
      </c>
      <c r="W48" s="23">
        <f t="shared" si="14"/>
        <v>-0.34650791920953222</v>
      </c>
      <c r="Y48" s="2" t="str">
        <f t="shared" si="15"/>
        <v>Hungary</v>
      </c>
      <c r="Z48" s="9">
        <f t="shared" si="16"/>
        <v>8.5939786666666573E-2</v>
      </c>
      <c r="AA48" s="9">
        <f t="shared" si="17"/>
        <v>0.10132840888888893</v>
      </c>
      <c r="AB48" s="9">
        <f t="shared" si="18"/>
        <v>0.12394828444444443</v>
      </c>
      <c r="AC48" s="9">
        <f t="shared" si="19"/>
        <v>0.10746343111111098</v>
      </c>
      <c r="AD48" s="9">
        <f t="shared" si="20"/>
        <v>8.6276231111111198E-2</v>
      </c>
      <c r="AE48" s="9">
        <f t="shared" si="21"/>
        <v>4.6086595555555616E-2</v>
      </c>
      <c r="AF48" s="9">
        <f t="shared" si="22"/>
        <v>2.6306702222222308E-2</v>
      </c>
      <c r="AG48" s="9">
        <f t="shared" si="23"/>
        <v>1.1555466666666613E-2</v>
      </c>
    </row>
    <row r="49" spans="1:33">
      <c r="A49" s="6" t="str">
        <f>'Eurostat FEC  PEC HH'!A63</f>
        <v>Ireland</v>
      </c>
      <c r="B49" s="16">
        <f>SUM('Eurostat FEC  PEC HH'!B63:D63)/3/1000</f>
        <v>11.221584</v>
      </c>
      <c r="C49" s="16">
        <f>SUM('Eurostat FEC  PEC HH'!C63:E63)/3/1000</f>
        <v>10.881144000000001</v>
      </c>
      <c r="D49" s="16">
        <f>SUM('Eurostat FEC  PEC HH'!D63:F63)/3/1000</f>
        <v>10.817946666666668</v>
      </c>
      <c r="E49" s="16">
        <f>SUM('Eurostat FEC  PEC HH'!E63:G63)/3/1000</f>
        <v>10.996784</v>
      </c>
      <c r="F49" s="16">
        <f>SUM('Eurostat FEC  PEC HH'!F63:H63)/3/1000</f>
        <v>11.284402666666667</v>
      </c>
      <c r="G49" s="16">
        <f>SUM('Eurostat FEC  PEC HH'!G63:I63)/3/1000</f>
        <v>11.614904999999998</v>
      </c>
      <c r="H49" s="16">
        <f>SUM('Eurostat FEC  PEC HH'!H63:J63)/3/1000</f>
        <v>12.001355999999999</v>
      </c>
      <c r="I49" s="16">
        <f>SUM('Eurostat FEC  PEC HH'!I63:K63)/3/1000</f>
        <v>12.219357333333333</v>
      </c>
      <c r="K49" s="48">
        <v>11.2</v>
      </c>
      <c r="L49" s="7">
        <v>11.667999999999999</v>
      </c>
      <c r="M49" s="50">
        <v>10.430999999999999</v>
      </c>
      <c r="N49" s="7"/>
      <c r="O49" s="2" t="str">
        <f t="shared" si="6"/>
        <v>Ireland</v>
      </c>
      <c r="P49" s="23">
        <f t="shared" si="7"/>
        <v>-7.5791774518262953E-2</v>
      </c>
      <c r="Q49" s="23">
        <f t="shared" si="8"/>
        <v>-4.3154443485763749E-2</v>
      </c>
      <c r="R49" s="23">
        <f t="shared" si="9"/>
        <v>-3.7095836129486012E-2</v>
      </c>
      <c r="S49" s="23">
        <f t="shared" si="10"/>
        <v>-5.4240628894641048E-2</v>
      </c>
      <c r="T49" s="23">
        <f t="shared" si="11"/>
        <v>-8.1814079826159306E-2</v>
      </c>
      <c r="U49" s="23">
        <f t="shared" si="12"/>
        <v>-0.1134987057808455</v>
      </c>
      <c r="V49" s="23">
        <f t="shared" si="13"/>
        <v>-0.15054702329594483</v>
      </c>
      <c r="W49" s="23">
        <f t="shared" si="14"/>
        <v>-0.17144639376218329</v>
      </c>
      <c r="Y49" s="2" t="str">
        <f t="shared" si="15"/>
        <v>Ireland</v>
      </c>
      <c r="Z49" s="9">
        <f t="shared" si="16"/>
        <v>-1.9271428571429211E-3</v>
      </c>
      <c r="AA49" s="9">
        <f t="shared" si="17"/>
        <v>2.8469285714285579E-2</v>
      </c>
      <c r="AB49" s="9">
        <f t="shared" si="18"/>
        <v>3.4111904761904607E-2</v>
      </c>
      <c r="AC49" s="9">
        <f t="shared" si="19"/>
        <v>1.8144285714285661E-2</v>
      </c>
      <c r="AD49" s="9">
        <f t="shared" si="20"/>
        <v>-7.5359523809524574E-3</v>
      </c>
      <c r="AE49" s="9">
        <f t="shared" si="21"/>
        <v>-3.7045089285714213E-2</v>
      </c>
      <c r="AF49" s="9">
        <f t="shared" si="22"/>
        <v>-7.1549642857142881E-2</v>
      </c>
      <c r="AG49" s="9">
        <f t="shared" si="23"/>
        <v>-9.1014047619047661E-2</v>
      </c>
    </row>
    <row r="50" spans="1:33">
      <c r="A50" s="6" t="str">
        <f>'Eurostat FEC  PEC HH'!A64</f>
        <v>Italy</v>
      </c>
      <c r="B50" s="16">
        <f>SUM('Eurostat FEC  PEC HH'!B64:D64)/3/1000</f>
        <v>124.502284</v>
      </c>
      <c r="C50" s="16">
        <f>SUM('Eurostat FEC  PEC HH'!C64:E64)/3/1000</f>
        <v>121.18499733333331</v>
      </c>
      <c r="D50" s="16">
        <f>SUM('Eurostat FEC  PEC HH'!D64:F64)/3/1000</f>
        <v>117.89341866666666</v>
      </c>
      <c r="E50" s="16">
        <f>SUM('Eurostat FEC  PEC HH'!E64:G64)/3/1000</f>
        <v>116.02938400000001</v>
      </c>
      <c r="F50" s="16">
        <f>SUM('Eurostat FEC  PEC HH'!F64:H64)/3/1000</f>
        <v>115.15144433333333</v>
      </c>
      <c r="G50" s="16">
        <f>SUM('Eurostat FEC  PEC HH'!G64:I64)/3/1000</f>
        <v>115.77669933333334</v>
      </c>
      <c r="H50" s="16">
        <f>SUM('Eurostat FEC  PEC HH'!H64:J64)/3/1000</f>
        <v>115.84983833333334</v>
      </c>
      <c r="I50" s="16">
        <f>SUM('Eurostat FEC  PEC HH'!I64:K64)/3/1000</f>
        <v>115.70854033333332</v>
      </c>
      <c r="K50" s="48">
        <v>103.8</v>
      </c>
      <c r="L50" s="7">
        <v>115.857</v>
      </c>
      <c r="M50" s="50">
        <v>103.51300000000001</v>
      </c>
      <c r="N50" s="7"/>
      <c r="O50" s="2" t="str">
        <f t="shared" si="6"/>
        <v>Italy</v>
      </c>
      <c r="P50" s="23">
        <f t="shared" si="7"/>
        <v>-0.20276954585414389</v>
      </c>
      <c r="Q50" s="23">
        <f t="shared" si="8"/>
        <v>-0.17072249218294619</v>
      </c>
      <c r="R50" s="23">
        <f t="shared" si="9"/>
        <v>-0.13892379379079589</v>
      </c>
      <c r="S50" s="23">
        <f t="shared" si="10"/>
        <v>-0.12091605885251129</v>
      </c>
      <c r="T50" s="23">
        <f t="shared" si="11"/>
        <v>-0.1124346152979174</v>
      </c>
      <c r="U50" s="23">
        <f t="shared" si="12"/>
        <v>-0.11847496771742037</v>
      </c>
      <c r="V50" s="23">
        <f t="shared" si="13"/>
        <v>-0.11918153597454746</v>
      </c>
      <c r="W50" s="23">
        <f t="shared" si="14"/>
        <v>-0.11781650935953274</v>
      </c>
      <c r="Y50" s="2" t="str">
        <f t="shared" si="15"/>
        <v>Italy</v>
      </c>
      <c r="Z50" s="9">
        <f t="shared" si="16"/>
        <v>-0.19944396917148369</v>
      </c>
      <c r="AA50" s="9">
        <f t="shared" si="17"/>
        <v>-0.16748552344251752</v>
      </c>
      <c r="AB50" s="9">
        <f t="shared" si="18"/>
        <v>-0.13577474630700062</v>
      </c>
      <c r="AC50" s="9">
        <f t="shared" si="19"/>
        <v>-0.11781680154142592</v>
      </c>
      <c r="AD50" s="9">
        <f t="shared" si="20"/>
        <v>-0.10935880860629416</v>
      </c>
      <c r="AE50" s="9">
        <f t="shared" si="21"/>
        <v>-0.11538245985870273</v>
      </c>
      <c r="AF50" s="9">
        <f t="shared" si="22"/>
        <v>-0.11608707450224799</v>
      </c>
      <c r="AG50" s="9">
        <f t="shared" si="23"/>
        <v>-0.11472582209376996</v>
      </c>
    </row>
    <row r="51" spans="1:33">
      <c r="A51" s="6" t="str">
        <f>'Eurostat FEC  PEC HH'!A65</f>
        <v>Latvia</v>
      </c>
      <c r="B51" s="16">
        <f>SUM('Eurostat FEC  PEC HH'!B65:D65)/3/1000</f>
        <v>4.0052246666666669</v>
      </c>
      <c r="C51" s="16">
        <f>SUM('Eurostat FEC  PEC HH'!C65:E65)/3/1000</f>
        <v>3.9169476666666663</v>
      </c>
      <c r="D51" s="16">
        <f>SUM('Eurostat FEC  PEC HH'!D65:F65)/3/1000</f>
        <v>3.9224969999999999</v>
      </c>
      <c r="E51" s="16">
        <f>SUM('Eurostat FEC  PEC HH'!E65:G65)/3/1000</f>
        <v>3.842674333333334</v>
      </c>
      <c r="F51" s="16">
        <f>SUM('Eurostat FEC  PEC HH'!F65:H65)/3/1000</f>
        <v>3.8310736666666667</v>
      </c>
      <c r="G51" s="16">
        <f>SUM('Eurostat FEC  PEC HH'!G65:I65)/3/1000</f>
        <v>3.8739556666666668</v>
      </c>
      <c r="H51" s="16">
        <f>SUM('Eurostat FEC  PEC HH'!H65:J65)/3/1000</f>
        <v>4.0037943333333335</v>
      </c>
      <c r="I51" s="16">
        <f>SUM('Eurostat FEC  PEC HH'!I65:K65)/3/1000</f>
        <v>4.0917076666666663</v>
      </c>
      <c r="K51" s="48">
        <v>3.6</v>
      </c>
      <c r="L51" s="7">
        <v>4.2210000000000001</v>
      </c>
      <c r="M51" s="50">
        <v>3.766</v>
      </c>
      <c r="N51" s="7"/>
      <c r="O51" s="2" t="str">
        <f t="shared" si="6"/>
        <v>Latvia</v>
      </c>
      <c r="P51" s="23">
        <f t="shared" si="7"/>
        <v>-6.3522216321472882E-2</v>
      </c>
      <c r="Q51" s="23">
        <f t="shared" si="8"/>
        <v>-4.0081695875376064E-2</v>
      </c>
      <c r="R51" s="23">
        <f t="shared" si="9"/>
        <v>-4.1555231014338792E-2</v>
      </c>
      <c r="S51" s="23">
        <f t="shared" si="10"/>
        <v>-2.0359621171888994E-2</v>
      </c>
      <c r="T51" s="23">
        <f t="shared" si="11"/>
        <v>-1.7279252965126578E-2</v>
      </c>
      <c r="U51" s="23">
        <f t="shared" si="12"/>
        <v>-2.8665870065498349E-2</v>
      </c>
      <c r="V51" s="23">
        <f t="shared" si="13"/>
        <v>-6.314241458665254E-2</v>
      </c>
      <c r="W51" s="23">
        <f t="shared" si="14"/>
        <v>-8.6486369268897051E-2</v>
      </c>
      <c r="Y51" s="2" t="str">
        <f t="shared" si="15"/>
        <v>Latvia</v>
      </c>
      <c r="Z51" s="9">
        <f t="shared" si="16"/>
        <v>-0.11256240740740744</v>
      </c>
      <c r="AA51" s="9">
        <f t="shared" si="17"/>
        <v>-8.804101851851838E-2</v>
      </c>
      <c r="AB51" s="9">
        <f t="shared" si="18"/>
        <v>-8.958249999999994E-2</v>
      </c>
      <c r="AC51" s="9">
        <f t="shared" si="19"/>
        <v>-6.7409537037037184E-2</v>
      </c>
      <c r="AD51" s="9">
        <f t="shared" si="20"/>
        <v>-6.4187129629629622E-2</v>
      </c>
      <c r="AE51" s="9">
        <f t="shared" si="21"/>
        <v>-7.6098796296296303E-2</v>
      </c>
      <c r="AF51" s="9">
        <f t="shared" si="22"/>
        <v>-0.11216509259259259</v>
      </c>
      <c r="AG51" s="9">
        <f t="shared" si="23"/>
        <v>-0.13658546296296284</v>
      </c>
    </row>
    <row r="52" spans="1:33">
      <c r="A52" s="6" t="str">
        <f>'Eurostat FEC  PEC HH'!A66</f>
        <v>Lithuania</v>
      </c>
      <c r="B52" s="16">
        <f>SUM('Eurostat FEC  PEC HH'!B66:D66)/3/1000</f>
        <v>4.8304899999999993</v>
      </c>
      <c r="C52" s="16">
        <f>SUM('Eurostat FEC  PEC HH'!C66:E66)/3/1000</f>
        <v>4.8227216666666664</v>
      </c>
      <c r="D52" s="16">
        <f>SUM('Eurostat FEC  PEC HH'!D66:F66)/3/1000</f>
        <v>4.854035333333333</v>
      </c>
      <c r="E52" s="16">
        <f>SUM('Eurostat FEC  PEC HH'!E66:G66)/3/1000</f>
        <v>4.8404513333333332</v>
      </c>
      <c r="F52" s="16">
        <f>SUM('Eurostat FEC  PEC HH'!F66:H66)/3/1000</f>
        <v>4.9460410000000001</v>
      </c>
      <c r="G52" s="16">
        <f>SUM('Eurostat FEC  PEC HH'!G66:I66)/3/1000</f>
        <v>5.1017376666666667</v>
      </c>
      <c r="H52" s="16">
        <f>SUM('Eurostat FEC  PEC HH'!H66:J66)/3/1000</f>
        <v>5.3374160000000002</v>
      </c>
      <c r="I52" s="16">
        <f>SUM('Eurostat FEC  PEC HH'!I66:K66)/3/1000</f>
        <v>5.4894756666666664</v>
      </c>
      <c r="K52" s="48">
        <v>4.5199999999999996</v>
      </c>
      <c r="L52" s="7">
        <v>4.6210000000000004</v>
      </c>
      <c r="M52" s="50">
        <v>4.0620000000000003</v>
      </c>
      <c r="N52" s="7"/>
      <c r="O52" s="2" t="str">
        <f t="shared" si="6"/>
        <v>Lithuania</v>
      </c>
      <c r="P52" s="23">
        <f t="shared" si="7"/>
        <v>-0.18919005416051179</v>
      </c>
      <c r="Q52" s="23">
        <f t="shared" si="8"/>
        <v>-0.1872776136550138</v>
      </c>
      <c r="R52" s="23">
        <f t="shared" si="9"/>
        <v>-0.19498654193336601</v>
      </c>
      <c r="S52" s="23">
        <f t="shared" si="10"/>
        <v>-0.19164237649762011</v>
      </c>
      <c r="T52" s="23">
        <f t="shared" si="11"/>
        <v>-0.21763687838503196</v>
      </c>
      <c r="U52" s="23">
        <f t="shared" si="12"/>
        <v>-0.25596692926308873</v>
      </c>
      <c r="V52" s="23">
        <f t="shared" si="13"/>
        <v>-0.31398719842442141</v>
      </c>
      <c r="W52" s="23">
        <f t="shared" si="14"/>
        <v>-0.35142187756441801</v>
      </c>
      <c r="Y52" s="2" t="str">
        <f t="shared" si="15"/>
        <v>Lithuania</v>
      </c>
      <c r="Z52" s="9">
        <f t="shared" si="16"/>
        <v>-6.8692477876106134E-2</v>
      </c>
      <c r="AA52" s="9">
        <f t="shared" si="17"/>
        <v>-6.6973820058997074E-2</v>
      </c>
      <c r="AB52" s="9">
        <f t="shared" si="18"/>
        <v>-7.3901622418879098E-2</v>
      </c>
      <c r="AC52" s="9">
        <f t="shared" si="19"/>
        <v>-7.0896312684365859E-2</v>
      </c>
      <c r="AD52" s="9">
        <f t="shared" si="20"/>
        <v>-9.4256858407079772E-2</v>
      </c>
      <c r="AE52" s="9">
        <f t="shared" si="21"/>
        <v>-0.12870302359882019</v>
      </c>
      <c r="AF52" s="9">
        <f t="shared" si="22"/>
        <v>-0.18084424778761077</v>
      </c>
      <c r="AG52" s="9">
        <f t="shared" si="23"/>
        <v>-0.21448576696165197</v>
      </c>
    </row>
    <row r="53" spans="1:33">
      <c r="A53" s="6" t="str">
        <f>'Eurostat FEC  PEC HH'!A67</f>
        <v>Luxembourg</v>
      </c>
      <c r="B53" s="16">
        <f>SUM('Eurostat FEC  PEC HH'!B67:D67)/3/1000</f>
        <v>4.2626849999999994</v>
      </c>
      <c r="C53" s="16">
        <f>SUM('Eurostat FEC  PEC HH'!C67:E67)/3/1000</f>
        <v>4.1939376666666659</v>
      </c>
      <c r="D53" s="16">
        <f>SUM('Eurostat FEC  PEC HH'!D67:F67)/3/1000</f>
        <v>4.0977246666666662</v>
      </c>
      <c r="E53" s="16">
        <f>SUM('Eurostat FEC  PEC HH'!E67:G67)/3/1000</f>
        <v>4.0384013333333328</v>
      </c>
      <c r="F53" s="16">
        <f>SUM('Eurostat FEC  PEC HH'!F67:H67)/3/1000</f>
        <v>4.0119979999999993</v>
      </c>
      <c r="G53" s="16">
        <f>SUM('Eurostat FEC  PEC HH'!G67:I67)/3/1000</f>
        <v>4.0705363333333331</v>
      </c>
      <c r="H53" s="16">
        <f>SUM('Eurostat FEC  PEC HH'!H67:J67)/3/1000</f>
        <v>4.1900266666666663</v>
      </c>
      <c r="I53" s="16">
        <f>SUM('Eurostat FEC  PEC HH'!I67:K67)/3/1000</f>
        <v>4.3046966666666666</v>
      </c>
      <c r="K53" s="48">
        <v>3.07</v>
      </c>
      <c r="L53" s="7">
        <v>4.7460000000000004</v>
      </c>
      <c r="M53" s="50">
        <v>4.3620000000000001</v>
      </c>
      <c r="N53" s="7"/>
      <c r="O53" s="2" t="str">
        <f t="shared" si="6"/>
        <v>Luxembourg</v>
      </c>
      <c r="P53" s="23">
        <f t="shared" si="7"/>
        <v>2.2768225584594386E-2</v>
      </c>
      <c r="Q53" s="23">
        <f t="shared" si="8"/>
        <v>3.8528732997096332E-2</v>
      </c>
      <c r="R53" s="23">
        <f t="shared" si="9"/>
        <v>6.0585816903561178E-2</v>
      </c>
      <c r="S53" s="23">
        <f t="shared" si="10"/>
        <v>7.418584747057938E-2</v>
      </c>
      <c r="T53" s="23">
        <f t="shared" si="11"/>
        <v>8.0238881247134533E-2</v>
      </c>
      <c r="U53" s="23">
        <f t="shared" si="12"/>
        <v>6.6818813999694401E-2</v>
      </c>
      <c r="V53" s="23">
        <f t="shared" si="13"/>
        <v>3.9425340058077428E-2</v>
      </c>
      <c r="W53" s="23">
        <f t="shared" si="14"/>
        <v>1.3136940241479479E-2</v>
      </c>
      <c r="Y53" s="2" t="str">
        <f t="shared" si="15"/>
        <v>Luxembourg</v>
      </c>
      <c r="Z53" s="9">
        <f t="shared" si="16"/>
        <v>-0.38849674267100964</v>
      </c>
      <c r="AA53" s="9">
        <f t="shared" si="17"/>
        <v>-0.36610347448425606</v>
      </c>
      <c r="AB53" s="9">
        <f t="shared" si="18"/>
        <v>-0.33476373507057539</v>
      </c>
      <c r="AC53" s="9">
        <f t="shared" si="19"/>
        <v>-0.31544017372421274</v>
      </c>
      <c r="AD53" s="9">
        <f t="shared" si="20"/>
        <v>-0.30683973941368059</v>
      </c>
      <c r="AE53" s="9">
        <f t="shared" si="21"/>
        <v>-0.3259076004343105</v>
      </c>
      <c r="AF53" s="9">
        <f t="shared" si="22"/>
        <v>-0.36482953311617805</v>
      </c>
      <c r="AG53" s="9">
        <f t="shared" si="23"/>
        <v>-0.40218132464712275</v>
      </c>
    </row>
    <row r="54" spans="1:33">
      <c r="A54" s="6" t="str">
        <f>'Eurostat FEC  PEC HH'!A68</f>
        <v>Malta</v>
      </c>
      <c r="B54" s="16">
        <f>SUM('Eurostat FEC  PEC HH'!B68:D68)/3/1000</f>
        <v>0.50104199999999999</v>
      </c>
      <c r="C54" s="16">
        <f>SUM('Eurostat FEC  PEC HH'!C68:E68)/3/1000</f>
        <v>0.50865666666666653</v>
      </c>
      <c r="D54" s="16">
        <f>SUM('Eurostat FEC  PEC HH'!D68:F68)/3/1000</f>
        <v>0.5268046666666667</v>
      </c>
      <c r="E54" s="16">
        <f>SUM('Eurostat FEC  PEC HH'!E68:G68)/3/1000</f>
        <v>0.55064433333333329</v>
      </c>
      <c r="F54" s="16">
        <f>SUM('Eurostat FEC  PEC HH'!F68:H68)/3/1000</f>
        <v>0.56969766666666655</v>
      </c>
      <c r="G54" s="16">
        <f>SUM('Eurostat FEC  PEC HH'!G68:I68)/3/1000</f>
        <v>0.59456566666666666</v>
      </c>
      <c r="H54" s="16">
        <f>SUM('Eurostat FEC  PEC HH'!H68:J68)/3/1000</f>
        <v>0.62194733333333341</v>
      </c>
      <c r="I54" s="16">
        <f>SUM('Eurostat FEC  PEC HH'!I68:K68)/3/1000</f>
        <v>0.66068033333333331</v>
      </c>
      <c r="K54" s="48">
        <v>0.78</v>
      </c>
      <c r="L54" s="7">
        <v>0.57499999999999996</v>
      </c>
      <c r="M54" s="50">
        <v>0.50700000000000001</v>
      </c>
      <c r="N54" s="7"/>
      <c r="O54" s="2" t="str">
        <f t="shared" si="6"/>
        <v>Malta</v>
      </c>
      <c r="P54" s="23">
        <f t="shared" si="7"/>
        <v>1.1751479289940865E-2</v>
      </c>
      <c r="Q54" s="23">
        <f t="shared" si="8"/>
        <v>-3.2675871137406876E-3</v>
      </c>
      <c r="R54" s="23">
        <f t="shared" si="9"/>
        <v>-3.9062458908612804E-2</v>
      </c>
      <c r="S54" s="23">
        <f t="shared" si="10"/>
        <v>-8.6083497698882225E-2</v>
      </c>
      <c r="T54" s="23">
        <f t="shared" si="11"/>
        <v>-0.12366403681788272</v>
      </c>
      <c r="U54" s="23">
        <f t="shared" si="12"/>
        <v>-0.17271334648257722</v>
      </c>
      <c r="V54" s="23">
        <f t="shared" si="13"/>
        <v>-0.22672057856673256</v>
      </c>
      <c r="W54" s="23">
        <f t="shared" si="14"/>
        <v>-0.30311702827087439</v>
      </c>
      <c r="Y54" s="2" t="str">
        <f t="shared" si="15"/>
        <v>Malta</v>
      </c>
      <c r="Z54" s="9">
        <f t="shared" si="16"/>
        <v>0.35763846153846157</v>
      </c>
      <c r="AA54" s="9">
        <f t="shared" si="17"/>
        <v>0.34787606837606855</v>
      </c>
      <c r="AB54" s="9">
        <f t="shared" si="18"/>
        <v>0.32460940170940167</v>
      </c>
      <c r="AC54" s="9">
        <f t="shared" si="19"/>
        <v>0.29404572649572658</v>
      </c>
      <c r="AD54" s="9">
        <f t="shared" si="20"/>
        <v>0.26961837606837624</v>
      </c>
      <c r="AE54" s="9">
        <f t="shared" si="21"/>
        <v>0.23773632478632481</v>
      </c>
      <c r="AF54" s="9">
        <f t="shared" si="22"/>
        <v>0.20263162393162387</v>
      </c>
      <c r="AG54" s="9">
        <f t="shared" si="23"/>
        <v>0.15297393162393169</v>
      </c>
    </row>
    <row r="55" spans="1:33">
      <c r="A55" s="6" t="str">
        <f>'Eurostat FEC  PEC HH'!A69</f>
        <v>Netherlands</v>
      </c>
      <c r="B55" s="16">
        <f>SUM('Eurostat FEC  PEC HH'!B69:D69)/3/1000</f>
        <v>52.944772333333333</v>
      </c>
      <c r="C55" s="16">
        <f>SUM('Eurostat FEC  PEC HH'!C69:E69)/3/1000</f>
        <v>51.806735333333336</v>
      </c>
      <c r="D55" s="16">
        <f>SUM('Eurostat FEC  PEC HH'!D69:F69)/3/1000</f>
        <v>50.451798333333336</v>
      </c>
      <c r="E55" s="16">
        <f>SUM('Eurostat FEC  PEC HH'!E69:G69)/3/1000</f>
        <v>49.449930333333327</v>
      </c>
      <c r="F55" s="16">
        <f>SUM('Eurostat FEC  PEC HH'!F69:H69)/3/1000</f>
        <v>48.764955333333326</v>
      </c>
      <c r="G55" s="16">
        <f>SUM('Eurostat FEC  PEC HH'!G69:I69)/3/1000</f>
        <v>49.637309666666667</v>
      </c>
      <c r="H55" s="16">
        <f>SUM('Eurostat FEC  PEC HH'!H69:J69)/3/1000</f>
        <v>50.251771333333338</v>
      </c>
      <c r="I55" s="16">
        <f>SUM('Eurostat FEC  PEC HH'!I69:K69)/3/1000</f>
        <v>50.25818266666667</v>
      </c>
      <c r="K55" s="49">
        <v>43.87</v>
      </c>
      <c r="L55" s="7">
        <v>45.953000000000003</v>
      </c>
      <c r="M55" s="50">
        <v>41.328000000000003</v>
      </c>
      <c r="N55" s="7"/>
      <c r="O55" s="2" t="str">
        <f t="shared" si="6"/>
        <v>Netherlands</v>
      </c>
      <c r="P55" s="23">
        <f t="shared" si="7"/>
        <v>-0.28108721286617616</v>
      </c>
      <c r="Q55" s="23">
        <f t="shared" si="8"/>
        <v>-0.25355050651696992</v>
      </c>
      <c r="R55" s="23">
        <f t="shared" si="9"/>
        <v>-0.2207655423280423</v>
      </c>
      <c r="S55" s="23">
        <f t="shared" si="10"/>
        <v>-0.1965236724093429</v>
      </c>
      <c r="T55" s="23">
        <f t="shared" si="11"/>
        <v>-0.17994955800748458</v>
      </c>
      <c r="U55" s="23">
        <f t="shared" si="12"/>
        <v>-0.2010576284036649</v>
      </c>
      <c r="V55" s="23">
        <f t="shared" si="13"/>
        <v>-0.21592555491031101</v>
      </c>
      <c r="W55" s="23">
        <f t="shared" si="14"/>
        <v>-0.21608068783068782</v>
      </c>
      <c r="Y55" s="2" t="str">
        <f t="shared" si="15"/>
        <v>Netherlands</v>
      </c>
      <c r="Z55" s="9">
        <f t="shared" si="16"/>
        <v>-0.20685599118608014</v>
      </c>
      <c r="AA55" s="9">
        <f t="shared" si="17"/>
        <v>-0.1809148696907531</v>
      </c>
      <c r="AB55" s="9">
        <f t="shared" si="18"/>
        <v>-0.15002959501557644</v>
      </c>
      <c r="AC55" s="9">
        <f t="shared" si="19"/>
        <v>-0.12719239419496992</v>
      </c>
      <c r="AD55" s="9">
        <f t="shared" si="20"/>
        <v>-0.11157864903882674</v>
      </c>
      <c r="AE55" s="9">
        <f t="shared" si="21"/>
        <v>-0.13146363498214428</v>
      </c>
      <c r="AF55" s="9">
        <f t="shared" si="22"/>
        <v>-0.14547005546690997</v>
      </c>
      <c r="AG55" s="9">
        <f t="shared" si="23"/>
        <v>-0.14561619937694717</v>
      </c>
    </row>
    <row r="56" spans="1:33">
      <c r="A56" s="6" t="str">
        <f>'Eurostat FEC  PEC HH'!A70</f>
        <v>Poland</v>
      </c>
      <c r="B56" s="16">
        <f>SUM('Eurostat FEC  PEC HH'!B70:D70)/3/1000</f>
        <v>65.127316333333326</v>
      </c>
      <c r="C56" s="16">
        <f>SUM('Eurostat FEC  PEC HH'!C70:E70)/3/1000</f>
        <v>64.115355000000008</v>
      </c>
      <c r="D56" s="16">
        <f>SUM('Eurostat FEC  PEC HH'!D70:F70)/3/1000</f>
        <v>63.073747666666669</v>
      </c>
      <c r="E56" s="16">
        <f>SUM('Eurostat FEC  PEC HH'!E70:G70)/3/1000</f>
        <v>62.364278333333331</v>
      </c>
      <c r="F56" s="16">
        <f>SUM('Eurostat FEC  PEC HH'!F70:H70)/3/1000</f>
        <v>63.482439333333339</v>
      </c>
      <c r="G56" s="16">
        <f>SUM('Eurostat FEC  PEC HH'!G70:I70)/3/1000</f>
        <v>66.606467000000009</v>
      </c>
      <c r="H56" s="16">
        <f>SUM('Eurostat FEC  PEC HH'!H70:J70)/3/1000</f>
        <v>69.779516333333333</v>
      </c>
      <c r="I56" s="16">
        <f>SUM('Eurostat FEC  PEC HH'!I70:K70)/3/1000</f>
        <v>71.23732733333334</v>
      </c>
      <c r="K56" s="48">
        <v>65.510000000000005</v>
      </c>
      <c r="L56" s="7">
        <v>72.935000000000002</v>
      </c>
      <c r="M56" s="50">
        <v>64.055000000000007</v>
      </c>
      <c r="N56" s="7"/>
      <c r="O56" s="2" t="str">
        <f t="shared" si="6"/>
        <v>Poland</v>
      </c>
      <c r="P56" s="23">
        <f t="shared" si="7"/>
        <v>-1.6740556292769011E-2</v>
      </c>
      <c r="Q56" s="23">
        <f t="shared" si="8"/>
        <v>-9.4223713995786839E-4</v>
      </c>
      <c r="R56" s="23">
        <f t="shared" si="9"/>
        <v>1.5318903026045388E-2</v>
      </c>
      <c r="S56" s="23">
        <f t="shared" si="10"/>
        <v>2.6394842973486463E-2</v>
      </c>
      <c r="T56" s="23">
        <f t="shared" si="11"/>
        <v>8.9385788254885291E-3</v>
      </c>
      <c r="U56" s="23">
        <f t="shared" si="12"/>
        <v>-3.9832440871126411E-2</v>
      </c>
      <c r="V56" s="23">
        <f t="shared" si="13"/>
        <v>-8.936876642468701E-2</v>
      </c>
      <c r="W56" s="23">
        <f t="shared" si="14"/>
        <v>-0.11212750500871646</v>
      </c>
      <c r="Y56" s="2" t="str">
        <f t="shared" si="15"/>
        <v>Poland</v>
      </c>
      <c r="Z56" s="9">
        <f t="shared" si="16"/>
        <v>5.8416068793570334E-3</v>
      </c>
      <c r="AA56" s="9">
        <f t="shared" si="17"/>
        <v>2.1289039841245565E-2</v>
      </c>
      <c r="AB56" s="9">
        <f t="shared" si="18"/>
        <v>3.7189014399837211E-2</v>
      </c>
      <c r="AC56" s="9">
        <f t="shared" si="19"/>
        <v>4.8018953849285201E-2</v>
      </c>
      <c r="AD56" s="9">
        <f t="shared" si="20"/>
        <v>3.0950399430112439E-2</v>
      </c>
      <c r="AE56" s="9">
        <f t="shared" si="21"/>
        <v>-1.6737398870401526E-2</v>
      </c>
      <c r="AF56" s="9">
        <f t="shared" si="22"/>
        <v>-6.5173505317254285E-2</v>
      </c>
      <c r="AG56" s="9">
        <f t="shared" si="23"/>
        <v>-8.7426764361675083E-2</v>
      </c>
    </row>
    <row r="57" spans="1:33">
      <c r="A57" s="6" t="str">
        <f>'Eurostat FEC  PEC HH'!A71</f>
        <v>Portugal</v>
      </c>
      <c r="B57" s="16">
        <f>SUM('Eurostat FEC  PEC HH'!B71:D71)/3/1000</f>
        <v>17.179641000000004</v>
      </c>
      <c r="C57" s="16">
        <f>SUM('Eurostat FEC  PEC HH'!C71:E71)/3/1000</f>
        <v>16.411044666666669</v>
      </c>
      <c r="D57" s="16">
        <f>SUM('Eurostat FEC  PEC HH'!D71:F71)/3/1000</f>
        <v>15.878190666666667</v>
      </c>
      <c r="E57" s="16">
        <f>SUM('Eurostat FEC  PEC HH'!E71:G71)/3/1000</f>
        <v>15.865406333333333</v>
      </c>
      <c r="F57" s="16">
        <f>SUM('Eurostat FEC  PEC HH'!F71:H71)/3/1000</f>
        <v>15.979962666666667</v>
      </c>
      <c r="G57" s="16">
        <f>SUM('Eurostat FEC  PEC HH'!G71:I71)/3/1000</f>
        <v>16.246306666666666</v>
      </c>
      <c r="H57" s="16">
        <f>SUM('Eurostat FEC  PEC HH'!H71:J71)/3/1000</f>
        <v>16.536354666666668</v>
      </c>
      <c r="I57" s="16">
        <f>SUM('Eurostat FEC  PEC HH'!I71:K71)/3/1000</f>
        <v>16.851724333333333</v>
      </c>
      <c r="K57" s="48">
        <v>14.9</v>
      </c>
      <c r="L57" s="7">
        <v>16.265999999999998</v>
      </c>
      <c r="M57" s="50">
        <v>14.442</v>
      </c>
      <c r="N57" s="7"/>
      <c r="O57" s="2" t="str">
        <f t="shared" si="6"/>
        <v>Portugal</v>
      </c>
      <c r="P57" s="23">
        <f t="shared" si="7"/>
        <v>-0.18956107187370194</v>
      </c>
      <c r="Q57" s="23">
        <f t="shared" si="8"/>
        <v>-0.13634155010848004</v>
      </c>
      <c r="R57" s="23">
        <f t="shared" si="9"/>
        <v>-9.9445413839265098E-2</v>
      </c>
      <c r="S57" s="23">
        <f t="shared" si="10"/>
        <v>-9.8560194802197229E-2</v>
      </c>
      <c r="T57" s="23">
        <f t="shared" si="11"/>
        <v>-0.10649236024558005</v>
      </c>
      <c r="U57" s="23">
        <f t="shared" si="12"/>
        <v>-0.12493468125375054</v>
      </c>
      <c r="V57" s="23">
        <f t="shared" si="13"/>
        <v>-0.1450183261782764</v>
      </c>
      <c r="W57" s="23">
        <f t="shared" si="14"/>
        <v>-0.16685530628260165</v>
      </c>
      <c r="Y57" s="2" t="str">
        <f t="shared" si="15"/>
        <v>Portugal</v>
      </c>
      <c r="Z57" s="9">
        <f t="shared" si="16"/>
        <v>-0.15299604026845659</v>
      </c>
      <c r="AA57" s="9">
        <f t="shared" si="17"/>
        <v>-0.10141239373601803</v>
      </c>
      <c r="AB57" s="9">
        <f t="shared" si="18"/>
        <v>-6.5650380313199086E-2</v>
      </c>
      <c r="AC57" s="9">
        <f t="shared" si="19"/>
        <v>-6.479237136465317E-2</v>
      </c>
      <c r="AD57" s="9">
        <f t="shared" si="20"/>
        <v>-7.2480715883668917E-2</v>
      </c>
      <c r="AE57" s="9">
        <f t="shared" si="21"/>
        <v>-9.0356152125279546E-2</v>
      </c>
      <c r="AF57" s="9">
        <f t="shared" si="22"/>
        <v>-0.10982246085011191</v>
      </c>
      <c r="AG57" s="9">
        <f t="shared" si="23"/>
        <v>-0.13098821029082772</v>
      </c>
    </row>
    <row r="58" spans="1:33">
      <c r="A58" s="6" t="str">
        <f>'Eurostat FEC  PEC HH'!A72</f>
        <v>Romania</v>
      </c>
      <c r="B58" s="16">
        <f>SUM('Eurostat FEC  PEC HH'!B72:D72)/3/1000</f>
        <v>22.679434666666669</v>
      </c>
      <c r="C58" s="16">
        <f>SUM('Eurostat FEC  PEC HH'!C72:E72)/3/1000</f>
        <v>22.431670333333333</v>
      </c>
      <c r="D58" s="16">
        <f>SUM('Eurostat FEC  PEC HH'!D72:F72)/3/1000</f>
        <v>22.081575666666666</v>
      </c>
      <c r="E58" s="16">
        <f>SUM('Eurostat FEC  PEC HH'!E72:G72)/3/1000</f>
        <v>21.777294333333334</v>
      </c>
      <c r="F58" s="16">
        <f>SUM('Eurostat FEC  PEC HH'!F72:H72)/3/1000</f>
        <v>21.923981000000001</v>
      </c>
      <c r="G58" s="16">
        <f>SUM('Eurostat FEC  PEC HH'!G72:I72)/3/1000</f>
        <v>22.470578999999997</v>
      </c>
      <c r="H58" s="16">
        <f>SUM('Eurostat FEC  PEC HH'!H72:J72)/3/1000</f>
        <v>23.051378333333339</v>
      </c>
      <c r="I58" s="16">
        <f>SUM('Eurostat FEC  PEC HH'!I72:K72)/3/1000</f>
        <v>23.597717333333335</v>
      </c>
      <c r="K58" s="48">
        <v>25.7</v>
      </c>
      <c r="L58" s="7">
        <v>24.722999999999999</v>
      </c>
      <c r="M58" s="50">
        <v>22.175999999999998</v>
      </c>
      <c r="N58" s="7"/>
      <c r="O58" s="2" t="str">
        <f t="shared" si="6"/>
        <v>Romania</v>
      </c>
      <c r="P58" s="23">
        <f t="shared" si="7"/>
        <v>-2.2701779701779886E-2</v>
      </c>
      <c r="Q58" s="23">
        <f t="shared" si="8"/>
        <v>-1.1529145622895679E-2</v>
      </c>
      <c r="R58" s="23">
        <f t="shared" si="9"/>
        <v>4.257951539201504E-3</v>
      </c>
      <c r="S58" s="23">
        <f t="shared" si="10"/>
        <v>1.7979151635401546E-2</v>
      </c>
      <c r="T58" s="23">
        <f t="shared" si="11"/>
        <v>1.1364493145743016E-2</v>
      </c>
      <c r="U58" s="23">
        <f t="shared" si="12"/>
        <v>-1.3283685064935012E-2</v>
      </c>
      <c r="V58" s="23">
        <f t="shared" si="13"/>
        <v>-3.947413119288154E-2</v>
      </c>
      <c r="W58" s="23">
        <f t="shared" si="14"/>
        <v>-6.4110630110630284E-2</v>
      </c>
      <c r="Y58" s="2" t="str">
        <f t="shared" si="15"/>
        <v>Romania</v>
      </c>
      <c r="Z58" s="9">
        <f t="shared" si="16"/>
        <v>0.1175317250324253</v>
      </c>
      <c r="AA58" s="9">
        <f t="shared" si="17"/>
        <v>0.1271723605706874</v>
      </c>
      <c r="AB58" s="9">
        <f t="shared" si="18"/>
        <v>0.14079472114137484</v>
      </c>
      <c r="AC58" s="9">
        <f t="shared" si="19"/>
        <v>0.15263446173800255</v>
      </c>
      <c r="AD58" s="9">
        <f t="shared" si="20"/>
        <v>0.14692680933852134</v>
      </c>
      <c r="AE58" s="9">
        <f t="shared" si="21"/>
        <v>0.12565840466926079</v>
      </c>
      <c r="AF58" s="9">
        <f t="shared" si="22"/>
        <v>0.10305920881971439</v>
      </c>
      <c r="AG58" s="9">
        <f t="shared" si="23"/>
        <v>8.1800881971465525E-2</v>
      </c>
    </row>
    <row r="59" spans="1:33">
      <c r="A59" s="6" t="str">
        <f>'Eurostat FEC  PEC HH'!A73</f>
        <v>Slovakia</v>
      </c>
      <c r="B59" s="16">
        <f>SUM('Eurostat FEC  PEC HH'!B73:D73)/3/1000</f>
        <v>10.881421333333334</v>
      </c>
      <c r="C59" s="16">
        <f>SUM('Eurostat FEC  PEC HH'!C73:E73)/3/1000</f>
        <v>10.565182333333334</v>
      </c>
      <c r="D59" s="16">
        <f>SUM('Eurostat FEC  PEC HH'!D73:F73)/3/1000</f>
        <v>10.295547333333333</v>
      </c>
      <c r="E59" s="16">
        <f>SUM('Eurostat FEC  PEC HH'!E73:G73)/3/1000</f>
        <v>10.203844333333334</v>
      </c>
      <c r="F59" s="16">
        <f>SUM('Eurostat FEC  PEC HH'!F73:H73)/3/1000</f>
        <v>10.141582999999999</v>
      </c>
      <c r="G59" s="16">
        <f>SUM('Eurostat FEC  PEC HH'!G73:I73)/3/1000</f>
        <v>10.531632</v>
      </c>
      <c r="H59" s="16">
        <f>SUM('Eurostat FEC  PEC HH'!H73:J73)/3/1000</f>
        <v>10.881027666666666</v>
      </c>
      <c r="I59" s="16">
        <f>SUM('Eurostat FEC  PEC HH'!I73:K73)/3/1000</f>
        <v>11.13631</v>
      </c>
      <c r="K59" s="48">
        <v>10.27</v>
      </c>
      <c r="L59" s="7">
        <v>11.714</v>
      </c>
      <c r="M59" s="50">
        <v>10.539</v>
      </c>
      <c r="N59" s="7"/>
      <c r="O59" s="2" t="str">
        <f t="shared" si="6"/>
        <v>Slovakia</v>
      </c>
      <c r="P59" s="23">
        <f t="shared" si="7"/>
        <v>-3.2490875162096415E-2</v>
      </c>
      <c r="Q59" s="23">
        <f t="shared" si="8"/>
        <v>-2.4843280513648963E-3</v>
      </c>
      <c r="R59" s="23">
        <f t="shared" si="9"/>
        <v>2.3100167631337539E-2</v>
      </c>
      <c r="S59" s="23">
        <f t="shared" si="10"/>
        <v>3.1801467564917481E-2</v>
      </c>
      <c r="T59" s="23">
        <f t="shared" si="11"/>
        <v>3.7709175443590551E-2</v>
      </c>
      <c r="U59" s="23">
        <f t="shared" si="12"/>
        <v>6.991175633361417E-4</v>
      </c>
      <c r="V59" s="23">
        <f t="shared" si="13"/>
        <v>-3.2453521839516712E-2</v>
      </c>
      <c r="W59" s="23">
        <f t="shared" si="14"/>
        <v>-5.6676155232944322E-2</v>
      </c>
      <c r="Y59" s="2" t="str">
        <f t="shared" si="15"/>
        <v>Slovakia</v>
      </c>
      <c r="Z59" s="9">
        <f t="shared" si="16"/>
        <v>-5.953469652710168E-2</v>
      </c>
      <c r="AA59" s="9">
        <f t="shared" si="17"/>
        <v>-2.8742194092827144E-2</v>
      </c>
      <c r="AB59" s="9">
        <f t="shared" si="18"/>
        <v>-2.4875689711133216E-3</v>
      </c>
      <c r="AC59" s="9">
        <f t="shared" si="19"/>
        <v>6.4416423239206594E-3</v>
      </c>
      <c r="AD59" s="9">
        <f t="shared" si="20"/>
        <v>1.2504089581304837E-2</v>
      </c>
      <c r="AE59" s="9">
        <f t="shared" si="21"/>
        <v>-2.5475365141187978E-2</v>
      </c>
      <c r="AF59" s="9">
        <f t="shared" si="22"/>
        <v>-5.9496364816617991E-2</v>
      </c>
      <c r="AG59" s="9">
        <f t="shared" si="23"/>
        <v>-8.4353456669912411E-2</v>
      </c>
    </row>
    <row r="60" spans="1:33">
      <c r="A60" s="6" t="str">
        <f>'Eurostat FEC  PEC HH'!A74</f>
        <v>Slovenia</v>
      </c>
      <c r="B60" s="16">
        <f>SUM('Eurostat FEC  PEC HH'!B74:D74)/3/1000</f>
        <v>5.0115736666666661</v>
      </c>
      <c r="C60" s="16">
        <f>SUM('Eurostat FEC  PEC HH'!C74:E74)/3/1000</f>
        <v>4.9260649999999995</v>
      </c>
      <c r="D60" s="16">
        <f>SUM('Eurostat FEC  PEC HH'!D74:F74)/3/1000</f>
        <v>4.7803659999999999</v>
      </c>
      <c r="E60" s="16">
        <f>SUM('Eurostat FEC  PEC HH'!E74:G74)/3/1000</f>
        <v>4.7119999999999997</v>
      </c>
      <c r="F60" s="16">
        <f>SUM('Eurostat FEC  PEC HH'!F74:H74)/3/1000</f>
        <v>4.7357256666666663</v>
      </c>
      <c r="G60" s="16">
        <f>SUM('Eurostat FEC  PEC HH'!G74:I74)/3/1000</f>
        <v>4.8476546666666662</v>
      </c>
      <c r="H60" s="16">
        <f>SUM('Eurostat FEC  PEC HH'!H74:J74)/3/1000</f>
        <v>4.9268659999999986</v>
      </c>
      <c r="I60" s="16">
        <f>SUM('Eurostat FEC  PEC HH'!I74:K74)/3/1000</f>
        <v>4.916109333333333</v>
      </c>
      <c r="K60" s="48">
        <v>4.71</v>
      </c>
      <c r="L60" s="7">
        <v>4.83</v>
      </c>
      <c r="M60" s="50">
        <v>4.359</v>
      </c>
      <c r="N60" s="7"/>
      <c r="O60" s="2" t="str">
        <f t="shared" si="6"/>
        <v>Slovenia</v>
      </c>
      <c r="P60" s="23">
        <f t="shared" si="7"/>
        <v>-0.14970719584002434</v>
      </c>
      <c r="Q60" s="23">
        <f t="shared" si="8"/>
        <v>-0.13009061711401687</v>
      </c>
      <c r="R60" s="23">
        <f t="shared" si="9"/>
        <v>-9.6665749025005715E-2</v>
      </c>
      <c r="S60" s="23">
        <f t="shared" si="10"/>
        <v>-8.0981876577196549E-2</v>
      </c>
      <c r="T60" s="23">
        <f t="shared" si="11"/>
        <v>-8.6424791618872746E-2</v>
      </c>
      <c r="U60" s="23">
        <f t="shared" si="12"/>
        <v>-0.11210246998547058</v>
      </c>
      <c r="V60" s="23">
        <f t="shared" si="13"/>
        <v>-0.13027437485661819</v>
      </c>
      <c r="W60" s="23">
        <f t="shared" si="14"/>
        <v>-0.12780668349009705</v>
      </c>
      <c r="Y60" s="2" t="str">
        <f t="shared" si="15"/>
        <v>Slovenia</v>
      </c>
      <c r="Z60" s="9">
        <f t="shared" si="16"/>
        <v>-6.4028379334748656E-2</v>
      </c>
      <c r="AA60" s="9">
        <f t="shared" si="17"/>
        <v>-4.5873673036093313E-2</v>
      </c>
      <c r="AB60" s="9">
        <f t="shared" si="18"/>
        <v>-1.4939702760084911E-2</v>
      </c>
      <c r="AC60" s="9">
        <f t="shared" si="19"/>
        <v>-4.2462845010611034E-4</v>
      </c>
      <c r="AD60" s="9">
        <f t="shared" si="20"/>
        <v>-5.4619249823070733E-3</v>
      </c>
      <c r="AE60" s="9">
        <f t="shared" si="21"/>
        <v>-2.922604387827309E-2</v>
      </c>
      <c r="AF60" s="9">
        <f t="shared" si="22"/>
        <v>-4.6043736730360656E-2</v>
      </c>
      <c r="AG60" s="9">
        <f t="shared" si="23"/>
        <v>-4.3759943382873256E-2</v>
      </c>
    </row>
    <row r="61" spans="1:33">
      <c r="A61" s="6" t="str">
        <f>'Eurostat FEC  PEC HH'!A75</f>
        <v>Spain</v>
      </c>
      <c r="B61" s="16">
        <f>SUM('Eurostat FEC  PEC HH'!B75:D75)/3/1000</f>
        <v>86.58688033333334</v>
      </c>
      <c r="C61" s="16">
        <f>SUM('Eurostat FEC  PEC HH'!C75:E75)/3/1000</f>
        <v>83.756162666666668</v>
      </c>
      <c r="D61" s="16">
        <f>SUM('Eurostat FEC  PEC HH'!D75:F75)/3/1000</f>
        <v>81.257310333333322</v>
      </c>
      <c r="E61" s="16">
        <f>SUM('Eurostat FEC  PEC HH'!E75:G75)/3/1000</f>
        <v>80.319682666666679</v>
      </c>
      <c r="F61" s="16">
        <f>SUM('Eurostat FEC  PEC HH'!F75:H75)/3/1000</f>
        <v>80.842871333333335</v>
      </c>
      <c r="G61" s="16">
        <f>SUM('Eurostat FEC  PEC HH'!G75:I75)/3/1000</f>
        <v>82.670793333333336</v>
      </c>
      <c r="H61" s="16">
        <f>SUM('Eurostat FEC  PEC HH'!H75:J75)/3/1000</f>
        <v>84.770652333333331</v>
      </c>
      <c r="I61" s="16">
        <f>SUM('Eurostat FEC  PEC HH'!I75:K75)/3/1000</f>
        <v>86.030847000000009</v>
      </c>
      <c r="K61" s="48">
        <v>73.599999999999994</v>
      </c>
      <c r="L61" s="7">
        <v>83.134</v>
      </c>
      <c r="M61" s="50">
        <v>74.668000000000006</v>
      </c>
      <c r="N61" s="7"/>
      <c r="O61" s="2" t="str">
        <f t="shared" si="6"/>
        <v>Spain</v>
      </c>
      <c r="P61" s="23">
        <f t="shared" si="7"/>
        <v>-0.15962501116051497</v>
      </c>
      <c r="Q61" s="23">
        <f t="shared" si="8"/>
        <v>-0.12171429081623535</v>
      </c>
      <c r="R61" s="23">
        <f t="shared" si="9"/>
        <v>-8.8248116105069316E-2</v>
      </c>
      <c r="S61" s="23">
        <f t="shared" si="10"/>
        <v>-7.5690826949518841E-2</v>
      </c>
      <c r="T61" s="23">
        <f t="shared" si="11"/>
        <v>-8.269769289834103E-2</v>
      </c>
      <c r="U61" s="23">
        <f t="shared" si="12"/>
        <v>-0.10717835395796498</v>
      </c>
      <c r="V61" s="23">
        <f t="shared" si="13"/>
        <v>-0.13530096337565387</v>
      </c>
      <c r="W61" s="23">
        <f t="shared" si="14"/>
        <v>-0.15217826913805113</v>
      </c>
      <c r="Y61" s="2" t="str">
        <f t="shared" si="15"/>
        <v>Spain</v>
      </c>
      <c r="Z61" s="9">
        <f t="shared" si="16"/>
        <v>-0.17645217844202918</v>
      </c>
      <c r="AA61" s="9">
        <f t="shared" si="17"/>
        <v>-0.13799134057971024</v>
      </c>
      <c r="AB61" s="9">
        <f t="shared" si="18"/>
        <v>-0.1040395425724637</v>
      </c>
      <c r="AC61" s="9">
        <f t="shared" si="19"/>
        <v>-9.1300036231884318E-2</v>
      </c>
      <c r="AD61" s="9">
        <f t="shared" si="20"/>
        <v>-9.8408577898550828E-2</v>
      </c>
      <c r="AE61" s="9">
        <f t="shared" si="21"/>
        <v>-0.12324447463768128</v>
      </c>
      <c r="AF61" s="9">
        <f t="shared" si="22"/>
        <v>-0.15177516757246381</v>
      </c>
      <c r="AG61" s="9">
        <f t="shared" si="23"/>
        <v>-0.16889737771739152</v>
      </c>
    </row>
    <row r="62" spans="1:33">
      <c r="A62" s="6" t="str">
        <f>'Eurostat FEC  PEC HH'!A76</f>
        <v>Sweden</v>
      </c>
      <c r="B62" s="16">
        <f>SUM('Eurostat FEC  PEC HH'!B76:D76)/3/1000</f>
        <v>33.035687333333335</v>
      </c>
      <c r="C62" s="16">
        <f>SUM('Eurostat FEC  PEC HH'!C76:E76)/3/1000</f>
        <v>32.38141233333333</v>
      </c>
      <c r="D62" s="16">
        <f>SUM('Eurostat FEC  PEC HH'!D76:F76)/3/1000</f>
        <v>31.940949000000003</v>
      </c>
      <c r="E62" s="16">
        <f>SUM('Eurostat FEC  PEC HH'!E76:G76)/3/1000</f>
        <v>31.683669999999999</v>
      </c>
      <c r="F62" s="16">
        <f>SUM('Eurostat FEC  PEC HH'!F76:H76)/3/1000</f>
        <v>31.760313666666665</v>
      </c>
      <c r="G62" s="16">
        <f>SUM('Eurostat FEC  PEC HH'!G76:I76)/3/1000</f>
        <v>32.065656666666669</v>
      </c>
      <c r="H62" s="16">
        <f>SUM('Eurostat FEC  PEC HH'!H76:J76)/3/1000</f>
        <v>32.114675666666663</v>
      </c>
      <c r="I62" s="16">
        <f>SUM('Eurostat FEC  PEC HH'!I76:K76)/3/1000</f>
        <v>31.885710666666668</v>
      </c>
      <c r="K62" s="48">
        <v>29.14</v>
      </c>
      <c r="L62" s="7">
        <v>31.536000000000001</v>
      </c>
      <c r="M62" s="50">
        <v>28.364000000000001</v>
      </c>
      <c r="N62" s="7"/>
      <c r="O62" s="2" t="str">
        <f t="shared" si="6"/>
        <v>Sweden</v>
      </c>
      <c r="P62" s="23">
        <f t="shared" si="7"/>
        <v>-0.16470481361350073</v>
      </c>
      <c r="Q62" s="23">
        <f t="shared" si="8"/>
        <v>-0.14163772152493756</v>
      </c>
      <c r="R62" s="23">
        <f t="shared" si="9"/>
        <v>-0.12610876463122275</v>
      </c>
      <c r="S62" s="23">
        <f t="shared" si="10"/>
        <v>-0.11703814694683397</v>
      </c>
      <c r="T62" s="23">
        <f t="shared" si="11"/>
        <v>-0.11974029285949317</v>
      </c>
      <c r="U62" s="23">
        <f t="shared" si="12"/>
        <v>-0.13050545292154381</v>
      </c>
      <c r="V62" s="23">
        <f t="shared" si="13"/>
        <v>-0.13223366473934081</v>
      </c>
      <c r="W62" s="23">
        <f t="shared" si="14"/>
        <v>-0.12416128425703946</v>
      </c>
      <c r="Y62" s="2" t="str">
        <f t="shared" si="15"/>
        <v>Sweden</v>
      </c>
      <c r="Z62" s="9">
        <f t="shared" si="16"/>
        <v>-0.13368865248226955</v>
      </c>
      <c r="AA62" s="9">
        <f t="shared" si="17"/>
        <v>-0.11123583848089669</v>
      </c>
      <c r="AB62" s="9">
        <f t="shared" si="18"/>
        <v>-9.6120418668497007E-2</v>
      </c>
      <c r="AC62" s="9">
        <f t="shared" si="19"/>
        <v>-8.7291352093342434E-2</v>
      </c>
      <c r="AD62" s="9">
        <f t="shared" si="20"/>
        <v>-8.9921539693433916E-2</v>
      </c>
      <c r="AE62" s="9">
        <f t="shared" si="21"/>
        <v>-0.10040002287806001</v>
      </c>
      <c r="AF62" s="9">
        <f t="shared" si="22"/>
        <v>-0.10208221230839611</v>
      </c>
      <c r="AG62" s="9">
        <f t="shared" si="23"/>
        <v>-9.4224799816975555E-2</v>
      </c>
    </row>
    <row r="63" spans="1:33">
      <c r="A63" s="4" t="s">
        <v>139</v>
      </c>
      <c r="B63" s="4">
        <f>SUM('Eurostat FEC  PEC HH'!B49:D49)/3/1000</f>
        <v>996.8057716666666</v>
      </c>
      <c r="C63" s="20">
        <f>SUM('Eurostat FEC  PEC HH'!C49:E49)/3/1000</f>
        <v>982.30667733333314</v>
      </c>
      <c r="D63" s="20">
        <f>SUM('Eurostat FEC  PEC HH'!D49:F49)/3/1000</f>
        <v>967.15272133333326</v>
      </c>
      <c r="E63" s="20">
        <f>SUM('Eurostat FEC  PEC HH'!E49:G49)/3/1000</f>
        <v>959.21447599999988</v>
      </c>
      <c r="F63" s="20">
        <f>SUM('Eurostat FEC  PEC HH'!F49:H49)/3/1000</f>
        <v>958.35282966666671</v>
      </c>
      <c r="G63" s="20">
        <f>SUM('Eurostat FEC  PEC HH'!G49:I49)/3/1000</f>
        <v>975.27796899999987</v>
      </c>
      <c r="H63" s="20">
        <f>SUM('Eurostat FEC  PEC HH'!H49:J49)/3/1000</f>
        <v>985.71227233333332</v>
      </c>
      <c r="I63" s="20">
        <f>SUM('Eurostat FEC  PEC HH'!I49:K49)/3/1000</f>
        <v>987.67417666666677</v>
      </c>
      <c r="K63" s="48">
        <f>SUM(K36:K62)</f>
        <v>883.05400000000009</v>
      </c>
      <c r="L63" s="7">
        <v>954.66600000000005</v>
      </c>
      <c r="M63" s="50">
        <v>843.84400000000005</v>
      </c>
      <c r="N63" s="7"/>
      <c r="O63" s="2" t="str">
        <f t="shared" si="6"/>
        <v>EU27_2020</v>
      </c>
      <c r="P63" s="23">
        <f t="shared" si="7"/>
        <v>-0.18126783109990299</v>
      </c>
      <c r="Q63" s="23">
        <f t="shared" si="8"/>
        <v>-0.16408563352151948</v>
      </c>
      <c r="R63" s="23">
        <f t="shared" si="9"/>
        <v>-0.1461273900547177</v>
      </c>
      <c r="S63" s="23">
        <f t="shared" si="10"/>
        <v>-0.13672014732580881</v>
      </c>
      <c r="T63" s="23">
        <f t="shared" si="11"/>
        <v>-0.13569905061441054</v>
      </c>
      <c r="U63" s="23">
        <f t="shared" si="12"/>
        <v>-0.15575624048994816</v>
      </c>
      <c r="V63" s="23">
        <f t="shared" si="13"/>
        <v>-0.1681214446430066</v>
      </c>
      <c r="W63" s="23">
        <f t="shared" si="14"/>
        <v>-0.17044640557575419</v>
      </c>
      <c r="Y63" s="2" t="str">
        <f t="shared" si="15"/>
        <v>EU27_2020</v>
      </c>
      <c r="Z63" s="9">
        <f t="shared" si="16"/>
        <v>-0.12881632569091642</v>
      </c>
      <c r="AA63" s="9">
        <f t="shared" si="17"/>
        <v>-0.11239706443018552</v>
      </c>
      <c r="AB63" s="9">
        <f t="shared" si="18"/>
        <v>-9.5236215829760315E-2</v>
      </c>
      <c r="AC63" s="9">
        <f t="shared" si="19"/>
        <v>-8.6246680270968462E-2</v>
      </c>
      <c r="AD63" s="9">
        <f t="shared" si="20"/>
        <v>-8.527092303150953E-2</v>
      </c>
      <c r="AE63" s="9">
        <f t="shared" si="21"/>
        <v>-0.10443751910981636</v>
      </c>
      <c r="AF63" s="9">
        <f t="shared" si="22"/>
        <v>-0.11625367455821865</v>
      </c>
      <c r="AG63" s="9">
        <f t="shared" si="23"/>
        <v>-0.1184754009003602</v>
      </c>
    </row>
    <row r="64" spans="1:33">
      <c r="K64" s="5"/>
    </row>
    <row r="65" spans="11:11">
      <c r="K65"/>
    </row>
  </sheetData>
  <mergeCells count="1">
    <mergeCell ref="K33:M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6D22-5B3A-4967-9E23-D22F5F6A160C}">
  <dimension ref="A1:AE110"/>
  <sheetViews>
    <sheetView topLeftCell="A82" zoomScale="70" zoomScaleNormal="70" workbookViewId="0">
      <selection activeCell="V79" sqref="V79"/>
    </sheetView>
  </sheetViews>
  <sheetFormatPr baseColWidth="10" defaultColWidth="8.83203125" defaultRowHeight="15"/>
  <cols>
    <col min="23" max="23" width="8.83203125" style="1"/>
  </cols>
  <sheetData>
    <row r="1" spans="2:31">
      <c r="X1">
        <v>0</v>
      </c>
      <c r="Y1">
        <v>1</v>
      </c>
      <c r="Z1">
        <v>2</v>
      </c>
      <c r="AA1">
        <v>3</v>
      </c>
      <c r="AB1">
        <v>4</v>
      </c>
      <c r="AC1">
        <v>5</v>
      </c>
      <c r="AD1">
        <v>7</v>
      </c>
      <c r="AE1">
        <v>8</v>
      </c>
    </row>
    <row r="2" spans="2:31">
      <c r="C2" t="s">
        <v>104</v>
      </c>
      <c r="O2" t="s">
        <v>64</v>
      </c>
      <c r="P2" t="s">
        <v>71</v>
      </c>
      <c r="X2" t="s">
        <v>72</v>
      </c>
    </row>
    <row r="3" spans="2:31">
      <c r="C3" t="str">
        <f>'Eurostat FEC  PEC HH'!B83</f>
        <v>2010</v>
      </c>
      <c r="D3" s="1" t="str">
        <f>'Eurostat FEC  PEC HH'!C83</f>
        <v>2011</v>
      </c>
      <c r="E3" s="1" t="str">
        <f>'Eurostat FEC  PEC HH'!D83</f>
        <v>2012</v>
      </c>
      <c r="F3" s="1" t="str">
        <f>'Eurostat FEC  PEC HH'!E83</f>
        <v>2013</v>
      </c>
      <c r="G3" s="1" t="str">
        <f>'Eurostat FEC  PEC HH'!F83</f>
        <v>2014</v>
      </c>
      <c r="H3" s="1" t="str">
        <f>'Eurostat FEC  PEC HH'!G83</f>
        <v>2015</v>
      </c>
      <c r="I3" s="1" t="str">
        <f>'Eurostat FEC  PEC HH'!H83</f>
        <v>2016</v>
      </c>
      <c r="J3" s="1" t="str">
        <f>'Eurostat FEC  PEC HH'!I83</f>
        <v>2017</v>
      </c>
      <c r="K3" s="1" t="str">
        <f>'Eurostat FEC  PEC HH'!J83</f>
        <v>2018</v>
      </c>
      <c r="L3" s="1" t="str">
        <f>'Eurostat FEC  PEC HH'!K83</f>
        <v>2019</v>
      </c>
      <c r="M3" s="1"/>
      <c r="N3" s="1"/>
      <c r="O3" t="str">
        <f>E3</f>
        <v>2012</v>
      </c>
      <c r="P3" s="1" t="str">
        <f t="shared" ref="P3:U3" si="0">F3</f>
        <v>2013</v>
      </c>
      <c r="Q3" s="1" t="str">
        <f t="shared" si="0"/>
        <v>2014</v>
      </c>
      <c r="R3" s="1" t="str">
        <f t="shared" si="0"/>
        <v>2015</v>
      </c>
      <c r="S3" s="1" t="str">
        <f t="shared" si="0"/>
        <v>2016</v>
      </c>
      <c r="T3" s="1" t="str">
        <f t="shared" si="0"/>
        <v>2017</v>
      </c>
      <c r="U3" s="1" t="str">
        <f t="shared" si="0"/>
        <v>2018</v>
      </c>
      <c r="V3" t="str">
        <f>L3</f>
        <v>2019</v>
      </c>
      <c r="Y3" s="1" t="str">
        <f>P3</f>
        <v>2013</v>
      </c>
      <c r="Z3" s="1" t="str">
        <f t="shared" ref="Z3:AB3" si="1">Q3</f>
        <v>2014</v>
      </c>
      <c r="AA3" s="1" t="str">
        <f t="shared" si="1"/>
        <v>2015</v>
      </c>
      <c r="AB3" s="1" t="str">
        <f t="shared" si="1"/>
        <v>2016</v>
      </c>
      <c r="AC3" s="1" t="str">
        <f t="shared" ref="AC3" si="2">T3</f>
        <v>2017</v>
      </c>
      <c r="AD3" s="1" t="str">
        <f t="shared" ref="AD3:AE3" si="3">U3</f>
        <v>2018</v>
      </c>
      <c r="AE3" s="1" t="str">
        <f t="shared" si="3"/>
        <v>2019</v>
      </c>
    </row>
    <row r="4" spans="2:31">
      <c r="B4" t="str">
        <f>'Eurostat FEC  PEC HH'!A84</f>
        <v>European Union - 27 countries (from 2020)</v>
      </c>
      <c r="C4" s="7">
        <f>'Eurostat FEC  PEC HH'!B84/1000</f>
        <v>278.89093600000001</v>
      </c>
      <c r="D4" s="7">
        <f>'Eurostat FEC  PEC HH'!C84/1000</f>
        <v>252.034752</v>
      </c>
      <c r="E4" s="7">
        <f>'Eurostat FEC  PEC HH'!D84/1000</f>
        <v>263.18801500000001</v>
      </c>
      <c r="F4" s="7">
        <f>'Eurostat FEC  PEC HH'!E84/1000</f>
        <v>266.31186599999995</v>
      </c>
      <c r="G4" s="7">
        <f>'Eurostat FEC  PEC HH'!F84/1000</f>
        <v>234.89340200000001</v>
      </c>
      <c r="H4" s="7">
        <f>'Eurostat FEC  PEC HH'!G84/1000</f>
        <v>245.039624</v>
      </c>
      <c r="I4" s="7">
        <f>'Eurostat FEC  PEC HH'!H84/1000</f>
        <v>252.01894000000001</v>
      </c>
      <c r="J4" s="7">
        <f>'Eurostat FEC  PEC HH'!I84/1000</f>
        <v>252.01689400000001</v>
      </c>
      <c r="K4" s="7">
        <f>'Eurostat FEC  PEC HH'!J84/1000</f>
        <v>247.05847800000001</v>
      </c>
      <c r="L4" s="7">
        <f>'Eurostat FEC  PEC HH'!K84/1000</f>
        <v>246.340194</v>
      </c>
      <c r="N4" t="str">
        <f>B4</f>
        <v>European Union - 27 countries (from 2020)</v>
      </c>
      <c r="O4" s="7">
        <f>(SUM(C4:E4)/3)/(SUM($C4:$E4)/3)*100</f>
        <v>100</v>
      </c>
      <c r="P4" s="7">
        <f t="shared" ref="P4:V4" si="4">(SUM(D4:F4)/3)/(SUM($C4:$E4)/3)*100</f>
        <v>98.415961095687081</v>
      </c>
      <c r="Q4" s="7">
        <f t="shared" si="4"/>
        <v>96.257410004672849</v>
      </c>
      <c r="R4" s="7">
        <f t="shared" si="4"/>
        <v>93.972045713458741</v>
      </c>
      <c r="S4" s="7">
        <f t="shared" si="4"/>
        <v>92.172186833552246</v>
      </c>
      <c r="T4" s="7">
        <f t="shared" si="4"/>
        <v>94.328489128212411</v>
      </c>
      <c r="U4" s="7">
        <f t="shared" si="4"/>
        <v>94.582716450115214</v>
      </c>
      <c r="V4" s="7">
        <f t="shared" si="4"/>
        <v>93.86761155033237</v>
      </c>
      <c r="X4" s="21" t="s">
        <v>73</v>
      </c>
      <c r="Y4" s="21">
        <f>(O4+($V4-$O4)/7*2)/P4-1</f>
        <v>-1.7077725953719147E-3</v>
      </c>
      <c r="Z4" s="21">
        <f t="shared" ref="Z4:AE4" si="5">(P4+($V4-$O4)/7*2)/Q4-1</f>
        <v>4.2224292693433529E-3</v>
      </c>
      <c r="AA4" s="21">
        <f t="shared" si="5"/>
        <v>5.674595051604836E-3</v>
      </c>
      <c r="AB4" s="21">
        <f t="shared" si="5"/>
        <v>5.1802930935540559E-4</v>
      </c>
      <c r="AC4" s="21">
        <f t="shared" si="5"/>
        <v>-4.1434070622790586E-2</v>
      </c>
      <c r="AD4" s="21">
        <f t="shared" si="5"/>
        <v>-2.121252574280108E-2</v>
      </c>
      <c r="AE4" s="21">
        <f t="shared" si="5"/>
        <v>-1.1047538855086692E-2</v>
      </c>
    </row>
    <row r="5" spans="2:31">
      <c r="B5" s="1" t="str">
        <f>'Eurostat FEC  PEC HH'!A85</f>
        <v>Austria</v>
      </c>
      <c r="C5" s="7">
        <f>'Eurostat FEC  PEC HH'!B85/1000</f>
        <v>7.0702240000000005</v>
      </c>
      <c r="D5" s="7">
        <f>'Eurostat FEC  PEC HH'!C85/1000</f>
        <v>6.5516909999999999</v>
      </c>
      <c r="E5" s="7">
        <f>'Eurostat FEC  PEC HH'!D85/1000</f>
        <v>6.6779120000000001</v>
      </c>
      <c r="F5" s="7">
        <f>'Eurostat FEC  PEC HH'!E85/1000</f>
        <v>6.9233560000000001</v>
      </c>
      <c r="G5" s="7">
        <f>'Eurostat FEC  PEC HH'!F85/1000</f>
        <v>6.2398699999999998</v>
      </c>
      <c r="H5" s="7">
        <f>'Eurostat FEC  PEC HH'!G85/1000</f>
        <v>6.6319369999999997</v>
      </c>
      <c r="I5" s="7">
        <f>'Eurostat FEC  PEC HH'!H85/1000</f>
        <v>6.9094679999999995</v>
      </c>
      <c r="J5" s="7">
        <f>'Eurostat FEC  PEC HH'!I85/1000</f>
        <v>6.9556009999999997</v>
      </c>
      <c r="K5" s="7">
        <f>'Eurostat FEC  PEC HH'!J85/1000</f>
        <v>6.5427659999999994</v>
      </c>
      <c r="L5" s="7">
        <f>'Eurostat FEC  PEC HH'!K85/1000</f>
        <v>6.6952870000000004</v>
      </c>
      <c r="N5" s="1" t="str">
        <f t="shared" ref="N5:N31" si="6">B5</f>
        <v>Austria</v>
      </c>
      <c r="O5" s="7">
        <f t="shared" ref="O5:O31" si="7">(SUM(C5:E5)/3)/(SUM($C5:$E5)/3)*100</f>
        <v>100</v>
      </c>
      <c r="P5" s="7">
        <f t="shared" ref="P5:P31" si="8">(SUM(D5:F5)/3)/(SUM($C5:$E5)/3)*100</f>
        <v>99.27650614953518</v>
      </c>
      <c r="Q5" s="7">
        <f t="shared" ref="Q5:Q31" si="9">(SUM(E5:G5)/3)/(SUM($C5:$E5)/3)*100</f>
        <v>97.740429019419722</v>
      </c>
      <c r="R5" s="7">
        <f t="shared" ref="R5:R31" si="10">(SUM(F5:H5)/3)/(SUM($C5:$E5)/3)*100</f>
        <v>97.513949256808942</v>
      </c>
      <c r="S5" s="7">
        <f t="shared" ref="S5:S31" si="11">(SUM(G5:I5)/3)/(SUM($C5:$E5)/3)*100</f>
        <v>97.445534880666713</v>
      </c>
      <c r="T5" s="7">
        <f t="shared" ref="T5:T31" si="12">(SUM(H5:J5)/3)/(SUM($C5:$E5)/3)*100</f>
        <v>100.97133340101863</v>
      </c>
      <c r="U5" s="7">
        <f t="shared" ref="U5:V31" si="13">(SUM(I5:K5)/3)/(SUM($C5:$E5)/3)*100</f>
        <v>100.53206364763601</v>
      </c>
      <c r="V5" s="7">
        <f t="shared" si="13"/>
        <v>99.476975838266995</v>
      </c>
      <c r="X5" s="21" t="str">
        <f t="shared" ref="X5:X31" si="14">N5</f>
        <v>Austria</v>
      </c>
      <c r="Y5" s="21">
        <f t="shared" ref="Y5:Y31" si="15">(O5+($V5-$O5)/7*2)/P5-1</f>
        <v>5.7824192041899813E-3</v>
      </c>
      <c r="Z5" s="21">
        <f t="shared" ref="Z5:Z31" si="16">(P5+($V5-$O5)/7*2)/Q5-1</f>
        <v>1.4186981469654691E-2</v>
      </c>
      <c r="AA5" s="21">
        <f t="shared" ref="AA5:AA31" si="17">(Q5+($V5-$O5)/7*2)/R5-1</f>
        <v>7.9008478701880769E-4</v>
      </c>
      <c r="AB5" s="21">
        <f t="shared" ref="AB5:AB31" si="18">(R5+($V5-$O5)/7*2)/S5-1</f>
        <v>-8.3145008889173866E-4</v>
      </c>
      <c r="AC5" s="21">
        <f t="shared" ref="AC5:AC31" si="19">(S5+($V5-$O5)/7*2)/T5-1</f>
        <v>-3.6398786381637405E-2</v>
      </c>
      <c r="AD5" s="21">
        <f t="shared" ref="AD5:AD31" si="20">(T5+($V5-$O5)/7*2)/U5-1</f>
        <v>2.8830033731090943E-3</v>
      </c>
      <c r="AE5" s="21">
        <f t="shared" ref="AE5:AE31" si="21">(U5+($V5-$O5)/7*2)/V5-1</f>
        <v>9.1041401988394277E-3</v>
      </c>
    </row>
    <row r="6" spans="2:31">
      <c r="B6" s="1" t="str">
        <f>'Eurostat FEC  PEC HH'!A86</f>
        <v>Belgium</v>
      </c>
      <c r="C6" s="7">
        <f>'Eurostat FEC  PEC HH'!B86/1000</f>
        <v>9.6146600000000007</v>
      </c>
      <c r="D6" s="7">
        <f>'Eurostat FEC  PEC HH'!C86/1000</f>
        <v>8.0008300000000006</v>
      </c>
      <c r="E6" s="7">
        <f>'Eurostat FEC  PEC HH'!D86/1000</f>
        <v>8.4776229999999995</v>
      </c>
      <c r="F6" s="7">
        <f>'Eurostat FEC  PEC HH'!E86/1000</f>
        <v>9.0984950000000016</v>
      </c>
      <c r="G6" s="7">
        <f>'Eurostat FEC  PEC HH'!F86/1000</f>
        <v>7.489331</v>
      </c>
      <c r="H6" s="7">
        <f>'Eurostat FEC  PEC HH'!G86/1000</f>
        <v>8.2703979999999984</v>
      </c>
      <c r="I6" s="7">
        <f>'Eurostat FEC  PEC HH'!H86/1000</f>
        <v>8.3135349999999999</v>
      </c>
      <c r="J6" s="7">
        <f>'Eurostat FEC  PEC HH'!I86/1000</f>
        <v>8.1807979999999993</v>
      </c>
      <c r="K6" s="7">
        <f>'Eurostat FEC  PEC HH'!J86/1000</f>
        <v>8.1182340000000011</v>
      </c>
      <c r="L6" s="7">
        <f>'Eurostat FEC  PEC HH'!K86/1000</f>
        <v>7.8994650000000002</v>
      </c>
      <c r="N6" s="1" t="str">
        <f t="shared" si="6"/>
        <v>Belgium</v>
      </c>
      <c r="O6" s="7">
        <f t="shared" si="7"/>
        <v>100</v>
      </c>
      <c r="P6" s="7">
        <f t="shared" si="8"/>
        <v>98.02183434379792</v>
      </c>
      <c r="Q6" s="7">
        <f t="shared" si="9"/>
        <v>96.061550800780267</v>
      </c>
      <c r="R6" s="7">
        <f t="shared" si="10"/>
        <v>95.267375724774567</v>
      </c>
      <c r="S6" s="7">
        <f t="shared" si="11"/>
        <v>92.259072346024766</v>
      </c>
      <c r="T6" s="7">
        <f t="shared" si="12"/>
        <v>94.909070450888706</v>
      </c>
      <c r="U6" s="7">
        <f t="shared" si="13"/>
        <v>94.325912741802782</v>
      </c>
      <c r="V6" s="7">
        <f t="shared" si="13"/>
        <v>92.739018912768273</v>
      </c>
      <c r="X6" s="21" t="str">
        <f t="shared" si="14"/>
        <v>Belgium</v>
      </c>
      <c r="Y6" s="21">
        <f t="shared" si="15"/>
        <v>-9.8345811794509075E-4</v>
      </c>
      <c r="Z6" s="21">
        <f t="shared" si="16"/>
        <v>-1.1896797517115809E-3</v>
      </c>
      <c r="AA6" s="21">
        <f t="shared" si="17"/>
        <v>-1.3439972909684017E-2</v>
      </c>
      <c r="AB6" s="21">
        <f t="shared" si="18"/>
        <v>1.0120818799525644E-2</v>
      </c>
      <c r="AC6" s="21">
        <f t="shared" si="19"/>
        <v>-4.9779900986724468E-2</v>
      </c>
      <c r="AD6" s="21">
        <f t="shared" si="20"/>
        <v>-1.5811225913284765E-2</v>
      </c>
      <c r="AE6" s="21">
        <f t="shared" si="21"/>
        <v>-5.258543831993312E-3</v>
      </c>
    </row>
    <row r="7" spans="2:31">
      <c r="B7" s="1" t="str">
        <f>'Eurostat FEC  PEC HH'!A87</f>
        <v>Bulgaria</v>
      </c>
      <c r="C7" s="7">
        <f>'Eurostat FEC  PEC HH'!B87/1000</f>
        <v>2.2433380000000001</v>
      </c>
      <c r="D7" s="7">
        <f>'Eurostat FEC  PEC HH'!C87/1000</f>
        <v>2.3742809999999999</v>
      </c>
      <c r="E7" s="7">
        <f>'Eurostat FEC  PEC HH'!D87/1000</f>
        <v>2.3525590000000003</v>
      </c>
      <c r="F7" s="7">
        <f>'Eurostat FEC  PEC HH'!E87/1000</f>
        <v>2.2410360000000003</v>
      </c>
      <c r="G7" s="7">
        <f>'Eurostat FEC  PEC HH'!F87/1000</f>
        <v>2.1649910000000001</v>
      </c>
      <c r="H7" s="7">
        <f>'Eurostat FEC  PEC HH'!G87/1000</f>
        <v>2.1929119999999998</v>
      </c>
      <c r="I7" s="7">
        <f>'Eurostat FEC  PEC HH'!H87/1000</f>
        <v>2.2521109999999998</v>
      </c>
      <c r="J7" s="7">
        <f>'Eurostat FEC  PEC HH'!I87/1000</f>
        <v>2.3187159999999998</v>
      </c>
      <c r="K7" s="7">
        <f>'Eurostat FEC  PEC HH'!J87/1000</f>
        <v>2.2296729999999996</v>
      </c>
      <c r="L7" s="7">
        <f>'Eurostat FEC  PEC HH'!K87/1000</f>
        <v>2.1598609999999998</v>
      </c>
      <c r="N7" s="1" t="str">
        <f t="shared" si="6"/>
        <v>Bulgaria</v>
      </c>
      <c r="O7" s="7">
        <f t="shared" si="7"/>
        <v>100</v>
      </c>
      <c r="P7" s="7">
        <f t="shared" si="8"/>
        <v>99.966973583744931</v>
      </c>
      <c r="Q7" s="7">
        <f t="shared" si="9"/>
        <v>96.964324297026579</v>
      </c>
      <c r="R7" s="7">
        <f t="shared" si="10"/>
        <v>94.673894985178293</v>
      </c>
      <c r="S7" s="7">
        <f t="shared" si="11"/>
        <v>94.832786192834689</v>
      </c>
      <c r="T7" s="7">
        <f t="shared" si="12"/>
        <v>97.038253542448984</v>
      </c>
      <c r="U7" s="7">
        <f t="shared" si="13"/>
        <v>97.565657577180957</v>
      </c>
      <c r="V7" s="7">
        <f t="shared" si="13"/>
        <v>96.242161964873787</v>
      </c>
      <c r="X7" s="21" t="str">
        <f t="shared" si="14"/>
        <v>Bulgaria</v>
      </c>
      <c r="Y7" s="21">
        <f t="shared" si="15"/>
        <v>-1.0409853939503555E-2</v>
      </c>
      <c r="Z7" s="21">
        <f t="shared" si="16"/>
        <v>1.9893721641099038E-2</v>
      </c>
      <c r="AA7" s="21">
        <f t="shared" si="17"/>
        <v>1.2852131012490053E-2</v>
      </c>
      <c r="AB7" s="21">
        <f t="shared" si="18"/>
        <v>-1.29971844883493E-2</v>
      </c>
      <c r="AC7" s="21">
        <f t="shared" si="19"/>
        <v>-3.3792192665708987E-2</v>
      </c>
      <c r="AD7" s="21">
        <f t="shared" si="20"/>
        <v>-1.6410200930603858E-2</v>
      </c>
      <c r="AE7" s="21">
        <f t="shared" si="21"/>
        <v>2.5958228407452211E-3</v>
      </c>
    </row>
    <row r="8" spans="2:31">
      <c r="B8" s="1" t="str">
        <f>'Eurostat FEC  PEC HH'!A88</f>
        <v>Croatia</v>
      </c>
      <c r="C8" s="7">
        <f>'Eurostat FEC  PEC HH'!B88/1000</f>
        <v>2.7706840000000001</v>
      </c>
      <c r="D8" s="7">
        <f>'Eurostat FEC  PEC HH'!C88/1000</f>
        <v>2.6436889999999997</v>
      </c>
      <c r="E8" s="7">
        <f>'Eurostat FEC  PEC HH'!D88/1000</f>
        <v>2.5617369999999999</v>
      </c>
      <c r="F8" s="7">
        <f>'Eurostat FEC  PEC HH'!E88/1000</f>
        <v>2.4930490000000001</v>
      </c>
      <c r="G8" s="7">
        <f>'Eurostat FEC  PEC HH'!F88/1000</f>
        <v>2.2283809999999997</v>
      </c>
      <c r="H8" s="7">
        <f>'Eurostat FEC  PEC HH'!G88/1000</f>
        <v>2.4298850000000001</v>
      </c>
      <c r="I8" s="7">
        <f>'Eurostat FEC  PEC HH'!H88/1000</f>
        <v>2.4089019999999999</v>
      </c>
      <c r="J8" s="7">
        <f>'Eurostat FEC  PEC HH'!I88/1000</f>
        <v>2.3927939999999999</v>
      </c>
      <c r="K8" s="7">
        <f>'Eurostat FEC  PEC HH'!J88/1000</f>
        <v>2.2989419999999998</v>
      </c>
      <c r="L8" s="7">
        <f>'Eurostat FEC  PEC HH'!K88/1000</f>
        <v>2.238639</v>
      </c>
      <c r="N8" s="1" t="str">
        <f t="shared" si="6"/>
        <v>Croatia</v>
      </c>
      <c r="O8" s="7">
        <f t="shared" si="7"/>
        <v>100</v>
      </c>
      <c r="P8" s="7">
        <f t="shared" si="8"/>
        <v>96.519167865036977</v>
      </c>
      <c r="Q8" s="7">
        <f t="shared" si="9"/>
        <v>91.312268762592296</v>
      </c>
      <c r="R8" s="7">
        <f t="shared" si="10"/>
        <v>89.659182232943138</v>
      </c>
      <c r="S8" s="7">
        <f t="shared" si="11"/>
        <v>88.604194275154185</v>
      </c>
      <c r="T8" s="7">
        <f t="shared" si="12"/>
        <v>90.665512386363787</v>
      </c>
      <c r="U8" s="7">
        <f t="shared" si="13"/>
        <v>89.023822389610984</v>
      </c>
      <c r="V8" s="7">
        <f t="shared" si="13"/>
        <v>86.889160254810932</v>
      </c>
      <c r="X8" s="21" t="str">
        <f t="shared" si="14"/>
        <v>Croatia</v>
      </c>
      <c r="Y8" s="21">
        <f t="shared" si="15"/>
        <v>-2.7468334405748029E-3</v>
      </c>
      <c r="Z8" s="21">
        <f t="shared" si="16"/>
        <v>1.5999436979623249E-2</v>
      </c>
      <c r="AA8" s="21">
        <f t="shared" si="17"/>
        <v>-2.3342480169231683E-2</v>
      </c>
      <c r="AB8" s="21">
        <f t="shared" si="18"/>
        <v>-3.0370641899474804E-2</v>
      </c>
      <c r="AC8" s="21">
        <f t="shared" si="19"/>
        <v>-6.4051613135693075E-2</v>
      </c>
      <c r="AD8" s="21">
        <f t="shared" si="20"/>
        <v>-2.3637091282702749E-2</v>
      </c>
      <c r="AE8" s="21">
        <f t="shared" si="21"/>
        <v>-1.8544224312743163E-2</v>
      </c>
    </row>
    <row r="9" spans="2:31">
      <c r="B9" s="1" t="str">
        <f>'Eurostat FEC  PEC HH'!A89</f>
        <v>Cyprus</v>
      </c>
      <c r="C9" s="7">
        <f>'Eurostat FEC  PEC HH'!B89/1000</f>
        <v>0.33652399999999999</v>
      </c>
      <c r="D9" s="7">
        <f>'Eurostat FEC  PEC HH'!C89/1000</f>
        <v>0.35653800000000002</v>
      </c>
      <c r="E9" s="7">
        <f>'Eurostat FEC  PEC HH'!D89/1000</f>
        <v>0.35176299999999999</v>
      </c>
      <c r="F9" s="7">
        <f>'Eurostat FEC  PEC HH'!E89/1000</f>
        <v>0.30662200000000001</v>
      </c>
      <c r="G9" s="7">
        <f>'Eurostat FEC  PEC HH'!F89/1000</f>
        <v>0.293742</v>
      </c>
      <c r="H9" s="7">
        <f>'Eurostat FEC  PEC HH'!G89/1000</f>
        <v>0.32661399999999996</v>
      </c>
      <c r="I9" s="7">
        <f>'Eurostat FEC  PEC HH'!H89/1000</f>
        <v>0.335594</v>
      </c>
      <c r="J9" s="7">
        <f>'Eurostat FEC  PEC HH'!I89/1000</f>
        <v>0.34514600000000001</v>
      </c>
      <c r="K9" s="7">
        <f>'Eurostat FEC  PEC HH'!J89/1000</f>
        <v>0.33717899999999995</v>
      </c>
      <c r="L9" s="7">
        <f>'Eurostat FEC  PEC HH'!K89/1000</f>
        <v>0.36260599999999998</v>
      </c>
      <c r="N9" s="1" t="str">
        <f t="shared" si="6"/>
        <v>Cyprus</v>
      </c>
      <c r="O9" s="7">
        <f t="shared" si="7"/>
        <v>100</v>
      </c>
      <c r="P9" s="7">
        <f t="shared" si="8"/>
        <v>97.138085325293702</v>
      </c>
      <c r="Q9" s="7">
        <f t="shared" si="9"/>
        <v>91.127892230756331</v>
      </c>
      <c r="R9" s="7">
        <f t="shared" si="10"/>
        <v>88.720886272820792</v>
      </c>
      <c r="S9" s="7">
        <f t="shared" si="11"/>
        <v>91.493790826214877</v>
      </c>
      <c r="T9" s="7">
        <f t="shared" si="12"/>
        <v>96.413657789581961</v>
      </c>
      <c r="U9" s="7">
        <f t="shared" si="13"/>
        <v>97.424831909649924</v>
      </c>
      <c r="V9" s="7">
        <f t="shared" si="13"/>
        <v>100.0101452396334</v>
      </c>
      <c r="X9" s="21" t="str">
        <f t="shared" si="14"/>
        <v>Cyprus</v>
      </c>
      <c r="Y9" s="21">
        <f t="shared" si="15"/>
        <v>2.9492174001658933E-2</v>
      </c>
      <c r="Z9" s="21">
        <f t="shared" si="16"/>
        <v>6.5985194952234094E-2</v>
      </c>
      <c r="AA9" s="21">
        <f t="shared" si="17"/>
        <v>2.7162765151153234E-2</v>
      </c>
      <c r="AB9" s="21">
        <f t="shared" si="18"/>
        <v>-3.0275343151539347E-2</v>
      </c>
      <c r="AC9" s="21">
        <f t="shared" si="19"/>
        <v>-5.0998670066048746E-2</v>
      </c>
      <c r="AD9" s="21">
        <f t="shared" si="20"/>
        <v>-1.0349265791987805E-2</v>
      </c>
      <c r="AE9" s="21">
        <f t="shared" si="21"/>
        <v>-2.5821527245066145E-2</v>
      </c>
    </row>
    <row r="10" spans="2:31">
      <c r="B10" s="1" t="str">
        <f>'Eurostat FEC  PEC HH'!A90</f>
        <v>Czechia</v>
      </c>
      <c r="C10" s="7">
        <f>'Eurostat FEC  PEC HH'!B90/1000</f>
        <v>7.4407110000000003</v>
      </c>
      <c r="D10" s="7">
        <f>'Eurostat FEC  PEC HH'!C90/1000</f>
        <v>6.8637230000000002</v>
      </c>
      <c r="E10" s="7">
        <f>'Eurostat FEC  PEC HH'!D90/1000</f>
        <v>7.11557</v>
      </c>
      <c r="F10" s="7">
        <f>'Eurostat FEC  PEC HH'!E90/1000</f>
        <v>7.2691330000000001</v>
      </c>
      <c r="G10" s="7">
        <f>'Eurostat FEC  PEC HH'!F90/1000</f>
        <v>6.5541729999999996</v>
      </c>
      <c r="H10" s="7">
        <f>'Eurostat FEC  PEC HH'!G90/1000</f>
        <v>6.7695100000000004</v>
      </c>
      <c r="I10" s="7">
        <f>'Eurostat FEC  PEC HH'!H90/1000</f>
        <v>7.0901719999999999</v>
      </c>
      <c r="J10" s="7">
        <f>'Eurostat FEC  PEC HH'!I90/1000</f>
        <v>7.2029649999999998</v>
      </c>
      <c r="K10" s="7">
        <f>'Eurostat FEC  PEC HH'!J90/1000</f>
        <v>7.0427079999999993</v>
      </c>
      <c r="L10" s="7">
        <f>'Eurostat FEC  PEC HH'!K90/1000</f>
        <v>7.0067279999999998</v>
      </c>
      <c r="N10" s="1" t="str">
        <f t="shared" si="6"/>
        <v>Czechia</v>
      </c>
      <c r="O10" s="7">
        <f t="shared" si="7"/>
        <v>100</v>
      </c>
      <c r="P10" s="7">
        <f t="shared" si="8"/>
        <v>99.198982409153629</v>
      </c>
      <c r="Q10" s="7">
        <f t="shared" si="9"/>
        <v>97.753837954465368</v>
      </c>
      <c r="R10" s="7">
        <f t="shared" si="10"/>
        <v>96.138245352335133</v>
      </c>
      <c r="S10" s="7">
        <f t="shared" si="11"/>
        <v>95.302759980810464</v>
      </c>
      <c r="T10" s="7">
        <f t="shared" si="12"/>
        <v>98.331666978213434</v>
      </c>
      <c r="U10" s="7">
        <f t="shared" si="13"/>
        <v>99.607100913706645</v>
      </c>
      <c r="V10" s="7">
        <f t="shared" si="13"/>
        <v>99.217539828657365</v>
      </c>
      <c r="X10" s="21" t="str">
        <f t="shared" si="14"/>
        <v>Czechia</v>
      </c>
      <c r="Y10" s="21">
        <f t="shared" si="15"/>
        <v>5.821204289269577E-3</v>
      </c>
      <c r="Z10" s="21">
        <f t="shared" si="16"/>
        <v>1.2496536517596857E-2</v>
      </c>
      <c r="AA10" s="21">
        <f t="shared" si="17"/>
        <v>1.4479487825823867E-2</v>
      </c>
      <c r="AB10" s="21">
        <f t="shared" si="18"/>
        <v>6.4208562552947601E-3</v>
      </c>
      <c r="AC10" s="21">
        <f t="shared" si="19"/>
        <v>-3.3076496578448467E-2</v>
      </c>
      <c r="AD10" s="21">
        <f t="shared" si="20"/>
        <v>-1.5049067493158819E-2</v>
      </c>
      <c r="AE10" s="21">
        <f t="shared" si="21"/>
        <v>1.6731017154922867E-3</v>
      </c>
    </row>
    <row r="11" spans="2:31">
      <c r="B11" s="1" t="str">
        <f>'Eurostat FEC  PEC HH'!A91</f>
        <v>Denmark</v>
      </c>
      <c r="C11" s="7">
        <f>'Eurostat FEC  PEC HH'!B91/1000</f>
        <v>5.0051480000000002</v>
      </c>
      <c r="D11" s="7">
        <f>'Eurostat FEC  PEC HH'!C91/1000</f>
        <v>4.4962790000000004</v>
      </c>
      <c r="E11" s="7">
        <f>'Eurostat FEC  PEC HH'!D91/1000</f>
        <v>4.4444620000000006</v>
      </c>
      <c r="F11" s="7">
        <f>'Eurostat FEC  PEC HH'!E91/1000</f>
        <v>4.4841430000000004</v>
      </c>
      <c r="G11" s="7">
        <f>'Eurostat FEC  PEC HH'!F91/1000</f>
        <v>4.1462759999999994</v>
      </c>
      <c r="H11" s="7">
        <f>'Eurostat FEC  PEC HH'!G91/1000</f>
        <v>4.4481769999999994</v>
      </c>
      <c r="I11" s="7">
        <f>'Eurostat FEC  PEC HH'!H91/1000</f>
        <v>4.604692</v>
      </c>
      <c r="J11" s="7">
        <f>'Eurostat FEC  PEC HH'!I91/1000</f>
        <v>4.4962929999999997</v>
      </c>
      <c r="K11" s="7">
        <f>'Eurostat FEC  PEC HH'!J91/1000</f>
        <v>4.4440299999999997</v>
      </c>
      <c r="L11" s="7">
        <f>'Eurostat FEC  PEC HH'!K91/1000</f>
        <v>4.3696189999999993</v>
      </c>
      <c r="N11" s="1" t="str">
        <f t="shared" si="6"/>
        <v>Denmark</v>
      </c>
      <c r="O11" s="7">
        <f t="shared" si="7"/>
        <v>100</v>
      </c>
      <c r="P11" s="7">
        <f t="shared" si="8"/>
        <v>96.264096179167922</v>
      </c>
      <c r="Q11" s="7">
        <f t="shared" si="9"/>
        <v>93.754374497029204</v>
      </c>
      <c r="R11" s="7">
        <f t="shared" si="10"/>
        <v>93.781013171695236</v>
      </c>
      <c r="S11" s="7">
        <f t="shared" si="11"/>
        <v>94.645418445536151</v>
      </c>
      <c r="T11" s="7">
        <f t="shared" si="12"/>
        <v>97.155240515681712</v>
      </c>
      <c r="U11" s="7">
        <f t="shared" si="13"/>
        <v>97.125504153948143</v>
      </c>
      <c r="V11" s="7">
        <f t="shared" si="13"/>
        <v>95.439896302057164</v>
      </c>
      <c r="X11" s="21" t="str">
        <f t="shared" si="14"/>
        <v>Denmark</v>
      </c>
      <c r="Y11" s="21">
        <f t="shared" si="15"/>
        <v>2.5274397688863193E-2</v>
      </c>
      <c r="Z11" s="21">
        <f t="shared" si="16"/>
        <v>1.2872305082000768E-2</v>
      </c>
      <c r="AA11" s="21">
        <f t="shared" si="17"/>
        <v>-1.4176914927041095E-2</v>
      </c>
      <c r="AB11" s="21">
        <f t="shared" si="18"/>
        <v>-2.2899069815290662E-2</v>
      </c>
      <c r="AC11" s="21">
        <f t="shared" si="19"/>
        <v>-3.9243470766468502E-2</v>
      </c>
      <c r="AD11" s="21">
        <f t="shared" si="20"/>
        <v>-1.3108301678303236E-2</v>
      </c>
      <c r="AE11" s="21">
        <f t="shared" si="21"/>
        <v>4.0100743596671595E-3</v>
      </c>
    </row>
    <row r="12" spans="2:31">
      <c r="B12" s="1" t="str">
        <f>'Eurostat FEC  PEC HH'!A92</f>
        <v>Estonia</v>
      </c>
      <c r="C12" s="7">
        <f>'Eurostat FEC  PEC HH'!B92/1000</f>
        <v>1.0268489999999999</v>
      </c>
      <c r="D12" s="7">
        <f>'Eurostat FEC  PEC HH'!C92/1000</f>
        <v>0.935253</v>
      </c>
      <c r="E12" s="7">
        <f>'Eurostat FEC  PEC HH'!D92/1000</f>
        <v>0.97082800000000002</v>
      </c>
      <c r="F12" s="7">
        <f>'Eurostat FEC  PEC HH'!E92/1000</f>
        <v>0.93350599999999995</v>
      </c>
      <c r="G12" s="7">
        <f>'Eurostat FEC  PEC HH'!F92/1000</f>
        <v>0.88814300000000002</v>
      </c>
      <c r="H12" s="7">
        <f>'Eurostat FEC  PEC HH'!G92/1000</f>
        <v>0.85743499999999995</v>
      </c>
      <c r="I12" s="7">
        <f>'Eurostat FEC  PEC HH'!H92/1000</f>
        <v>0.93057800000000002</v>
      </c>
      <c r="J12" s="7">
        <f>'Eurostat FEC  PEC HH'!I92/1000</f>
        <v>0.94091400000000003</v>
      </c>
      <c r="K12" s="7">
        <f>'Eurostat FEC  PEC HH'!J92/1000</f>
        <v>0.94102999999999992</v>
      </c>
      <c r="L12" s="7">
        <f>'Eurostat FEC  PEC HH'!K92/1000</f>
        <v>0.95132799999999995</v>
      </c>
      <c r="N12" s="1" t="str">
        <f t="shared" si="6"/>
        <v>Estonia</v>
      </c>
      <c r="O12" s="7">
        <f t="shared" si="7"/>
        <v>100</v>
      </c>
      <c r="P12" s="7">
        <f t="shared" si="8"/>
        <v>96.817414667244023</v>
      </c>
      <c r="Q12" s="7">
        <f t="shared" si="9"/>
        <v>95.211171081478255</v>
      </c>
      <c r="R12" s="7">
        <f t="shared" si="10"/>
        <v>91.34496902414989</v>
      </c>
      <c r="S12" s="7">
        <f t="shared" si="11"/>
        <v>91.245137115444294</v>
      </c>
      <c r="T12" s="7">
        <f t="shared" si="12"/>
        <v>93.044395877160369</v>
      </c>
      <c r="U12" s="7">
        <f t="shared" si="13"/>
        <v>95.894617328064442</v>
      </c>
      <c r="V12" s="7">
        <f t="shared" si="13"/>
        <v>96.60210097070167</v>
      </c>
      <c r="X12" s="21" t="str">
        <f t="shared" si="14"/>
        <v>Estonia</v>
      </c>
      <c r="Y12" s="21">
        <f t="shared" si="15"/>
        <v>2.2844619909263564E-2</v>
      </c>
      <c r="Z12" s="21">
        <f t="shared" si="16"/>
        <v>6.6737472553168864E-3</v>
      </c>
      <c r="AA12" s="21">
        <f t="shared" si="17"/>
        <v>3.1697134436354579E-2</v>
      </c>
      <c r="AB12" s="21">
        <f t="shared" si="18"/>
        <v>-9.5456745741709925E-3</v>
      </c>
      <c r="AC12" s="21">
        <f t="shared" si="19"/>
        <v>-2.9771670068753586E-2</v>
      </c>
      <c r="AD12" s="21">
        <f t="shared" si="20"/>
        <v>-3.9846342281310121E-2</v>
      </c>
      <c r="AE12" s="21">
        <f t="shared" si="21"/>
        <v>-1.7373451714383314E-2</v>
      </c>
    </row>
    <row r="13" spans="2:31">
      <c r="B13" s="1" t="str">
        <f>'Eurostat FEC  PEC HH'!A93</f>
        <v>Finland</v>
      </c>
      <c r="C13" s="7">
        <f>'Eurostat FEC  PEC HH'!B93/1000</f>
        <v>5.8112340000000007</v>
      </c>
      <c r="D13" s="7">
        <f>'Eurostat FEC  PEC HH'!C93/1000</f>
        <v>5.0911520000000001</v>
      </c>
      <c r="E13" s="7">
        <f>'Eurostat FEC  PEC HH'!D93/1000</f>
        <v>5.4556360000000002</v>
      </c>
      <c r="F13" s="7">
        <f>'Eurostat FEC  PEC HH'!E93/1000</f>
        <v>5.1727340000000002</v>
      </c>
      <c r="G13" s="7">
        <f>'Eurostat FEC  PEC HH'!F93/1000</f>
        <v>5.1261989999999997</v>
      </c>
      <c r="H13" s="7">
        <f>'Eurostat FEC  PEC HH'!G93/1000</f>
        <v>4.9509750000000006</v>
      </c>
      <c r="I13" s="7">
        <f>'Eurostat FEC  PEC HH'!H93/1000</f>
        <v>5.3422349999999996</v>
      </c>
      <c r="J13" s="7">
        <f>'Eurostat FEC  PEC HH'!I93/1000</f>
        <v>5.7614350000000005</v>
      </c>
      <c r="K13" s="7">
        <f>'Eurostat FEC  PEC HH'!J93/1000</f>
        <v>5.6911100000000001</v>
      </c>
      <c r="L13" s="7">
        <f>'Eurostat FEC  PEC HH'!K93/1000</f>
        <v>5.6310349999999998</v>
      </c>
      <c r="N13" s="1" t="str">
        <f t="shared" si="6"/>
        <v>Finland</v>
      </c>
      <c r="O13" s="7">
        <f t="shared" si="7"/>
        <v>100</v>
      </c>
      <c r="P13" s="7">
        <f t="shared" si="8"/>
        <v>96.096716338931458</v>
      </c>
      <c r="Q13" s="7">
        <f t="shared" si="9"/>
        <v>96.310965959087241</v>
      </c>
      <c r="R13" s="7">
        <f t="shared" si="10"/>
        <v>93.225868017539071</v>
      </c>
      <c r="S13" s="7">
        <f t="shared" si="11"/>
        <v>94.262062980475278</v>
      </c>
      <c r="T13" s="7">
        <f t="shared" si="12"/>
        <v>98.145393128826967</v>
      </c>
      <c r="U13" s="7">
        <f t="shared" si="13"/>
        <v>102.66999274117619</v>
      </c>
      <c r="V13" s="7">
        <f t="shared" si="13"/>
        <v>104.43548737127266</v>
      </c>
      <c r="X13" s="21" t="str">
        <f t="shared" si="14"/>
        <v>Finland</v>
      </c>
      <c r="Y13" s="21">
        <f t="shared" si="15"/>
        <v>5.3805852729763792E-2</v>
      </c>
      <c r="Z13" s="21">
        <f t="shared" si="16"/>
        <v>1.0933671731310879E-2</v>
      </c>
      <c r="AA13" s="21">
        <f t="shared" si="17"/>
        <v>4.6686398745112712E-2</v>
      </c>
      <c r="AB13" s="21">
        <f t="shared" si="18"/>
        <v>2.4515392071311481E-3</v>
      </c>
      <c r="AC13" s="21">
        <f t="shared" si="19"/>
        <v>-2.6654822594066374E-2</v>
      </c>
      <c r="AD13" s="21">
        <f t="shared" si="20"/>
        <v>-3.1726090742820956E-2</v>
      </c>
      <c r="AE13" s="21">
        <f t="shared" si="21"/>
        <v>-4.7705290276226497E-3</v>
      </c>
    </row>
    <row r="14" spans="2:31">
      <c r="B14" s="1" t="str">
        <f>'Eurostat FEC  PEC HH'!A94</f>
        <v>France</v>
      </c>
      <c r="C14" s="7">
        <f>'Eurostat FEC  PEC HH'!B94/1000</f>
        <v>45.407792999999998</v>
      </c>
      <c r="D14" s="7">
        <f>'Eurostat FEC  PEC HH'!C94/1000</f>
        <v>39.858112999999996</v>
      </c>
      <c r="E14" s="7">
        <f>'Eurostat FEC  PEC HH'!D94/1000</f>
        <v>43.930023999999996</v>
      </c>
      <c r="F14" s="7">
        <f>'Eurostat FEC  PEC HH'!E94/1000</f>
        <v>46.112909000000002</v>
      </c>
      <c r="G14" s="7">
        <f>'Eurostat FEC  PEC HH'!F94/1000</f>
        <v>38.019306</v>
      </c>
      <c r="H14" s="7">
        <f>'Eurostat FEC  PEC HH'!G94/1000</f>
        <v>40.16469</v>
      </c>
      <c r="I14" s="7">
        <f>'Eurostat FEC  PEC HH'!H94/1000</f>
        <v>42.121485999999997</v>
      </c>
      <c r="J14" s="7">
        <f>'Eurostat FEC  PEC HH'!I94/1000</f>
        <v>41.389767999999997</v>
      </c>
      <c r="K14" s="7">
        <f>'Eurostat FEC  PEC HH'!J94/1000</f>
        <v>40.013171</v>
      </c>
      <c r="L14" s="7">
        <f>'Eurostat FEC  PEC HH'!K94/1000</f>
        <v>39.846519000000001</v>
      </c>
      <c r="N14" s="1" t="str">
        <f t="shared" si="6"/>
        <v>France</v>
      </c>
      <c r="O14" s="7">
        <f t="shared" si="7"/>
        <v>100</v>
      </c>
      <c r="P14" s="7">
        <f t="shared" si="8"/>
        <v>100.54577261063875</v>
      </c>
      <c r="Q14" s="7">
        <f t="shared" si="9"/>
        <v>99.122502543230269</v>
      </c>
      <c r="R14" s="7">
        <f t="shared" si="10"/>
        <v>96.208065532714528</v>
      </c>
      <c r="S14" s="7">
        <f t="shared" si="11"/>
        <v>93.11863152345434</v>
      </c>
      <c r="T14" s="7">
        <f t="shared" si="12"/>
        <v>95.7274304229243</v>
      </c>
      <c r="U14" s="7">
        <f t="shared" si="13"/>
        <v>95.610151960669327</v>
      </c>
      <c r="V14" s="7">
        <f t="shared" si="13"/>
        <v>93.849286119152509</v>
      </c>
      <c r="X14" s="21" t="str">
        <f t="shared" si="14"/>
        <v>France</v>
      </c>
      <c r="Y14" s="21">
        <f t="shared" si="15"/>
        <v>-2.2906178687957524E-2</v>
      </c>
      <c r="Z14" s="21">
        <f t="shared" si="16"/>
        <v>-3.3703422242098435E-3</v>
      </c>
      <c r="AA14" s="21">
        <f t="shared" si="17"/>
        <v>1.2026956170561487E-2</v>
      </c>
      <c r="AB14" s="21">
        <f t="shared" si="18"/>
        <v>1.4305270216792065E-2</v>
      </c>
      <c r="AC14" s="21">
        <f t="shared" si="19"/>
        <v>-4.561018407450812E-2</v>
      </c>
      <c r="AD14" s="21">
        <f t="shared" si="20"/>
        <v>-1.7153705199830394E-2</v>
      </c>
      <c r="AE14" s="21">
        <f t="shared" si="21"/>
        <v>3.7496485727928075E-5</v>
      </c>
    </row>
    <row r="15" spans="2:31">
      <c r="B15" s="1" t="str">
        <f>'Eurostat FEC  PEC HH'!A95</f>
        <v>Germany (until 1990 former territory of the FRG)</v>
      </c>
      <c r="C15" s="7">
        <f>'Eurostat FEC  PEC HH'!B95/1000</f>
        <v>63.839122000000003</v>
      </c>
      <c r="D15" s="7">
        <f>'Eurostat FEC  PEC HH'!C95/1000</f>
        <v>56.020249000000007</v>
      </c>
      <c r="E15" s="7">
        <f>'Eurostat FEC  PEC HH'!D95/1000</f>
        <v>59.188124000000002</v>
      </c>
      <c r="F15" s="7">
        <f>'Eurostat FEC  PEC HH'!E95/1000</f>
        <v>62.517627999999995</v>
      </c>
      <c r="G15" s="7">
        <f>'Eurostat FEC  PEC HH'!F95/1000</f>
        <v>53.648148999999997</v>
      </c>
      <c r="H15" s="7">
        <f>'Eurostat FEC  PEC HH'!G95/1000</f>
        <v>54.959823999999998</v>
      </c>
      <c r="I15" s="7">
        <f>'Eurostat FEC  PEC HH'!H95/1000</f>
        <v>56.96358</v>
      </c>
      <c r="J15" s="7">
        <f>'Eurostat FEC  PEC HH'!I95/1000</f>
        <v>56.542892999999999</v>
      </c>
      <c r="K15" s="7">
        <f>'Eurostat FEC  PEC HH'!J95/1000</f>
        <v>55.852400000000003</v>
      </c>
      <c r="L15" s="7">
        <f>'Eurostat FEC  PEC HH'!K95/1000</f>
        <v>57.743118000000003</v>
      </c>
      <c r="N15" s="1" t="str">
        <f t="shared" si="6"/>
        <v>Germany (until 1990 former territory of the FRG)</v>
      </c>
      <c r="O15" s="7">
        <f t="shared" si="7"/>
        <v>100</v>
      </c>
      <c r="P15" s="7">
        <f t="shared" si="8"/>
        <v>99.261931031204853</v>
      </c>
      <c r="Q15" s="7">
        <f t="shared" si="9"/>
        <v>97.937087028221185</v>
      </c>
      <c r="R15" s="7">
        <f t="shared" si="10"/>
        <v>95.575534860177726</v>
      </c>
      <c r="S15" s="7">
        <f t="shared" si="11"/>
        <v>92.473537817437759</v>
      </c>
      <c r="T15" s="7">
        <f t="shared" si="12"/>
        <v>94.090284256699576</v>
      </c>
      <c r="U15" s="7">
        <f t="shared" si="13"/>
        <v>94.588797793568673</v>
      </c>
      <c r="V15" s="7">
        <f t="shared" si="13"/>
        <v>95.024178361166122</v>
      </c>
      <c r="X15" s="21" t="s">
        <v>10</v>
      </c>
      <c r="Y15" s="21">
        <f t="shared" si="15"/>
        <v>-6.8867726980956778E-3</v>
      </c>
      <c r="Z15" s="21">
        <f t="shared" si="16"/>
        <v>-9.8858691161129997E-4</v>
      </c>
      <c r="AA15" s="21">
        <f t="shared" si="17"/>
        <v>9.8339898807511261E-3</v>
      </c>
      <c r="AB15" s="21">
        <f t="shared" si="18"/>
        <v>1.8170968225268869E-2</v>
      </c>
      <c r="AC15" s="21">
        <f t="shared" si="19"/>
        <v>-3.2292492138226048E-2</v>
      </c>
      <c r="AD15" s="21">
        <f t="shared" si="20"/>
        <v>-2.030025655300971E-2</v>
      </c>
      <c r="AE15" s="21">
        <f t="shared" si="21"/>
        <v>-1.9542856618242288E-2</v>
      </c>
    </row>
    <row r="16" spans="2:31">
      <c r="B16" s="1" t="str">
        <f>'Eurostat FEC  PEC HH'!A96</f>
        <v>Greece</v>
      </c>
      <c r="C16" s="7">
        <f>'Eurostat FEC  PEC HH'!B96/1000</f>
        <v>4.6664919999999999</v>
      </c>
      <c r="D16" s="7">
        <f>'Eurostat FEC  PEC HH'!C96/1000</f>
        <v>5.5260439999999997</v>
      </c>
      <c r="E16" s="7">
        <f>'Eurostat FEC  PEC HH'!D96/1000</f>
        <v>5.0960150000000004</v>
      </c>
      <c r="F16" s="7">
        <f>'Eurostat FEC  PEC HH'!E96/1000</f>
        <v>3.8213370000000002</v>
      </c>
      <c r="G16" s="7">
        <f>'Eurostat FEC  PEC HH'!F96/1000</f>
        <v>3.844875</v>
      </c>
      <c r="H16" s="7">
        <f>'Eurostat FEC  PEC HH'!G96/1000</f>
        <v>4.4606250000000003</v>
      </c>
      <c r="I16" s="7">
        <f>'Eurostat FEC  PEC HH'!H96/1000</f>
        <v>4.3486779999999996</v>
      </c>
      <c r="J16" s="7">
        <f>'Eurostat FEC  PEC HH'!I96/1000</f>
        <v>4.4133050000000003</v>
      </c>
      <c r="K16" s="7">
        <f>'Eurostat FEC  PEC HH'!J96/1000</f>
        <v>3.9166570000000003</v>
      </c>
      <c r="L16" s="7">
        <f>'Eurostat FEC  PEC HH'!K96/1000</f>
        <v>4.1162190000000001</v>
      </c>
      <c r="N16" s="1" t="str">
        <f t="shared" si="6"/>
        <v>Greece</v>
      </c>
      <c r="O16" s="7">
        <f t="shared" si="7"/>
        <v>100</v>
      </c>
      <c r="P16" s="7">
        <f t="shared" si="8"/>
        <v>94.471974486005891</v>
      </c>
      <c r="Q16" s="7">
        <f t="shared" si="9"/>
        <v>83.475713296832382</v>
      </c>
      <c r="R16" s="7">
        <f t="shared" si="10"/>
        <v>79.319727552990443</v>
      </c>
      <c r="S16" s="7">
        <f t="shared" si="11"/>
        <v>82.768981834838357</v>
      </c>
      <c r="T16" s="7">
        <f t="shared" si="12"/>
        <v>86.4869927830309</v>
      </c>
      <c r="U16" s="7">
        <f t="shared" si="13"/>
        <v>82.928983917442537</v>
      </c>
      <c r="V16" s="7">
        <f t="shared" si="13"/>
        <v>81.408506273746923</v>
      </c>
      <c r="X16" s="21" t="str">
        <f t="shared" si="14"/>
        <v>Greece</v>
      </c>
      <c r="Y16" s="21">
        <f t="shared" si="15"/>
        <v>2.2881935601770653E-3</v>
      </c>
      <c r="Z16" s="21">
        <f t="shared" si="16"/>
        <v>6.8096523100105166E-2</v>
      </c>
      <c r="AA16" s="21">
        <f t="shared" si="17"/>
        <v>-1.4572284123692714E-2</v>
      </c>
      <c r="AB16" s="21">
        <f t="shared" si="18"/>
        <v>-0.10585015591575497</v>
      </c>
      <c r="AC16" s="21">
        <f t="shared" si="19"/>
        <v>-0.10440721787152085</v>
      </c>
      <c r="AD16" s="21">
        <f t="shared" si="20"/>
        <v>-2.1148775758734084E-2</v>
      </c>
      <c r="AE16" s="21">
        <f t="shared" si="21"/>
        <v>-4.6572254917850886E-2</v>
      </c>
    </row>
    <row r="17" spans="2:31">
      <c r="B17" s="1" t="str">
        <f>'Eurostat FEC  PEC HH'!A97</f>
        <v>Hungary</v>
      </c>
      <c r="C17" s="7">
        <f>'Eurostat FEC  PEC HH'!B97/1000</f>
        <v>6.6487430000000005</v>
      </c>
      <c r="D17" s="7">
        <f>'Eurostat FEC  PEC HH'!C97/1000</f>
        <v>6.5695770000000007</v>
      </c>
      <c r="E17" s="7">
        <f>'Eurostat FEC  PEC HH'!D97/1000</f>
        <v>6.3758469999999994</v>
      </c>
      <c r="F17" s="7">
        <f>'Eurostat FEC  PEC HH'!E97/1000</f>
        <v>6.2097470000000001</v>
      </c>
      <c r="G17" s="7">
        <f>'Eurostat FEC  PEC HH'!F97/1000</f>
        <v>5.4874520000000002</v>
      </c>
      <c r="H17" s="7">
        <f>'Eurostat FEC  PEC HH'!G97/1000</f>
        <v>5.9698130000000003</v>
      </c>
      <c r="I17" s="7">
        <f>'Eurostat FEC  PEC HH'!H97/1000</f>
        <v>6.172733</v>
      </c>
      <c r="J17" s="7">
        <f>'Eurostat FEC  PEC HH'!I97/1000</f>
        <v>6.2941380000000002</v>
      </c>
      <c r="K17" s="7">
        <f>'Eurostat FEC  PEC HH'!J97/1000</f>
        <v>5.8181149999999997</v>
      </c>
      <c r="L17" s="7">
        <f>'Eurostat FEC  PEC HH'!K97/1000</f>
        <v>5.6768689999999999</v>
      </c>
      <c r="N17" s="1" t="str">
        <f t="shared" si="6"/>
        <v>Hungary</v>
      </c>
      <c r="O17" s="7">
        <f t="shared" si="7"/>
        <v>100</v>
      </c>
      <c r="P17" s="7">
        <f t="shared" si="8"/>
        <v>97.759557729603912</v>
      </c>
      <c r="Q17" s="7">
        <f t="shared" si="9"/>
        <v>92.236868247575927</v>
      </c>
      <c r="R17" s="7">
        <f t="shared" si="10"/>
        <v>90.164649510234327</v>
      </c>
      <c r="S17" s="7">
        <f t="shared" si="11"/>
        <v>89.975746353493875</v>
      </c>
      <c r="T17" s="7">
        <f t="shared" si="12"/>
        <v>94.092716470161747</v>
      </c>
      <c r="U17" s="7">
        <f t="shared" si="13"/>
        <v>93.318516678968791</v>
      </c>
      <c r="V17" s="7">
        <f t="shared" si="13"/>
        <v>90.787845178618696</v>
      </c>
      <c r="X17" s="21" t="str">
        <f t="shared" si="14"/>
        <v>Hungary</v>
      </c>
      <c r="Y17" s="21">
        <f t="shared" si="15"/>
        <v>-4.0057665294214173E-3</v>
      </c>
      <c r="Z17" s="21">
        <f t="shared" si="16"/>
        <v>3.133936897758427E-2</v>
      </c>
      <c r="AA17" s="21">
        <f t="shared" si="17"/>
        <v>-6.2089244552016032E-3</v>
      </c>
      <c r="AB17" s="21">
        <f t="shared" si="18"/>
        <v>-2.7153329391027103E-2</v>
      </c>
      <c r="AC17" s="21">
        <f t="shared" si="19"/>
        <v>-7.1727277142524248E-2</v>
      </c>
      <c r="AD17" s="21">
        <f t="shared" si="20"/>
        <v>-1.9908636673670155E-2</v>
      </c>
      <c r="AE17" s="21">
        <f t="shared" si="21"/>
        <v>-1.1165892761397789E-3</v>
      </c>
    </row>
    <row r="18" spans="2:31">
      <c r="B18" s="1" t="str">
        <f>'Eurostat FEC  PEC HH'!A98</f>
        <v>Ireland</v>
      </c>
      <c r="C18" s="7">
        <f>'Eurostat FEC  PEC HH'!B98/1000</f>
        <v>3.573496</v>
      </c>
      <c r="D18" s="7">
        <f>'Eurostat FEC  PEC HH'!C98/1000</f>
        <v>3.1468119999999997</v>
      </c>
      <c r="E18" s="7">
        <f>'Eurostat FEC  PEC HH'!D98/1000</f>
        <v>2.993109</v>
      </c>
      <c r="F18" s="7">
        <f>'Eurostat FEC  PEC HH'!E98/1000</f>
        <v>2.9281219999999997</v>
      </c>
      <c r="G18" s="7">
        <f>'Eurostat FEC  PEC HH'!F98/1000</f>
        <v>2.6393809999999998</v>
      </c>
      <c r="H18" s="7">
        <f>'Eurostat FEC  PEC HH'!G98/1000</f>
        <v>2.784618</v>
      </c>
      <c r="I18" s="7">
        <f>'Eurostat FEC  PEC HH'!H98/1000</f>
        <v>2.8134600000000001</v>
      </c>
      <c r="J18" s="7">
        <f>'Eurostat FEC  PEC HH'!I98/1000</f>
        <v>2.8018330000000002</v>
      </c>
      <c r="K18" s="7">
        <f>'Eurostat FEC  PEC HH'!J98/1000</f>
        <v>3.0211760000000001</v>
      </c>
      <c r="L18" s="7">
        <f>'Eurostat FEC  PEC HH'!K98/1000</f>
        <v>2.8814730000000002</v>
      </c>
      <c r="N18" s="1" t="str">
        <f t="shared" si="6"/>
        <v>Ireland</v>
      </c>
      <c r="O18" s="7">
        <f t="shared" si="7"/>
        <v>100</v>
      </c>
      <c r="P18" s="7">
        <f t="shared" si="8"/>
        <v>93.355849954758455</v>
      </c>
      <c r="Q18" s="7">
        <f t="shared" si="9"/>
        <v>88.13182837718179</v>
      </c>
      <c r="R18" s="7">
        <f t="shared" si="10"/>
        <v>85.985405547810828</v>
      </c>
      <c r="S18" s="7">
        <f t="shared" si="11"/>
        <v>84.804955866715105</v>
      </c>
      <c r="T18" s="7">
        <f t="shared" si="12"/>
        <v>86.477405427976578</v>
      </c>
      <c r="U18" s="7">
        <f t="shared" si="13"/>
        <v>88.912779097201337</v>
      </c>
      <c r="V18" s="7">
        <f t="shared" si="13"/>
        <v>89.612975536827051</v>
      </c>
      <c r="X18" s="21" t="str">
        <f t="shared" si="14"/>
        <v>Ireland</v>
      </c>
      <c r="Y18" s="21">
        <f t="shared" si="15"/>
        <v>3.9380807649771477E-2</v>
      </c>
      <c r="Z18" s="21">
        <f t="shared" si="16"/>
        <v>2.5601423956938651E-2</v>
      </c>
      <c r="AA18" s="21">
        <f t="shared" si="17"/>
        <v>-9.5516028631701388E-3</v>
      </c>
      <c r="AB18" s="21">
        <f t="shared" si="18"/>
        <v>-2.1075084301742208E-2</v>
      </c>
      <c r="AC18" s="21">
        <f t="shared" si="19"/>
        <v>-5.3657609331472789E-2</v>
      </c>
      <c r="AD18" s="21">
        <f t="shared" si="20"/>
        <v>-6.0768485692143992E-2</v>
      </c>
      <c r="AE18" s="21">
        <f t="shared" si="21"/>
        <v>-4.0930654214362483E-2</v>
      </c>
    </row>
    <row r="19" spans="2:31">
      <c r="B19" s="1" t="str">
        <f>'Eurostat FEC  PEC HH'!A99</f>
        <v>Italy</v>
      </c>
      <c r="C19" s="7">
        <f>'Eurostat FEC  PEC HH'!B99/1000</f>
        <v>35.392910999999998</v>
      </c>
      <c r="D19" s="7">
        <f>'Eurostat FEC  PEC HH'!C99/1000</f>
        <v>32.378062999999997</v>
      </c>
      <c r="E19" s="7">
        <f>'Eurostat FEC  PEC HH'!D99/1000</f>
        <v>34.348336000000003</v>
      </c>
      <c r="F19" s="7">
        <f>'Eurostat FEC  PEC HH'!E99/1000</f>
        <v>34.230620000000002</v>
      </c>
      <c r="G19" s="7">
        <f>'Eurostat FEC  PEC HH'!F99/1000</f>
        <v>29.54598</v>
      </c>
      <c r="H19" s="7">
        <f>'Eurostat FEC  PEC HH'!G99/1000</f>
        <v>32.494483000000002</v>
      </c>
      <c r="I19" s="7">
        <f>'Eurostat FEC  PEC HH'!H99/1000</f>
        <v>32.185100999999996</v>
      </c>
      <c r="J19" s="7">
        <f>'Eurostat FEC  PEC HH'!I99/1000</f>
        <v>32.898639000000003</v>
      </c>
      <c r="K19" s="7">
        <f>'Eurostat FEC  PEC HH'!J99/1000</f>
        <v>32.055875999999998</v>
      </c>
      <c r="L19" s="7">
        <f>'Eurostat FEC  PEC HH'!K99/1000</f>
        <v>31.612006000000001</v>
      </c>
      <c r="N19" s="1" t="str">
        <f t="shared" si="6"/>
        <v>Italy</v>
      </c>
      <c r="O19" s="7">
        <f t="shared" si="7"/>
        <v>100</v>
      </c>
      <c r="P19" s="7">
        <f t="shared" si="8"/>
        <v>98.861830343350348</v>
      </c>
      <c r="Q19" s="7">
        <f t="shared" si="9"/>
        <v>96.088522337254346</v>
      </c>
      <c r="R19" s="7">
        <f t="shared" si="10"/>
        <v>94.273142856135635</v>
      </c>
      <c r="S19" s="7">
        <f t="shared" si="11"/>
        <v>92.270075071991769</v>
      </c>
      <c r="T19" s="7">
        <f t="shared" si="12"/>
        <v>95.553155421829629</v>
      </c>
      <c r="U19" s="7">
        <f t="shared" si="13"/>
        <v>95.123650952988228</v>
      </c>
      <c r="V19" s="7">
        <f t="shared" si="13"/>
        <v>94.562449550432731</v>
      </c>
      <c r="X19" s="21" t="str">
        <f t="shared" si="14"/>
        <v>Italy</v>
      </c>
      <c r="Y19" s="21">
        <f t="shared" si="15"/>
        <v>-4.2019876087778796E-3</v>
      </c>
      <c r="Z19" s="21">
        <f t="shared" si="16"/>
        <v>1.269373421189135E-2</v>
      </c>
      <c r="AA19" s="21">
        <f t="shared" si="17"/>
        <v>2.7769694576185167E-3</v>
      </c>
      <c r="AB19" s="21">
        <f t="shared" si="18"/>
        <v>4.8713728807487922E-3</v>
      </c>
      <c r="AC19" s="21">
        <f t="shared" si="19"/>
        <v>-5.0617545503540806E-2</v>
      </c>
      <c r="AD19" s="21">
        <f t="shared" si="20"/>
        <v>-1.1817054566667706E-2</v>
      </c>
      <c r="AE19" s="21">
        <f t="shared" si="21"/>
        <v>-1.0494487451372048E-2</v>
      </c>
    </row>
    <row r="20" spans="2:31">
      <c r="B20" s="1" t="str">
        <f>'Eurostat FEC  PEC HH'!A100</f>
        <v>Latvia</v>
      </c>
      <c r="C20" s="7">
        <f>'Eurostat FEC  PEC HH'!B100/1000</f>
        <v>1.3889050000000001</v>
      </c>
      <c r="D20" s="7">
        <f>'Eurostat FEC  PEC HH'!C100/1000</f>
        <v>1.3273889999999999</v>
      </c>
      <c r="E20" s="7">
        <f>'Eurostat FEC  PEC HH'!D100/1000</f>
        <v>1.3762399999999999</v>
      </c>
      <c r="F20" s="7">
        <f>'Eurostat FEC  PEC HH'!E100/1000</f>
        <v>1.267242</v>
      </c>
      <c r="G20" s="7">
        <f>'Eurostat FEC  PEC HH'!F100/1000</f>
        <v>1.2384710000000001</v>
      </c>
      <c r="H20" s="7">
        <f>'Eurostat FEC  PEC HH'!G100/1000</f>
        <v>1.1055820000000001</v>
      </c>
      <c r="I20" s="7">
        <f>'Eurostat FEC  PEC HH'!H100/1000</f>
        <v>1.143483</v>
      </c>
      <c r="J20" s="7">
        <f>'Eurostat FEC  PEC HH'!I100/1000</f>
        <v>1.1956040000000001</v>
      </c>
      <c r="K20" s="7">
        <f>'Eurostat FEC  PEC HH'!J100/1000</f>
        <v>1.231009</v>
      </c>
      <c r="L20" s="7">
        <f>'Eurostat FEC  PEC HH'!K100/1000</f>
        <v>1.188007</v>
      </c>
      <c r="N20" s="1" t="str">
        <f t="shared" si="6"/>
        <v>Latvia</v>
      </c>
      <c r="O20" s="7">
        <f t="shared" si="7"/>
        <v>100</v>
      </c>
      <c r="P20" s="7">
        <f t="shared" si="8"/>
        <v>97.027196353164086</v>
      </c>
      <c r="Q20" s="7">
        <f t="shared" si="9"/>
        <v>94.854508233773984</v>
      </c>
      <c r="R20" s="7">
        <f t="shared" si="10"/>
        <v>88.241050654679967</v>
      </c>
      <c r="S20" s="7">
        <f t="shared" si="11"/>
        <v>85.217031794971064</v>
      </c>
      <c r="T20" s="7">
        <f t="shared" si="12"/>
        <v>84.169587839710076</v>
      </c>
      <c r="U20" s="7">
        <f t="shared" si="13"/>
        <v>87.234363844014524</v>
      </c>
      <c r="V20" s="7">
        <f t="shared" si="13"/>
        <v>88.322296161742358</v>
      </c>
      <c r="X20" s="21" t="str">
        <f t="shared" si="14"/>
        <v>Latvia</v>
      </c>
      <c r="Y20" s="21">
        <f t="shared" si="15"/>
        <v>-3.7482600524814114E-3</v>
      </c>
      <c r="Z20" s="21">
        <f t="shared" si="16"/>
        <v>-1.2269302885134392E-2</v>
      </c>
      <c r="AA20" s="21">
        <f t="shared" si="17"/>
        <v>3.7136579220790056E-2</v>
      </c>
      <c r="AB20" s="21">
        <f t="shared" si="18"/>
        <v>-3.6667312230920235E-3</v>
      </c>
      <c r="AC20" s="21">
        <f t="shared" si="19"/>
        <v>-2.7195604902199855E-2</v>
      </c>
      <c r="AD20" s="21">
        <f t="shared" si="20"/>
        <v>-7.3380059567826117E-2</v>
      </c>
      <c r="AE20" s="21">
        <f t="shared" si="21"/>
        <v>-5.0094022924361714E-2</v>
      </c>
    </row>
    <row r="21" spans="2:31">
      <c r="B21" s="1" t="str">
        <f>'Eurostat FEC  PEC HH'!A101</f>
        <v>Lithuania</v>
      </c>
      <c r="C21" s="7">
        <f>'Eurostat FEC  PEC HH'!B101/1000</f>
        <v>1.593216</v>
      </c>
      <c r="D21" s="7">
        <f>'Eurostat FEC  PEC HH'!C101/1000</f>
        <v>1.5322070000000001</v>
      </c>
      <c r="E21" s="7">
        <f>'Eurostat FEC  PEC HH'!D101/1000</f>
        <v>1.5347980000000001</v>
      </c>
      <c r="F21" s="7">
        <f>'Eurostat FEC  PEC HH'!E101/1000</f>
        <v>1.467198</v>
      </c>
      <c r="G21" s="7">
        <f>'Eurostat FEC  PEC HH'!F101/1000</f>
        <v>1.4009</v>
      </c>
      <c r="H21" s="7">
        <f>'Eurostat FEC  PEC HH'!G101/1000</f>
        <v>1.3591310000000001</v>
      </c>
      <c r="I21" s="7">
        <f>'Eurostat FEC  PEC HH'!H101/1000</f>
        <v>1.433211</v>
      </c>
      <c r="J21" s="7">
        <f>'Eurostat FEC  PEC HH'!I101/1000</f>
        <v>1.4553739999999999</v>
      </c>
      <c r="K21" s="7">
        <f>'Eurostat FEC  PEC HH'!J101/1000</f>
        <v>1.511606</v>
      </c>
      <c r="L21" s="7">
        <f>'Eurostat FEC  PEC HH'!K101/1000</f>
        <v>1.4471769999999999</v>
      </c>
      <c r="N21" s="1" t="str">
        <f t="shared" si="6"/>
        <v>Lithuania</v>
      </c>
      <c r="O21" s="7">
        <f t="shared" si="7"/>
        <v>100</v>
      </c>
      <c r="P21" s="7">
        <f t="shared" si="8"/>
        <v>97.295879315594689</v>
      </c>
      <c r="Q21" s="7">
        <f t="shared" si="9"/>
        <v>94.478266159480427</v>
      </c>
      <c r="R21" s="7">
        <f t="shared" si="10"/>
        <v>90.708766815994338</v>
      </c>
      <c r="S21" s="7">
        <f t="shared" si="11"/>
        <v>89.979466639028487</v>
      </c>
      <c r="T21" s="7">
        <f t="shared" si="12"/>
        <v>91.148381160464297</v>
      </c>
      <c r="U21" s="7">
        <f t="shared" si="13"/>
        <v>94.420221701932164</v>
      </c>
      <c r="V21" s="7">
        <f t="shared" si="13"/>
        <v>94.719907060201635</v>
      </c>
      <c r="X21" s="21" t="str">
        <f t="shared" si="14"/>
        <v>Lithuania</v>
      </c>
      <c r="Y21" s="21">
        <f t="shared" si="15"/>
        <v>1.2287495729679465E-2</v>
      </c>
      <c r="Z21" s="21">
        <f t="shared" si="16"/>
        <v>1.3855198941787217E-2</v>
      </c>
      <c r="AA21" s="21">
        <f t="shared" si="17"/>
        <v>2.492483846983462E-2</v>
      </c>
      <c r="AB21" s="21">
        <f t="shared" si="18"/>
        <v>-8.6608404666366212E-3</v>
      </c>
      <c r="AC21" s="21">
        <f t="shared" si="19"/>
        <v>-2.9375316052203337E-2</v>
      </c>
      <c r="AD21" s="21">
        <f t="shared" si="20"/>
        <v>-5.0629393133161504E-2</v>
      </c>
      <c r="AE21" s="21">
        <f t="shared" si="21"/>
        <v>-1.9090847924076781E-2</v>
      </c>
    </row>
    <row r="22" spans="2:31">
      <c r="B22" s="1" t="str">
        <f>'Eurostat FEC  PEC HH'!A102</f>
        <v>Luxembourg</v>
      </c>
      <c r="C22" s="7">
        <f>'Eurostat FEC  PEC HH'!B102/1000</f>
        <v>0.51297700000000002</v>
      </c>
      <c r="D22" s="7">
        <f>'Eurostat FEC  PEC HH'!C102/1000</f>
        <v>0.478246</v>
      </c>
      <c r="E22" s="7">
        <f>'Eurostat FEC  PEC HH'!D102/1000</f>
        <v>0.49110100000000001</v>
      </c>
      <c r="F22" s="7">
        <f>'Eurostat FEC  PEC HH'!E102/1000</f>
        <v>0.49920500000000001</v>
      </c>
      <c r="G22" s="7">
        <f>'Eurostat FEC  PEC HH'!F102/1000</f>
        <v>0.46937900000000005</v>
      </c>
      <c r="H22" s="7">
        <f>'Eurostat FEC  PEC HH'!G102/1000</f>
        <v>0.510934</v>
      </c>
      <c r="I22" s="7">
        <f>'Eurostat FEC  PEC HH'!H102/1000</f>
        <v>0.52736300000000003</v>
      </c>
      <c r="J22" s="7">
        <f>'Eurostat FEC  PEC HH'!I102/1000</f>
        <v>0.53406600000000004</v>
      </c>
      <c r="K22" s="7">
        <f>'Eurostat FEC  PEC HH'!J102/1000</f>
        <v>0.49967</v>
      </c>
      <c r="L22" s="7">
        <f>'Eurostat FEC  PEC HH'!K102/1000</f>
        <v>0.46126400000000001</v>
      </c>
      <c r="N22" s="1" t="str">
        <f t="shared" si="6"/>
        <v>Luxembourg</v>
      </c>
      <c r="O22" s="7">
        <f t="shared" si="7"/>
        <v>100</v>
      </c>
      <c r="P22" s="7">
        <f t="shared" si="8"/>
        <v>99.07091836872371</v>
      </c>
      <c r="Q22" s="7">
        <f t="shared" si="9"/>
        <v>98.472736055005527</v>
      </c>
      <c r="R22" s="7">
        <f t="shared" si="10"/>
        <v>99.810702653401023</v>
      </c>
      <c r="S22" s="7">
        <f t="shared" si="11"/>
        <v>101.71028735957861</v>
      </c>
      <c r="T22" s="7">
        <f t="shared" si="12"/>
        <v>106.07417811490608</v>
      </c>
      <c r="U22" s="7">
        <f t="shared" si="13"/>
        <v>105.31429026312738</v>
      </c>
      <c r="V22" s="7">
        <f t="shared" si="13"/>
        <v>100.85514367978932</v>
      </c>
      <c r="X22" s="21" t="str">
        <f t="shared" si="14"/>
        <v>Luxembourg</v>
      </c>
      <c r="Y22" s="21">
        <f t="shared" si="15"/>
        <v>1.184412556430714E-2</v>
      </c>
      <c r="Z22" s="21">
        <f t="shared" si="16"/>
        <v>8.5557598288084069E-3</v>
      </c>
      <c r="AA22" s="21">
        <f t="shared" si="17"/>
        <v>-1.0957139902512569E-2</v>
      </c>
      <c r="AB22" s="21">
        <f t="shared" si="18"/>
        <v>-1.6274243082920692E-2</v>
      </c>
      <c r="AC22" s="21">
        <f t="shared" si="19"/>
        <v>-3.8836633598148707E-2</v>
      </c>
      <c r="AD22" s="21">
        <f t="shared" si="20"/>
        <v>9.535406970162974E-3</v>
      </c>
      <c r="AE22" s="21">
        <f t="shared" si="21"/>
        <v>4.6635929288103339E-2</v>
      </c>
    </row>
    <row r="23" spans="2:31">
      <c r="B23" s="1" t="str">
        <f>'Eurostat FEC  PEC HH'!A103</f>
        <v>Malta</v>
      </c>
      <c r="C23" s="7">
        <f>'Eurostat FEC  PEC HH'!B103/1000</f>
        <v>6.9245000000000001E-2</v>
      </c>
      <c r="D23" s="7">
        <f>'Eurostat FEC  PEC HH'!C103/1000</f>
        <v>6.8760000000000002E-2</v>
      </c>
      <c r="E23" s="7">
        <f>'Eurostat FEC  PEC HH'!D103/1000</f>
        <v>7.2177999999999992E-2</v>
      </c>
      <c r="F23" s="7">
        <f>'Eurostat FEC  PEC HH'!E103/1000</f>
        <v>7.3998999999999995E-2</v>
      </c>
      <c r="G23" s="7">
        <f>'Eurostat FEC  PEC HH'!F103/1000</f>
        <v>7.3903999999999997E-2</v>
      </c>
      <c r="H23" s="7">
        <f>'Eurostat FEC  PEC HH'!G103/1000</f>
        <v>7.9864999999999992E-2</v>
      </c>
      <c r="I23" s="7">
        <f>'Eurostat FEC  PEC HH'!H103/1000</f>
        <v>7.7575000000000005E-2</v>
      </c>
      <c r="J23" s="7">
        <f>'Eurostat FEC  PEC HH'!I103/1000</f>
        <v>9.109600000000001E-2</v>
      </c>
      <c r="K23" s="7">
        <f>'Eurostat FEC  PEC HH'!J103/1000</f>
        <v>9.3195E-2</v>
      </c>
      <c r="L23" s="7">
        <f>'Eurostat FEC  PEC HH'!K103/1000</f>
        <v>0.10115499999999999</v>
      </c>
      <c r="N23" s="1" t="str">
        <f t="shared" si="6"/>
        <v>Malta</v>
      </c>
      <c r="O23" s="7">
        <f t="shared" si="7"/>
        <v>100</v>
      </c>
      <c r="P23" s="7">
        <f t="shared" si="8"/>
        <v>102.26183849312265</v>
      </c>
      <c r="Q23" s="7">
        <f t="shared" si="9"/>
        <v>104.70922957613126</v>
      </c>
      <c r="R23" s="7">
        <f t="shared" si="10"/>
        <v>108.36651870037063</v>
      </c>
      <c r="S23" s="7">
        <f t="shared" si="11"/>
        <v>110.06789321686341</v>
      </c>
      <c r="T23" s="7">
        <f t="shared" si="12"/>
        <v>118.24743199973358</v>
      </c>
      <c r="U23" s="7">
        <f t="shared" si="13"/>
        <v>124.58952436686128</v>
      </c>
      <c r="V23" s="7">
        <f t="shared" si="13"/>
        <v>135.80831941688908</v>
      </c>
      <c r="X23" s="21" t="str">
        <f t="shared" si="14"/>
        <v>Malta</v>
      </c>
      <c r="Y23" s="21">
        <f t="shared" si="15"/>
        <v>7.7928482698252477E-2</v>
      </c>
      <c r="Z23" s="21">
        <f t="shared" si="16"/>
        <v>7.4334968878341678E-2</v>
      </c>
      <c r="AA23" s="21">
        <f t="shared" si="17"/>
        <v>6.0661349643998497E-2</v>
      </c>
      <c r="AB23" s="21">
        <f t="shared" si="18"/>
        <v>7.749375080276244E-2</v>
      </c>
      <c r="AC23" s="21">
        <f t="shared" si="19"/>
        <v>1.7348449664090104E-2</v>
      </c>
      <c r="AD23" s="21">
        <f t="shared" si="20"/>
        <v>3.1213346848060652E-2</v>
      </c>
      <c r="AE23" s="21">
        <f t="shared" si="21"/>
        <v>-7.273830126488634E-3</v>
      </c>
    </row>
    <row r="24" spans="2:31">
      <c r="B24" s="1" t="str">
        <f>'Eurostat FEC  PEC HH'!A104</f>
        <v>Netherlands</v>
      </c>
      <c r="C24" s="7">
        <f>'Eurostat FEC  PEC HH'!B104/1000</f>
        <v>12.480144000000001</v>
      </c>
      <c r="D24" s="7">
        <f>'Eurostat FEC  PEC HH'!C104/1000</f>
        <v>10.28098</v>
      </c>
      <c r="E24" s="7">
        <f>'Eurostat FEC  PEC HH'!D104/1000</f>
        <v>10.866787</v>
      </c>
      <c r="F24" s="7">
        <f>'Eurostat FEC  PEC HH'!E104/1000</f>
        <v>11.412549</v>
      </c>
      <c r="G24" s="7">
        <f>'Eurostat FEC  PEC HH'!F104/1000</f>
        <v>9.1169539999999998</v>
      </c>
      <c r="H24" s="7">
        <f>'Eurostat FEC  PEC HH'!G104/1000</f>
        <v>9.5471460000000015</v>
      </c>
      <c r="I24" s="7">
        <f>'Eurostat FEC  PEC HH'!H104/1000</f>
        <v>9.8393359999999994</v>
      </c>
      <c r="J24" s="7">
        <f>'Eurostat FEC  PEC HH'!I104/1000</f>
        <v>9.6274169999999994</v>
      </c>
      <c r="K24" s="7">
        <f>'Eurostat FEC  PEC HH'!J104/1000</f>
        <v>9.6464529999999993</v>
      </c>
      <c r="L24" s="7">
        <f>'Eurostat FEC  PEC HH'!K104/1000</f>
        <v>9.3078690000000002</v>
      </c>
      <c r="N24" s="1" t="str">
        <f t="shared" si="6"/>
        <v>Netherlands</v>
      </c>
      <c r="O24" s="7">
        <f t="shared" si="7"/>
        <v>100</v>
      </c>
      <c r="P24" s="7">
        <f t="shared" si="8"/>
        <v>96.825271126713744</v>
      </c>
      <c r="Q24" s="7">
        <f t="shared" si="9"/>
        <v>93.3637834357299</v>
      </c>
      <c r="R24" s="7">
        <f t="shared" si="10"/>
        <v>89.439540267606858</v>
      </c>
      <c r="S24" s="7">
        <f t="shared" si="11"/>
        <v>84.761244907541226</v>
      </c>
      <c r="T24" s="7">
        <f t="shared" si="12"/>
        <v>86.279219068945437</v>
      </c>
      <c r="U24" s="7">
        <f t="shared" si="13"/>
        <v>86.574530306090068</v>
      </c>
      <c r="V24" s="7">
        <f t="shared" si="13"/>
        <v>84.994096124496082</v>
      </c>
      <c r="X24" s="21" t="str">
        <f t="shared" si="14"/>
        <v>Netherlands</v>
      </c>
      <c r="Y24" s="21">
        <f t="shared" si="15"/>
        <v>-1.1491547826852466E-2</v>
      </c>
      <c r="Z24" s="21">
        <f t="shared" si="16"/>
        <v>-8.8461862395662338E-3</v>
      </c>
      <c r="AA24" s="21">
        <f t="shared" si="17"/>
        <v>-4.0603735001009111E-3</v>
      </c>
      <c r="AB24" s="21">
        <f t="shared" si="18"/>
        <v>4.6117096699698212E-3</v>
      </c>
      <c r="AC24" s="21">
        <f t="shared" si="19"/>
        <v>-6.7285904199619551E-2</v>
      </c>
      <c r="AD24" s="21">
        <f t="shared" si="20"/>
        <v>-5.2933724598088872E-2</v>
      </c>
      <c r="AE24" s="21">
        <f t="shared" si="21"/>
        <v>-3.1848881853250077E-2</v>
      </c>
    </row>
    <row r="25" spans="2:31">
      <c r="B25" s="1" t="str">
        <f>'Eurostat FEC  PEC HH'!A105</f>
        <v>Poland</v>
      </c>
      <c r="C25" s="7">
        <f>'Eurostat FEC  PEC HH'!B105/1000</f>
        <v>22.003223000000002</v>
      </c>
      <c r="D25" s="7">
        <f>'Eurostat FEC  PEC HH'!C105/1000</f>
        <v>20.130337000000001</v>
      </c>
      <c r="E25" s="7">
        <f>'Eurostat FEC  PEC HH'!D105/1000</f>
        <v>20.812830999999999</v>
      </c>
      <c r="F25" s="7">
        <f>'Eurostat FEC  PEC HH'!E105/1000</f>
        <v>20.492342000000001</v>
      </c>
      <c r="G25" s="7">
        <f>'Eurostat FEC  PEC HH'!F105/1000</f>
        <v>19.03491</v>
      </c>
      <c r="H25" s="7">
        <f>'Eurostat FEC  PEC HH'!G105/1000</f>
        <v>19.032330000000002</v>
      </c>
      <c r="I25" s="7">
        <f>'Eurostat FEC  PEC HH'!H105/1000</f>
        <v>19.886419</v>
      </c>
      <c r="J25" s="7">
        <f>'Eurostat FEC  PEC HH'!I105/1000</f>
        <v>20.063012999999998</v>
      </c>
      <c r="K25" s="7">
        <f>'Eurostat FEC  PEC HH'!J105/1000</f>
        <v>19.460721000000003</v>
      </c>
      <c r="L25" s="7">
        <f>'Eurostat FEC  PEC HH'!K105/1000</f>
        <v>18.196434</v>
      </c>
      <c r="N25" s="1" t="str">
        <f t="shared" si="6"/>
        <v>Poland</v>
      </c>
      <c r="O25" s="7">
        <f t="shared" si="7"/>
        <v>100</v>
      </c>
      <c r="P25" s="7">
        <f t="shared" si="8"/>
        <v>97.599733716266584</v>
      </c>
      <c r="Q25" s="7">
        <f t="shared" si="9"/>
        <v>95.859479854849809</v>
      </c>
      <c r="R25" s="7">
        <f t="shared" si="10"/>
        <v>93.030880833183915</v>
      </c>
      <c r="S25" s="7">
        <f t="shared" si="11"/>
        <v>92.068279180612606</v>
      </c>
      <c r="T25" s="7">
        <f t="shared" si="12"/>
        <v>93.701578538474124</v>
      </c>
      <c r="U25" s="7">
        <f t="shared" si="13"/>
        <v>94.3821433702212</v>
      </c>
      <c r="V25" s="7">
        <f t="shared" si="13"/>
        <v>91.697342902470766</v>
      </c>
      <c r="X25" s="21" t="str">
        <f t="shared" si="14"/>
        <v>Poland</v>
      </c>
      <c r="Y25" s="21">
        <f t="shared" si="15"/>
        <v>2.876907601390144E-4</v>
      </c>
      <c r="Z25" s="21">
        <f t="shared" si="16"/>
        <v>-6.5922940713981637E-3</v>
      </c>
      <c r="AA25" s="21">
        <f t="shared" si="17"/>
        <v>4.9060191135144038E-3</v>
      </c>
      <c r="AB25" s="21">
        <f t="shared" si="18"/>
        <v>-1.5310225216816353E-2</v>
      </c>
      <c r="AC25" s="21">
        <f t="shared" si="19"/>
        <v>-4.2747274512222488E-2</v>
      </c>
      <c r="AD25" s="21">
        <f t="shared" si="20"/>
        <v>-3.2344598934606061E-2</v>
      </c>
      <c r="AE25" s="21">
        <f t="shared" si="21"/>
        <v>3.4091797614215213E-3</v>
      </c>
    </row>
    <row r="26" spans="2:31">
      <c r="B26" s="1" t="str">
        <f>'Eurostat FEC  PEC HH'!A106</f>
        <v>Portugal</v>
      </c>
      <c r="C26" s="7">
        <f>'Eurostat FEC  PEC HH'!B106/1000</f>
        <v>2.9706450000000002</v>
      </c>
      <c r="D26" s="7">
        <f>'Eurostat FEC  PEC HH'!C106/1000</f>
        <v>2.777129</v>
      </c>
      <c r="E26" s="7">
        <f>'Eurostat FEC  PEC HH'!D106/1000</f>
        <v>2.6949580000000002</v>
      </c>
      <c r="F26" s="7">
        <f>'Eurostat FEC  PEC HH'!E106/1000</f>
        <v>2.634808</v>
      </c>
      <c r="G26" s="7">
        <f>'Eurostat FEC  PEC HH'!F106/1000</f>
        <v>2.7766920000000002</v>
      </c>
      <c r="H26" s="7">
        <f>'Eurostat FEC  PEC HH'!G106/1000</f>
        <v>2.7517489999999998</v>
      </c>
      <c r="I26" s="7">
        <f>'Eurostat FEC  PEC HH'!H106/1000</f>
        <v>2.8194840000000001</v>
      </c>
      <c r="J26" s="7">
        <f>'Eurostat FEC  PEC HH'!I106/1000</f>
        <v>2.8017849999999997</v>
      </c>
      <c r="K26" s="7">
        <f>'Eurostat FEC  PEC HH'!J106/1000</f>
        <v>2.8777579999999996</v>
      </c>
      <c r="L26" s="7">
        <f>'Eurostat FEC  PEC HH'!K106/1000</f>
        <v>2.8913479999999998</v>
      </c>
      <c r="N26" s="1" t="str">
        <f t="shared" si="6"/>
        <v>Portugal</v>
      </c>
      <c r="O26" s="7">
        <f t="shared" si="7"/>
        <v>100</v>
      </c>
      <c r="P26" s="7">
        <f t="shared" si="8"/>
        <v>96.022176233948926</v>
      </c>
      <c r="Q26" s="7">
        <f t="shared" si="9"/>
        <v>96.017000184300528</v>
      </c>
      <c r="R26" s="7">
        <f t="shared" si="10"/>
        <v>96.68966159295357</v>
      </c>
      <c r="S26" s="7">
        <f t="shared" si="11"/>
        <v>98.877057805459174</v>
      </c>
      <c r="T26" s="7">
        <f t="shared" si="12"/>
        <v>99.174272024742677</v>
      </c>
      <c r="U26" s="7">
        <f t="shared" si="13"/>
        <v>100.66678653307959</v>
      </c>
      <c r="V26" s="7">
        <f t="shared" si="13"/>
        <v>101.51798019882663</v>
      </c>
      <c r="X26" s="21" t="str">
        <f t="shared" si="14"/>
        <v>Portugal</v>
      </c>
      <c r="Y26" s="21">
        <f t="shared" si="15"/>
        <v>4.5942849530289376E-2</v>
      </c>
      <c r="Z26" s="21">
        <f t="shared" si="16"/>
        <v>4.5709059545928632E-3</v>
      </c>
      <c r="AA26" s="21">
        <f t="shared" si="17"/>
        <v>-2.4713374364967455E-3</v>
      </c>
      <c r="AB26" s="21">
        <f t="shared" si="18"/>
        <v>-1.7736041334480368E-2</v>
      </c>
      <c r="AC26" s="21">
        <f t="shared" si="19"/>
        <v>1.3763086551179526E-3</v>
      </c>
      <c r="AD26" s="21">
        <f t="shared" si="20"/>
        <v>-1.0517926682330425E-2</v>
      </c>
      <c r="AE26" s="21">
        <f t="shared" si="21"/>
        <v>-4.1124245842284468E-3</v>
      </c>
    </row>
    <row r="27" spans="2:31">
      <c r="B27" s="1" t="str">
        <f>'Eurostat FEC  PEC HH'!A107</f>
        <v>Romania</v>
      </c>
      <c r="C27" s="7">
        <f>'Eurostat FEC  PEC HH'!B107/1000</f>
        <v>8.1020090000000007</v>
      </c>
      <c r="D27" s="7">
        <f>'Eurostat FEC  PEC HH'!C107/1000</f>
        <v>7.8596779999999997</v>
      </c>
      <c r="E27" s="7">
        <f>'Eurostat FEC  PEC HH'!D107/1000</f>
        <v>8.0605820000000001</v>
      </c>
      <c r="F27" s="7">
        <f>'Eurostat FEC  PEC HH'!E107/1000</f>
        <v>7.7219700000000007</v>
      </c>
      <c r="G27" s="7">
        <f>'Eurostat FEC  PEC HH'!F107/1000</f>
        <v>7.409681</v>
      </c>
      <c r="H27" s="7">
        <f>'Eurostat FEC  PEC HH'!G107/1000</f>
        <v>7.3751829999999998</v>
      </c>
      <c r="I27" s="7">
        <f>'Eurostat FEC  PEC HH'!H107/1000</f>
        <v>7.4149200000000004</v>
      </c>
      <c r="J27" s="7">
        <f>'Eurostat FEC  PEC HH'!I107/1000</f>
        <v>7.7320379999999993</v>
      </c>
      <c r="K27" s="7">
        <f>'Eurostat FEC  PEC HH'!J107/1000</f>
        <v>7.77508</v>
      </c>
      <c r="L27" s="7">
        <f>'Eurostat FEC  PEC HH'!K107/1000</f>
        <v>7.7532830000000006</v>
      </c>
      <c r="N27" s="1" t="str">
        <f t="shared" si="6"/>
        <v>Romania</v>
      </c>
      <c r="O27" s="7">
        <f t="shared" si="7"/>
        <v>100</v>
      </c>
      <c r="P27" s="7">
        <f t="shared" si="8"/>
        <v>98.417972090812881</v>
      </c>
      <c r="Q27" s="7">
        <f t="shared" si="9"/>
        <v>96.544722732061643</v>
      </c>
      <c r="R27" s="7">
        <f t="shared" si="10"/>
        <v>93.691540961430405</v>
      </c>
      <c r="S27" s="7">
        <f t="shared" si="11"/>
        <v>92.413351961049131</v>
      </c>
      <c r="T27" s="7">
        <f t="shared" si="12"/>
        <v>93.755261003862685</v>
      </c>
      <c r="U27" s="7">
        <f t="shared" si="13"/>
        <v>95.419953876963064</v>
      </c>
      <c r="V27" s="7">
        <f t="shared" si="13"/>
        <v>96.828492762278188</v>
      </c>
      <c r="X27" s="21" t="str">
        <f t="shared" si="14"/>
        <v>Romania</v>
      </c>
      <c r="Y27" s="21">
        <f t="shared" si="15"/>
        <v>6.8674752158079944E-3</v>
      </c>
      <c r="Z27" s="21">
        <f t="shared" si="16"/>
        <v>1.0017165167814035E-2</v>
      </c>
      <c r="AA27" s="21">
        <f t="shared" si="17"/>
        <v>2.078135150290028E-2</v>
      </c>
      <c r="AB27" s="21">
        <f t="shared" si="18"/>
        <v>4.0258692864503232E-3</v>
      </c>
      <c r="AC27" s="21">
        <f t="shared" si="19"/>
        <v>-2.3977896747408245E-2</v>
      </c>
      <c r="AD27" s="21">
        <f t="shared" si="20"/>
        <v>-2.6942350040104368E-2</v>
      </c>
      <c r="AE27" s="21">
        <f t="shared" si="21"/>
        <v>-2.3904986480180357E-2</v>
      </c>
    </row>
    <row r="28" spans="2:31">
      <c r="B28" s="1" t="str">
        <f>'Eurostat FEC  PEC HH'!A108</f>
        <v>Slovakia</v>
      </c>
      <c r="C28" s="7">
        <f>'Eurostat FEC  PEC HH'!B108/1000</f>
        <v>2.311582</v>
      </c>
      <c r="D28" s="7">
        <f>'Eurostat FEC  PEC HH'!C108/1000</f>
        <v>2.1211219999999997</v>
      </c>
      <c r="E28" s="7">
        <f>'Eurostat FEC  PEC HH'!D108/1000</f>
        <v>2.0700859999999999</v>
      </c>
      <c r="F28" s="7">
        <f>'Eurostat FEC  PEC HH'!E108/1000</f>
        <v>2.1469769999999997</v>
      </c>
      <c r="G28" s="7">
        <f>'Eurostat FEC  PEC HH'!F108/1000</f>
        <v>1.9519120000000001</v>
      </c>
      <c r="H28" s="7">
        <f>'Eurostat FEC  PEC HH'!G108/1000</f>
        <v>1.987662</v>
      </c>
      <c r="I28" s="7">
        <f>'Eurostat FEC  PEC HH'!H108/1000</f>
        <v>2.0302169999999999</v>
      </c>
      <c r="J28" s="7">
        <f>'Eurostat FEC  PEC HH'!I108/1000</f>
        <v>2.108641</v>
      </c>
      <c r="K28" s="7">
        <f>'Eurostat FEC  PEC HH'!J108/1000</f>
        <v>2.0575189999999997</v>
      </c>
      <c r="L28" s="7">
        <f>'Eurostat FEC  PEC HH'!K108/1000</f>
        <v>2.6434119999999997</v>
      </c>
      <c r="N28" s="1" t="str">
        <f t="shared" si="6"/>
        <v>Slovakia</v>
      </c>
      <c r="O28" s="7">
        <f t="shared" si="7"/>
        <v>100</v>
      </c>
      <c r="P28" s="7">
        <f t="shared" si="8"/>
        <v>97.468701895647868</v>
      </c>
      <c r="Q28" s="7">
        <f t="shared" si="9"/>
        <v>94.866588033751668</v>
      </c>
      <c r="R28" s="7">
        <f t="shared" si="10"/>
        <v>93.599070552793492</v>
      </c>
      <c r="S28" s="7">
        <f t="shared" si="11"/>
        <v>91.80353356021034</v>
      </c>
      <c r="T28" s="7">
        <f t="shared" si="12"/>
        <v>94.213714421040805</v>
      </c>
      <c r="U28" s="7">
        <f t="shared" si="13"/>
        <v>95.287976391671904</v>
      </c>
      <c r="V28" s="7">
        <f t="shared" si="13"/>
        <v>104.71769809574043</v>
      </c>
      <c r="X28" s="21" t="str">
        <f t="shared" si="14"/>
        <v>Slovakia</v>
      </c>
      <c r="Y28" s="21">
        <f t="shared" si="15"/>
        <v>3.9799564070786886E-2</v>
      </c>
      <c r="Z28" s="21">
        <f t="shared" si="16"/>
        <v>4.1637711289152612E-2</v>
      </c>
      <c r="AA28" s="21">
        <f t="shared" si="17"/>
        <v>2.7942918740022193E-2</v>
      </c>
      <c r="AB28" s="21">
        <f t="shared" si="18"/>
        <v>3.4241064720690773E-2</v>
      </c>
      <c r="AC28" s="21">
        <f t="shared" si="19"/>
        <v>-1.1275079490477014E-2</v>
      </c>
      <c r="AD28" s="21">
        <f t="shared" si="20"/>
        <v>2.8718394636089162E-3</v>
      </c>
      <c r="AE28" s="21">
        <f t="shared" si="21"/>
        <v>-7.7177097180262999E-2</v>
      </c>
    </row>
    <row r="29" spans="2:31">
      <c r="B29" s="1" t="str">
        <f>'Eurostat FEC  PEC HH'!A109</f>
        <v>Slovenia</v>
      </c>
      <c r="C29" s="7">
        <f>'Eurostat FEC  PEC HH'!B109/1000</f>
        <v>1.364215</v>
      </c>
      <c r="D29" s="7">
        <f>'Eurostat FEC  PEC HH'!C109/1000</f>
        <v>1.302665</v>
      </c>
      <c r="E29" s="7">
        <f>'Eurostat FEC  PEC HH'!D109/1000</f>
        <v>1.2558309999999999</v>
      </c>
      <c r="F29" s="7">
        <f>'Eurostat FEC  PEC HH'!E109/1000</f>
        <v>1.240442</v>
      </c>
      <c r="G29" s="7">
        <f>'Eurostat FEC  PEC HH'!F109/1000</f>
        <v>1.0607070000000001</v>
      </c>
      <c r="H29" s="7">
        <f>'Eurostat FEC  PEC HH'!G109/1000</f>
        <v>1.166185</v>
      </c>
      <c r="I29" s="7">
        <f>'Eurostat FEC  PEC HH'!H109/1000</f>
        <v>1.186482</v>
      </c>
      <c r="J29" s="7">
        <f>'Eurostat FEC  PEC HH'!I109/1000</f>
        <v>1.1563639999999999</v>
      </c>
      <c r="K29" s="7">
        <f>'Eurostat FEC  PEC HH'!J109/1000</f>
        <v>1.084519</v>
      </c>
      <c r="L29" s="7">
        <f>'Eurostat FEC  PEC HH'!K109/1000</f>
        <v>1.0574429999999999</v>
      </c>
      <c r="N29" s="1" t="str">
        <f t="shared" si="6"/>
        <v>Slovenia</v>
      </c>
      <c r="O29" s="7">
        <f t="shared" si="7"/>
        <v>100</v>
      </c>
      <c r="P29" s="7">
        <f t="shared" si="8"/>
        <v>96.844707652437307</v>
      </c>
      <c r="Q29" s="7">
        <f t="shared" si="9"/>
        <v>90.676575460185589</v>
      </c>
      <c r="R29" s="7">
        <f t="shared" si="10"/>
        <v>88.391268181622351</v>
      </c>
      <c r="S29" s="7">
        <f t="shared" si="11"/>
        <v>87.015688894746518</v>
      </c>
      <c r="T29" s="7">
        <f t="shared" si="12"/>
        <v>89.454232034937078</v>
      </c>
      <c r="U29" s="7">
        <f t="shared" si="13"/>
        <v>87.372355495982248</v>
      </c>
      <c r="V29" s="7">
        <f t="shared" si="13"/>
        <v>84.082819254337124</v>
      </c>
      <c r="X29" s="21" t="str">
        <f t="shared" si="14"/>
        <v>Slovenia</v>
      </c>
      <c r="Y29" s="21">
        <f t="shared" si="15"/>
        <v>-1.4378416885380663E-2</v>
      </c>
      <c r="Z29" s="21">
        <f t="shared" si="16"/>
        <v>1.7869733795041087E-2</v>
      </c>
      <c r="AA29" s="21">
        <f t="shared" si="17"/>
        <v>-2.5595951900138081E-2</v>
      </c>
      <c r="AB29" s="21">
        <f t="shared" si="18"/>
        <v>-3.6455341338427649E-2</v>
      </c>
      <c r="AC29" s="21">
        <f t="shared" si="19"/>
        <v>-7.8099257112779763E-2</v>
      </c>
      <c r="AD29" s="21">
        <f t="shared" si="20"/>
        <v>-2.8222764218492569E-2</v>
      </c>
      <c r="AE29" s="21">
        <f t="shared" si="21"/>
        <v>-1.4964171002415871E-2</v>
      </c>
    </row>
    <row r="30" spans="2:31">
      <c r="B30" s="1" t="str">
        <f>'Eurostat FEC  PEC HH'!A110</f>
        <v>Spain</v>
      </c>
      <c r="C30" s="7">
        <f>'Eurostat FEC  PEC HH'!B110/1000</f>
        <v>16.964161000000001</v>
      </c>
      <c r="D30" s="7">
        <f>'Eurostat FEC  PEC HH'!C110/1000</f>
        <v>15.662135000000001</v>
      </c>
      <c r="E30" s="7">
        <f>'Eurostat FEC  PEC HH'!D110/1000</f>
        <v>15.559424999999999</v>
      </c>
      <c r="F30" s="7">
        <f>'Eurostat FEC  PEC HH'!E110/1000</f>
        <v>14.918434999999999</v>
      </c>
      <c r="G30" s="7">
        <f>'Eurostat FEC  PEC HH'!F110/1000</f>
        <v>14.814309999999999</v>
      </c>
      <c r="H30" s="7">
        <f>'Eurostat FEC  PEC HH'!G110/1000</f>
        <v>15.000785</v>
      </c>
      <c r="I30" s="7">
        <f>'Eurostat FEC  PEC HH'!H110/1000</f>
        <v>15.208977999999998</v>
      </c>
      <c r="J30" s="7">
        <f>'Eurostat FEC  PEC HH'!I110/1000</f>
        <v>14.619429</v>
      </c>
      <c r="K30" s="7">
        <f>'Eurostat FEC  PEC HH'!J110/1000</f>
        <v>15.007541</v>
      </c>
      <c r="L30" s="7">
        <f>'Eurostat FEC  PEC HH'!K110/1000</f>
        <v>14.738116</v>
      </c>
      <c r="N30" s="1" t="str">
        <f t="shared" si="6"/>
        <v>Spain</v>
      </c>
      <c r="O30" s="7">
        <f t="shared" si="7"/>
        <v>100</v>
      </c>
      <c r="P30" s="7">
        <f t="shared" si="8"/>
        <v>95.754497478620266</v>
      </c>
      <c r="Q30" s="7">
        <f t="shared" si="9"/>
        <v>93.995003208523116</v>
      </c>
      <c r="R30" s="7">
        <f t="shared" si="10"/>
        <v>92.835655608432205</v>
      </c>
      <c r="S30" s="7">
        <f t="shared" si="11"/>
        <v>93.438620540719924</v>
      </c>
      <c r="T30" s="7">
        <f t="shared" si="12"/>
        <v>93.034183300899443</v>
      </c>
      <c r="U30" s="7">
        <f t="shared" si="13"/>
        <v>93.048204051984612</v>
      </c>
      <c r="V30" s="7">
        <f t="shared" si="13"/>
        <v>92.071022450821047</v>
      </c>
      <c r="X30" s="21" t="str">
        <f t="shared" si="14"/>
        <v>Spain</v>
      </c>
      <c r="Y30" s="21">
        <f t="shared" si="15"/>
        <v>2.0678719189284767E-2</v>
      </c>
      <c r="Z30" s="21">
        <f t="shared" si="16"/>
        <v>-5.3824976811666092E-3</v>
      </c>
      <c r="AA30" s="21">
        <f t="shared" si="17"/>
        <v>-1.1914329139685598E-2</v>
      </c>
      <c r="AB30" s="21">
        <f t="shared" si="18"/>
        <v>-3.0698088997856754E-2</v>
      </c>
      <c r="AC30" s="21">
        <f t="shared" si="19"/>
        <v>-2.0003238068622919E-2</v>
      </c>
      <c r="AD30" s="21">
        <f t="shared" si="20"/>
        <v>-2.4497441204990422E-2</v>
      </c>
      <c r="AE30" s="21">
        <f t="shared" si="21"/>
        <v>-1.3991813292100752E-2</v>
      </c>
    </row>
    <row r="31" spans="2:31">
      <c r="B31" s="1" t="str">
        <f>'Eurostat FEC  PEC HH'!A111</f>
        <v>Sweden</v>
      </c>
      <c r="C31" s="7">
        <f>'Eurostat FEC  PEC HH'!B111/1000</f>
        <v>8.282684999999999</v>
      </c>
      <c r="D31" s="7">
        <f>'Eurostat FEC  PEC HH'!C111/1000</f>
        <v>7.6818100000000005</v>
      </c>
      <c r="E31" s="7">
        <f>'Eurostat FEC  PEC HH'!D111/1000</f>
        <v>8.0536530000000006</v>
      </c>
      <c r="F31" s="7">
        <f>'Eurostat FEC  PEC HH'!E111/1000</f>
        <v>7.6942620000000002</v>
      </c>
      <c r="G31" s="7">
        <f>'Eurostat FEC  PEC HH'!F111/1000</f>
        <v>7.2293329999999996</v>
      </c>
      <c r="H31" s="7">
        <f>'Eurostat FEC  PEC HH'!G111/1000</f>
        <v>7.4111760000000002</v>
      </c>
      <c r="I31" s="7">
        <f>'Eurostat FEC  PEC HH'!H111/1000</f>
        <v>7.6591469999999999</v>
      </c>
      <c r="J31" s="7">
        <f>'Eurostat FEC  PEC HH'!I111/1000</f>
        <v>7.6968290000000001</v>
      </c>
      <c r="K31" s="7">
        <f>'Eurostat FEC  PEC HH'!J111/1000</f>
        <v>7.4903399999999998</v>
      </c>
      <c r="L31" s="7">
        <f>'Eurostat FEC  PEC HH'!K111/1000</f>
        <v>7.3639139999999994</v>
      </c>
      <c r="N31" s="1" t="str">
        <f t="shared" si="6"/>
        <v>Sweden</v>
      </c>
      <c r="O31" s="7">
        <f t="shared" si="7"/>
        <v>100</v>
      </c>
      <c r="P31" s="7">
        <f t="shared" si="8"/>
        <v>97.550090040247909</v>
      </c>
      <c r="Q31" s="7">
        <f t="shared" si="9"/>
        <v>95.666193746495352</v>
      </c>
      <c r="R31" s="7">
        <f t="shared" si="10"/>
        <v>92.991228965697104</v>
      </c>
      <c r="S31" s="7">
        <f t="shared" si="11"/>
        <v>92.845027018735991</v>
      </c>
      <c r="T31" s="7">
        <f t="shared" si="12"/>
        <v>94.791455194630331</v>
      </c>
      <c r="U31" s="7">
        <f t="shared" si="13"/>
        <v>95.121055961517101</v>
      </c>
      <c r="V31" s="7">
        <f t="shared" si="13"/>
        <v>93.891847947643598</v>
      </c>
      <c r="X31" s="21" t="str">
        <f t="shared" si="14"/>
        <v>Sweden</v>
      </c>
      <c r="Y31" s="21">
        <f t="shared" si="15"/>
        <v>7.2242235633823704E-3</v>
      </c>
      <c r="Z31" s="21">
        <f t="shared" si="16"/>
        <v>1.449937408891433E-3</v>
      </c>
      <c r="AA31" s="21">
        <f t="shared" si="17"/>
        <v>9.998561052117827E-3</v>
      </c>
      <c r="AB31" s="21">
        <f t="shared" si="18"/>
        <v>-1.7222078608361779E-2</v>
      </c>
      <c r="AC31" s="21">
        <f t="shared" si="19"/>
        <v>-3.8944591250211213E-2</v>
      </c>
      <c r="AD31" s="21">
        <f t="shared" si="20"/>
        <v>-2.1812069331940687E-2</v>
      </c>
      <c r="AE31" s="21">
        <f t="shared" si="21"/>
        <v>-5.4954535252886849E-3</v>
      </c>
    </row>
    <row r="32" spans="2:31">
      <c r="B32" s="1"/>
    </row>
    <row r="79" spans="1:29">
      <c r="A79" t="s">
        <v>106</v>
      </c>
      <c r="M79" s="1"/>
      <c r="N79" s="1" t="s">
        <v>64</v>
      </c>
      <c r="O79" s="1" t="s">
        <v>71</v>
      </c>
      <c r="P79" s="1"/>
      <c r="Q79" s="1"/>
      <c r="R79" s="1"/>
      <c r="S79" s="1"/>
      <c r="T79" s="1"/>
      <c r="U79" s="1"/>
      <c r="V79" s="1" t="s">
        <v>107</v>
      </c>
      <c r="X79" s="1"/>
      <c r="Y79" s="1"/>
      <c r="Z79" s="1"/>
      <c r="AA79" s="1"/>
      <c r="AB79" s="1"/>
      <c r="AC79" s="1"/>
    </row>
    <row r="80" spans="1:29">
      <c r="C80" s="1">
        <f>Odyssee!N2</f>
        <v>2010</v>
      </c>
      <c r="D80" s="1">
        <f>Odyssee!O2</f>
        <v>2011</v>
      </c>
      <c r="E80" s="1">
        <f>Odyssee!P2</f>
        <v>2012</v>
      </c>
      <c r="F80" s="1">
        <f>Odyssee!Q2</f>
        <v>2013</v>
      </c>
      <c r="G80" s="1">
        <f>Odyssee!R2</f>
        <v>2014</v>
      </c>
      <c r="H80" s="1">
        <f>Odyssee!S2</f>
        <v>2015</v>
      </c>
      <c r="I80" s="1">
        <f>Odyssee!T2</f>
        <v>2016</v>
      </c>
      <c r="J80" s="1">
        <f>Odyssee!U2</f>
        <v>2017</v>
      </c>
      <c r="K80" s="1">
        <f>Odyssee!V2</f>
        <v>2018</v>
      </c>
      <c r="L80" s="1"/>
      <c r="M80" s="1"/>
      <c r="N80" s="1">
        <f t="shared" ref="N80:T80" si="22">E80</f>
        <v>2012</v>
      </c>
      <c r="O80" s="1">
        <f t="shared" si="22"/>
        <v>2013</v>
      </c>
      <c r="P80" s="1">
        <f t="shared" si="22"/>
        <v>2014</v>
      </c>
      <c r="Q80" s="1">
        <f t="shared" si="22"/>
        <v>2015</v>
      </c>
      <c r="R80" s="1">
        <f t="shared" si="22"/>
        <v>2016</v>
      </c>
      <c r="S80" s="1">
        <f t="shared" si="22"/>
        <v>2017</v>
      </c>
      <c r="T80" s="1">
        <f t="shared" si="22"/>
        <v>2018</v>
      </c>
      <c r="V80" s="1"/>
      <c r="W80" s="1">
        <f t="shared" ref="W80" si="23">O80</f>
        <v>2013</v>
      </c>
      <c r="X80" s="1">
        <f t="shared" ref="X80" si="24">P80</f>
        <v>2014</v>
      </c>
      <c r="Y80" s="1">
        <f t="shared" ref="Y80" si="25">Q80</f>
        <v>2015</v>
      </c>
      <c r="Z80" s="1">
        <f t="shared" ref="Z80" si="26">R80</f>
        <v>2016</v>
      </c>
      <c r="AA80" s="1">
        <f t="shared" ref="AA80" si="27">S80</f>
        <v>2017</v>
      </c>
      <c r="AB80" s="1">
        <f t="shared" ref="AB80" si="28">T80</f>
        <v>2018</v>
      </c>
    </row>
    <row r="81" spans="2:28">
      <c r="B81" s="1" t="s">
        <v>105</v>
      </c>
      <c r="C81" s="32">
        <f>((Odyssee!N30-Odyssee!N31)*1000000000)/'Eurostat population'!B2</f>
        <v>395.04342052085497</v>
      </c>
      <c r="D81" s="32">
        <f>((Odyssee!O30-Odyssee!O31)*1000000000)/'Eurostat population'!C2</f>
        <v>393.18792040242641</v>
      </c>
      <c r="E81" s="32">
        <f>((Odyssee!P30-Odyssee!P31)*1000000000)/'Eurostat population'!D2</f>
        <v>385.69736388449604</v>
      </c>
      <c r="F81" s="32">
        <f>((Odyssee!Q30-Odyssee!Q31)*1000000000)/'Eurostat population'!E2</f>
        <v>405.90792077965523</v>
      </c>
      <c r="G81" s="32">
        <f>((Odyssee!R30-Odyssee!R31)*1000000000)/'Eurostat population'!F2</f>
        <v>375.15476291158274</v>
      </c>
      <c r="H81" s="32">
        <f>((Odyssee!S30-Odyssee!S31)*1000000000)/'Eurostat population'!G2</f>
        <v>382.62947646397322</v>
      </c>
      <c r="I81" s="32">
        <f>((Odyssee!T30-Odyssee!T31)*1000000000)/'Eurostat population'!H2</f>
        <v>379.76377083751925</v>
      </c>
      <c r="J81" s="32">
        <f>((Odyssee!U30-Odyssee!U31)*1000000000)/'Eurostat population'!I2</f>
        <v>371.08243239473097</v>
      </c>
      <c r="K81" s="32">
        <f>((Odyssee!V30-Odyssee!V31)*1000000000)/'Eurostat population'!J2</f>
        <v>370.38911395033313</v>
      </c>
      <c r="M81" s="1" t="str">
        <f>B81</f>
        <v>EU27</v>
      </c>
      <c r="N81" s="7">
        <f>(SUM(C81:E81)/3)/(SUM($C81:$E81)/3)*100</f>
        <v>100</v>
      </c>
      <c r="O81" s="7">
        <f t="shared" ref="O81:T96" si="29">(SUM(D81:F81)/3)/(SUM($C81:$E81)/3)*100</f>
        <v>100.92548211951076</v>
      </c>
      <c r="P81" s="7">
        <f t="shared" si="29"/>
        <v>99.389344752991846</v>
      </c>
      <c r="Q81" s="7">
        <f t="shared" si="29"/>
        <v>99.12800968145315</v>
      </c>
      <c r="R81" s="7">
        <f t="shared" si="29"/>
        <v>96.900945138686296</v>
      </c>
      <c r="S81" s="7">
        <f t="shared" si="29"/>
        <v>96.554047537479875</v>
      </c>
      <c r="T81" s="7">
        <f t="shared" si="29"/>
        <v>95.511363900602277</v>
      </c>
      <c r="V81" s="21" t="str">
        <f>M81</f>
        <v>EU27</v>
      </c>
      <c r="W81" s="21">
        <f>(N81+($T81-$N81)/6*2)/O81-1</f>
        <v>-2.3994873264768679E-2</v>
      </c>
      <c r="X81" s="21">
        <f t="shared" ref="X81:AB81" si="30">(O81+($T81-$N81)/6*2)/P81-1</f>
        <v>4.0170637491931949E-4</v>
      </c>
      <c r="Y81" s="21">
        <f t="shared" si="30"/>
        <v>-1.2457396910945273E-2</v>
      </c>
      <c r="Z81" s="21">
        <f t="shared" si="30"/>
        <v>7.5422639953435233E-3</v>
      </c>
      <c r="AA81" s="21">
        <f t="shared" si="30"/>
        <v>-1.1903327320172852E-2</v>
      </c>
      <c r="AB81" s="21">
        <f t="shared" si="30"/>
        <v>-4.7484234098778E-3</v>
      </c>
    </row>
    <row r="82" spans="2:28">
      <c r="B82" t="str">
        <f>Odyssee!A3</f>
        <v>Austria</v>
      </c>
      <c r="C82" s="32">
        <f>(Odyssee!N3*1000000000)/'Eurostat population'!B3</f>
        <v>557.97404175441886</v>
      </c>
      <c r="D82" s="32">
        <f>(Odyssee!O3*1000000000)/'Eurostat population'!C3</f>
        <v>580.28714422786231</v>
      </c>
      <c r="E82" s="32">
        <f>(Odyssee!P3*1000000000)/'Eurostat population'!D3</f>
        <v>586.33789880045731</v>
      </c>
      <c r="F82" s="32">
        <f>(Odyssee!Q3*1000000000)/'Eurostat population'!E3</f>
        <v>598.68478654402702</v>
      </c>
      <c r="G82" s="32">
        <f>(Odyssee!R3*1000000000)/'Eurostat population'!F3</f>
        <v>614.73102402904817</v>
      </c>
      <c r="H82" s="32">
        <f>(Odyssee!S3*1000000000)/'Eurostat population'!G3</f>
        <v>604.54801823568425</v>
      </c>
      <c r="I82" s="32">
        <f>(Odyssee!T3*1000000000)/'Eurostat population'!H3</f>
        <v>595.37006674696113</v>
      </c>
      <c r="J82" s="32">
        <f>(Odyssee!U3*1000000000)/'Eurostat population'!I3</f>
        <v>583.61778050841997</v>
      </c>
      <c r="K82" s="32">
        <f>(Odyssee!V3*1000000000)/'Eurostat population'!J3</f>
        <v>572.41523068843867</v>
      </c>
      <c r="M82" s="1" t="str">
        <f t="shared" ref="M82:M108" si="31">B82</f>
        <v>Austria</v>
      </c>
      <c r="N82" s="7">
        <f t="shared" ref="N82:N108" si="32">(SUM(C82:E82)/3)/(SUM($C82:$E82)/3)*100</f>
        <v>100</v>
      </c>
      <c r="O82" s="7">
        <f t="shared" si="29"/>
        <v>102.36059181225514</v>
      </c>
      <c r="P82" s="7">
        <f t="shared" si="29"/>
        <v>104.35780264839127</v>
      </c>
      <c r="Q82" s="7">
        <f t="shared" si="29"/>
        <v>105.41370715372859</v>
      </c>
      <c r="R82" s="7">
        <f t="shared" si="29"/>
        <v>105.22150481369989</v>
      </c>
      <c r="S82" s="7">
        <f t="shared" si="29"/>
        <v>103.4174192267852</v>
      </c>
      <c r="T82" s="7">
        <f t="shared" si="29"/>
        <v>101.55421589850016</v>
      </c>
      <c r="V82" s="21" t="str">
        <f t="shared" ref="V82:V108" si="33">M82</f>
        <v>Austria</v>
      </c>
      <c r="W82" s="21">
        <f t="shared" ref="W82:W108" si="34">(N82+($T82-$N82)/6*2)/O82-1</f>
        <v>-1.800028520221808E-2</v>
      </c>
      <c r="X82" s="21">
        <f t="shared" ref="X82:X108" si="35">(O82+($T82-$N82)/6*2)/P82-1</f>
        <v>-1.4173725705523221E-2</v>
      </c>
      <c r="Y82" s="21">
        <f t="shared" ref="Y82:Y108" si="36">(P82+($T82-$N82)/6*2)/Q82-1</f>
        <v>-5.1021119899167244E-3</v>
      </c>
      <c r="Z82" s="21">
        <f t="shared" ref="Z82:Z108" si="37">(Q82+($T82-$N82)/6*2)/R82-1</f>
        <v>6.7502770222969133E-3</v>
      </c>
      <c r="AA82" s="21">
        <f t="shared" ref="AA82:AA108" si="38">(R82+($T82-$N82)/6*2)/S82-1</f>
        <v>2.2454220676200842E-2</v>
      </c>
      <c r="AB82" s="21">
        <f t="shared" ref="AB82:AB108" si="39">(S82+($T82-$N82)/6*2)/T82-1</f>
        <v>2.3448315497130556E-2</v>
      </c>
    </row>
    <row r="83" spans="2:28">
      <c r="B83" s="1" t="str">
        <f>Odyssee!A4</f>
        <v>Belgium</v>
      </c>
      <c r="C83" s="32">
        <f>(Odyssee!N4*1000000000)/'Eurostat population'!B4</f>
        <v>601.48128604448107</v>
      </c>
      <c r="D83" s="32">
        <f>(Odyssee!O4*1000000000)/'Eurostat population'!C4</f>
        <v>606.32846931241625</v>
      </c>
      <c r="E83" s="32">
        <f>(Odyssee!P4*1000000000)/'Eurostat population'!D4</f>
        <v>550.74585886514387</v>
      </c>
      <c r="F83" s="32">
        <f>(Odyssee!Q4*1000000000)/'Eurostat population'!E4</f>
        <v>571.01946907040724</v>
      </c>
      <c r="G83" s="32">
        <f>(Odyssee!R4*1000000000)/'Eurostat population'!F4</f>
        <v>559.88637705217138</v>
      </c>
      <c r="H83" s="32">
        <f>(Odyssee!S4*1000000000)/'Eurostat population'!G4</f>
        <v>575.76241355332263</v>
      </c>
      <c r="I83" s="32">
        <f>(Odyssee!T4*1000000000)/'Eurostat population'!H4</f>
        <v>538.40836408994801</v>
      </c>
      <c r="J83" s="32">
        <f>(Odyssee!U4*1000000000)/'Eurostat population'!I4</f>
        <v>559.38625021549581</v>
      </c>
      <c r="K83" s="32">
        <f>(Odyssee!V4*1000000000)/'Eurostat population'!J4</f>
        <v>576.38713002109296</v>
      </c>
      <c r="M83" s="1" t="str">
        <f t="shared" si="31"/>
        <v>Belgium</v>
      </c>
      <c r="N83" s="7">
        <f t="shared" si="32"/>
        <v>100</v>
      </c>
      <c r="O83" s="7">
        <f t="shared" si="29"/>
        <v>98.267793368164263</v>
      </c>
      <c r="P83" s="7">
        <f t="shared" si="29"/>
        <v>95.626870790302533</v>
      </c>
      <c r="Q83" s="7">
        <f t="shared" si="29"/>
        <v>97.049433402815978</v>
      </c>
      <c r="R83" s="7">
        <f t="shared" si="29"/>
        <v>95.195007832380668</v>
      </c>
      <c r="S83" s="7">
        <f t="shared" si="29"/>
        <v>95.166568195178925</v>
      </c>
      <c r="T83" s="7">
        <f t="shared" si="29"/>
        <v>95.202092602978013</v>
      </c>
      <c r="V83" s="21" t="str">
        <f t="shared" si="33"/>
        <v>Belgium</v>
      </c>
      <c r="W83" s="21">
        <f t="shared" si="34"/>
        <v>1.3524692231949853E-3</v>
      </c>
      <c r="X83" s="21">
        <f t="shared" si="35"/>
        <v>1.0892546243323808E-2</v>
      </c>
      <c r="Y83" s="21">
        <f t="shared" si="36"/>
        <v>-3.1137379912820395E-2</v>
      </c>
      <c r="Z83" s="21">
        <f t="shared" si="37"/>
        <v>2.6800050818895915E-3</v>
      </c>
      <c r="AA83" s="21">
        <f t="shared" si="38"/>
        <v>-1.6506456608275988E-2</v>
      </c>
      <c r="AB83" s="21">
        <f t="shared" si="39"/>
        <v>-1.7172173728268958E-2</v>
      </c>
    </row>
    <row r="84" spans="2:28">
      <c r="B84" s="1" t="str">
        <f>Odyssee!A5</f>
        <v>Bulgaria</v>
      </c>
      <c r="C84" s="32">
        <f>(Odyssee!N5*1000000000)/'Eurostat population'!B5</f>
        <v>199.41345496476177</v>
      </c>
      <c r="D84" s="32">
        <f>(Odyssee!O5*1000000000)/'Eurostat population'!C5</f>
        <v>195.40178882195926</v>
      </c>
      <c r="E84" s="32">
        <f>(Odyssee!P5*1000000000)/'Eurostat population'!D5</f>
        <v>211.5398683048314</v>
      </c>
      <c r="F84" s="32">
        <f>(Odyssee!Q5*1000000000)/'Eurostat population'!E5</f>
        <v>212.77904255471029</v>
      </c>
      <c r="G84" s="32">
        <f>(Odyssee!R5*1000000000)/'Eurostat population'!F5</f>
        <v>207.01999274877971</v>
      </c>
      <c r="H84" s="32">
        <f>(Odyssee!S5*1000000000)/'Eurostat population'!G5</f>
        <v>215.21207831275953</v>
      </c>
      <c r="I84" s="32">
        <f>(Odyssee!T5*1000000000)/'Eurostat population'!H5</f>
        <v>219.46427233475319</v>
      </c>
      <c r="J84" s="32">
        <f>(Odyssee!U5*1000000000)/'Eurostat population'!I5</f>
        <v>216.84463180696773</v>
      </c>
      <c r="K84" s="32">
        <f>(Odyssee!V5*1000000000)/'Eurostat population'!J5</f>
        <v>221.2755286002876</v>
      </c>
      <c r="M84" s="1" t="str">
        <f t="shared" si="31"/>
        <v>Bulgaria</v>
      </c>
      <c r="N84" s="7">
        <f t="shared" si="32"/>
        <v>100</v>
      </c>
      <c r="O84" s="7">
        <f t="shared" si="29"/>
        <v>102.20425082982241</v>
      </c>
      <c r="P84" s="7">
        <f t="shared" si="29"/>
        <v>104.12032339112147</v>
      </c>
      <c r="Q84" s="7">
        <f t="shared" si="29"/>
        <v>104.72594375033</v>
      </c>
      <c r="R84" s="7">
        <f t="shared" si="29"/>
        <v>105.82847090755689</v>
      </c>
      <c r="S84" s="7">
        <f t="shared" si="29"/>
        <v>107.44874900240117</v>
      </c>
      <c r="T84" s="7">
        <f t="shared" si="29"/>
        <v>108.44873237297305</v>
      </c>
      <c r="V84" s="21" t="str">
        <f t="shared" si="33"/>
        <v>Bulgaria</v>
      </c>
      <c r="W84" s="21">
        <f t="shared" si="34"/>
        <v>5.9879436474805647E-3</v>
      </c>
      <c r="X84" s="21">
        <f t="shared" si="35"/>
        <v>8.6454933456541205E-3</v>
      </c>
      <c r="Y84" s="21">
        <f t="shared" si="36"/>
        <v>2.1108654512448366E-2</v>
      </c>
      <c r="Z84" s="21">
        <f t="shared" si="37"/>
        <v>1.6193345253891378E-2</v>
      </c>
      <c r="AA84" s="21">
        <f t="shared" si="38"/>
        <v>1.1130571929258481E-2</v>
      </c>
      <c r="AB84" s="21">
        <f t="shared" si="39"/>
        <v>1.6747643923638034E-2</v>
      </c>
    </row>
    <row r="85" spans="2:28">
      <c r="B85" s="1" t="str">
        <f>Odyssee!A6</f>
        <v>Croatia</v>
      </c>
      <c r="C85" s="32">
        <f>(Odyssee!N6*1000000000)/'Eurostat population'!B6</f>
        <v>413.67959399904294</v>
      </c>
      <c r="D85" s="32">
        <f>(Odyssee!O6*1000000000)/'Eurostat population'!C6</f>
        <v>426.58764616163194</v>
      </c>
      <c r="E85" s="32">
        <f>(Odyssee!P6*1000000000)/'Eurostat population'!D6</f>
        <v>413.93980894222244</v>
      </c>
      <c r="F85" s="32">
        <f>(Odyssee!Q6*1000000000)/'Eurostat population'!E6</f>
        <v>405.89938387758264</v>
      </c>
      <c r="G85" s="32">
        <f>(Odyssee!R6*1000000000)/'Eurostat population'!F6</f>
        <v>433.26648314063573</v>
      </c>
      <c r="H85" s="32">
        <f>(Odyssee!S6*1000000000)/'Eurostat population'!G6</f>
        <v>423.636954017167</v>
      </c>
      <c r="I85" s="32">
        <f>(Odyssee!T6*1000000000)/'Eurostat population'!H6</f>
        <v>412.82191459167973</v>
      </c>
      <c r="J85" s="32">
        <f>(Odyssee!U6*1000000000)/'Eurostat population'!I6</f>
        <v>406.81592397886192</v>
      </c>
      <c r="K85" s="32">
        <f>(Odyssee!V6*1000000000)/'Eurostat population'!J6</f>
        <v>414.07938096594</v>
      </c>
      <c r="M85" s="1" t="str">
        <f t="shared" si="31"/>
        <v>Croatia</v>
      </c>
      <c r="N85" s="7">
        <f t="shared" si="32"/>
        <v>100</v>
      </c>
      <c r="O85" s="7">
        <f t="shared" si="29"/>
        <v>99.379670993953866</v>
      </c>
      <c r="P85" s="7">
        <f t="shared" si="29"/>
        <v>99.912185699861553</v>
      </c>
      <c r="Q85" s="7">
        <f t="shared" si="29"/>
        <v>100.68535509656371</v>
      </c>
      <c r="R85" s="7">
        <f t="shared" si="29"/>
        <v>101.23729990655728</v>
      </c>
      <c r="S85" s="7">
        <f t="shared" si="29"/>
        <v>99.128353127738492</v>
      </c>
      <c r="T85" s="7">
        <f t="shared" si="29"/>
        <v>98.366312039063104</v>
      </c>
      <c r="V85" s="21" t="str">
        <f t="shared" si="33"/>
        <v>Croatia</v>
      </c>
      <c r="W85" s="21">
        <f t="shared" si="34"/>
        <v>7.6239286810597662E-4</v>
      </c>
      <c r="X85" s="21">
        <f t="shared" si="35"/>
        <v>-1.0780240188007495E-2</v>
      </c>
      <c r="Y85" s="21">
        <f t="shared" si="36"/>
        <v>-1.3087623806699589E-2</v>
      </c>
      <c r="Z85" s="21">
        <f t="shared" si="37"/>
        <v>-1.083106191740868E-2</v>
      </c>
      <c r="AA85" s="21">
        <f t="shared" si="38"/>
        <v>1.5781399325350165E-2</v>
      </c>
      <c r="AB85" s="21">
        <f t="shared" si="39"/>
        <v>2.2109036165083307E-3</v>
      </c>
    </row>
    <row r="86" spans="2:28">
      <c r="B86" s="1" t="str">
        <f>Odyssee!A7</f>
        <v>Cyprus</v>
      </c>
      <c r="C86" s="32">
        <f>(Odyssee!N7*1000000000)/'Eurostat population'!B7</f>
        <v>109.87132846644042</v>
      </c>
      <c r="D86" s="32">
        <f>(Odyssee!O7*1000000000)/'Eurostat population'!C7</f>
        <v>119.08291862706922</v>
      </c>
      <c r="E86" s="32">
        <f>(Odyssee!P7*1000000000)/'Eurostat population'!D7</f>
        <v>116.0078003644965</v>
      </c>
      <c r="F86" s="32">
        <f>(Odyssee!Q7*1000000000)/'Eurostat population'!E7</f>
        <v>127.03868212380959</v>
      </c>
      <c r="G86" s="32">
        <f>(Odyssee!R7*1000000000)/'Eurostat population'!F7</f>
        <v>139.86013986013987</v>
      </c>
      <c r="H86" s="32">
        <f>(Odyssee!S7*1000000000)/'Eurostat population'!G7</f>
        <v>129.86890324530583</v>
      </c>
      <c r="I86" s="32">
        <f>(Odyssee!T7*1000000000)/'Eurostat population'!H7</f>
        <v>141.45622106778228</v>
      </c>
      <c r="J86" s="32">
        <f>(Odyssee!U7*1000000000)/'Eurostat population'!I7</f>
        <v>140.38338702997888</v>
      </c>
      <c r="K86" s="32">
        <f>(Odyssee!V7*1000000000)/'Eurostat population'!J7</f>
        <v>150.42187550622748</v>
      </c>
      <c r="M86" s="1" t="str">
        <f t="shared" si="31"/>
        <v>Cyprus</v>
      </c>
      <c r="N86" s="7">
        <f t="shared" si="32"/>
        <v>100</v>
      </c>
      <c r="O86" s="7">
        <f t="shared" si="29"/>
        <v>104.97659200015592</v>
      </c>
      <c r="P86" s="7">
        <f t="shared" si="29"/>
        <v>110.99963754565172</v>
      </c>
      <c r="Q86" s="7">
        <f t="shared" si="29"/>
        <v>115.01779055203329</v>
      </c>
      <c r="R86" s="7">
        <f t="shared" si="29"/>
        <v>119.19724711840465</v>
      </c>
      <c r="S86" s="7">
        <f t="shared" si="29"/>
        <v>119.348929650931</v>
      </c>
      <c r="T86" s="7">
        <f t="shared" si="29"/>
        <v>125.30696834312181</v>
      </c>
      <c r="V86" s="21" t="str">
        <f t="shared" si="33"/>
        <v>Cyprus</v>
      </c>
      <c r="W86" s="21">
        <f t="shared" si="34"/>
        <v>3.2950813589117889E-2</v>
      </c>
      <c r="X86" s="21">
        <f t="shared" si="35"/>
        <v>2.1735301323717149E-2</v>
      </c>
      <c r="Y86" s="21">
        <f t="shared" si="36"/>
        <v>3.8407128904062171E-2</v>
      </c>
      <c r="Z86" s="21">
        <f t="shared" si="37"/>
        <v>3.5707196692006615E-2</v>
      </c>
      <c r="AA86" s="21">
        <f t="shared" si="38"/>
        <v>6.940970150361947E-2</v>
      </c>
      <c r="AB86" s="21">
        <f t="shared" si="39"/>
        <v>1.9772383411262417E-2</v>
      </c>
    </row>
    <row r="87" spans="2:28">
      <c r="B87" s="1" t="str">
        <f>Odyssee!A8</f>
        <v>Czechia</v>
      </c>
      <c r="C87" s="32">
        <f>(Odyssee!N8*1000000000)/'Eurostat population'!B8</f>
        <v>476.96023967682169</v>
      </c>
      <c r="D87" s="32">
        <f>(Odyssee!O8*1000000000)/'Eurostat population'!C8</f>
        <v>492.05038252626105</v>
      </c>
      <c r="E87" s="32">
        <f>(Odyssee!P8*1000000000)/'Eurostat population'!D8</f>
        <v>491.17386269691576</v>
      </c>
      <c r="F87" s="32">
        <f>(Odyssee!Q8*1000000000)/'Eurostat population'!E8</f>
        <v>487.82227293798809</v>
      </c>
      <c r="G87" s="32">
        <f>(Odyssee!R8*1000000000)/'Eurostat population'!F8</f>
        <v>492.75052678170459</v>
      </c>
      <c r="H87" s="32">
        <f>(Odyssee!S8*1000000000)/'Eurostat population'!G8</f>
        <v>480.15448448631298</v>
      </c>
      <c r="I87" s="32">
        <f>(Odyssee!T8*1000000000)/'Eurostat population'!H8</f>
        <v>469.9709859242742</v>
      </c>
      <c r="J87" s="32">
        <f>(Odyssee!U8*1000000000)/'Eurostat population'!I8</f>
        <v>467.91608137769617</v>
      </c>
      <c r="K87" s="32">
        <f>(Odyssee!V8*1000000000)/'Eurostat population'!J8</f>
        <v>499.52615702746124</v>
      </c>
      <c r="M87" s="1" t="str">
        <f t="shared" si="31"/>
        <v>Czechia</v>
      </c>
      <c r="N87" s="7">
        <f t="shared" si="32"/>
        <v>100</v>
      </c>
      <c r="O87" s="7">
        <f t="shared" si="29"/>
        <v>100.7438808844699</v>
      </c>
      <c r="P87" s="7">
        <f t="shared" si="29"/>
        <v>100.79182991164311</v>
      </c>
      <c r="Q87" s="7">
        <f t="shared" si="29"/>
        <v>100.03717333745293</v>
      </c>
      <c r="R87" s="7">
        <f t="shared" si="29"/>
        <v>98.814636925217556</v>
      </c>
      <c r="S87" s="7">
        <f t="shared" si="29"/>
        <v>97.113862423034774</v>
      </c>
      <c r="T87" s="7">
        <f t="shared" si="29"/>
        <v>98.440521673387977</v>
      </c>
      <c r="V87" s="21" t="str">
        <f t="shared" si="33"/>
        <v>Czechia</v>
      </c>
      <c r="W87" s="21">
        <f t="shared" si="34"/>
        <v>-1.2543759305736479E-2</v>
      </c>
      <c r="X87" s="21">
        <f t="shared" si="35"/>
        <v>-5.6331464221018868E-3</v>
      </c>
      <c r="Y87" s="21">
        <f t="shared" si="36"/>
        <v>2.3474320343634947E-3</v>
      </c>
      <c r="Z87" s="21">
        <f t="shared" si="37"/>
        <v>7.1113989306716974E-3</v>
      </c>
      <c r="AA87" s="21">
        <f t="shared" si="38"/>
        <v>1.2160451287251073E-2</v>
      </c>
      <c r="AB87" s="21">
        <f t="shared" si="39"/>
        <v>-1.8757370723311073E-2</v>
      </c>
    </row>
    <row r="88" spans="2:28">
      <c r="B88" s="1" t="str">
        <f>Odyssee!A9</f>
        <v>Denmark</v>
      </c>
      <c r="C88" s="32">
        <f>(Odyssee!N9*1000000000)/'Eurostat population'!B9</f>
        <v>657.66437363430748</v>
      </c>
      <c r="D88" s="32">
        <f>(Odyssee!O9*1000000000)/'Eurostat population'!C9</f>
        <v>710.35142073880866</v>
      </c>
      <c r="E88" s="32">
        <f>(Odyssee!P9*1000000000)/'Eurostat population'!D9</f>
        <v>650.47748272740375</v>
      </c>
      <c r="F88" s="32">
        <f>(Odyssee!Q9*1000000000)/'Eurostat population'!E9</f>
        <v>653.26486070465501</v>
      </c>
      <c r="G88" s="32">
        <f>(Odyssee!R9*1000000000)/'Eurostat population'!F9</f>
        <v>696.61210168048785</v>
      </c>
      <c r="H88" s="32">
        <f>(Odyssee!S9*1000000000)/'Eurostat population'!G9</f>
        <v>690.84750733915052</v>
      </c>
      <c r="I88" s="32">
        <f>(Odyssee!T9*1000000000)/'Eurostat population'!H9</f>
        <v>686.84555839580207</v>
      </c>
      <c r="J88" s="32">
        <f>(Odyssee!U9*1000000000)/'Eurostat population'!I9</f>
        <v>683.62461598300433</v>
      </c>
      <c r="K88" s="32">
        <f>(Odyssee!V9*1000000000)/'Eurostat population'!J9</f>
        <v>695.35856804567914</v>
      </c>
      <c r="M88" s="1" t="str">
        <f t="shared" si="31"/>
        <v>Denmark</v>
      </c>
      <c r="N88" s="7">
        <f t="shared" si="32"/>
        <v>100</v>
      </c>
      <c r="O88" s="7">
        <f t="shared" si="29"/>
        <v>99.782039753138434</v>
      </c>
      <c r="P88" s="7">
        <f t="shared" si="29"/>
        <v>99.101367728406373</v>
      </c>
      <c r="Q88" s="7">
        <f t="shared" si="29"/>
        <v>101.10137560902398</v>
      </c>
      <c r="R88" s="7">
        <f t="shared" si="29"/>
        <v>102.76502730765058</v>
      </c>
      <c r="S88" s="7">
        <f t="shared" si="29"/>
        <v>102.12160253904598</v>
      </c>
      <c r="T88" s="7">
        <f t="shared" si="29"/>
        <v>102.34508907515219</v>
      </c>
      <c r="V88" s="21" t="str">
        <f t="shared" si="33"/>
        <v>Denmark</v>
      </c>
      <c r="W88" s="21">
        <f t="shared" si="34"/>
        <v>1.0018402186593889E-2</v>
      </c>
      <c r="X88" s="21">
        <f t="shared" si="35"/>
        <v>1.4756288602634005E-2</v>
      </c>
      <c r="Y88" s="21">
        <f t="shared" si="36"/>
        <v>-1.205039510980499E-2</v>
      </c>
      <c r="Z88" s="21">
        <f t="shared" si="37"/>
        <v>-8.5822517966370748E-3</v>
      </c>
      <c r="AA88" s="21">
        <f t="shared" si="38"/>
        <v>1.3955138693047653E-2</v>
      </c>
      <c r="AB88" s="21">
        <f t="shared" si="39"/>
        <v>5.4541925491702337E-3</v>
      </c>
    </row>
    <row r="89" spans="2:28">
      <c r="B89" s="1" t="str">
        <f>Odyssee!A10</f>
        <v>Estonia</v>
      </c>
      <c r="C89" s="32">
        <f>(Odyssee!N10*1000000000)/'Eurostat population'!B10</f>
        <v>412.51340668571731</v>
      </c>
      <c r="D89" s="32">
        <f>(Odyssee!O10*1000000000)/'Eurostat population'!C10</f>
        <v>443.72245536452925</v>
      </c>
      <c r="E89" s="32">
        <f>(Odyssee!P10*1000000000)/'Eurostat population'!D10</f>
        <v>415.02636926631641</v>
      </c>
      <c r="F89" s="32">
        <f>(Odyssee!Q10*1000000000)/'Eurostat population'!E10</f>
        <v>431.76126783287657</v>
      </c>
      <c r="G89" s="32">
        <f>(Odyssee!R10*1000000000)/'Eurostat population'!F10</f>
        <v>402.79096137082684</v>
      </c>
      <c r="H89" s="32">
        <f>(Odyssee!S10*1000000000)/'Eurostat population'!G10</f>
        <v>387.8710442857469</v>
      </c>
      <c r="I89" s="32">
        <f>(Odyssee!T10*1000000000)/'Eurostat population'!H10</f>
        <v>425.5500234052513</v>
      </c>
      <c r="J89" s="32">
        <f>(Odyssee!U10*1000000000)/'Eurostat population'!I10</f>
        <v>418.04907896187012</v>
      </c>
      <c r="K89" s="32">
        <f>(Odyssee!V10*1000000000)/'Eurostat population'!J10</f>
        <v>424.52125752293364</v>
      </c>
      <c r="M89" s="1" t="str">
        <f t="shared" si="31"/>
        <v>Estonia</v>
      </c>
      <c r="N89" s="7">
        <f t="shared" si="32"/>
        <v>100</v>
      </c>
      <c r="O89" s="7">
        <f t="shared" si="29"/>
        <v>101.51407480478873</v>
      </c>
      <c r="P89" s="7">
        <f t="shared" si="29"/>
        <v>98.294322578584996</v>
      </c>
      <c r="Q89" s="7">
        <f t="shared" si="29"/>
        <v>96.158231038097199</v>
      </c>
      <c r="R89" s="7">
        <f t="shared" si="29"/>
        <v>95.669642273748195</v>
      </c>
      <c r="S89" s="7">
        <f t="shared" si="29"/>
        <v>96.869875963947678</v>
      </c>
      <c r="T89" s="7">
        <f t="shared" si="29"/>
        <v>99.752854183101618</v>
      </c>
      <c r="V89" s="21" t="str">
        <f t="shared" si="33"/>
        <v>Estonia</v>
      </c>
      <c r="W89" s="21">
        <f t="shared" si="34"/>
        <v>-1.5726457112719028E-2</v>
      </c>
      <c r="X89" s="21">
        <f t="shared" si="35"/>
        <v>3.1918123091283723E-2</v>
      </c>
      <c r="Y89" s="21">
        <f t="shared" si="36"/>
        <v>2.1357605889276599E-2</v>
      </c>
      <c r="Z89" s="21">
        <f t="shared" si="37"/>
        <v>4.2459323117416403E-3</v>
      </c>
      <c r="AA89" s="21">
        <f t="shared" si="38"/>
        <v>-1.3240603607699075E-2</v>
      </c>
      <c r="AB89" s="21">
        <f t="shared" si="39"/>
        <v>-2.9727070793152288E-2</v>
      </c>
    </row>
    <row r="90" spans="2:28">
      <c r="B90" s="1" t="str">
        <f>Odyssee!A11</f>
        <v>Finland</v>
      </c>
      <c r="C90" s="32">
        <f>(Odyssee!N11*1000000000)/'Eurostat population'!B11</f>
        <v>670.84910249172788</v>
      </c>
      <c r="D90" s="32">
        <f>(Odyssee!O11*1000000000)/'Eurostat population'!C11</f>
        <v>675.31416061240395</v>
      </c>
      <c r="E90" s="32">
        <f>(Odyssee!P11*1000000000)/'Eurostat population'!D11</f>
        <v>675.76737087798108</v>
      </c>
      <c r="F90" s="32">
        <f>(Odyssee!Q11*1000000000)/'Eurostat population'!E11</f>
        <v>670.76076432820548</v>
      </c>
      <c r="G90" s="32">
        <f>(Odyssee!R11*1000000000)/'Eurostat population'!F11</f>
        <v>673.23761251965141</v>
      </c>
      <c r="H90" s="32">
        <f>(Odyssee!S11*1000000000)/'Eurostat population'!G11</f>
        <v>699.95849593357013</v>
      </c>
      <c r="I90" s="32">
        <f>(Odyssee!T11*1000000000)/'Eurostat population'!H11</f>
        <v>666.99372442735125</v>
      </c>
      <c r="J90" s="32">
        <f>(Odyssee!U11*1000000000)/'Eurostat population'!I11</f>
        <v>648.70204170336433</v>
      </c>
      <c r="K90" s="32">
        <f>(Odyssee!V11*1000000000)/'Eurostat population'!J11</f>
        <v>649.35889413092013</v>
      </c>
      <c r="M90" s="1" t="str">
        <f t="shared" si="31"/>
        <v>Finland</v>
      </c>
      <c r="N90" s="7">
        <f t="shared" si="32"/>
        <v>100</v>
      </c>
      <c r="O90" s="7">
        <f t="shared" si="29"/>
        <v>99.995630999301483</v>
      </c>
      <c r="P90" s="7">
        <f t="shared" si="29"/>
        <v>99.892929746456673</v>
      </c>
      <c r="Q90" s="7">
        <f t="shared" si="29"/>
        <v>101.0893666889024</v>
      </c>
      <c r="R90" s="7">
        <f t="shared" si="29"/>
        <v>100.90305763172989</v>
      </c>
      <c r="S90" s="7">
        <f t="shared" si="29"/>
        <v>99.689585200780783</v>
      </c>
      <c r="T90" s="7">
        <f t="shared" si="29"/>
        <v>97.187046243596299</v>
      </c>
      <c r="V90" s="21" t="str">
        <f t="shared" si="33"/>
        <v>Finland</v>
      </c>
      <c r="W90" s="21">
        <f t="shared" si="34"/>
        <v>-9.3332302832568326E-3</v>
      </c>
      <c r="X90" s="21">
        <f t="shared" si="35"/>
        <v>-8.3584494058688286E-3</v>
      </c>
      <c r="Y90" s="21">
        <f t="shared" si="36"/>
        <v>-2.1110906759836068E-2</v>
      </c>
      <c r="Z90" s="21">
        <f t="shared" si="37"/>
        <v>-7.4461786649149264E-3</v>
      </c>
      <c r="AA90" s="21">
        <f t="shared" si="38"/>
        <v>2.7668003458838353E-3</v>
      </c>
      <c r="AB90" s="21">
        <f t="shared" si="39"/>
        <v>1.6101813621617556E-2</v>
      </c>
    </row>
    <row r="91" spans="2:28">
      <c r="B91" s="1" t="str">
        <f>Odyssee!A12</f>
        <v>France</v>
      </c>
      <c r="C91" s="32">
        <f>(Odyssee!N12*1000000000)/'Eurostat population'!B12</f>
        <v>441.39351924197359</v>
      </c>
      <c r="D91" s="32">
        <f>(Odyssee!O12*1000000000)/'Eurostat population'!C12</f>
        <v>442.60643418943255</v>
      </c>
      <c r="E91" s="32">
        <f>(Odyssee!P12*1000000000)/'Eurostat population'!D12</f>
        <v>432.77122657461052</v>
      </c>
      <c r="F91" s="32">
        <f>(Odyssee!Q12*1000000000)/'Eurostat population'!E12</f>
        <v>418.29045119423904</v>
      </c>
      <c r="G91" s="32">
        <f>(Odyssee!R12*1000000000)/'Eurostat population'!F12</f>
        <v>412.4476052497069</v>
      </c>
      <c r="H91" s="32">
        <f>(Odyssee!S12*1000000000)/'Eurostat population'!G12</f>
        <v>415.90081505876338</v>
      </c>
      <c r="I91" s="32">
        <f>(Odyssee!T12*1000000000)/'Eurostat population'!H12</f>
        <v>415.82636651596226</v>
      </c>
      <c r="J91" s="32">
        <f>(Odyssee!U12*1000000000)/'Eurostat population'!I12</f>
        <v>412.214875730237</v>
      </c>
      <c r="K91" s="32">
        <f>(Odyssee!V12*1000000000)/'Eurostat population'!J12</f>
        <v>410.49663353160355</v>
      </c>
      <c r="M91" s="1" t="str">
        <f t="shared" si="31"/>
        <v>France</v>
      </c>
      <c r="N91" s="7">
        <f t="shared" si="32"/>
        <v>100</v>
      </c>
      <c r="O91" s="7">
        <f t="shared" si="29"/>
        <v>98.245475873216733</v>
      </c>
      <c r="P91" s="7">
        <f t="shared" si="29"/>
        <v>95.955113705692099</v>
      </c>
      <c r="Q91" s="7">
        <f t="shared" si="29"/>
        <v>94.673918326266318</v>
      </c>
      <c r="R91" s="7">
        <f t="shared" si="29"/>
        <v>94.486787508422509</v>
      </c>
      <c r="S91" s="7">
        <f t="shared" si="29"/>
        <v>94.469113251649318</v>
      </c>
      <c r="T91" s="7">
        <f t="shared" si="29"/>
        <v>94.058701662360491</v>
      </c>
      <c r="V91" s="21" t="str">
        <f t="shared" si="33"/>
        <v>France</v>
      </c>
      <c r="W91" s="21">
        <f t="shared" si="34"/>
        <v>-2.2994305887574784E-3</v>
      </c>
      <c r="X91" s="21">
        <f t="shared" si="35"/>
        <v>3.2299413375931341E-3</v>
      </c>
      <c r="Y91" s="21">
        <f t="shared" si="36"/>
        <v>-7.3857447980305579E-3</v>
      </c>
      <c r="Z91" s="21">
        <f t="shared" si="37"/>
        <v>-1.8979393930707134E-2</v>
      </c>
      <c r="AA91" s="21">
        <f t="shared" si="38"/>
        <v>-2.0776722199260411E-2</v>
      </c>
      <c r="AB91" s="21">
        <f t="shared" si="39"/>
        <v>-1.6691929212038215E-2</v>
      </c>
    </row>
    <row r="92" spans="2:28">
      <c r="B92" s="1" t="str">
        <f>Odyssee!A13</f>
        <v>Germany</v>
      </c>
      <c r="C92" s="32">
        <f>(Odyssee!N13*1000000000)/'Eurostat population'!B13</f>
        <v>505.73176727874392</v>
      </c>
      <c r="D92" s="32">
        <f>(Odyssee!O13*1000000000)/'Eurostat population'!C13</f>
        <v>514.07302965836141</v>
      </c>
      <c r="E92" s="32">
        <f>(Odyssee!P13*1000000000)/'Eurostat population'!D13</f>
        <v>508.54061913731096</v>
      </c>
      <c r="F92" s="32">
        <f>(Odyssee!Q13*1000000000)/'Eurostat population'!E13</f>
        <v>525.55925552693486</v>
      </c>
      <c r="G92" s="32">
        <f>(Odyssee!R13*1000000000)/'Eurostat population'!F13</f>
        <v>492.64887767986471</v>
      </c>
      <c r="H92" s="32">
        <f>(Odyssee!S13*1000000000)/'Eurostat population'!G13</f>
        <v>471.44287147527638</v>
      </c>
      <c r="I92" s="32">
        <f>(Odyssee!T13*1000000000)/'Eurostat population'!H13</f>
        <v>497.22737933036251</v>
      </c>
      <c r="J92" s="32">
        <f>(Odyssee!U13*1000000000)/'Eurostat population'!I13</f>
        <v>494.29450958768359</v>
      </c>
      <c r="K92" s="32">
        <f>(Odyssee!V13*1000000000)/'Eurostat population'!J13</f>
        <v>494.97326147919148</v>
      </c>
      <c r="M92" s="1" t="str">
        <f t="shared" si="31"/>
        <v>Germany</v>
      </c>
      <c r="N92" s="7">
        <f t="shared" si="32"/>
        <v>100</v>
      </c>
      <c r="O92" s="7">
        <f t="shared" si="29"/>
        <v>101.2973172189778</v>
      </c>
      <c r="P92" s="7">
        <f t="shared" si="29"/>
        <v>99.89552991663318</v>
      </c>
      <c r="Q92" s="7">
        <f t="shared" si="29"/>
        <v>97.468215562701303</v>
      </c>
      <c r="R92" s="7">
        <f t="shared" si="29"/>
        <v>95.61445424025473</v>
      </c>
      <c r="S92" s="7">
        <f t="shared" si="29"/>
        <v>95.722128322992248</v>
      </c>
      <c r="T92" s="7">
        <f t="shared" si="29"/>
        <v>97.261727274671188</v>
      </c>
      <c r="V92" s="21" t="str">
        <f t="shared" si="33"/>
        <v>Germany</v>
      </c>
      <c r="W92" s="21">
        <f t="shared" si="34"/>
        <v>-2.1817703121493448E-2</v>
      </c>
      <c r="X92" s="21">
        <f t="shared" si="35"/>
        <v>4.8954115128387876E-3</v>
      </c>
      <c r="Y92" s="21">
        <f t="shared" si="36"/>
        <v>1.553898129845166E-2</v>
      </c>
      <c r="Z92" s="21">
        <f t="shared" si="37"/>
        <v>9.8416474246922903E-3</v>
      </c>
      <c r="AA92" s="21">
        <f t="shared" si="38"/>
        <v>-1.0660352791194927E-2</v>
      </c>
      <c r="AB92" s="21">
        <f t="shared" si="39"/>
        <v>-2.5213993165708382E-2</v>
      </c>
    </row>
    <row r="93" spans="2:28">
      <c r="B93" s="1" t="str">
        <f>Odyssee!A14</f>
        <v>Greece</v>
      </c>
      <c r="C93" s="32">
        <f>(Odyssee!N14*1000000000)/'Eurostat population'!B14</f>
        <v>331.85575084881776</v>
      </c>
      <c r="D93" s="32">
        <f>(Odyssee!O14*1000000000)/'Eurostat population'!C14</f>
        <v>282.28799272739826</v>
      </c>
      <c r="E93" s="32">
        <f>(Odyssee!P14*1000000000)/'Eurostat population'!D14</f>
        <v>270.60167199361092</v>
      </c>
      <c r="F93" s="32">
        <f>(Odyssee!Q14*1000000000)/'Eurostat population'!E14</f>
        <v>216.29255476495678</v>
      </c>
      <c r="G93" s="32">
        <f>(Odyssee!R14*1000000000)/'Eurostat population'!F14</f>
        <v>233.37101131190474</v>
      </c>
      <c r="H93" s="32">
        <f>(Odyssee!S14*1000000000)/'Eurostat population'!G14</f>
        <v>262.47884282380079</v>
      </c>
      <c r="I93" s="32">
        <f>(Odyssee!T14*1000000000)/'Eurostat population'!H14</f>
        <v>254.08605616525907</v>
      </c>
      <c r="J93" s="32">
        <f>(Odyssee!U14*1000000000)/'Eurostat population'!I14</f>
        <v>246.09514335413564</v>
      </c>
      <c r="K93" s="32">
        <f>(Odyssee!V14*1000000000)/'Eurostat population'!J14</f>
        <v>259.74836062941029</v>
      </c>
      <c r="M93" s="1" t="str">
        <f t="shared" si="31"/>
        <v>Greece</v>
      </c>
      <c r="N93" s="7">
        <f t="shared" si="32"/>
        <v>100</v>
      </c>
      <c r="O93" s="7">
        <f t="shared" si="29"/>
        <v>86.938254321506534</v>
      </c>
      <c r="P93" s="7">
        <f t="shared" si="29"/>
        <v>81.409321302510534</v>
      </c>
      <c r="Q93" s="7">
        <f t="shared" si="29"/>
        <v>80.491223392437888</v>
      </c>
      <c r="R93" s="7">
        <f t="shared" si="29"/>
        <v>84.762904345535688</v>
      </c>
      <c r="S93" s="7">
        <f t="shared" si="29"/>
        <v>86.201073090839202</v>
      </c>
      <c r="T93" s="7">
        <f t="shared" si="29"/>
        <v>85.892455250459449</v>
      </c>
      <c r="V93" s="21" t="str">
        <f t="shared" si="33"/>
        <v>Greece</v>
      </c>
      <c r="W93" s="21">
        <f t="shared" si="34"/>
        <v>9.6151352787308797E-2</v>
      </c>
      <c r="X93" s="21">
        <f t="shared" si="35"/>
        <v>1.0151394081908238E-2</v>
      </c>
      <c r="Y93" s="21">
        <f t="shared" si="36"/>
        <v>-4.7016517415691572E-2</v>
      </c>
      <c r="Z93" s="21">
        <f t="shared" si="37"/>
        <v>-0.10587409597278596</v>
      </c>
      <c r="AA93" s="21">
        <f t="shared" si="38"/>
        <v>-7.1236742671938025E-2</v>
      </c>
      <c r="AB93" s="21">
        <f t="shared" si="39"/>
        <v>-5.1155797832549088E-2</v>
      </c>
    </row>
    <row r="94" spans="2:28">
      <c r="B94" s="1" t="str">
        <f>Odyssee!A15</f>
        <v>Hungary</v>
      </c>
      <c r="C94" s="32">
        <f>(Odyssee!N15*1000000000)/'Eurostat population'!B15</f>
        <v>469.32773495245408</v>
      </c>
      <c r="D94" s="32">
        <f>(Odyssee!O15*1000000000)/'Eurostat population'!C15</f>
        <v>498.71206108081117</v>
      </c>
      <c r="E94" s="32">
        <f>(Odyssee!P15*1000000000)/'Eurostat population'!D15</f>
        <v>502.42022568635991</v>
      </c>
      <c r="F94" s="32">
        <f>(Odyssee!Q15*1000000000)/'Eurostat population'!E15</f>
        <v>498.54684695358611</v>
      </c>
      <c r="G94" s="32">
        <f>(Odyssee!R15*1000000000)/'Eurostat population'!F15</f>
        <v>496.08372273374528</v>
      </c>
      <c r="H94" s="32">
        <f>(Odyssee!S15*1000000000)/'Eurostat population'!G15</f>
        <v>491.09280426268555</v>
      </c>
      <c r="I94" s="32">
        <f>(Odyssee!T15*1000000000)/'Eurostat population'!H15</f>
        <v>495.39773469976302</v>
      </c>
      <c r="J94" s="32">
        <f>(Odyssee!U15*1000000000)/'Eurostat population'!I15</f>
        <v>502.1657941195773</v>
      </c>
      <c r="K94" s="32">
        <f>(Odyssee!V15*1000000000)/'Eurostat population'!J15</f>
        <v>493.94730471977385</v>
      </c>
      <c r="M94" s="1" t="str">
        <f t="shared" si="31"/>
        <v>Hungary</v>
      </c>
      <c r="N94" s="7">
        <f t="shared" si="32"/>
        <v>100</v>
      </c>
      <c r="O94" s="7">
        <f t="shared" si="29"/>
        <v>101.98707285948254</v>
      </c>
      <c r="P94" s="7">
        <f t="shared" si="29"/>
        <v>101.80833026816802</v>
      </c>
      <c r="Q94" s="7">
        <f t="shared" si="29"/>
        <v>101.03799844980091</v>
      </c>
      <c r="R94" s="7">
        <f t="shared" si="29"/>
        <v>100.82384014509972</v>
      </c>
      <c r="S94" s="7">
        <f t="shared" si="29"/>
        <v>101.2374570606225</v>
      </c>
      <c r="T94" s="7">
        <f t="shared" si="29"/>
        <v>101.43158001635916</v>
      </c>
      <c r="V94" s="21" t="str">
        <f t="shared" si="33"/>
        <v>Hungary</v>
      </c>
      <c r="W94" s="21">
        <f t="shared" si="34"/>
        <v>-1.4804616686827088E-2</v>
      </c>
      <c r="X94" s="21">
        <f t="shared" si="35"/>
        <v>6.4428512713363695E-3</v>
      </c>
      <c r="Y94" s="21">
        <f t="shared" si="36"/>
        <v>1.2347088979334009E-2</v>
      </c>
      <c r="Z94" s="21">
        <f t="shared" si="37"/>
        <v>6.8570255059976493E-3</v>
      </c>
      <c r="AA94" s="21">
        <f t="shared" si="38"/>
        <v>6.2799308783056951E-4</v>
      </c>
      <c r="AB94" s="21">
        <f t="shared" si="39"/>
        <v>2.7907519828054284E-3</v>
      </c>
    </row>
    <row r="95" spans="2:28">
      <c r="B95" s="1" t="str">
        <f>Odyssee!A16</f>
        <v>Ireland</v>
      </c>
      <c r="C95" s="32">
        <f>(Odyssee!N16*1000000000)/'Eurostat population'!B16</f>
        <v>402.24837056438741</v>
      </c>
      <c r="D95" s="32">
        <f>(Odyssee!O16*1000000000)/'Eurostat population'!C16</f>
        <v>402.5482177287048</v>
      </c>
      <c r="E95" s="32">
        <f>(Odyssee!P16*1000000000)/'Eurostat population'!D16</f>
        <v>359.53297320477014</v>
      </c>
      <c r="F95" s="32">
        <f>(Odyssee!Q16*1000000000)/'Eurostat population'!E16</f>
        <v>362.27333240921092</v>
      </c>
      <c r="G95" s="32">
        <f>(Odyssee!R16*1000000000)/'Eurostat population'!F16</f>
        <v>349.29963267478132</v>
      </c>
      <c r="H95" s="32">
        <f>(Odyssee!S16*1000000000)/'Eurostat population'!G16</f>
        <v>346.32945294697504</v>
      </c>
      <c r="I95" s="32">
        <f>(Odyssee!T16*1000000000)/'Eurostat population'!H16</f>
        <v>353.34298432215064</v>
      </c>
      <c r="J95" s="32">
        <f>(Odyssee!U16*1000000000)/'Eurostat population'!I16</f>
        <v>349.05232294320916</v>
      </c>
      <c r="K95" s="32">
        <f>(Odyssee!V16*1000000000)/'Eurostat population'!J16</f>
        <v>366.42988809189814</v>
      </c>
      <c r="M95" s="1" t="str">
        <f t="shared" si="31"/>
        <v>Ireland</v>
      </c>
      <c r="N95" s="7">
        <f t="shared" si="32"/>
        <v>100</v>
      </c>
      <c r="O95" s="7">
        <f t="shared" si="29"/>
        <v>96.566690439109848</v>
      </c>
      <c r="P95" s="7">
        <f t="shared" si="29"/>
        <v>91.993364568604477</v>
      </c>
      <c r="Q95" s="7">
        <f t="shared" si="29"/>
        <v>90.859362590606992</v>
      </c>
      <c r="R95" s="7">
        <f t="shared" si="29"/>
        <v>90.092367713695026</v>
      </c>
      <c r="S95" s="7">
        <f t="shared" si="29"/>
        <v>90.071127186979027</v>
      </c>
      <c r="T95" s="7">
        <f t="shared" si="29"/>
        <v>91.797479914729479</v>
      </c>
      <c r="V95" s="21" t="str">
        <f t="shared" si="33"/>
        <v>Ireland</v>
      </c>
      <c r="W95" s="21">
        <f t="shared" si="34"/>
        <v>7.2399312428972351E-3</v>
      </c>
      <c r="X95" s="21">
        <f t="shared" si="35"/>
        <v>1.9992230063256011E-2</v>
      </c>
      <c r="Y95" s="21">
        <f t="shared" si="36"/>
        <v>-1.7611518924795844E-2</v>
      </c>
      <c r="Z95" s="21">
        <f t="shared" si="37"/>
        <v>-2.1835129154296196E-2</v>
      </c>
      <c r="AA95" s="21">
        <f t="shared" si="38"/>
        <v>-3.0119894352038656E-2</v>
      </c>
      <c r="AB95" s="21">
        <f t="shared" si="39"/>
        <v>-4.8590942732313236E-2</v>
      </c>
    </row>
    <row r="96" spans="2:28">
      <c r="B96" s="1" t="str">
        <f>Odyssee!A17</f>
        <v>Italy</v>
      </c>
      <c r="C96" s="32">
        <f>(Odyssee!N17*1000000000)/'Eurostat population'!B17</f>
        <v>391.61925998387943</v>
      </c>
      <c r="D96" s="32">
        <f>(Odyssee!O17*1000000000)/'Eurostat population'!C17</f>
        <v>379.68698227852281</v>
      </c>
      <c r="E96" s="32">
        <f>(Odyssee!P17*1000000000)/'Eurostat population'!D17</f>
        <v>395.99821578558999</v>
      </c>
      <c r="F96" s="32">
        <f>(Odyssee!Q17*1000000000)/'Eurostat population'!E17</f>
        <v>397.58582136246213</v>
      </c>
      <c r="G96" s="32">
        <f>(Odyssee!R17*1000000000)/'Eurostat population'!F17</f>
        <v>379.87802707179617</v>
      </c>
      <c r="H96" s="32">
        <f>(Odyssee!S17*1000000000)/'Eurostat population'!G17</f>
        <v>389.83076607568324</v>
      </c>
      <c r="I96" s="32">
        <f>(Odyssee!T17*1000000000)/'Eurostat population'!H17</f>
        <v>396.76553832009205</v>
      </c>
      <c r="J96" s="32">
        <f>(Odyssee!U17*1000000000)/'Eurostat population'!I17</f>
        <v>379.76911655157096</v>
      </c>
      <c r="K96" s="32">
        <f>(Odyssee!V17*1000000000)/'Eurostat population'!J17</f>
        <v>387.70601263247045</v>
      </c>
      <c r="M96" s="1" t="str">
        <f t="shared" si="31"/>
        <v>Italy</v>
      </c>
      <c r="N96" s="7">
        <f t="shared" si="32"/>
        <v>100</v>
      </c>
      <c r="O96" s="7">
        <f t="shared" si="29"/>
        <v>100.51114011751143</v>
      </c>
      <c r="P96" s="7">
        <f t="shared" si="29"/>
        <v>100.52750643839336</v>
      </c>
      <c r="Q96" s="7">
        <f t="shared" si="29"/>
        <v>99.99915672916498</v>
      </c>
      <c r="R96" s="7">
        <f t="shared" si="29"/>
        <v>99.928885170043046</v>
      </c>
      <c r="S96" s="7">
        <f t="shared" si="29"/>
        <v>99.919555083151451</v>
      </c>
      <c r="T96" s="7">
        <f t="shared" si="29"/>
        <v>99.73753286704806</v>
      </c>
      <c r="V96" s="21" t="str">
        <f t="shared" si="33"/>
        <v>Italy</v>
      </c>
      <c r="W96" s="21">
        <f t="shared" si="34"/>
        <v>-5.9558488852963221E-3</v>
      </c>
      <c r="X96" s="21">
        <f t="shared" si="35"/>
        <v>-1.0331039620771199E-3</v>
      </c>
      <c r="Y96" s="21">
        <f t="shared" si="36"/>
        <v>4.4086438259183236E-3</v>
      </c>
      <c r="Z96" s="21">
        <f t="shared" si="37"/>
        <v>-1.7229738094326486E-4</v>
      </c>
      <c r="AA96" s="21">
        <f t="shared" si="38"/>
        <v>-7.8221882954410127E-4</v>
      </c>
      <c r="AB96" s="21">
        <f t="shared" si="39"/>
        <v>9.4781943235044963E-4</v>
      </c>
    </row>
    <row r="97" spans="2:28">
      <c r="B97" s="1" t="str">
        <f>Odyssee!A18</f>
        <v>Latvia</v>
      </c>
      <c r="C97" s="32">
        <f>(Odyssee!N18*1000000000)/'Eurostat population'!B18</f>
        <v>410.27982026914356</v>
      </c>
      <c r="D97" s="32">
        <f>(Odyssee!O18*1000000000)/'Eurostat population'!C18</f>
        <v>453.09830064036288</v>
      </c>
      <c r="E97" s="32">
        <f>(Odyssee!P18*1000000000)/'Eurostat population'!D18</f>
        <v>445.02846959599731</v>
      </c>
      <c r="F97" s="32">
        <f>(Odyssee!Q18*1000000000)/'Eurostat population'!E18</f>
        <v>434.82020431608464</v>
      </c>
      <c r="G97" s="32">
        <f>(Odyssee!R18*1000000000)/'Eurostat population'!F18</f>
        <v>434.68094418696677</v>
      </c>
      <c r="H97" s="32">
        <f>(Odyssee!S18*1000000000)/'Eurostat population'!G18</f>
        <v>397.76526411613537</v>
      </c>
      <c r="I97" s="32">
        <f>(Odyssee!T18*1000000000)/'Eurostat population'!H18</f>
        <v>396.14882397127008</v>
      </c>
      <c r="J97" s="32">
        <f>(Odyssee!U18*1000000000)/'Eurostat population'!I18</f>
        <v>420.48780687918054</v>
      </c>
      <c r="K97" s="32">
        <f>(Odyssee!V18*1000000000)/'Eurostat population'!J18</f>
        <v>444.58712589415001</v>
      </c>
      <c r="M97" s="1" t="str">
        <f t="shared" si="31"/>
        <v>Latvia</v>
      </c>
      <c r="N97" s="7">
        <f t="shared" si="32"/>
        <v>100</v>
      </c>
      <c r="O97" s="7">
        <f t="shared" ref="O97:O108" si="40">(SUM(D97:F97)/3)/(SUM($C97:$E97)/3)*100</f>
        <v>101.87559312411136</v>
      </c>
      <c r="P97" s="7">
        <f t="shared" ref="P97:P108" si="41">(SUM(E97:G97)/3)/(SUM($C97:$E97)/3)*100</f>
        <v>100.46797590580611</v>
      </c>
      <c r="Q97" s="7">
        <f t="shared" ref="Q97:Q108" si="42">(SUM(F97:H97)/3)/(SUM($C97:$E97)/3)*100</f>
        <v>96.85570386263322</v>
      </c>
      <c r="R97" s="7">
        <f t="shared" ref="R97:R108" si="43">(SUM(G97:I97)/3)/(SUM($C97:$E97)/3)*100</f>
        <v>93.900095061406248</v>
      </c>
      <c r="S97" s="7">
        <f t="shared" ref="S97:S108" si="44">(SUM(H97:J97)/3)/(SUM($C97:$E97)/3)*100</f>
        <v>92.815330018889711</v>
      </c>
      <c r="T97" s="7">
        <f t="shared" ref="T97:T108" si="45">(SUM(I97:K97)/3)/(SUM($C97:$E97)/3)*100</f>
        <v>96.393870674201224</v>
      </c>
      <c r="V97" s="21" t="str">
        <f t="shared" si="33"/>
        <v>Latvia</v>
      </c>
      <c r="W97" s="21">
        <f t="shared" si="34"/>
        <v>-3.020975032716211E-2</v>
      </c>
      <c r="X97" s="21">
        <f t="shared" si="35"/>
        <v>2.0461655353580799E-3</v>
      </c>
      <c r="Y97" s="21">
        <f t="shared" si="36"/>
        <v>2.4884739240464748E-2</v>
      </c>
      <c r="Z97" s="21">
        <f t="shared" si="37"/>
        <v>1.8674802101964039E-2</v>
      </c>
      <c r="AA97" s="21">
        <f t="shared" si="38"/>
        <v>-1.2635635304986126E-3</v>
      </c>
      <c r="AB97" s="21">
        <f t="shared" si="39"/>
        <v>-4.9594271196649609E-2</v>
      </c>
    </row>
    <row r="98" spans="2:28">
      <c r="B98" s="1" t="str">
        <f>Odyssee!A19</f>
        <v>Lithuania</v>
      </c>
      <c r="C98" s="32">
        <f>(Odyssee!N19*1000000000)/'Eurostat population'!B19</f>
        <v>340.55002329744087</v>
      </c>
      <c r="D98" s="32">
        <f>(Odyssee!O19*1000000000)/'Eurostat population'!C19</f>
        <v>383.2813337404196</v>
      </c>
      <c r="E98" s="32">
        <f>(Odyssee!P19*1000000000)/'Eurostat population'!D19</f>
        <v>362.89290231422461</v>
      </c>
      <c r="F98" s="32">
        <f>(Odyssee!Q19*1000000000)/'Eurostat population'!E19</f>
        <v>366.76811674666584</v>
      </c>
      <c r="G98" s="32">
        <f>(Odyssee!R19*1000000000)/'Eurostat population'!F19</f>
        <v>360.11893437409969</v>
      </c>
      <c r="H98" s="32">
        <f>(Odyssee!S19*1000000000)/'Eurostat population'!G19</f>
        <v>373.12640906567094</v>
      </c>
      <c r="I98" s="32">
        <f>(Odyssee!T19*1000000000)/'Eurostat population'!H19</f>
        <v>373.88897851453908</v>
      </c>
      <c r="J98" s="32">
        <f>(Odyssee!U19*1000000000)/'Eurostat population'!I19</f>
        <v>382.73762036922591</v>
      </c>
      <c r="K98" s="32">
        <f>(Odyssee!V19*1000000000)/'Eurostat population'!J19</f>
        <v>402.29256922903301</v>
      </c>
      <c r="M98" s="1" t="str">
        <f t="shared" si="31"/>
        <v>Lithuania</v>
      </c>
      <c r="N98" s="7">
        <f t="shared" si="32"/>
        <v>100</v>
      </c>
      <c r="O98" s="7">
        <f t="shared" si="40"/>
        <v>102.41258012081708</v>
      </c>
      <c r="P98" s="7">
        <f t="shared" si="41"/>
        <v>100.28118393940402</v>
      </c>
      <c r="Q98" s="7">
        <f t="shared" si="42"/>
        <v>101.22286778085498</v>
      </c>
      <c r="R98" s="7">
        <f t="shared" si="43"/>
        <v>101.87812708022118</v>
      </c>
      <c r="S98" s="7">
        <f t="shared" si="44"/>
        <v>103.95949094050823</v>
      </c>
      <c r="T98" s="7">
        <f t="shared" si="45"/>
        <v>106.64335116653751</v>
      </c>
      <c r="V98" s="21" t="str">
        <f t="shared" si="33"/>
        <v>Lithuania</v>
      </c>
      <c r="W98" s="21">
        <f t="shared" si="34"/>
        <v>-1.9346229900419898E-3</v>
      </c>
      <c r="X98" s="21">
        <f t="shared" si="35"/>
        <v>4.3336610115063401E-2</v>
      </c>
      <c r="Y98" s="21">
        <f t="shared" si="36"/>
        <v>1.2573903262159902E-2</v>
      </c>
      <c r="Z98" s="21">
        <f t="shared" si="37"/>
        <v>1.5304473434733401E-2</v>
      </c>
      <c r="AA98" s="21">
        <f t="shared" si="38"/>
        <v>1.2801768011247994E-3</v>
      </c>
      <c r="AB98" s="21">
        <f t="shared" si="39"/>
        <v>-4.4016793550533118E-3</v>
      </c>
    </row>
    <row r="99" spans="2:28">
      <c r="B99" s="1" t="str">
        <f>Odyssee!A20</f>
        <v>Luxembourg</v>
      </c>
      <c r="C99" s="32">
        <f>(Odyssee!N20*1000000000)/'Eurostat population'!B20</f>
        <v>736.95490234351655</v>
      </c>
      <c r="D99" s="32">
        <f>(Odyssee!O20*1000000000)/'Eurostat population'!C20</f>
        <v>840.10628321350418</v>
      </c>
      <c r="E99" s="32">
        <f>(Odyssee!P20*1000000000)/'Eurostat population'!D20</f>
        <v>724.01224723875066</v>
      </c>
      <c r="F99" s="32">
        <f>(Odyssee!Q20*1000000000)/'Eurostat population'!E20</f>
        <v>688.96299896283142</v>
      </c>
      <c r="G99" s="32">
        <f>(Odyssee!R20*1000000000)/'Eurostat population'!F20</f>
        <v>782.27332266045698</v>
      </c>
      <c r="H99" s="32">
        <f>(Odyssee!S20*1000000000)/'Eurostat population'!G20</f>
        <v>763.82252317224379</v>
      </c>
      <c r="I99" s="32">
        <f>(Odyssee!T20*1000000000)/'Eurostat population'!H20</f>
        <v>746.20519948841559</v>
      </c>
      <c r="J99" s="32">
        <f>(Odyssee!U20*1000000000)/'Eurostat population'!I20</f>
        <v>761.85058586310049</v>
      </c>
      <c r="K99" s="32">
        <f>(Odyssee!V20*1000000000)/'Eurostat population'!J20</f>
        <v>730.89093944402453</v>
      </c>
      <c r="M99" s="1" t="str">
        <f t="shared" si="31"/>
        <v>Luxembourg</v>
      </c>
      <c r="N99" s="7">
        <f t="shared" si="32"/>
        <v>100</v>
      </c>
      <c r="O99" s="7">
        <f t="shared" si="40"/>
        <v>97.914368889897787</v>
      </c>
      <c r="P99" s="7">
        <f t="shared" si="41"/>
        <v>95.401065327795436</v>
      </c>
      <c r="Q99" s="7">
        <f t="shared" si="42"/>
        <v>97.131139447382495</v>
      </c>
      <c r="R99" s="7">
        <f t="shared" si="43"/>
        <v>99.618769772853483</v>
      </c>
      <c r="S99" s="7">
        <f t="shared" si="44"/>
        <v>98.731238914155824</v>
      </c>
      <c r="T99" s="7">
        <f t="shared" si="45"/>
        <v>97.300098853223133</v>
      </c>
      <c r="V99" s="21" t="str">
        <f t="shared" si="33"/>
        <v>Luxembourg</v>
      </c>
      <c r="W99" s="21">
        <f t="shared" si="34"/>
        <v>1.2109193723240486E-2</v>
      </c>
      <c r="X99" s="21">
        <f t="shared" si="35"/>
        <v>1.6911095359714912E-2</v>
      </c>
      <c r="Y99" s="21">
        <f t="shared" si="36"/>
        <v>-2.7077219349798898E-2</v>
      </c>
      <c r="Z99" s="21">
        <f t="shared" si="37"/>
        <v>-3.4005613421254521E-2</v>
      </c>
      <c r="AA99" s="21">
        <f t="shared" si="38"/>
        <v>-1.259600341769751E-4</v>
      </c>
      <c r="AB99" s="21">
        <f t="shared" si="39"/>
        <v>5.4591209902914439E-3</v>
      </c>
    </row>
    <row r="100" spans="2:28">
      <c r="B100" s="1" t="str">
        <f>Odyssee!A21</f>
        <v>Malta</v>
      </c>
      <c r="C100" s="32">
        <f>(Odyssee!N21*1000000000)/'Eurostat population'!B21</f>
        <v>24.153014175404021</v>
      </c>
      <c r="D100" s="32">
        <f>(Odyssee!O21*1000000000)/'Eurostat population'!C21</f>
        <v>24.09702425847432</v>
      </c>
      <c r="E100" s="32">
        <f>(Odyssee!P21*1000000000)/'Eurostat population'!D21</f>
        <v>23.949457065808318</v>
      </c>
      <c r="F100" s="32">
        <f>(Odyssee!Q21*1000000000)/'Eurostat population'!E21</f>
        <v>47.336269759934105</v>
      </c>
      <c r="G100" s="32">
        <f>(Odyssee!R21*1000000000)/'Eurostat population'!F21</f>
        <v>23.287007712656955</v>
      </c>
      <c r="H100" s="32">
        <f>(Odyssee!S21*1000000000)/'Eurostat population'!G21</f>
        <v>22.743244687746621</v>
      </c>
      <c r="I100" s="32">
        <f>(Odyssee!T21*1000000000)/'Eurostat population'!H21</f>
        <v>44.403494555021481</v>
      </c>
      <c r="J100" s="32">
        <f>(Odyssee!U21*1000000000)/'Eurostat population'!I21</f>
        <v>21.725103574431291</v>
      </c>
      <c r="K100" s="32">
        <f>(Odyssee!V21*1000000000)/'Eurostat population'!J21</f>
        <v>42.043216221954545</v>
      </c>
      <c r="M100" s="1" t="str">
        <f t="shared" si="31"/>
        <v>Malta</v>
      </c>
      <c r="N100" s="7">
        <f t="shared" si="32"/>
        <v>100</v>
      </c>
      <c r="O100" s="7">
        <f t="shared" si="40"/>
        <v>132.10999664759527</v>
      </c>
      <c r="P100" s="7">
        <f t="shared" si="41"/>
        <v>130.98808223502033</v>
      </c>
      <c r="Q100" s="7">
        <f t="shared" si="42"/>
        <v>129.31741629793365</v>
      </c>
      <c r="R100" s="7">
        <f t="shared" si="43"/>
        <v>125.25537239497405</v>
      </c>
      <c r="S100" s="7">
        <f t="shared" si="44"/>
        <v>123.09205514820403</v>
      </c>
      <c r="T100" s="7">
        <f t="shared" si="45"/>
        <v>149.82350444800096</v>
      </c>
      <c r="V100" s="21" t="str">
        <f t="shared" si="33"/>
        <v>Malta</v>
      </c>
      <c r="W100" s="21">
        <f t="shared" si="34"/>
        <v>-0.11734283721879968</v>
      </c>
      <c r="X100" s="21">
        <f t="shared" si="35"/>
        <v>0.13535391102806082</v>
      </c>
      <c r="Y100" s="21">
        <f t="shared" si="36"/>
        <v>0.14134600950405063</v>
      </c>
      <c r="Z100" s="21">
        <f t="shared" si="37"/>
        <v>0.16502189346242613</v>
      </c>
      <c r="AA100" s="21">
        <f t="shared" si="38"/>
        <v>0.15249686131383289</v>
      </c>
      <c r="AB100" s="21">
        <f t="shared" si="39"/>
        <v>-6.7570268904704522E-2</v>
      </c>
    </row>
    <row r="101" spans="2:28">
      <c r="B101" s="1" t="str">
        <f>Odyssee!A22</f>
        <v>Netherlands</v>
      </c>
      <c r="C101" s="32">
        <f>(Odyssee!N22*1000000000)/'Eurostat population'!B22</f>
        <v>492.91133767871582</v>
      </c>
      <c r="D101" s="32">
        <f>(Odyssee!O22*1000000000)/'Eurostat population'!C22</f>
        <v>455.69714187833318</v>
      </c>
      <c r="E101" s="32">
        <f>(Odyssee!P22*1000000000)/'Eurostat population'!D22</f>
        <v>444.10313521272838</v>
      </c>
      <c r="F101" s="32">
        <f>(Odyssee!Q22*1000000000)/'Eurostat population'!E22</f>
        <v>454.12354007774331</v>
      </c>
      <c r="G101" s="32">
        <f>(Odyssee!R22*1000000000)/'Eurostat population'!F22</f>
        <v>411.782102024631</v>
      </c>
      <c r="H101" s="32">
        <f>(Odyssee!S22*1000000000)/'Eurostat population'!G22</f>
        <v>400.57450786433674</v>
      </c>
      <c r="I101" s="32">
        <f>(Odyssee!T22*1000000000)/'Eurostat population'!H22</f>
        <v>404.61460900211551</v>
      </c>
      <c r="J101" s="32">
        <f>(Odyssee!U22*1000000000)/'Eurostat population'!I22</f>
        <v>408.04362284896757</v>
      </c>
      <c r="K101" s="32">
        <f>(Odyssee!V22*1000000000)/'Eurostat population'!J22</f>
        <v>413.24517125927559</v>
      </c>
      <c r="M101" s="1" t="str">
        <f t="shared" si="31"/>
        <v>Netherlands</v>
      </c>
      <c r="N101" s="7">
        <f t="shared" si="32"/>
        <v>100</v>
      </c>
      <c r="O101" s="7">
        <f t="shared" si="40"/>
        <v>97.214944056642722</v>
      </c>
      <c r="P101" s="7">
        <f t="shared" si="41"/>
        <v>94.061739948341994</v>
      </c>
      <c r="Q101" s="7">
        <f t="shared" si="42"/>
        <v>90.936281175199838</v>
      </c>
      <c r="R101" s="7">
        <f t="shared" si="43"/>
        <v>87.381422398222398</v>
      </c>
      <c r="S101" s="7">
        <f t="shared" si="44"/>
        <v>87.112990718898644</v>
      </c>
      <c r="T101" s="7">
        <f t="shared" si="45"/>
        <v>88.022774428646301</v>
      </c>
      <c r="V101" s="21" t="str">
        <f t="shared" si="33"/>
        <v>Netherlands</v>
      </c>
      <c r="W101" s="21">
        <f t="shared" si="34"/>
        <v>-1.2419413415737934E-2</v>
      </c>
      <c r="X101" s="21">
        <f t="shared" si="35"/>
        <v>-8.9218466078208047E-3</v>
      </c>
      <c r="Y101" s="21">
        <f t="shared" si="36"/>
        <v>-9.5335958259841203E-3</v>
      </c>
      <c r="Z101" s="21">
        <f t="shared" si="37"/>
        <v>-5.0073543643301965E-3</v>
      </c>
      <c r="AA101" s="21">
        <f t="shared" si="38"/>
        <v>-4.2748811787182928E-2</v>
      </c>
      <c r="AB101" s="21">
        <f t="shared" si="39"/>
        <v>-5.569231673680175E-2</v>
      </c>
    </row>
    <row r="102" spans="2:28">
      <c r="B102" s="1" t="str">
        <f>Odyssee!A23</f>
        <v>Poland</v>
      </c>
      <c r="C102" s="32">
        <f>(Odyssee!N23*1000000000)/'Eurostat population'!B23</f>
        <v>377.66745060715959</v>
      </c>
      <c r="D102" s="32">
        <f>(Odyssee!O23*1000000000)/'Eurostat population'!C23</f>
        <v>399.8663469067028</v>
      </c>
      <c r="E102" s="32">
        <f>(Odyssee!P23*1000000000)/'Eurostat population'!D23</f>
        <v>389.609106733244</v>
      </c>
      <c r="F102" s="32">
        <f>(Odyssee!Q23*1000000000)/'Eurostat population'!E23</f>
        <v>386.20654141927224</v>
      </c>
      <c r="G102" s="32">
        <f>(Odyssee!R23*1000000000)/'Eurostat population'!F23</f>
        <v>396.39268453223661</v>
      </c>
      <c r="H102" s="32">
        <f>(Odyssee!S23*1000000000)/'Eurostat population'!G23</f>
        <v>373.36589273363666</v>
      </c>
      <c r="I102" s="32">
        <f>(Odyssee!T23*1000000000)/'Eurostat population'!H23</f>
        <v>377.43095627598012</v>
      </c>
      <c r="J102" s="32">
        <f>(Odyssee!U23*1000000000)/'Eurostat population'!I23</f>
        <v>376.58371887956918</v>
      </c>
      <c r="K102" s="32">
        <f>(Odyssee!V23*1000000000)/'Eurostat population'!J23</f>
        <v>383.39310640762318</v>
      </c>
      <c r="M102" s="1" t="str">
        <f t="shared" si="31"/>
        <v>Poland</v>
      </c>
      <c r="N102" s="7">
        <f t="shared" si="32"/>
        <v>100</v>
      </c>
      <c r="O102" s="7">
        <f t="shared" si="40"/>
        <v>100.73162341826696</v>
      </c>
      <c r="P102" s="7">
        <f t="shared" si="41"/>
        <v>100.43400241900233</v>
      </c>
      <c r="Q102" s="7">
        <f t="shared" si="42"/>
        <v>99.042295033342867</v>
      </c>
      <c r="R102" s="7">
        <f t="shared" si="43"/>
        <v>98.290408943699632</v>
      </c>
      <c r="S102" s="7">
        <f t="shared" si="44"/>
        <v>96.593190412825237</v>
      </c>
      <c r="T102" s="7">
        <f t="shared" si="45"/>
        <v>97.452315172740953</v>
      </c>
      <c r="V102" s="21" t="str">
        <f t="shared" si="33"/>
        <v>Poland</v>
      </c>
      <c r="W102" s="21">
        <f t="shared" si="34"/>
        <v>-1.5693698169201853E-2</v>
      </c>
      <c r="X102" s="21">
        <f t="shared" si="35"/>
        <v>-5.4922363263700813E-3</v>
      </c>
      <c r="Y102" s="21">
        <f t="shared" si="36"/>
        <v>5.4772469652870637E-3</v>
      </c>
      <c r="Z102" s="21">
        <f t="shared" si="37"/>
        <v>-9.9035284475768037E-4</v>
      </c>
      <c r="AA102" s="21">
        <f t="shared" si="38"/>
        <v>8.7789858839653068E-3</v>
      </c>
      <c r="AB102" s="21">
        <f t="shared" si="39"/>
        <v>-1.7530143154019129E-2</v>
      </c>
    </row>
    <row r="103" spans="2:28">
      <c r="B103" s="1" t="str">
        <f>Odyssee!A24</f>
        <v>Portugal</v>
      </c>
      <c r="C103" s="32">
        <f>(Odyssee!N24*1000000000)/'Eurostat population'!B24</f>
        <v>54.854225368963235</v>
      </c>
      <c r="D103" s="32">
        <f>(Odyssee!O24*1000000000)/'Eurostat population'!C24</f>
        <v>60.533139955173318</v>
      </c>
      <c r="E103" s="32">
        <f>(Odyssee!P24*1000000000)/'Eurostat population'!D24</f>
        <v>50.273192114355766</v>
      </c>
      <c r="F103" s="32">
        <f>(Odyssee!Q24*1000000000)/'Eurostat population'!E24</f>
        <v>50.537369571869334</v>
      </c>
      <c r="G103" s="32">
        <f>(Odyssee!R24*1000000000)/'Eurostat population'!F24</f>
        <v>57.541256361545521</v>
      </c>
      <c r="H103" s="32">
        <f>(Odyssee!S24*1000000000)/'Eurostat population'!G24</f>
        <v>60.723933384110111</v>
      </c>
      <c r="I103" s="32">
        <f>(Odyssee!T24*1000000000)/'Eurostat population'!H24</f>
        <v>56.085629217905243</v>
      </c>
      <c r="J103" s="32">
        <f>(Odyssee!U24*1000000000)/'Eurostat population'!I24</f>
        <v>64.018170296674754</v>
      </c>
      <c r="K103" s="32">
        <f>(Odyssee!V24*1000000000)/'Eurostat population'!J24</f>
        <v>53.444617335082299</v>
      </c>
      <c r="M103" s="1" t="str">
        <f t="shared" si="31"/>
        <v>Portugal</v>
      </c>
      <c r="N103" s="7">
        <f t="shared" si="32"/>
        <v>100</v>
      </c>
      <c r="O103" s="7">
        <f t="shared" si="40"/>
        <v>97.394155939203145</v>
      </c>
      <c r="P103" s="7">
        <f t="shared" si="41"/>
        <v>95.588123386923073</v>
      </c>
      <c r="Q103" s="7">
        <f t="shared" si="42"/>
        <v>101.89665055316455</v>
      </c>
      <c r="R103" s="7">
        <f t="shared" si="43"/>
        <v>105.24582414754649</v>
      </c>
      <c r="S103" s="7">
        <f t="shared" si="44"/>
        <v>109.15557432301237</v>
      </c>
      <c r="T103" s="7">
        <f t="shared" si="45"/>
        <v>104.7614589333364</v>
      </c>
      <c r="V103" s="21" t="str">
        <f t="shared" si="33"/>
        <v>Portugal</v>
      </c>
      <c r="W103" s="21">
        <f t="shared" si="34"/>
        <v>4.3051834046316628E-2</v>
      </c>
      <c r="X103" s="21">
        <f t="shared" si="35"/>
        <v>3.5497982488095214E-2</v>
      </c>
      <c r="Y103" s="21">
        <f t="shared" si="36"/>
        <v>-4.6334930175151334E-2</v>
      </c>
      <c r="Z103" s="21">
        <f t="shared" si="37"/>
        <v>-1.6741952765108481E-2</v>
      </c>
      <c r="AA103" s="21">
        <f t="shared" si="38"/>
        <v>-2.1277861548454458E-2</v>
      </c>
      <c r="AB103" s="21">
        <f t="shared" si="39"/>
        <v>5.7094168297721737E-2</v>
      </c>
    </row>
    <row r="104" spans="2:28">
      <c r="B104" s="1" t="str">
        <f>Odyssee!A25</f>
        <v>Romania</v>
      </c>
      <c r="C104" s="32">
        <f>(Odyssee!N25*1000000000)/'Eurostat population'!B25</f>
        <v>204.9797969251355</v>
      </c>
      <c r="D104" s="32">
        <f>(Odyssee!O25*1000000000)/'Eurostat population'!C25</f>
        <v>200.50438983320956</v>
      </c>
      <c r="E104" s="32">
        <f>(Odyssee!P25*1000000000)/'Eurostat population'!D25</f>
        <v>204.51835281018171</v>
      </c>
      <c r="F104" s="32">
        <f>(Odyssee!Q25*1000000000)/'Eurostat population'!E25</f>
        <v>217.28191414277489</v>
      </c>
      <c r="G104" s="32">
        <f>(Odyssee!R25*1000000000)/'Eurostat population'!F25</f>
        <v>226.09563765261393</v>
      </c>
      <c r="H104" s="32">
        <f>(Odyssee!S25*1000000000)/'Eurostat population'!G25</f>
        <v>229.98747851542026</v>
      </c>
      <c r="I104" s="32">
        <f>(Odyssee!T25*1000000000)/'Eurostat population'!H25</f>
        <v>224.68970427747965</v>
      </c>
      <c r="J104" s="32">
        <f>(Odyssee!U25*1000000000)/'Eurostat population'!I25</f>
        <v>227.5509878385451</v>
      </c>
      <c r="K104" s="32">
        <f>(Odyssee!V25*1000000000)/'Eurostat population'!J25</f>
        <v>247.81585397829696</v>
      </c>
      <c r="M104" s="1" t="str">
        <f t="shared" si="31"/>
        <v>Romania</v>
      </c>
      <c r="N104" s="7">
        <f t="shared" si="32"/>
        <v>100</v>
      </c>
      <c r="O104" s="7">
        <f t="shared" si="40"/>
        <v>102.01673213136799</v>
      </c>
      <c r="P104" s="7">
        <f t="shared" si="41"/>
        <v>106.2120011932814</v>
      </c>
      <c r="Q104" s="7">
        <f t="shared" si="42"/>
        <v>110.38725031982662</v>
      </c>
      <c r="R104" s="7">
        <f t="shared" si="43"/>
        <v>111.60163708942015</v>
      </c>
      <c r="S104" s="7">
        <f t="shared" si="44"/>
        <v>111.84021809384687</v>
      </c>
      <c r="T104" s="7">
        <f t="shared" si="45"/>
        <v>114.76289042820915</v>
      </c>
      <c r="V104" s="21" t="str">
        <f t="shared" si="33"/>
        <v>Romania</v>
      </c>
      <c r="W104" s="21">
        <f t="shared" si="34"/>
        <v>2.8468186384973837E-2</v>
      </c>
      <c r="X104" s="21">
        <f t="shared" si="35"/>
        <v>6.8325086242910782E-3</v>
      </c>
      <c r="Y104" s="21">
        <f t="shared" si="36"/>
        <v>6.7554391233037858E-3</v>
      </c>
      <c r="Z104" s="21">
        <f t="shared" si="37"/>
        <v>3.3212565721650655E-2</v>
      </c>
      <c r="AA104" s="21">
        <f t="shared" si="38"/>
        <v>4.1866714420334405E-2</v>
      </c>
      <c r="AB104" s="21">
        <f t="shared" si="39"/>
        <v>1.7412345874622925E-2</v>
      </c>
    </row>
    <row r="105" spans="2:28">
      <c r="B105" s="1" t="str">
        <f>Odyssee!A26</f>
        <v>Slovakia</v>
      </c>
      <c r="C105" s="32">
        <f>(Odyssee!N26*1000000000)/'Eurostat population'!B26</f>
        <v>281.98226108960171</v>
      </c>
      <c r="D105" s="32">
        <f>(Odyssee!O26*1000000000)/'Eurostat population'!C26</f>
        <v>268.89467228786344</v>
      </c>
      <c r="E105" s="32">
        <f>(Odyssee!P26*1000000000)/'Eurostat population'!D26</f>
        <v>246.09932568784762</v>
      </c>
      <c r="F105" s="32">
        <f>(Odyssee!Q26*1000000000)/'Eurostat population'!E26</f>
        <v>258.74005421713019</v>
      </c>
      <c r="G105" s="32">
        <f>(Odyssee!R26*1000000000)/'Eurostat population'!F26</f>
        <v>269.57417804340474</v>
      </c>
      <c r="H105" s="32">
        <f>(Odyssee!S26*1000000000)/'Eurostat population'!G26</f>
        <v>247.17095320740282</v>
      </c>
      <c r="I105" s="32">
        <f>(Odyssee!T26*1000000000)/'Eurostat population'!H26</f>
        <v>245.10472421848451</v>
      </c>
      <c r="J105" s="32">
        <f>(Odyssee!U26*1000000000)/'Eurostat population'!I26</f>
        <v>250.21419991341853</v>
      </c>
      <c r="K105" s="32">
        <f>(Odyssee!V26*1000000000)/'Eurostat population'!J26</f>
        <v>268.2285159981775</v>
      </c>
      <c r="M105" s="1" t="str">
        <f t="shared" si="31"/>
        <v>Slovakia</v>
      </c>
      <c r="N105" s="7">
        <f t="shared" si="32"/>
        <v>100</v>
      </c>
      <c r="O105" s="7">
        <f t="shared" si="40"/>
        <v>97.083701476913546</v>
      </c>
      <c r="P105" s="7">
        <f t="shared" si="41"/>
        <v>97.168961953347079</v>
      </c>
      <c r="Q105" s="7">
        <f t="shared" si="42"/>
        <v>97.303423614828944</v>
      </c>
      <c r="R105" s="7">
        <f t="shared" si="43"/>
        <v>95.592540781927866</v>
      </c>
      <c r="S105" s="7">
        <f t="shared" si="44"/>
        <v>93.163362006553612</v>
      </c>
      <c r="T105" s="7">
        <f t="shared" si="45"/>
        <v>95.805543947515176</v>
      </c>
      <c r="V105" s="21" t="str">
        <f t="shared" si="33"/>
        <v>Slovakia</v>
      </c>
      <c r="W105" s="21">
        <f t="shared" si="34"/>
        <v>1.5637501274635035E-2</v>
      </c>
      <c r="X105" s="21">
        <f t="shared" si="35"/>
        <v>-1.5266320274581968E-2</v>
      </c>
      <c r="Y105" s="21">
        <f t="shared" si="36"/>
        <v>-1.5750871059209359E-2</v>
      </c>
      <c r="Z105" s="21">
        <f t="shared" si="37"/>
        <v>3.2714980985761866E-3</v>
      </c>
      <c r="AA105" s="21">
        <f t="shared" si="38"/>
        <v>1.1066869375181865E-2</v>
      </c>
      <c r="AB105" s="21">
        <f t="shared" si="39"/>
        <v>-4.2172235467604069E-2</v>
      </c>
    </row>
    <row r="106" spans="2:28">
      <c r="B106" s="1" t="str">
        <f>Odyssee!A27</f>
        <v>Slovenia</v>
      </c>
      <c r="C106" s="32">
        <f>(Odyssee!N27*1000000000)/'Eurostat population'!B27</f>
        <v>434.78770635317659</v>
      </c>
      <c r="D106" s="32">
        <f>(Odyssee!O27*1000000000)/'Eurostat population'!C27</f>
        <v>443.86151715768642</v>
      </c>
      <c r="E106" s="32">
        <f>(Odyssee!P27*1000000000)/'Eurostat population'!D27</f>
        <v>428.12051203213241</v>
      </c>
      <c r="F106" s="32">
        <f>(Odyssee!Q27*1000000000)/'Eurostat population'!E27</f>
        <v>412.85765008225582</v>
      </c>
      <c r="G106" s="32">
        <f>(Odyssee!R27*1000000000)/'Eurostat population'!F27</f>
        <v>388.1450789268759</v>
      </c>
      <c r="H106" s="32">
        <f>(Odyssee!S27*1000000000)/'Eurostat population'!G27</f>
        <v>382.96085946112072</v>
      </c>
      <c r="I106" s="32">
        <f>(Odyssee!T27*1000000000)/'Eurostat population'!H27</f>
        <v>392.40611804738717</v>
      </c>
      <c r="J106" s="32">
        <f>(Odyssee!U27*1000000000)/'Eurostat population'!I27</f>
        <v>367.8792968664913</v>
      </c>
      <c r="K106" s="32">
        <f>(Odyssee!V27*1000000000)/'Eurostat population'!J27</f>
        <v>377.38039944263818</v>
      </c>
      <c r="M106" s="1" t="str">
        <f t="shared" si="31"/>
        <v>Slovenia</v>
      </c>
      <c r="N106" s="7">
        <f t="shared" si="32"/>
        <v>100</v>
      </c>
      <c r="O106" s="7">
        <f t="shared" si="40"/>
        <v>98.321811741239287</v>
      </c>
      <c r="P106" s="7">
        <f t="shared" si="41"/>
        <v>94.058134926925945</v>
      </c>
      <c r="Q106" s="7">
        <f t="shared" si="42"/>
        <v>90.602311659619659</v>
      </c>
      <c r="R106" s="7">
        <f t="shared" si="43"/>
        <v>89.037266841194125</v>
      </c>
      <c r="S106" s="7">
        <f t="shared" si="44"/>
        <v>87.486436460816236</v>
      </c>
      <c r="T106" s="7">
        <f t="shared" si="45"/>
        <v>87.059394123769479</v>
      </c>
      <c r="V106" s="21" t="str">
        <f t="shared" si="33"/>
        <v>Slovenia</v>
      </c>
      <c r="W106" s="21">
        <f t="shared" si="34"/>
        <v>-2.6803279828200854E-2</v>
      </c>
      <c r="X106" s="21">
        <f t="shared" si="35"/>
        <v>-5.3008150546707267E-4</v>
      </c>
      <c r="Y106" s="21">
        <f t="shared" si="36"/>
        <v>-9.4667785960346196E-3</v>
      </c>
      <c r="Z106" s="21">
        <f t="shared" si="37"/>
        <v>-3.0868989706899663E-2</v>
      </c>
      <c r="AA106" s="21">
        <f t="shared" si="38"/>
        <v>-3.1578665487607571E-2</v>
      </c>
      <c r="AB106" s="21">
        <f t="shared" si="39"/>
        <v>-4.4641856219499787E-2</v>
      </c>
    </row>
    <row r="107" spans="2:28">
      <c r="B107" s="1" t="str">
        <f>Odyssee!A28</f>
        <v>Spain</v>
      </c>
      <c r="C107" s="32">
        <f>(Odyssee!N28*1000000000)/'Eurostat population'!B28</f>
        <v>150.36585043967168</v>
      </c>
      <c r="D107" s="32">
        <f>(Odyssee!O28*1000000000)/'Eurostat population'!C28</f>
        <v>161.14110530884085</v>
      </c>
      <c r="E107" s="32">
        <f>(Odyssee!P28*1000000000)/'Eurostat population'!D28</f>
        <v>135.41736818309982</v>
      </c>
      <c r="F107" s="32">
        <f>(Odyssee!Q28*1000000000)/'Eurostat population'!E28</f>
        <v>130.97103250328658</v>
      </c>
      <c r="G107" s="32">
        <f>(Odyssee!R28*1000000000)/'Eurostat population'!F28</f>
        <v>156.5180781927769</v>
      </c>
      <c r="H107" s="32">
        <f>(Odyssee!S28*1000000000)/'Eurostat population'!G28</f>
        <v>158.88200460004308</v>
      </c>
      <c r="I107" s="32">
        <f>(Odyssee!T28*1000000000)/'Eurostat population'!H28</f>
        <v>148.57849463240808</v>
      </c>
      <c r="J107" s="32">
        <f>(Odyssee!U28*1000000000)/'Eurostat population'!I28</f>
        <v>150.44696503767278</v>
      </c>
      <c r="K107" s="32">
        <f>(Odyssee!V28*1000000000)/'Eurostat population'!J28</f>
        <v>136.95269368909771</v>
      </c>
      <c r="M107" s="1" t="str">
        <f t="shared" si="31"/>
        <v>Spain</v>
      </c>
      <c r="N107" s="7">
        <f t="shared" si="32"/>
        <v>100</v>
      </c>
      <c r="O107" s="7">
        <f t="shared" si="40"/>
        <v>95.660379867945437</v>
      </c>
      <c r="P107" s="7">
        <f t="shared" si="41"/>
        <v>94.625970490672103</v>
      </c>
      <c r="Q107" s="7">
        <f t="shared" si="42"/>
        <v>99.876218722973235</v>
      </c>
      <c r="R107" s="7">
        <f t="shared" si="43"/>
        <v>103.81591526359288</v>
      </c>
      <c r="S107" s="7">
        <f t="shared" si="44"/>
        <v>102.45749442364034</v>
      </c>
      <c r="T107" s="7">
        <f t="shared" si="45"/>
        <v>97.550777617977971</v>
      </c>
      <c r="V107" s="21" t="str">
        <f t="shared" si="33"/>
        <v>Spain</v>
      </c>
      <c r="W107" s="21">
        <f t="shared" si="34"/>
        <v>3.6830427353980566E-2</v>
      </c>
      <c r="X107" s="21">
        <f t="shared" si="35"/>
        <v>2.303827537714076E-3</v>
      </c>
      <c r="Y107" s="21">
        <f t="shared" si="36"/>
        <v>-6.0741743835959983E-2</v>
      </c>
      <c r="Z107" s="21">
        <f t="shared" si="37"/>
        <v>-4.5812860091997698E-2</v>
      </c>
      <c r="AA107" s="21">
        <f t="shared" si="38"/>
        <v>5.290129163586732E-3</v>
      </c>
      <c r="AB107" s="21">
        <f t="shared" si="39"/>
        <v>4.1930053710146353E-2</v>
      </c>
    </row>
    <row r="108" spans="2:28">
      <c r="B108" s="1" t="str">
        <f>Odyssee!A29</f>
        <v>Sweden</v>
      </c>
      <c r="C108" s="32">
        <f>(Odyssee!N29*1000000000)/'Eurostat population'!B29</f>
        <v>448.57538239713125</v>
      </c>
      <c r="D108" s="32">
        <f>(Odyssee!O29*1000000000)/'Eurostat population'!C29</f>
        <v>502.35938981920373</v>
      </c>
      <c r="E108" s="32">
        <f>(Odyssee!P29*1000000000)/'Eurostat population'!D29</f>
        <v>466.10435359393347</v>
      </c>
      <c r="F108" s="32">
        <f>(Odyssee!Q29*1000000000)/'Eurostat population'!E29</f>
        <v>467.77417871882824</v>
      </c>
      <c r="G108" s="32">
        <f>(Odyssee!R29*1000000000)/'Eurostat population'!F29</f>
        <v>520.48427017737106</v>
      </c>
      <c r="H108" s="32">
        <f>(Odyssee!S29*1000000000)/'Eurostat population'!G29</f>
        <v>466.79329931042832</v>
      </c>
      <c r="I108" s="32">
        <f>(Odyssee!T29*1000000000)/'Eurostat population'!H29</f>
        <v>452.74513281217565</v>
      </c>
      <c r="J108" s="32">
        <f>(Odyssee!U29*1000000000)/'Eurostat population'!I29</f>
        <v>448.21725090151199</v>
      </c>
      <c r="K108" s="32">
        <f>(Odyssee!V29*1000000000)/'Eurostat population'!J29</f>
        <v>433.78409330527865</v>
      </c>
      <c r="M108" s="1" t="str">
        <f t="shared" si="31"/>
        <v>Sweden</v>
      </c>
      <c r="N108" s="7">
        <f t="shared" si="32"/>
        <v>100</v>
      </c>
      <c r="O108" s="7">
        <f t="shared" si="40"/>
        <v>101.3548529445663</v>
      </c>
      <c r="P108" s="7">
        <f t="shared" si="41"/>
        <v>102.63391998146294</v>
      </c>
      <c r="Q108" s="7">
        <f t="shared" si="42"/>
        <v>102.68253866135299</v>
      </c>
      <c r="R108" s="7">
        <f t="shared" si="43"/>
        <v>101.62194367615393</v>
      </c>
      <c r="S108" s="7">
        <f t="shared" si="44"/>
        <v>96.522083131757427</v>
      </c>
      <c r="T108" s="7">
        <f t="shared" si="45"/>
        <v>94.192633972315548</v>
      </c>
      <c r="V108" s="21" t="str">
        <f t="shared" si="33"/>
        <v>Sweden</v>
      </c>
      <c r="W108" s="21">
        <f t="shared" si="34"/>
        <v>-3.2466542300257251E-2</v>
      </c>
      <c r="X108" s="21">
        <f t="shared" si="35"/>
        <v>-3.1323520658395276E-2</v>
      </c>
      <c r="Y108" s="21">
        <f t="shared" si="36"/>
        <v>-1.9325655380701523E-2</v>
      </c>
      <c r="Z108" s="21">
        <f t="shared" si="37"/>
        <v>-8.6122510457465884E-3</v>
      </c>
      <c r="AA108" s="21">
        <f t="shared" si="38"/>
        <v>3.2780807933688871E-2</v>
      </c>
      <c r="AB108" s="21">
        <f t="shared" si="39"/>
        <v>4.1793128288860615E-3</v>
      </c>
    </row>
    <row r="110" spans="2:28">
      <c r="B1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040B-BDCF-43BA-85B4-82DB1F59B177}">
  <dimension ref="A1:K77"/>
  <sheetViews>
    <sheetView topLeftCell="A13" workbookViewId="0">
      <selection sqref="A1:K77"/>
    </sheetView>
  </sheetViews>
  <sheetFormatPr baseColWidth="10" defaultColWidth="8.83203125" defaultRowHeight="15"/>
  <sheetData>
    <row r="1" spans="1:11">
      <c r="A1" s="34" t="s">
        <v>111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3" spans="1:11">
      <c r="A3" s="34" t="s">
        <v>34</v>
      </c>
      <c r="B3" s="35">
        <v>44235.45930555556</v>
      </c>
      <c r="C3" s="33"/>
      <c r="D3" s="33"/>
      <c r="E3" s="33"/>
      <c r="F3" s="33"/>
      <c r="G3" s="33"/>
      <c r="H3" s="33"/>
      <c r="I3" s="33"/>
      <c r="J3" s="33"/>
      <c r="K3" s="33"/>
    </row>
    <row r="4" spans="1:11">
      <c r="A4" s="34" t="s">
        <v>35</v>
      </c>
      <c r="B4" s="35">
        <v>44237.921063877315</v>
      </c>
      <c r="C4" s="33"/>
      <c r="D4" s="33"/>
      <c r="E4" s="33"/>
      <c r="F4" s="33"/>
      <c r="G4" s="33"/>
      <c r="H4" s="33"/>
      <c r="I4" s="33"/>
      <c r="J4" s="33"/>
      <c r="K4" s="33"/>
    </row>
    <row r="5" spans="1:11">
      <c r="A5" s="34" t="s">
        <v>36</v>
      </c>
      <c r="B5" s="34" t="s">
        <v>37</v>
      </c>
      <c r="C5" s="33"/>
      <c r="D5" s="33"/>
      <c r="E5" s="33"/>
      <c r="F5" s="33"/>
      <c r="G5" s="33"/>
      <c r="H5" s="33"/>
      <c r="I5" s="33"/>
      <c r="J5" s="33"/>
      <c r="K5" s="33"/>
    </row>
    <row r="7" spans="1:11">
      <c r="A7" s="34" t="s">
        <v>40</v>
      </c>
      <c r="B7" s="34" t="s">
        <v>112</v>
      </c>
      <c r="C7" s="33"/>
      <c r="D7" s="33"/>
      <c r="E7" s="33"/>
      <c r="F7" s="33"/>
      <c r="G7" s="33"/>
      <c r="H7" s="33"/>
      <c r="I7" s="33"/>
      <c r="J7" s="33"/>
      <c r="K7" s="33"/>
    </row>
    <row r="8" spans="1:11">
      <c r="A8" s="34" t="s">
        <v>113</v>
      </c>
      <c r="B8" s="34" t="s">
        <v>114</v>
      </c>
      <c r="C8" s="33"/>
      <c r="D8" s="33"/>
      <c r="E8" s="33"/>
      <c r="F8" s="33"/>
      <c r="G8" s="33"/>
      <c r="H8" s="33"/>
      <c r="I8" s="33"/>
      <c r="J8" s="33"/>
      <c r="K8" s="33"/>
    </row>
    <row r="10" spans="1:11">
      <c r="A10" s="36" t="s">
        <v>42</v>
      </c>
      <c r="B10" s="36" t="s">
        <v>44</v>
      </c>
      <c r="C10" s="36" t="s">
        <v>45</v>
      </c>
      <c r="D10" s="36" t="s">
        <v>46</v>
      </c>
      <c r="E10" s="36" t="s">
        <v>47</v>
      </c>
      <c r="F10" s="36" t="s">
        <v>48</v>
      </c>
      <c r="G10" s="36" t="s">
        <v>49</v>
      </c>
      <c r="H10" s="36" t="s">
        <v>50</v>
      </c>
      <c r="I10" s="36" t="s">
        <v>51</v>
      </c>
      <c r="J10" s="36" t="s">
        <v>52</v>
      </c>
      <c r="K10" s="36" t="s">
        <v>115</v>
      </c>
    </row>
    <row r="11" spans="1:11">
      <c r="A11" s="36" t="s">
        <v>53</v>
      </c>
      <c r="B11" s="37">
        <v>2968.15</v>
      </c>
      <c r="C11" s="37">
        <v>3237.86</v>
      </c>
      <c r="D11" s="37">
        <v>3160.09</v>
      </c>
      <c r="E11" s="37">
        <v>2815.53</v>
      </c>
      <c r="F11" s="37">
        <v>2901.23</v>
      </c>
      <c r="G11" s="37">
        <v>3033.05</v>
      </c>
      <c r="H11" s="37">
        <v>3044.85</v>
      </c>
      <c r="I11" s="37">
        <v>2940.9</v>
      </c>
      <c r="J11" s="37">
        <v>2909.29</v>
      </c>
      <c r="K11" s="37">
        <v>2758.95</v>
      </c>
    </row>
    <row r="12" spans="1:11">
      <c r="A12" s="36" t="s">
        <v>3</v>
      </c>
      <c r="B12" s="37">
        <v>2404.6799999999998</v>
      </c>
      <c r="C12" s="37">
        <v>2766.54</v>
      </c>
      <c r="D12" s="37">
        <v>3021.71</v>
      </c>
      <c r="E12" s="37">
        <v>2323.21</v>
      </c>
      <c r="F12" s="37">
        <v>2632.63</v>
      </c>
      <c r="G12" s="37">
        <v>2695.22</v>
      </c>
      <c r="H12" s="37">
        <v>2584.09</v>
      </c>
      <c r="I12" s="37">
        <v>2511.15</v>
      </c>
      <c r="J12" s="37">
        <v>2532.36</v>
      </c>
      <c r="K12" s="37">
        <v>2339.71</v>
      </c>
    </row>
    <row r="13" spans="1:11">
      <c r="A13" s="36" t="s">
        <v>4</v>
      </c>
      <c r="B13" s="37">
        <v>2798.59</v>
      </c>
      <c r="C13" s="37">
        <v>2614</v>
      </c>
      <c r="D13" s="37">
        <v>2387.56</v>
      </c>
      <c r="E13" s="37">
        <v>2365.02</v>
      </c>
      <c r="F13" s="37">
        <v>2371.11</v>
      </c>
      <c r="G13" s="37">
        <v>2420.17</v>
      </c>
      <c r="H13" s="37">
        <v>2527.59</v>
      </c>
      <c r="I13" s="37">
        <v>2352.1</v>
      </c>
      <c r="J13" s="37">
        <v>2152.56</v>
      </c>
      <c r="K13" s="37">
        <v>2247.42</v>
      </c>
    </row>
    <row r="14" spans="1:11">
      <c r="A14" s="36" t="s">
        <v>54</v>
      </c>
      <c r="B14" s="37">
        <v>3234.6</v>
      </c>
      <c r="C14" s="37">
        <v>3399.61</v>
      </c>
      <c r="D14" s="37">
        <v>3514.82</v>
      </c>
      <c r="E14" s="37">
        <v>2919.87</v>
      </c>
      <c r="F14" s="37">
        <v>3090.62</v>
      </c>
      <c r="G14" s="37">
        <v>3247.67</v>
      </c>
      <c r="H14" s="37">
        <v>3311.5</v>
      </c>
      <c r="I14" s="37">
        <v>2995.64</v>
      </c>
      <c r="J14" s="37">
        <v>2998.07</v>
      </c>
      <c r="K14" s="37">
        <v>3078.64</v>
      </c>
    </row>
    <row r="15" spans="1:11">
      <c r="A15" s="36" t="s">
        <v>7</v>
      </c>
      <c r="B15" s="37">
        <v>3148.45</v>
      </c>
      <c r="C15" s="37">
        <v>3424.15</v>
      </c>
      <c r="D15" s="37">
        <v>3396.28</v>
      </c>
      <c r="E15" s="37">
        <v>2834.98</v>
      </c>
      <c r="F15" s="37">
        <v>3114.15</v>
      </c>
      <c r="G15" s="37">
        <v>3141.46</v>
      </c>
      <c r="H15" s="37">
        <v>3112.11</v>
      </c>
      <c r="I15" s="37">
        <v>3048.54</v>
      </c>
      <c r="J15" s="37">
        <v>3026.8</v>
      </c>
      <c r="K15" s="37">
        <v>2920.71</v>
      </c>
    </row>
    <row r="16" spans="1:11">
      <c r="A16" s="36" t="s">
        <v>55</v>
      </c>
      <c r="B16" s="37">
        <v>2873.02</v>
      </c>
      <c r="C16" s="37">
        <v>3130.93</v>
      </c>
      <c r="D16" s="37">
        <v>3289.06</v>
      </c>
      <c r="E16" s="37">
        <v>2659</v>
      </c>
      <c r="F16" s="37">
        <v>2908.42</v>
      </c>
      <c r="G16" s="37">
        <v>3009.02</v>
      </c>
      <c r="H16" s="37">
        <v>2965.83</v>
      </c>
      <c r="I16" s="37">
        <v>2774.95</v>
      </c>
      <c r="J16" s="37">
        <v>2800.81</v>
      </c>
      <c r="K16" s="37">
        <v>2741.03</v>
      </c>
    </row>
    <row r="17" spans="1:11">
      <c r="A17" s="36" t="s">
        <v>8</v>
      </c>
      <c r="B17" s="37">
        <v>4084</v>
      </c>
      <c r="C17" s="37">
        <v>4579.62</v>
      </c>
      <c r="D17" s="37">
        <v>4154.32</v>
      </c>
      <c r="E17" s="37">
        <v>4143.17</v>
      </c>
      <c r="F17" s="37">
        <v>3795.56</v>
      </c>
      <c r="G17" s="37">
        <v>4208.45</v>
      </c>
      <c r="H17" s="37">
        <v>4209.57</v>
      </c>
      <c r="I17" s="37">
        <v>4064.64</v>
      </c>
      <c r="J17" s="37">
        <v>3883.05</v>
      </c>
      <c r="K17" s="37">
        <v>3553.49</v>
      </c>
    </row>
    <row r="18" spans="1:11">
      <c r="A18" s="36" t="s">
        <v>14</v>
      </c>
      <c r="B18" s="37">
        <v>2766.1</v>
      </c>
      <c r="C18" s="37">
        <v>2861.13</v>
      </c>
      <c r="D18" s="37">
        <v>2835.61</v>
      </c>
      <c r="E18" s="37">
        <v>2629.47</v>
      </c>
      <c r="F18" s="37">
        <v>2912.09</v>
      </c>
      <c r="G18" s="37">
        <v>2744.05</v>
      </c>
      <c r="H18" s="37">
        <v>2668.92</v>
      </c>
      <c r="I18" s="37">
        <v>2754.34</v>
      </c>
      <c r="J18" s="37">
        <v>2706.58</v>
      </c>
      <c r="K18" s="37">
        <v>2744.36</v>
      </c>
    </row>
    <row r="19" spans="1:11">
      <c r="A19" s="36" t="s">
        <v>12</v>
      </c>
      <c r="B19" s="37">
        <v>1796.64</v>
      </c>
      <c r="C19" s="37">
        <v>1654.99</v>
      </c>
      <c r="D19" s="37">
        <v>1439.27</v>
      </c>
      <c r="E19" s="37">
        <v>1397.47</v>
      </c>
      <c r="F19" s="37">
        <v>1572.95</v>
      </c>
      <c r="G19" s="37">
        <v>1458.36</v>
      </c>
      <c r="H19" s="37">
        <v>1612.13</v>
      </c>
      <c r="I19" s="37">
        <v>1371.74</v>
      </c>
      <c r="J19" s="37">
        <v>1448.99</v>
      </c>
      <c r="K19" s="37">
        <v>1489.06</v>
      </c>
    </row>
    <row r="20" spans="1:11">
      <c r="A20" s="36" t="s">
        <v>26</v>
      </c>
      <c r="B20" s="37">
        <v>1572.46</v>
      </c>
      <c r="C20" s="37">
        <v>1873.15</v>
      </c>
      <c r="D20" s="37">
        <v>1921.25</v>
      </c>
      <c r="E20" s="37">
        <v>1554.36</v>
      </c>
      <c r="F20" s="37">
        <v>1610.6</v>
      </c>
      <c r="G20" s="37">
        <v>1724.77</v>
      </c>
      <c r="H20" s="37">
        <v>1606.48</v>
      </c>
      <c r="I20" s="37">
        <v>1796.63</v>
      </c>
      <c r="J20" s="37">
        <v>1670.72</v>
      </c>
      <c r="K20" s="37">
        <v>1553.94</v>
      </c>
    </row>
    <row r="21" spans="1:11">
      <c r="A21" s="36" t="s">
        <v>9</v>
      </c>
      <c r="B21" s="37">
        <v>2057.4899999999998</v>
      </c>
      <c r="C21" s="37">
        <v>2439.2800000000002</v>
      </c>
      <c r="D21" s="37">
        <v>2637.51</v>
      </c>
      <c r="E21" s="37">
        <v>2080.89</v>
      </c>
      <c r="F21" s="37">
        <v>2255.6999999999998</v>
      </c>
      <c r="G21" s="37">
        <v>2397.9</v>
      </c>
      <c r="H21" s="37">
        <v>2336</v>
      </c>
      <c r="I21" s="37">
        <v>2181.92</v>
      </c>
      <c r="J21" s="37">
        <v>2246.9499999999998</v>
      </c>
      <c r="K21" s="37">
        <v>2037.95</v>
      </c>
    </row>
    <row r="22" spans="1:11">
      <c r="A22" s="36" t="s">
        <v>5</v>
      </c>
      <c r="B22" s="37">
        <v>2359.44</v>
      </c>
      <c r="C22" s="37">
        <v>2355.0700000000002</v>
      </c>
      <c r="D22" s="37">
        <v>2290</v>
      </c>
      <c r="E22" s="37">
        <v>1885.28</v>
      </c>
      <c r="F22" s="37">
        <v>2246.21</v>
      </c>
      <c r="G22" s="37">
        <v>2264.65</v>
      </c>
      <c r="H22" s="37">
        <v>2323.2199999999998</v>
      </c>
      <c r="I22" s="37">
        <v>2139.52</v>
      </c>
      <c r="J22" s="37">
        <v>2076.4699999999998</v>
      </c>
      <c r="K22" s="37">
        <v>2137.64</v>
      </c>
    </row>
    <row r="23" spans="1:11">
      <c r="A23" s="36" t="s">
        <v>15</v>
      </c>
      <c r="B23" s="37">
        <v>1856.24</v>
      </c>
      <c r="C23" s="37">
        <v>1952.79</v>
      </c>
      <c r="D23" s="37">
        <v>1932.55</v>
      </c>
      <c r="E23" s="37">
        <v>1631.87</v>
      </c>
      <c r="F23" s="37">
        <v>1808.06</v>
      </c>
      <c r="G23" s="37">
        <v>1766.12</v>
      </c>
      <c r="H23" s="37">
        <v>1879.86</v>
      </c>
      <c r="I23" s="37">
        <v>1746.84</v>
      </c>
      <c r="J23" s="37">
        <v>1813.91</v>
      </c>
      <c r="K23" s="37">
        <v>1750.4</v>
      </c>
    </row>
    <row r="24" spans="1:11">
      <c r="A24" s="36" t="s">
        <v>6</v>
      </c>
      <c r="B24" s="37">
        <v>794.38</v>
      </c>
      <c r="C24" s="37">
        <v>817.04</v>
      </c>
      <c r="D24" s="37">
        <v>707.11</v>
      </c>
      <c r="E24" s="37">
        <v>523.15</v>
      </c>
      <c r="F24" s="37">
        <v>749.52</v>
      </c>
      <c r="G24" s="37">
        <v>677.81</v>
      </c>
      <c r="H24" s="37">
        <v>720.83</v>
      </c>
      <c r="I24" s="37">
        <v>470.75</v>
      </c>
      <c r="J24" s="37">
        <v>693.06</v>
      </c>
      <c r="K24" s="37">
        <v>630.45000000000005</v>
      </c>
    </row>
    <row r="25" spans="1:11">
      <c r="A25" s="36" t="s">
        <v>16</v>
      </c>
      <c r="B25" s="37">
        <v>3937.92</v>
      </c>
      <c r="C25" s="37">
        <v>4322.0200000000004</v>
      </c>
      <c r="D25" s="37">
        <v>4036.79</v>
      </c>
      <c r="E25" s="37">
        <v>3939.85</v>
      </c>
      <c r="F25" s="37">
        <v>3657.39</v>
      </c>
      <c r="G25" s="37">
        <v>4002.81</v>
      </c>
      <c r="H25" s="37">
        <v>3997.38</v>
      </c>
      <c r="I25" s="37">
        <v>3862.19</v>
      </c>
      <c r="J25" s="37">
        <v>3622.92</v>
      </c>
      <c r="K25" s="37">
        <v>3403.51</v>
      </c>
    </row>
    <row r="26" spans="1:11">
      <c r="A26" s="36" t="s">
        <v>17</v>
      </c>
      <c r="B26" s="37">
        <v>3767.86</v>
      </c>
      <c r="C26" s="37">
        <v>4081.27</v>
      </c>
      <c r="D26" s="37">
        <v>3873.17</v>
      </c>
      <c r="E26" s="37">
        <v>3729.28</v>
      </c>
      <c r="F26" s="37">
        <v>3523.32</v>
      </c>
      <c r="G26" s="37">
        <v>3829.94</v>
      </c>
      <c r="H26" s="37">
        <v>3761.5</v>
      </c>
      <c r="I26" s="37">
        <v>3687.57</v>
      </c>
      <c r="J26" s="37">
        <v>3391.36</v>
      </c>
      <c r="K26" s="37">
        <v>3305.64</v>
      </c>
    </row>
    <row r="27" spans="1:11">
      <c r="A27" s="36" t="s">
        <v>18</v>
      </c>
      <c r="B27" s="37">
        <v>2633.71</v>
      </c>
      <c r="C27" s="37">
        <v>2921.04</v>
      </c>
      <c r="D27" s="37">
        <v>3204.69</v>
      </c>
      <c r="E27" s="37">
        <v>2515.66</v>
      </c>
      <c r="F27" s="37">
        <v>2850.7</v>
      </c>
      <c r="G27" s="37">
        <v>2962.58</v>
      </c>
      <c r="H27" s="37">
        <v>2871.62</v>
      </c>
      <c r="I27" s="37">
        <v>2666.78</v>
      </c>
      <c r="J27" s="37">
        <v>2753.6</v>
      </c>
      <c r="K27" s="37">
        <v>2567.27</v>
      </c>
    </row>
    <row r="28" spans="1:11">
      <c r="A28" s="36" t="s">
        <v>13</v>
      </c>
      <c r="B28" s="37">
        <v>2815.26</v>
      </c>
      <c r="C28" s="37">
        <v>2768.77</v>
      </c>
      <c r="D28" s="37">
        <v>2688.69</v>
      </c>
      <c r="E28" s="37">
        <v>2277.6799999999998</v>
      </c>
      <c r="F28" s="37">
        <v>2598.04</v>
      </c>
      <c r="G28" s="37">
        <v>2707.02</v>
      </c>
      <c r="H28" s="37">
        <v>2742.93</v>
      </c>
      <c r="I28" s="37">
        <v>2468.6999999999998</v>
      </c>
      <c r="J28" s="37">
        <v>2381.2199999999998</v>
      </c>
      <c r="K28" s="37">
        <v>2546.56</v>
      </c>
    </row>
    <row r="29" spans="1:11">
      <c r="A29" s="36" t="s">
        <v>19</v>
      </c>
      <c r="B29" s="37">
        <v>549.19000000000005</v>
      </c>
      <c r="C29" s="37">
        <v>662.36</v>
      </c>
      <c r="D29" s="37">
        <v>460.65</v>
      </c>
      <c r="E29" s="37">
        <v>374.61</v>
      </c>
      <c r="F29" s="37">
        <v>543.9</v>
      </c>
      <c r="G29" s="37">
        <v>322.36</v>
      </c>
      <c r="H29" s="37">
        <v>534.15</v>
      </c>
      <c r="I29" s="37">
        <v>365.57</v>
      </c>
      <c r="J29" s="37">
        <v>515.23</v>
      </c>
      <c r="K29" s="37">
        <v>401.93</v>
      </c>
    </row>
    <row r="30" spans="1:11">
      <c r="A30" s="36" t="s">
        <v>20</v>
      </c>
      <c r="B30" s="37">
        <v>2516.5700000000002</v>
      </c>
      <c r="C30" s="37">
        <v>2817.13</v>
      </c>
      <c r="D30" s="37">
        <v>3012.96</v>
      </c>
      <c r="E30" s="37">
        <v>2282.08</v>
      </c>
      <c r="F30" s="37">
        <v>2625.49</v>
      </c>
      <c r="G30" s="37">
        <v>2679.86</v>
      </c>
      <c r="H30" s="37">
        <v>2538.98</v>
      </c>
      <c r="I30" s="37">
        <v>2528.64</v>
      </c>
      <c r="J30" s="37">
        <v>2514.41</v>
      </c>
      <c r="K30" s="37">
        <v>2386.31</v>
      </c>
    </row>
    <row r="31" spans="1:11">
      <c r="A31" s="36" t="s">
        <v>2</v>
      </c>
      <c r="B31" s="37">
        <v>3409.28</v>
      </c>
      <c r="C31" s="37">
        <v>3552.85</v>
      </c>
      <c r="D31" s="37">
        <v>3635.43</v>
      </c>
      <c r="E31" s="37">
        <v>3126.98</v>
      </c>
      <c r="F31" s="37">
        <v>3316.42</v>
      </c>
      <c r="G31" s="37">
        <v>3419.3</v>
      </c>
      <c r="H31" s="37">
        <v>3498.07</v>
      </c>
      <c r="I31" s="37">
        <v>3193.65</v>
      </c>
      <c r="J31" s="37">
        <v>3279.5</v>
      </c>
      <c r="K31" s="37">
        <v>3322.79</v>
      </c>
    </row>
    <row r="32" spans="1:11">
      <c r="A32" s="36" t="s">
        <v>21</v>
      </c>
      <c r="B32" s="37">
        <v>3315.94</v>
      </c>
      <c r="C32" s="37">
        <v>3551.16</v>
      </c>
      <c r="D32" s="37">
        <v>3502.91</v>
      </c>
      <c r="E32" s="37">
        <v>3094.64</v>
      </c>
      <c r="F32" s="37">
        <v>3112.56</v>
      </c>
      <c r="G32" s="37">
        <v>3286.01</v>
      </c>
      <c r="H32" s="37">
        <v>3288.37</v>
      </c>
      <c r="I32" s="37">
        <v>3123.43</v>
      </c>
      <c r="J32" s="37">
        <v>2951.82</v>
      </c>
      <c r="K32" s="37">
        <v>3006.1</v>
      </c>
    </row>
    <row r="33" spans="1:11">
      <c r="A33" s="36" t="s">
        <v>22</v>
      </c>
      <c r="B33" s="37">
        <v>1089.29</v>
      </c>
      <c r="C33" s="37">
        <v>1347.73</v>
      </c>
      <c r="D33" s="37">
        <v>1336.17</v>
      </c>
      <c r="E33" s="37">
        <v>1138.56</v>
      </c>
      <c r="F33" s="37">
        <v>1080.28</v>
      </c>
      <c r="G33" s="37">
        <v>1233.04</v>
      </c>
      <c r="H33" s="37">
        <v>1054.83</v>
      </c>
      <c r="I33" s="37">
        <v>1307.33</v>
      </c>
      <c r="J33" s="37">
        <v>1109.07</v>
      </c>
      <c r="K33" s="37">
        <v>1007.58</v>
      </c>
    </row>
    <row r="34" spans="1:11">
      <c r="A34" s="36" t="s">
        <v>23</v>
      </c>
      <c r="B34" s="37">
        <v>3174.1</v>
      </c>
      <c r="C34" s="37">
        <v>3089.55</v>
      </c>
      <c r="D34" s="37">
        <v>2865.71</v>
      </c>
      <c r="E34" s="37">
        <v>2730.97</v>
      </c>
      <c r="F34" s="37">
        <v>2787.05</v>
      </c>
      <c r="G34" s="37">
        <v>2920.43</v>
      </c>
      <c r="H34" s="37">
        <v>2918.88</v>
      </c>
      <c r="I34" s="37">
        <v>2748.49</v>
      </c>
      <c r="J34" s="37">
        <v>2568.23</v>
      </c>
      <c r="K34" s="37">
        <v>2665.91</v>
      </c>
    </row>
    <row r="35" spans="1:11">
      <c r="A35" s="36" t="s">
        <v>25</v>
      </c>
      <c r="B35" s="37">
        <v>2826.88</v>
      </c>
      <c r="C35" s="37">
        <v>2836.51</v>
      </c>
      <c r="D35" s="37">
        <v>2870.67</v>
      </c>
      <c r="E35" s="37">
        <v>2345.7199999999998</v>
      </c>
      <c r="F35" s="37">
        <v>2703.06</v>
      </c>
      <c r="G35" s="37">
        <v>2759.75</v>
      </c>
      <c r="H35" s="37">
        <v>2834.88</v>
      </c>
      <c r="I35" s="37">
        <v>2579.61</v>
      </c>
      <c r="J35" s="37">
        <v>2600.7199999999998</v>
      </c>
      <c r="K35" s="37">
        <v>2690.84</v>
      </c>
    </row>
    <row r="36" spans="1:11">
      <c r="A36" s="36" t="s">
        <v>24</v>
      </c>
      <c r="B36" s="37">
        <v>3244.11</v>
      </c>
      <c r="C36" s="37">
        <v>3296.36</v>
      </c>
      <c r="D36" s="37">
        <v>3237.52</v>
      </c>
      <c r="E36" s="37">
        <v>2713.17</v>
      </c>
      <c r="F36" s="37">
        <v>3058.95</v>
      </c>
      <c r="G36" s="37">
        <v>3176.37</v>
      </c>
      <c r="H36" s="37">
        <v>3289.94</v>
      </c>
      <c r="I36" s="37">
        <v>2923.83</v>
      </c>
      <c r="J36" s="37">
        <v>2899.05</v>
      </c>
      <c r="K36" s="37">
        <v>3046.66</v>
      </c>
    </row>
    <row r="37" spans="1:11">
      <c r="A37" s="36" t="s">
        <v>56</v>
      </c>
      <c r="B37" s="37">
        <v>5239.13</v>
      </c>
      <c r="C37" s="37">
        <v>5839.92</v>
      </c>
      <c r="D37" s="37">
        <v>5238.58</v>
      </c>
      <c r="E37" s="37">
        <v>5237.1400000000003</v>
      </c>
      <c r="F37" s="37">
        <v>5014.74</v>
      </c>
      <c r="G37" s="37">
        <v>5325.9</v>
      </c>
      <c r="H37" s="37">
        <v>5508.23</v>
      </c>
      <c r="I37" s="37">
        <v>5349.59</v>
      </c>
      <c r="J37" s="37">
        <v>5482.97</v>
      </c>
      <c r="K37" s="37">
        <v>4871.03</v>
      </c>
    </row>
    <row r="38" spans="1:11">
      <c r="A38" s="36" t="s">
        <v>27</v>
      </c>
      <c r="B38" s="37">
        <v>4895.71</v>
      </c>
      <c r="C38" s="37">
        <v>5471.41</v>
      </c>
      <c r="D38" s="37">
        <v>5155.24</v>
      </c>
      <c r="E38" s="37">
        <v>4850.03</v>
      </c>
      <c r="F38" s="37">
        <v>4875.4799999999996</v>
      </c>
      <c r="G38" s="37">
        <v>5092.4799999999996</v>
      </c>
      <c r="H38" s="37">
        <v>5181.13</v>
      </c>
      <c r="I38" s="37">
        <v>5122.22</v>
      </c>
      <c r="J38" s="37">
        <v>5119.6099999999997</v>
      </c>
      <c r="K38" s="37">
        <v>4592.9399999999996</v>
      </c>
    </row>
    <row r="40" spans="1:11">
      <c r="A40" s="34" t="s">
        <v>60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>
      <c r="A41" s="34" t="s">
        <v>58</v>
      </c>
      <c r="B41" s="34" t="s">
        <v>61</v>
      </c>
      <c r="C41" s="33"/>
      <c r="D41" s="33"/>
      <c r="E41" s="33"/>
      <c r="F41" s="33"/>
      <c r="G41" s="33"/>
      <c r="H41" s="33"/>
      <c r="I41" s="33"/>
      <c r="J41" s="33"/>
      <c r="K41" s="33"/>
    </row>
    <row r="43" spans="1:11">
      <c r="A43" s="34" t="s">
        <v>40</v>
      </c>
      <c r="B43" s="34" t="s">
        <v>112</v>
      </c>
      <c r="C43" s="33"/>
      <c r="D43" s="33"/>
      <c r="E43" s="33"/>
      <c r="F43" s="33"/>
      <c r="G43" s="33"/>
      <c r="H43" s="33"/>
      <c r="I43" s="33"/>
      <c r="J43" s="33"/>
      <c r="K43" s="33"/>
    </row>
    <row r="44" spans="1:11">
      <c r="A44" s="34" t="s">
        <v>113</v>
      </c>
      <c r="B44" s="34" t="s">
        <v>116</v>
      </c>
      <c r="C44" s="33"/>
      <c r="D44" s="33"/>
      <c r="E44" s="33"/>
      <c r="F44" s="33"/>
      <c r="G44" s="33"/>
      <c r="H44" s="33"/>
      <c r="I44" s="33"/>
      <c r="J44" s="33"/>
      <c r="K44" s="33"/>
    </row>
    <row r="46" spans="1:11">
      <c r="A46" s="36" t="s">
        <v>42</v>
      </c>
      <c r="B46" s="36" t="s">
        <v>44</v>
      </c>
      <c r="C46" s="36" t="s">
        <v>45</v>
      </c>
      <c r="D46" s="36" t="s">
        <v>46</v>
      </c>
      <c r="E46" s="36" t="s">
        <v>47</v>
      </c>
      <c r="F46" s="36" t="s">
        <v>48</v>
      </c>
      <c r="G46" s="36" t="s">
        <v>49</v>
      </c>
      <c r="H46" s="36" t="s">
        <v>50</v>
      </c>
      <c r="I46" s="36" t="s">
        <v>51</v>
      </c>
      <c r="J46" s="36" t="s">
        <v>52</v>
      </c>
      <c r="K46" s="36" t="s">
        <v>115</v>
      </c>
    </row>
    <row r="47" spans="1:11">
      <c r="A47" s="36" t="s">
        <v>53</v>
      </c>
      <c r="B47" s="37">
        <v>76.89</v>
      </c>
      <c r="C47" s="37">
        <v>114.81</v>
      </c>
      <c r="D47" s="37">
        <v>85.09</v>
      </c>
      <c r="E47" s="37">
        <v>58.96</v>
      </c>
      <c r="F47" s="37">
        <v>121.61</v>
      </c>
      <c r="G47" s="37">
        <v>93.49</v>
      </c>
      <c r="H47" s="37">
        <v>111.79</v>
      </c>
      <c r="I47" s="37">
        <v>97.85</v>
      </c>
      <c r="J47" s="37">
        <v>110.54</v>
      </c>
      <c r="K47" s="37">
        <v>98.53</v>
      </c>
    </row>
    <row r="48" spans="1:11">
      <c r="A48" s="36" t="s">
        <v>3</v>
      </c>
      <c r="B48" s="37">
        <v>8.51</v>
      </c>
      <c r="C48" s="37">
        <v>13.3</v>
      </c>
      <c r="D48" s="37">
        <v>16.75</v>
      </c>
      <c r="E48" s="37">
        <v>8.1999999999999993</v>
      </c>
      <c r="F48" s="37">
        <v>30.08</v>
      </c>
      <c r="G48" s="37">
        <v>25.37</v>
      </c>
      <c r="H48" s="37">
        <v>16.760000000000002</v>
      </c>
      <c r="I48" s="37">
        <v>35.770000000000003</v>
      </c>
      <c r="J48" s="37">
        <v>39.72</v>
      </c>
      <c r="K48" s="37">
        <v>52.49</v>
      </c>
    </row>
    <row r="49" spans="1:11">
      <c r="A49" s="36" t="s">
        <v>4</v>
      </c>
      <c r="B49" s="37">
        <v>128.56</v>
      </c>
      <c r="C49" s="37">
        <v>274.81</v>
      </c>
      <c r="D49" s="37">
        <v>134.49</v>
      </c>
      <c r="E49" s="37">
        <v>102.89</v>
      </c>
      <c r="F49" s="37">
        <v>198</v>
      </c>
      <c r="G49" s="37">
        <v>185.14</v>
      </c>
      <c r="H49" s="37">
        <v>208.93</v>
      </c>
      <c r="I49" s="37">
        <v>127.77</v>
      </c>
      <c r="J49" s="37">
        <v>163.85</v>
      </c>
      <c r="K49" s="37">
        <v>165.93</v>
      </c>
    </row>
    <row r="50" spans="1:11">
      <c r="A50" s="36" t="s">
        <v>54</v>
      </c>
      <c r="B50" s="37">
        <v>13.34</v>
      </c>
      <c r="C50" s="37">
        <v>23.96</v>
      </c>
      <c r="D50" s="37">
        <v>44.85</v>
      </c>
      <c r="E50" s="37">
        <v>9.52</v>
      </c>
      <c r="F50" s="37">
        <v>97.23</v>
      </c>
      <c r="G50" s="37">
        <v>10.52</v>
      </c>
      <c r="H50" s="37">
        <v>22.51</v>
      </c>
      <c r="I50" s="37">
        <v>45.88</v>
      </c>
      <c r="J50" s="37">
        <v>40.21</v>
      </c>
      <c r="K50" s="37">
        <v>6.08</v>
      </c>
    </row>
    <row r="51" spans="1:11">
      <c r="A51" s="36" t="s">
        <v>7</v>
      </c>
      <c r="B51" s="37">
        <v>0</v>
      </c>
      <c r="C51" s="37">
        <v>0.31</v>
      </c>
      <c r="D51" s="37">
        <v>0.55000000000000004</v>
      </c>
      <c r="E51" s="37">
        <v>1.52</v>
      </c>
      <c r="F51" s="37">
        <v>0.1</v>
      </c>
      <c r="G51" s="37">
        <v>0.47</v>
      </c>
      <c r="H51" s="37">
        <v>0</v>
      </c>
      <c r="I51" s="37">
        <v>14.32</v>
      </c>
      <c r="J51" s="37">
        <v>2.19</v>
      </c>
      <c r="K51" s="37">
        <v>0.57999999999999996</v>
      </c>
    </row>
    <row r="52" spans="1:11">
      <c r="A52" s="36" t="s">
        <v>55</v>
      </c>
      <c r="B52" s="37">
        <v>8.68</v>
      </c>
      <c r="C52" s="37">
        <v>15.95</v>
      </c>
      <c r="D52" s="37">
        <v>28.34</v>
      </c>
      <c r="E52" s="37">
        <v>10.6</v>
      </c>
      <c r="F52" s="37">
        <v>55.6</v>
      </c>
      <c r="G52" s="37">
        <v>16</v>
      </c>
      <c r="H52" s="37">
        <v>9.19</v>
      </c>
      <c r="I52" s="37">
        <v>52.35</v>
      </c>
      <c r="J52" s="37">
        <v>46.05</v>
      </c>
      <c r="K52" s="37">
        <v>25.41</v>
      </c>
    </row>
    <row r="53" spans="1:11">
      <c r="A53" s="36" t="s">
        <v>8</v>
      </c>
      <c r="B53" s="37">
        <v>14.4</v>
      </c>
      <c r="C53" s="37">
        <v>6.45</v>
      </c>
      <c r="D53" s="37">
        <v>3.38</v>
      </c>
      <c r="E53" s="37">
        <v>9.23</v>
      </c>
      <c r="F53" s="37">
        <v>0</v>
      </c>
      <c r="G53" s="37">
        <v>1.52</v>
      </c>
      <c r="H53" s="37">
        <v>0</v>
      </c>
      <c r="I53" s="37">
        <v>25.65</v>
      </c>
      <c r="J53" s="37">
        <v>1.33</v>
      </c>
      <c r="K53" s="37">
        <v>1.67</v>
      </c>
    </row>
    <row r="54" spans="1:11">
      <c r="A54" s="36" t="s">
        <v>14</v>
      </c>
      <c r="B54" s="37">
        <v>0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</row>
    <row r="55" spans="1:11">
      <c r="A55" s="36" t="s">
        <v>12</v>
      </c>
      <c r="B55" s="37">
        <v>321.06</v>
      </c>
      <c r="C55" s="37">
        <v>448.68</v>
      </c>
      <c r="D55" s="37">
        <v>324.20999999999998</v>
      </c>
      <c r="E55" s="37">
        <v>272.79000000000002</v>
      </c>
      <c r="F55" s="37">
        <v>331.25</v>
      </c>
      <c r="G55" s="37">
        <v>353.94</v>
      </c>
      <c r="H55" s="37">
        <v>353.74</v>
      </c>
      <c r="I55" s="37">
        <v>312.45999999999998</v>
      </c>
      <c r="J55" s="37">
        <v>373.09</v>
      </c>
      <c r="K55" s="37">
        <v>344.93</v>
      </c>
    </row>
    <row r="56" spans="1:11">
      <c r="A56" s="36" t="s">
        <v>26</v>
      </c>
      <c r="B56" s="37">
        <v>217.62</v>
      </c>
      <c r="C56" s="37">
        <v>263.33</v>
      </c>
      <c r="D56" s="37">
        <v>210.52</v>
      </c>
      <c r="E56" s="37">
        <v>178.24</v>
      </c>
      <c r="F56" s="37">
        <v>286.97000000000003</v>
      </c>
      <c r="G56" s="37">
        <v>281.51</v>
      </c>
      <c r="H56" s="37">
        <v>310.38</v>
      </c>
      <c r="I56" s="37">
        <v>239.51</v>
      </c>
      <c r="J56" s="37">
        <v>247.65</v>
      </c>
      <c r="K56" s="37">
        <v>279.47000000000003</v>
      </c>
    </row>
    <row r="57" spans="1:11">
      <c r="A57" s="36" t="s">
        <v>9</v>
      </c>
      <c r="B57" s="37">
        <v>31.71</v>
      </c>
      <c r="C57" s="37">
        <v>45.38</v>
      </c>
      <c r="D57" s="37">
        <v>42.27</v>
      </c>
      <c r="E57" s="37">
        <v>17.329999999999998</v>
      </c>
      <c r="F57" s="37">
        <v>77.11</v>
      </c>
      <c r="G57" s="37">
        <v>49.18</v>
      </c>
      <c r="H57" s="37">
        <v>67.92</v>
      </c>
      <c r="I57" s="37">
        <v>65.98</v>
      </c>
      <c r="J57" s="37">
        <v>87.94</v>
      </c>
      <c r="K57" s="37">
        <v>76.37</v>
      </c>
    </row>
    <row r="58" spans="1:11">
      <c r="A58" s="36" t="s">
        <v>5</v>
      </c>
      <c r="B58" s="37">
        <v>156.78</v>
      </c>
      <c r="C58" s="37">
        <v>233.58</v>
      </c>
      <c r="D58" s="37">
        <v>154.84</v>
      </c>
      <c r="E58" s="37">
        <v>60.56</v>
      </c>
      <c r="F58" s="37">
        <v>225.25</v>
      </c>
      <c r="G58" s="37">
        <v>116.42</v>
      </c>
      <c r="H58" s="37">
        <v>208.6</v>
      </c>
      <c r="I58" s="37">
        <v>151.30000000000001</v>
      </c>
      <c r="J58" s="37">
        <v>191.6</v>
      </c>
      <c r="K58" s="37">
        <v>130.12</v>
      </c>
    </row>
    <row r="59" spans="1:11">
      <c r="A59" s="36" t="s">
        <v>15</v>
      </c>
      <c r="B59" s="37">
        <v>217.3</v>
      </c>
      <c r="C59" s="37">
        <v>320.38</v>
      </c>
      <c r="D59" s="37">
        <v>204.43</v>
      </c>
      <c r="E59" s="37">
        <v>134.1</v>
      </c>
      <c r="F59" s="37">
        <v>305.95999999999998</v>
      </c>
      <c r="G59" s="37">
        <v>208</v>
      </c>
      <c r="H59" s="37">
        <v>302.35000000000002</v>
      </c>
      <c r="I59" s="37">
        <v>239.6</v>
      </c>
      <c r="J59" s="37">
        <v>305.83</v>
      </c>
      <c r="K59" s="37">
        <v>241.55</v>
      </c>
    </row>
    <row r="60" spans="1:11">
      <c r="A60" s="36" t="s">
        <v>6</v>
      </c>
      <c r="B60" s="37">
        <v>672.18</v>
      </c>
      <c r="C60" s="37">
        <v>774.72</v>
      </c>
      <c r="D60" s="37">
        <v>687.32</v>
      </c>
      <c r="E60" s="37">
        <v>634.15</v>
      </c>
      <c r="F60" s="37">
        <v>678.65</v>
      </c>
      <c r="G60" s="37">
        <v>743.13</v>
      </c>
      <c r="H60" s="37">
        <v>711.38</v>
      </c>
      <c r="I60" s="37">
        <v>812.18</v>
      </c>
      <c r="J60" s="37">
        <v>754</v>
      </c>
      <c r="K60" s="37">
        <v>802.53</v>
      </c>
    </row>
    <row r="61" spans="1:11">
      <c r="A61" s="36" t="s">
        <v>16</v>
      </c>
      <c r="B61" s="37">
        <v>8.14</v>
      </c>
      <c r="C61" s="37">
        <v>9.4700000000000006</v>
      </c>
      <c r="D61" s="37">
        <v>5.04</v>
      </c>
      <c r="E61" s="37">
        <v>14.85</v>
      </c>
      <c r="F61" s="37">
        <v>4.0999999999999996</v>
      </c>
      <c r="G61" s="37">
        <v>5.09</v>
      </c>
      <c r="H61" s="37">
        <v>0.91</v>
      </c>
      <c r="I61" s="37">
        <v>24.09</v>
      </c>
      <c r="J61" s="37">
        <v>3.23</v>
      </c>
      <c r="K61" s="37">
        <v>1.68</v>
      </c>
    </row>
    <row r="62" spans="1:11">
      <c r="A62" s="36" t="s">
        <v>17</v>
      </c>
      <c r="B62" s="37">
        <v>5.19</v>
      </c>
      <c r="C62" s="37">
        <v>18.920000000000002</v>
      </c>
      <c r="D62" s="37">
        <v>9.1</v>
      </c>
      <c r="E62" s="37">
        <v>25.24</v>
      </c>
      <c r="F62" s="37">
        <v>15.51</v>
      </c>
      <c r="G62" s="37">
        <v>7.57</v>
      </c>
      <c r="H62" s="37">
        <v>4.6500000000000004</v>
      </c>
      <c r="I62" s="37">
        <v>25.07</v>
      </c>
      <c r="J62" s="37">
        <v>11.54</v>
      </c>
      <c r="K62" s="37">
        <v>1.06</v>
      </c>
    </row>
    <row r="63" spans="1:11">
      <c r="A63" s="36" t="s">
        <v>18</v>
      </c>
      <c r="B63" s="37">
        <v>9.74</v>
      </c>
      <c r="C63" s="37">
        <v>23.5</v>
      </c>
      <c r="D63" s="37">
        <v>29.17</v>
      </c>
      <c r="E63" s="37">
        <v>13.43</v>
      </c>
      <c r="F63" s="37">
        <v>68.27</v>
      </c>
      <c r="G63" s="37">
        <v>25.03</v>
      </c>
      <c r="H63" s="37">
        <v>23.52</v>
      </c>
      <c r="I63" s="37">
        <v>51.87</v>
      </c>
      <c r="J63" s="37">
        <v>59.42</v>
      </c>
      <c r="K63" s="37">
        <v>55.61</v>
      </c>
    </row>
    <row r="64" spans="1:11">
      <c r="A64" s="36" t="s">
        <v>13</v>
      </c>
      <c r="B64" s="37">
        <v>91.91</v>
      </c>
      <c r="C64" s="37">
        <v>180.49</v>
      </c>
      <c r="D64" s="37">
        <v>115.08</v>
      </c>
      <c r="E64" s="37">
        <v>49.78</v>
      </c>
      <c r="F64" s="37">
        <v>199.47</v>
      </c>
      <c r="G64" s="37">
        <v>63.55</v>
      </c>
      <c r="H64" s="37">
        <v>143.47</v>
      </c>
      <c r="I64" s="37">
        <v>125.31</v>
      </c>
      <c r="J64" s="37">
        <v>149.79</v>
      </c>
      <c r="K64" s="37">
        <v>70.48</v>
      </c>
    </row>
    <row r="65" spans="1:11">
      <c r="A65" s="36" t="s">
        <v>19</v>
      </c>
      <c r="B65" s="37">
        <v>534.55999999999995</v>
      </c>
      <c r="C65" s="37">
        <v>781.3</v>
      </c>
      <c r="D65" s="37">
        <v>629.65</v>
      </c>
      <c r="E65" s="37">
        <v>648.46</v>
      </c>
      <c r="F65" s="37">
        <v>685.34</v>
      </c>
      <c r="G65" s="37">
        <v>611.04999999999995</v>
      </c>
      <c r="H65" s="37">
        <v>673.11</v>
      </c>
      <c r="I65" s="37">
        <v>625.61</v>
      </c>
      <c r="J65" s="37">
        <v>756.22</v>
      </c>
      <c r="K65" s="37">
        <v>672.27</v>
      </c>
    </row>
    <row r="66" spans="1:11">
      <c r="A66" s="36" t="s">
        <v>20</v>
      </c>
      <c r="B66" s="37">
        <v>5.44</v>
      </c>
      <c r="C66" s="37">
        <v>8.84</v>
      </c>
      <c r="D66" s="37">
        <v>11.74</v>
      </c>
      <c r="E66" s="37">
        <v>8.66</v>
      </c>
      <c r="F66" s="37">
        <v>15.42</v>
      </c>
      <c r="G66" s="37">
        <v>13.07</v>
      </c>
      <c r="H66" s="37">
        <v>5.41</v>
      </c>
      <c r="I66" s="37">
        <v>30.91</v>
      </c>
      <c r="J66" s="37">
        <v>39.67</v>
      </c>
      <c r="K66" s="37">
        <v>40.090000000000003</v>
      </c>
    </row>
    <row r="67" spans="1:11">
      <c r="A67" s="36" t="s">
        <v>2</v>
      </c>
      <c r="B67" s="37">
        <v>17.63</v>
      </c>
      <c r="C67" s="37">
        <v>31.63</v>
      </c>
      <c r="D67" s="37">
        <v>46.63</v>
      </c>
      <c r="E67" s="37">
        <v>8.9700000000000006</v>
      </c>
      <c r="F67" s="37">
        <v>67.53</v>
      </c>
      <c r="G67" s="37">
        <v>12.46</v>
      </c>
      <c r="H67" s="37">
        <v>36.049999999999997</v>
      </c>
      <c r="I67" s="37">
        <v>32.69</v>
      </c>
      <c r="J67" s="37">
        <v>40.159999999999997</v>
      </c>
      <c r="K67" s="37">
        <v>10</v>
      </c>
    </row>
    <row r="68" spans="1:11">
      <c r="A68" s="36" t="s">
        <v>21</v>
      </c>
      <c r="B68" s="37">
        <v>6.8</v>
      </c>
      <c r="C68" s="37">
        <v>29.53</v>
      </c>
      <c r="D68" s="37">
        <v>28.53</v>
      </c>
      <c r="E68" s="37">
        <v>22.12</v>
      </c>
      <c r="F68" s="37">
        <v>63.67</v>
      </c>
      <c r="G68" s="37">
        <v>16.899999999999999</v>
      </c>
      <c r="H68" s="37">
        <v>19.77</v>
      </c>
      <c r="I68" s="37">
        <v>29.74</v>
      </c>
      <c r="J68" s="37">
        <v>48.99</v>
      </c>
      <c r="K68" s="37">
        <v>11.18</v>
      </c>
    </row>
    <row r="69" spans="1:11">
      <c r="A69" s="36" t="s">
        <v>22</v>
      </c>
      <c r="B69" s="37">
        <v>143.34</v>
      </c>
      <c r="C69" s="37">
        <v>168.07</v>
      </c>
      <c r="D69" s="37">
        <v>241.98</v>
      </c>
      <c r="E69" s="37">
        <v>98.32</v>
      </c>
      <c r="F69" s="37">
        <v>181.31</v>
      </c>
      <c r="G69" s="37">
        <v>278.60000000000002</v>
      </c>
      <c r="H69" s="37">
        <v>267.27999999999997</v>
      </c>
      <c r="I69" s="37">
        <v>234.32</v>
      </c>
      <c r="J69" s="37">
        <v>167.04</v>
      </c>
      <c r="K69" s="37">
        <v>266.79000000000002</v>
      </c>
    </row>
    <row r="70" spans="1:11">
      <c r="A70" s="36" t="s">
        <v>23</v>
      </c>
      <c r="B70" s="37">
        <v>78.94</v>
      </c>
      <c r="C70" s="37">
        <v>209.43</v>
      </c>
      <c r="D70" s="37">
        <v>90.49</v>
      </c>
      <c r="E70" s="37">
        <v>62.82</v>
      </c>
      <c r="F70" s="37">
        <v>165.79</v>
      </c>
      <c r="G70" s="37">
        <v>108.2</v>
      </c>
      <c r="H70" s="37">
        <v>130.9</v>
      </c>
      <c r="I70" s="37">
        <v>84.67</v>
      </c>
      <c r="J70" s="37">
        <v>123.62</v>
      </c>
      <c r="K70" s="37">
        <v>96.36</v>
      </c>
    </row>
    <row r="71" spans="1:11">
      <c r="A71" s="36" t="s">
        <v>25</v>
      </c>
      <c r="B71" s="37">
        <v>43.98</v>
      </c>
      <c r="C71" s="37">
        <v>79.05</v>
      </c>
      <c r="D71" s="37">
        <v>87.05</v>
      </c>
      <c r="E71" s="37">
        <v>11.78</v>
      </c>
      <c r="F71" s="37">
        <v>106.05</v>
      </c>
      <c r="G71" s="37">
        <v>32.159999999999997</v>
      </c>
      <c r="H71" s="37">
        <v>88.28</v>
      </c>
      <c r="I71" s="37">
        <v>53.03</v>
      </c>
      <c r="J71" s="37">
        <v>72.66</v>
      </c>
      <c r="K71" s="37">
        <v>29.79</v>
      </c>
    </row>
    <row r="72" spans="1:11">
      <c r="A72" s="36" t="s">
        <v>24</v>
      </c>
      <c r="B72" s="37">
        <v>33.44</v>
      </c>
      <c r="C72" s="37">
        <v>80.87</v>
      </c>
      <c r="D72" s="37">
        <v>61.66</v>
      </c>
      <c r="E72" s="37">
        <v>19.899999999999999</v>
      </c>
      <c r="F72" s="37">
        <v>117.67</v>
      </c>
      <c r="G72" s="37">
        <v>27.08</v>
      </c>
      <c r="H72" s="37">
        <v>59.87</v>
      </c>
      <c r="I72" s="37">
        <v>53.06</v>
      </c>
      <c r="J72" s="37">
        <v>65.09</v>
      </c>
      <c r="K72" s="37">
        <v>19.95</v>
      </c>
    </row>
    <row r="73" spans="1:11">
      <c r="A73" s="36" t="s">
        <v>56</v>
      </c>
      <c r="B73" s="37">
        <v>2.11</v>
      </c>
      <c r="C73" s="37">
        <v>0.41</v>
      </c>
      <c r="D73" s="37">
        <v>1.21</v>
      </c>
      <c r="E73" s="37">
        <v>2.36</v>
      </c>
      <c r="F73" s="37">
        <v>0</v>
      </c>
      <c r="G73" s="37">
        <v>0</v>
      </c>
      <c r="H73" s="37">
        <v>0</v>
      </c>
      <c r="I73" s="37">
        <v>9.2200000000000006</v>
      </c>
      <c r="J73" s="37">
        <v>0.96</v>
      </c>
      <c r="K73" s="37">
        <v>0.42</v>
      </c>
    </row>
    <row r="74" spans="1:11">
      <c r="A74" s="36" t="s">
        <v>27</v>
      </c>
      <c r="B74" s="37">
        <v>0.02</v>
      </c>
      <c r="C74" s="37">
        <v>0.01</v>
      </c>
      <c r="D74" s="37">
        <v>0.03</v>
      </c>
      <c r="E74" s="37">
        <v>1.35</v>
      </c>
      <c r="F74" s="37">
        <v>0.13</v>
      </c>
      <c r="G74" s="37">
        <v>0.03</v>
      </c>
      <c r="H74" s="37">
        <v>0</v>
      </c>
      <c r="I74" s="37">
        <v>4.9000000000000004</v>
      </c>
      <c r="J74" s="37">
        <v>0.98</v>
      </c>
      <c r="K74" s="37">
        <v>0.08</v>
      </c>
    </row>
    <row r="76" spans="1:11">
      <c r="A76" s="34" t="s">
        <v>60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 spans="1:11">
      <c r="A77" s="34" t="s">
        <v>58</v>
      </c>
      <c r="B77" s="34" t="s">
        <v>61</v>
      </c>
      <c r="C77" s="33"/>
      <c r="D77" s="33"/>
      <c r="E77" s="33"/>
      <c r="F77" s="33"/>
      <c r="G77" s="33"/>
      <c r="H77" s="33"/>
      <c r="I77" s="33"/>
      <c r="J77" s="33"/>
      <c r="K77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1C99-76A4-49E2-AC68-A81F53385F7C}">
  <dimension ref="A1:V111"/>
  <sheetViews>
    <sheetView topLeftCell="A49" workbookViewId="0">
      <selection activeCell="A78" sqref="A78:V111"/>
    </sheetView>
  </sheetViews>
  <sheetFormatPr baseColWidth="10" defaultColWidth="8.83203125" defaultRowHeight="15"/>
  <sheetData>
    <row r="1" spans="1:22" ht="16">
      <c r="A1" s="27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28"/>
      <c r="B2" s="29" t="s">
        <v>75</v>
      </c>
      <c r="C2" s="29" t="s">
        <v>76</v>
      </c>
      <c r="D2" s="29">
        <v>2000</v>
      </c>
      <c r="E2" s="29">
        <v>2001</v>
      </c>
      <c r="F2" s="29">
        <v>2002</v>
      </c>
      <c r="G2" s="29">
        <v>2003</v>
      </c>
      <c r="H2" s="29">
        <v>2004</v>
      </c>
      <c r="I2" s="29">
        <v>2005</v>
      </c>
      <c r="J2" s="29">
        <v>2006</v>
      </c>
      <c r="K2" s="29">
        <v>2007</v>
      </c>
      <c r="L2" s="29">
        <v>2008</v>
      </c>
      <c r="M2" s="29">
        <v>2009</v>
      </c>
      <c r="N2" s="29">
        <v>2010</v>
      </c>
      <c r="O2" s="29">
        <v>2011</v>
      </c>
      <c r="P2" s="29">
        <v>2012</v>
      </c>
      <c r="Q2" s="29">
        <v>2013</v>
      </c>
      <c r="R2" s="29">
        <v>2014</v>
      </c>
      <c r="S2" s="29">
        <v>2015</v>
      </c>
      <c r="T2" s="29">
        <v>2016</v>
      </c>
      <c r="U2" s="29">
        <v>2017</v>
      </c>
      <c r="V2" s="29">
        <v>2018</v>
      </c>
    </row>
    <row r="3" spans="1:22">
      <c r="A3" s="28" t="s">
        <v>2</v>
      </c>
      <c r="B3" s="1" t="s">
        <v>31</v>
      </c>
      <c r="C3" s="1" t="s">
        <v>77</v>
      </c>
      <c r="D3" s="1">
        <v>5.01</v>
      </c>
      <c r="E3" s="1">
        <v>4.88</v>
      </c>
      <c r="F3" s="1">
        <v>4.93</v>
      </c>
      <c r="G3" s="1">
        <v>4.7</v>
      </c>
      <c r="H3" s="1">
        <v>4.75</v>
      </c>
      <c r="I3" s="1">
        <v>4.74</v>
      </c>
      <c r="J3" s="1">
        <v>4.8099999999999996</v>
      </c>
      <c r="K3" s="1">
        <v>4.93</v>
      </c>
      <c r="L3" s="1">
        <v>4.92</v>
      </c>
      <c r="M3" s="1">
        <v>4.8600000000000003</v>
      </c>
      <c r="N3" s="1">
        <v>4.66</v>
      </c>
      <c r="O3" s="1">
        <v>4.8600000000000003</v>
      </c>
      <c r="P3" s="1">
        <v>4.93</v>
      </c>
      <c r="Q3" s="1">
        <v>5.0599999999999996</v>
      </c>
      <c r="R3" s="1">
        <v>5.23</v>
      </c>
      <c r="S3" s="1">
        <v>5.19</v>
      </c>
      <c r="T3" s="1">
        <v>5.18</v>
      </c>
      <c r="U3" s="1">
        <v>5.12</v>
      </c>
      <c r="V3" s="1">
        <v>5.05</v>
      </c>
    </row>
    <row r="4" spans="1:22">
      <c r="A4" s="28" t="s">
        <v>3</v>
      </c>
      <c r="B4" s="1" t="s">
        <v>31</v>
      </c>
      <c r="C4" s="1" t="s">
        <v>78</v>
      </c>
      <c r="D4" s="1">
        <v>7.58</v>
      </c>
      <c r="E4" s="1">
        <v>7.45</v>
      </c>
      <c r="F4" s="1">
        <v>7.34</v>
      </c>
      <c r="G4" s="1">
        <v>7.55</v>
      </c>
      <c r="H4" s="1">
        <v>7.28</v>
      </c>
      <c r="I4" s="1">
        <v>7.38</v>
      </c>
      <c r="J4" s="1">
        <v>7.12</v>
      </c>
      <c r="K4" s="1">
        <v>6.7</v>
      </c>
      <c r="L4" s="1">
        <v>7.1</v>
      </c>
      <c r="M4" s="1">
        <v>6.7</v>
      </c>
      <c r="N4" s="1">
        <v>6.52</v>
      </c>
      <c r="O4" s="1">
        <v>6.67</v>
      </c>
      <c r="P4" s="1">
        <v>6.1</v>
      </c>
      <c r="Q4" s="1">
        <v>6.36</v>
      </c>
      <c r="R4" s="1">
        <v>6.26</v>
      </c>
      <c r="S4" s="1">
        <v>6.47</v>
      </c>
      <c r="T4" s="1">
        <v>6.09</v>
      </c>
      <c r="U4" s="1">
        <v>6.35</v>
      </c>
      <c r="V4" s="1">
        <v>6.57</v>
      </c>
    </row>
    <row r="5" spans="1:22">
      <c r="A5" s="28" t="s">
        <v>4</v>
      </c>
      <c r="B5" s="1" t="s">
        <v>31</v>
      </c>
      <c r="C5" s="1" t="s">
        <v>79</v>
      </c>
      <c r="D5" s="1">
        <v>1.43</v>
      </c>
      <c r="E5" s="1">
        <v>1.27</v>
      </c>
      <c r="F5" s="1">
        <v>1.44</v>
      </c>
      <c r="G5" s="1">
        <v>1.35</v>
      </c>
      <c r="H5" s="1">
        <v>1.38</v>
      </c>
      <c r="I5" s="1">
        <v>1.32</v>
      </c>
      <c r="J5" s="1">
        <v>1.37</v>
      </c>
      <c r="K5" s="1">
        <v>1.44</v>
      </c>
      <c r="L5" s="1">
        <v>1.46</v>
      </c>
      <c r="M5" s="1">
        <v>1.49</v>
      </c>
      <c r="N5" s="1">
        <v>1.48</v>
      </c>
      <c r="O5" s="1">
        <v>1.44</v>
      </c>
      <c r="P5" s="1">
        <v>1.55</v>
      </c>
      <c r="Q5" s="1">
        <v>1.55</v>
      </c>
      <c r="R5" s="1">
        <v>1.5</v>
      </c>
      <c r="S5" s="1">
        <v>1.55</v>
      </c>
      <c r="T5" s="1">
        <v>1.57</v>
      </c>
      <c r="U5" s="1">
        <v>1.54</v>
      </c>
      <c r="V5" s="1">
        <v>1.56</v>
      </c>
    </row>
    <row r="6" spans="1:22">
      <c r="A6" s="28" t="s">
        <v>5</v>
      </c>
      <c r="B6" s="1" t="s">
        <v>31</v>
      </c>
      <c r="C6" s="1" t="s">
        <v>80</v>
      </c>
      <c r="D6" s="1">
        <v>1.73</v>
      </c>
      <c r="E6" s="1">
        <v>1.74</v>
      </c>
      <c r="F6" s="1">
        <v>1.87</v>
      </c>
      <c r="G6" s="1">
        <v>1.78</v>
      </c>
      <c r="H6" s="1">
        <v>1.84</v>
      </c>
      <c r="I6" s="1">
        <v>1.8</v>
      </c>
      <c r="J6" s="1">
        <v>1.83</v>
      </c>
      <c r="K6" s="1">
        <v>1.85</v>
      </c>
      <c r="L6" s="1">
        <v>1.81</v>
      </c>
      <c r="M6" s="1">
        <v>1.84</v>
      </c>
      <c r="N6" s="1">
        <v>1.78</v>
      </c>
      <c r="O6" s="1">
        <v>1.83</v>
      </c>
      <c r="P6" s="1">
        <v>1.77</v>
      </c>
      <c r="Q6" s="1">
        <v>1.73</v>
      </c>
      <c r="R6" s="1">
        <v>1.84</v>
      </c>
      <c r="S6" s="1">
        <v>1.79</v>
      </c>
      <c r="T6" s="1">
        <v>1.73</v>
      </c>
      <c r="U6" s="1">
        <v>1.69</v>
      </c>
      <c r="V6" s="1">
        <v>1.7</v>
      </c>
    </row>
    <row r="7" spans="1:22">
      <c r="A7" s="28" t="s">
        <v>6</v>
      </c>
      <c r="B7" s="1" t="s">
        <v>31</v>
      </c>
      <c r="C7" s="1" t="s">
        <v>81</v>
      </c>
      <c r="D7" s="1">
        <v>0.1</v>
      </c>
      <c r="E7" s="1">
        <v>0.14000000000000001</v>
      </c>
      <c r="F7" s="1">
        <v>0.13</v>
      </c>
      <c r="G7" s="1">
        <v>0.12</v>
      </c>
      <c r="H7" s="1">
        <v>0.1</v>
      </c>
      <c r="I7" s="1">
        <v>0.11</v>
      </c>
      <c r="J7" s="1">
        <v>0.11</v>
      </c>
      <c r="K7" s="1">
        <v>0.09</v>
      </c>
      <c r="L7" s="1">
        <v>0.11</v>
      </c>
      <c r="M7" s="1">
        <v>0.12</v>
      </c>
      <c r="N7" s="1">
        <v>0.09</v>
      </c>
      <c r="O7" s="1">
        <v>0.1</v>
      </c>
      <c r="P7" s="1">
        <v>0.1</v>
      </c>
      <c r="Q7" s="1">
        <v>0.11</v>
      </c>
      <c r="R7" s="1">
        <v>0.12</v>
      </c>
      <c r="S7" s="1">
        <v>0.11</v>
      </c>
      <c r="T7" s="1">
        <v>0.12</v>
      </c>
      <c r="U7" s="1">
        <v>0.12</v>
      </c>
      <c r="V7" s="1">
        <v>0.13</v>
      </c>
    </row>
    <row r="8" spans="1:22">
      <c r="A8" s="28" t="s">
        <v>54</v>
      </c>
      <c r="B8" s="1" t="s">
        <v>31</v>
      </c>
      <c r="C8" s="1" t="s">
        <v>82</v>
      </c>
      <c r="D8" s="1">
        <v>5.17</v>
      </c>
      <c r="E8" s="1">
        <v>5.1100000000000003</v>
      </c>
      <c r="F8" s="1">
        <v>5.19</v>
      </c>
      <c r="G8" s="1">
        <v>5.12</v>
      </c>
      <c r="H8" s="1">
        <v>4.99</v>
      </c>
      <c r="I8" s="1">
        <v>4.71</v>
      </c>
      <c r="J8" s="1">
        <v>4.95</v>
      </c>
      <c r="K8" s="1">
        <v>4.87</v>
      </c>
      <c r="L8" s="1">
        <v>4.91</v>
      </c>
      <c r="M8" s="1">
        <v>4.87</v>
      </c>
      <c r="N8" s="1">
        <v>4.99</v>
      </c>
      <c r="O8" s="1">
        <v>5.16</v>
      </c>
      <c r="P8" s="1">
        <v>5.16</v>
      </c>
      <c r="Q8" s="1">
        <v>5.13</v>
      </c>
      <c r="R8" s="1">
        <v>5.18</v>
      </c>
      <c r="S8" s="1">
        <v>5.0599999999999996</v>
      </c>
      <c r="T8" s="1">
        <v>4.96</v>
      </c>
      <c r="U8" s="1">
        <v>4.95</v>
      </c>
      <c r="V8" s="1">
        <v>5.3</v>
      </c>
    </row>
    <row r="9" spans="1:22">
      <c r="A9" s="28" t="s">
        <v>7</v>
      </c>
      <c r="B9" s="1" t="s">
        <v>31</v>
      </c>
      <c r="C9" s="1" t="s">
        <v>83</v>
      </c>
      <c r="D9" s="1">
        <v>3.9</v>
      </c>
      <c r="E9" s="1">
        <v>3.73</v>
      </c>
      <c r="F9" s="1">
        <v>3.89</v>
      </c>
      <c r="G9" s="1">
        <v>3.85</v>
      </c>
      <c r="H9" s="1">
        <v>3.85</v>
      </c>
      <c r="I9" s="1">
        <v>3.91</v>
      </c>
      <c r="J9" s="1">
        <v>4.04</v>
      </c>
      <c r="K9" s="1">
        <v>4.1100000000000003</v>
      </c>
      <c r="L9" s="1">
        <v>4.03</v>
      </c>
      <c r="M9" s="1">
        <v>3.82</v>
      </c>
      <c r="N9" s="1">
        <v>3.64</v>
      </c>
      <c r="O9" s="1">
        <v>3.95</v>
      </c>
      <c r="P9" s="1">
        <v>3.63</v>
      </c>
      <c r="Q9" s="1">
        <v>3.66</v>
      </c>
      <c r="R9" s="1">
        <v>3.92</v>
      </c>
      <c r="S9" s="1">
        <v>3.91</v>
      </c>
      <c r="T9" s="1">
        <v>3.92</v>
      </c>
      <c r="U9" s="1">
        <v>3.93</v>
      </c>
      <c r="V9" s="1">
        <v>4.0199999999999996</v>
      </c>
    </row>
    <row r="10" spans="1:22">
      <c r="A10" s="28" t="s">
        <v>8</v>
      </c>
      <c r="B10" s="1" t="s">
        <v>31</v>
      </c>
      <c r="C10" s="1" t="s">
        <v>84</v>
      </c>
      <c r="D10" s="1">
        <v>0.66</v>
      </c>
      <c r="E10" s="1">
        <v>0.61</v>
      </c>
      <c r="F10" s="1">
        <v>0.6</v>
      </c>
      <c r="G10" s="1">
        <v>0.56999999999999995</v>
      </c>
      <c r="H10" s="1">
        <v>0.57999999999999996</v>
      </c>
      <c r="I10" s="1">
        <v>0.56000000000000005</v>
      </c>
      <c r="J10" s="1">
        <v>0.56999999999999995</v>
      </c>
      <c r="K10" s="1">
        <v>0.63</v>
      </c>
      <c r="L10" s="1">
        <v>0.63</v>
      </c>
      <c r="M10" s="1">
        <v>0.57999999999999996</v>
      </c>
      <c r="N10" s="1">
        <v>0.55000000000000004</v>
      </c>
      <c r="O10" s="1">
        <v>0.59</v>
      </c>
      <c r="P10" s="1">
        <v>0.55000000000000004</v>
      </c>
      <c r="Q10" s="1">
        <v>0.56999999999999995</v>
      </c>
      <c r="R10" s="1">
        <v>0.53</v>
      </c>
      <c r="S10" s="1">
        <v>0.51</v>
      </c>
      <c r="T10" s="1">
        <v>0.56000000000000005</v>
      </c>
      <c r="U10" s="1">
        <v>0.55000000000000004</v>
      </c>
      <c r="V10" s="1">
        <v>0.56000000000000005</v>
      </c>
    </row>
    <row r="11" spans="1:22">
      <c r="A11" s="28" t="s">
        <v>56</v>
      </c>
      <c r="B11" s="1" t="s">
        <v>31</v>
      </c>
      <c r="C11" s="1" t="s">
        <v>81</v>
      </c>
      <c r="D11" s="1">
        <v>3.22</v>
      </c>
      <c r="E11" s="1">
        <v>3.13</v>
      </c>
      <c r="F11" s="1">
        <v>3.15</v>
      </c>
      <c r="G11" s="1">
        <v>3.24</v>
      </c>
      <c r="H11" s="1">
        <v>3.29</v>
      </c>
      <c r="I11" s="1">
        <v>3.38</v>
      </c>
      <c r="J11" s="1">
        <v>3.44</v>
      </c>
      <c r="K11" s="1">
        <v>3.54</v>
      </c>
      <c r="L11" s="1">
        <v>3.74</v>
      </c>
      <c r="M11" s="1">
        <v>3.63</v>
      </c>
      <c r="N11" s="1">
        <v>3.59</v>
      </c>
      <c r="O11" s="1">
        <v>3.63</v>
      </c>
      <c r="P11" s="1">
        <v>3.65</v>
      </c>
      <c r="Q11" s="1">
        <v>3.64</v>
      </c>
      <c r="R11" s="1">
        <v>3.67</v>
      </c>
      <c r="S11" s="1">
        <v>3.83</v>
      </c>
      <c r="T11" s="1">
        <v>3.66</v>
      </c>
      <c r="U11" s="1">
        <v>3.57</v>
      </c>
      <c r="V11" s="1">
        <v>3.58</v>
      </c>
    </row>
    <row r="12" spans="1:22">
      <c r="A12" s="28" t="s">
        <v>9</v>
      </c>
      <c r="B12" s="1" t="s">
        <v>31</v>
      </c>
      <c r="C12" s="1" t="s">
        <v>85</v>
      </c>
      <c r="D12" s="1">
        <v>32.49</v>
      </c>
      <c r="E12" s="1">
        <v>32.28</v>
      </c>
      <c r="F12" s="1">
        <v>32.909999999999997</v>
      </c>
      <c r="G12" s="1">
        <v>31.19</v>
      </c>
      <c r="H12" s="1">
        <v>31.23</v>
      </c>
      <c r="I12" s="1">
        <v>30.84</v>
      </c>
      <c r="J12" s="1">
        <v>30.62</v>
      </c>
      <c r="K12" s="1">
        <v>30.9</v>
      </c>
      <c r="L12" s="1">
        <v>29.64</v>
      </c>
      <c r="M12" s="1">
        <v>29.13</v>
      </c>
      <c r="N12" s="1">
        <v>28.54</v>
      </c>
      <c r="O12" s="1">
        <v>28.76</v>
      </c>
      <c r="P12" s="1">
        <v>28.25</v>
      </c>
      <c r="Q12" s="1">
        <v>27.44</v>
      </c>
      <c r="R12" s="1">
        <v>27.29</v>
      </c>
      <c r="S12" s="1">
        <v>27.64</v>
      </c>
      <c r="T12" s="1">
        <v>27.71</v>
      </c>
      <c r="U12" s="1">
        <v>27.54</v>
      </c>
      <c r="V12" s="1">
        <v>27.47</v>
      </c>
    </row>
    <row r="13" spans="1:22">
      <c r="A13" s="28" t="s">
        <v>10</v>
      </c>
      <c r="B13" s="1" t="s">
        <v>31</v>
      </c>
      <c r="C13" s="1" t="s">
        <v>86</v>
      </c>
      <c r="D13" s="1">
        <v>51.83</v>
      </c>
      <c r="E13" s="1">
        <v>52.38</v>
      </c>
      <c r="F13" s="1">
        <v>51.71</v>
      </c>
      <c r="G13" s="1">
        <v>51.14</v>
      </c>
      <c r="H13" s="1">
        <v>46.52</v>
      </c>
      <c r="I13" s="1">
        <v>46.28</v>
      </c>
      <c r="J13" s="1">
        <v>48.02</v>
      </c>
      <c r="K13" s="1">
        <v>40.46</v>
      </c>
      <c r="L13" s="1">
        <v>44.23</v>
      </c>
      <c r="M13" s="1">
        <v>40.32</v>
      </c>
      <c r="N13" s="1">
        <v>41.37</v>
      </c>
      <c r="O13" s="1">
        <v>41.24</v>
      </c>
      <c r="P13" s="1">
        <v>40.85</v>
      </c>
      <c r="Q13" s="1">
        <v>42.32</v>
      </c>
      <c r="R13" s="1">
        <v>39.79</v>
      </c>
      <c r="S13" s="1">
        <v>38.28</v>
      </c>
      <c r="T13" s="1">
        <v>40.86</v>
      </c>
      <c r="U13" s="1">
        <v>40.79</v>
      </c>
      <c r="V13" s="1">
        <v>40.98</v>
      </c>
    </row>
    <row r="14" spans="1:22">
      <c r="A14" s="28" t="s">
        <v>12</v>
      </c>
      <c r="B14" s="1" t="s">
        <v>31</v>
      </c>
      <c r="C14" s="1" t="s">
        <v>79</v>
      </c>
      <c r="D14" s="1">
        <v>3.21</v>
      </c>
      <c r="E14" s="1">
        <v>3.48</v>
      </c>
      <c r="F14" s="1">
        <v>3.71</v>
      </c>
      <c r="G14" s="1">
        <v>3.78</v>
      </c>
      <c r="H14" s="1">
        <v>3.5</v>
      </c>
      <c r="I14" s="1">
        <v>3.42</v>
      </c>
      <c r="J14" s="1">
        <v>3.24</v>
      </c>
      <c r="K14" s="1">
        <v>3.71</v>
      </c>
      <c r="L14" s="1">
        <v>3.59</v>
      </c>
      <c r="M14" s="1">
        <v>3.42</v>
      </c>
      <c r="N14" s="1">
        <v>3.69</v>
      </c>
      <c r="O14" s="1">
        <v>3.14</v>
      </c>
      <c r="P14" s="1">
        <v>3</v>
      </c>
      <c r="Q14" s="1">
        <v>2.38</v>
      </c>
      <c r="R14" s="1">
        <v>2.5499999999999998</v>
      </c>
      <c r="S14" s="1">
        <v>2.85</v>
      </c>
      <c r="T14" s="1">
        <v>2.74</v>
      </c>
      <c r="U14" s="1">
        <v>2.65</v>
      </c>
      <c r="V14" s="1">
        <v>2.79</v>
      </c>
    </row>
    <row r="15" spans="1:22">
      <c r="A15" s="28" t="s">
        <v>13</v>
      </c>
      <c r="B15" s="1" t="s">
        <v>31</v>
      </c>
      <c r="C15" s="1" t="s">
        <v>87</v>
      </c>
      <c r="D15" s="1">
        <v>3.67</v>
      </c>
      <c r="E15" s="1">
        <v>3.52</v>
      </c>
      <c r="F15" s="1">
        <v>4.07</v>
      </c>
      <c r="G15" s="1">
        <v>4.1399999999999997</v>
      </c>
      <c r="H15" s="1">
        <v>3.89</v>
      </c>
      <c r="I15" s="1">
        <v>4.03</v>
      </c>
      <c r="J15" s="1">
        <v>4.29</v>
      </c>
      <c r="K15" s="1">
        <v>3.9</v>
      </c>
      <c r="L15" s="1">
        <v>3.93</v>
      </c>
      <c r="M15" s="1">
        <v>3.91</v>
      </c>
      <c r="N15" s="1">
        <v>4.7</v>
      </c>
      <c r="O15" s="1">
        <v>4.9800000000000004</v>
      </c>
      <c r="P15" s="1">
        <v>4.99</v>
      </c>
      <c r="Q15" s="1">
        <v>4.9400000000000004</v>
      </c>
      <c r="R15" s="1">
        <v>4.9000000000000004</v>
      </c>
      <c r="S15" s="1">
        <v>4.84</v>
      </c>
      <c r="T15" s="1">
        <v>4.87</v>
      </c>
      <c r="U15" s="1">
        <v>4.92</v>
      </c>
      <c r="V15" s="1">
        <v>4.83</v>
      </c>
    </row>
    <row r="16" spans="1:22">
      <c r="A16" s="28" t="s">
        <v>14</v>
      </c>
      <c r="B16" s="1" t="s">
        <v>31</v>
      </c>
      <c r="C16" s="1" t="s">
        <v>88</v>
      </c>
      <c r="D16" s="1">
        <v>1.74</v>
      </c>
      <c r="E16" s="1">
        <v>1.81</v>
      </c>
      <c r="F16" s="1">
        <v>1.92</v>
      </c>
      <c r="G16" s="1">
        <v>1.93</v>
      </c>
      <c r="H16" s="1">
        <v>1.98</v>
      </c>
      <c r="I16" s="1">
        <v>2.08</v>
      </c>
      <c r="J16" s="1">
        <v>2.11</v>
      </c>
      <c r="K16" s="1">
        <v>2.12</v>
      </c>
      <c r="L16" s="1">
        <v>2.0099999999999998</v>
      </c>
      <c r="M16" s="1">
        <v>1.97</v>
      </c>
      <c r="N16" s="1">
        <v>1.83</v>
      </c>
      <c r="O16" s="1">
        <v>1.84</v>
      </c>
      <c r="P16" s="1">
        <v>1.65</v>
      </c>
      <c r="Q16" s="1">
        <v>1.67</v>
      </c>
      <c r="R16" s="1">
        <v>1.62</v>
      </c>
      <c r="S16" s="1">
        <v>1.62</v>
      </c>
      <c r="T16" s="1">
        <v>1.67</v>
      </c>
      <c r="U16" s="1">
        <v>1.67</v>
      </c>
      <c r="V16" s="1">
        <v>1.77</v>
      </c>
    </row>
    <row r="17" spans="1:22">
      <c r="A17" s="28" t="s">
        <v>15</v>
      </c>
      <c r="B17" s="1" t="s">
        <v>31</v>
      </c>
      <c r="C17" s="1" t="s">
        <v>89</v>
      </c>
      <c r="D17" s="1">
        <v>18.95</v>
      </c>
      <c r="E17" s="1">
        <v>19.940000000000001</v>
      </c>
      <c r="F17" s="1">
        <v>20.29</v>
      </c>
      <c r="G17" s="1">
        <v>20.82</v>
      </c>
      <c r="H17" s="1">
        <v>20.420000000000002</v>
      </c>
      <c r="I17" s="1">
        <v>21.11</v>
      </c>
      <c r="J17" s="1">
        <v>21.89</v>
      </c>
      <c r="K17" s="1">
        <v>23.08</v>
      </c>
      <c r="L17" s="1">
        <v>23.67</v>
      </c>
      <c r="M17" s="1">
        <v>23.45</v>
      </c>
      <c r="N17" s="1">
        <v>23.18</v>
      </c>
      <c r="O17" s="1">
        <v>22.54</v>
      </c>
      <c r="P17" s="1">
        <v>23.52</v>
      </c>
      <c r="Q17" s="1">
        <v>23.73</v>
      </c>
      <c r="R17" s="1">
        <v>23.09</v>
      </c>
      <c r="S17" s="1">
        <v>23.7</v>
      </c>
      <c r="T17" s="1">
        <v>24.07</v>
      </c>
      <c r="U17" s="1">
        <v>23.01</v>
      </c>
      <c r="V17" s="1">
        <v>23.45</v>
      </c>
    </row>
    <row r="18" spans="1:22">
      <c r="A18" s="28" t="s">
        <v>16</v>
      </c>
      <c r="B18" s="1" t="s">
        <v>31</v>
      </c>
      <c r="C18" s="1" t="s">
        <v>79</v>
      </c>
      <c r="D18" s="1">
        <v>1.23</v>
      </c>
      <c r="E18" s="1">
        <v>1.1000000000000001</v>
      </c>
      <c r="F18" s="1">
        <v>1.1100000000000001</v>
      </c>
      <c r="G18" s="1">
        <v>1.1000000000000001</v>
      </c>
      <c r="H18" s="1">
        <v>1.0900000000000001</v>
      </c>
      <c r="I18" s="1">
        <v>1.0900000000000001</v>
      </c>
      <c r="J18" s="1">
        <v>1.08</v>
      </c>
      <c r="K18" s="1">
        <v>1.08</v>
      </c>
      <c r="L18" s="1">
        <v>1.1200000000000001</v>
      </c>
      <c r="M18" s="1">
        <v>1.07</v>
      </c>
      <c r="N18" s="1">
        <v>0.87</v>
      </c>
      <c r="O18" s="1">
        <v>0.94</v>
      </c>
      <c r="P18" s="1">
        <v>0.91</v>
      </c>
      <c r="Q18" s="1">
        <v>0.88</v>
      </c>
      <c r="R18" s="1">
        <v>0.87</v>
      </c>
      <c r="S18" s="1">
        <v>0.79</v>
      </c>
      <c r="T18" s="1">
        <v>0.78</v>
      </c>
      <c r="U18" s="1">
        <v>0.82</v>
      </c>
      <c r="V18" s="1">
        <v>0.86</v>
      </c>
    </row>
    <row r="19" spans="1:22">
      <c r="A19" s="28" t="s">
        <v>17</v>
      </c>
      <c r="B19" s="1" t="s">
        <v>31</v>
      </c>
      <c r="C19" s="1" t="s">
        <v>90</v>
      </c>
      <c r="D19" s="1">
        <v>1.1200000000000001</v>
      </c>
      <c r="E19" s="1">
        <v>1.07</v>
      </c>
      <c r="F19" s="1">
        <v>1.1200000000000001</v>
      </c>
      <c r="G19" s="1">
        <v>1.07</v>
      </c>
      <c r="H19" s="1">
        <v>1.08</v>
      </c>
      <c r="I19" s="1">
        <v>1.1100000000000001</v>
      </c>
      <c r="J19" s="1">
        <v>1.18</v>
      </c>
      <c r="K19" s="1">
        <v>1.17</v>
      </c>
      <c r="L19" s="1">
        <v>1.25</v>
      </c>
      <c r="M19" s="1">
        <v>1.1599999999999999</v>
      </c>
      <c r="N19" s="1">
        <v>1.07</v>
      </c>
      <c r="O19" s="1">
        <v>1.17</v>
      </c>
      <c r="P19" s="1">
        <v>1.0900000000000001</v>
      </c>
      <c r="Q19" s="1">
        <v>1.0900000000000001</v>
      </c>
      <c r="R19" s="1">
        <v>1.06</v>
      </c>
      <c r="S19" s="1">
        <v>1.0900000000000001</v>
      </c>
      <c r="T19" s="1">
        <v>1.08</v>
      </c>
      <c r="U19" s="1">
        <v>1.0900000000000001</v>
      </c>
      <c r="V19" s="1">
        <v>1.1299999999999999</v>
      </c>
    </row>
    <row r="20" spans="1:22">
      <c r="A20" s="28" t="s">
        <v>18</v>
      </c>
      <c r="B20" s="1" t="s">
        <v>31</v>
      </c>
      <c r="C20" s="1" t="s">
        <v>91</v>
      </c>
      <c r="D20" s="1" t="s">
        <v>92</v>
      </c>
      <c r="E20" s="1" t="s">
        <v>92</v>
      </c>
      <c r="F20" s="1" t="s">
        <v>92</v>
      </c>
      <c r="G20" s="1" t="s">
        <v>92</v>
      </c>
      <c r="H20" s="1" t="s">
        <v>92</v>
      </c>
      <c r="I20" s="1" t="s">
        <v>92</v>
      </c>
      <c r="J20" s="1" t="s">
        <v>92</v>
      </c>
      <c r="K20" s="1" t="s">
        <v>92</v>
      </c>
      <c r="L20" s="1">
        <v>0.42</v>
      </c>
      <c r="M20" s="1">
        <v>0.43</v>
      </c>
      <c r="N20" s="1">
        <v>0.37</v>
      </c>
      <c r="O20" s="1">
        <v>0.43</v>
      </c>
      <c r="P20" s="1">
        <v>0.38</v>
      </c>
      <c r="Q20" s="1">
        <v>0.37</v>
      </c>
      <c r="R20" s="1">
        <v>0.43</v>
      </c>
      <c r="S20" s="1">
        <v>0.43</v>
      </c>
      <c r="T20" s="1">
        <v>0.43</v>
      </c>
      <c r="U20" s="1">
        <v>0.45</v>
      </c>
      <c r="V20" s="1">
        <v>0.44</v>
      </c>
    </row>
    <row r="21" spans="1:22">
      <c r="A21" s="28" t="s">
        <v>19</v>
      </c>
      <c r="B21" s="1" t="s">
        <v>31</v>
      </c>
      <c r="C21" s="1" t="s">
        <v>81</v>
      </c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1">
        <v>0.01</v>
      </c>
      <c r="M21" s="1">
        <v>0.01</v>
      </c>
      <c r="N21" s="1">
        <v>0.01</v>
      </c>
      <c r="O21" s="1">
        <v>0.01</v>
      </c>
      <c r="P21" s="1">
        <v>0.01</v>
      </c>
      <c r="Q21" s="1">
        <v>0.02</v>
      </c>
      <c r="R21" s="1">
        <v>0.01</v>
      </c>
      <c r="S21" s="1">
        <v>0.01</v>
      </c>
      <c r="T21" s="1">
        <v>0.02</v>
      </c>
      <c r="U21" s="1">
        <v>0.01</v>
      </c>
      <c r="V21" s="1">
        <v>0.02</v>
      </c>
    </row>
    <row r="22" spans="1:22">
      <c r="A22" s="28" t="s">
        <v>20</v>
      </c>
      <c r="B22" s="1" t="s">
        <v>31</v>
      </c>
      <c r="C22" s="1" t="s">
        <v>93</v>
      </c>
      <c r="D22" s="1">
        <v>8.52</v>
      </c>
      <c r="E22" s="1">
        <v>8.5500000000000007</v>
      </c>
      <c r="F22" s="1">
        <v>8.58</v>
      </c>
      <c r="G22" s="1">
        <v>8.31</v>
      </c>
      <c r="H22" s="1">
        <v>8.01</v>
      </c>
      <c r="I22" s="1">
        <v>7.85</v>
      </c>
      <c r="J22" s="1">
        <v>8.24</v>
      </c>
      <c r="K22" s="1">
        <v>7.62</v>
      </c>
      <c r="L22" s="1">
        <v>8.09</v>
      </c>
      <c r="M22" s="1">
        <v>8</v>
      </c>
      <c r="N22" s="1">
        <v>8.17</v>
      </c>
      <c r="O22" s="1">
        <v>7.59</v>
      </c>
      <c r="P22" s="1">
        <v>7.43</v>
      </c>
      <c r="Q22" s="1">
        <v>7.62</v>
      </c>
      <c r="R22" s="1">
        <v>6.93</v>
      </c>
      <c r="S22" s="1">
        <v>6.77</v>
      </c>
      <c r="T22" s="1">
        <v>6.87</v>
      </c>
      <c r="U22" s="1">
        <v>6.97</v>
      </c>
      <c r="V22" s="1">
        <v>7.1</v>
      </c>
    </row>
    <row r="23" spans="1:22">
      <c r="A23" s="28" t="s">
        <v>21</v>
      </c>
      <c r="B23" s="1" t="s">
        <v>31</v>
      </c>
      <c r="C23" s="1" t="s">
        <v>94</v>
      </c>
      <c r="D23" s="1">
        <v>14.02</v>
      </c>
      <c r="E23" s="1">
        <v>13.73</v>
      </c>
      <c r="F23" s="1">
        <v>14.19</v>
      </c>
      <c r="G23" s="1">
        <v>13.07</v>
      </c>
      <c r="H23" s="1">
        <v>13.56</v>
      </c>
      <c r="I23" s="1">
        <v>14.08</v>
      </c>
      <c r="J23" s="1">
        <v>15.46</v>
      </c>
      <c r="K23" s="1">
        <v>15.03</v>
      </c>
      <c r="L23" s="1">
        <v>15.46</v>
      </c>
      <c r="M23" s="1">
        <v>14.58</v>
      </c>
      <c r="N23" s="1">
        <v>14.36</v>
      </c>
      <c r="O23" s="1">
        <v>15.22</v>
      </c>
      <c r="P23" s="1">
        <v>14.83</v>
      </c>
      <c r="Q23" s="1">
        <v>14.7</v>
      </c>
      <c r="R23" s="1">
        <v>15.07</v>
      </c>
      <c r="S23" s="1">
        <v>14.19</v>
      </c>
      <c r="T23" s="1">
        <v>14.33</v>
      </c>
      <c r="U23" s="1">
        <v>14.3</v>
      </c>
      <c r="V23" s="1">
        <v>14.56</v>
      </c>
    </row>
    <row r="24" spans="1:22">
      <c r="A24" s="28" t="s">
        <v>22</v>
      </c>
      <c r="B24" s="1" t="s">
        <v>31</v>
      </c>
      <c r="C24" s="1" t="s">
        <v>81</v>
      </c>
      <c r="D24" s="1">
        <v>0.7</v>
      </c>
      <c r="E24" s="1">
        <v>0.71</v>
      </c>
      <c r="F24" s="1">
        <v>0.77</v>
      </c>
      <c r="G24" s="1">
        <v>0.74</v>
      </c>
      <c r="H24" s="1">
        <v>0.69</v>
      </c>
      <c r="I24" s="1">
        <v>0.71</v>
      </c>
      <c r="J24" s="1">
        <v>0.81</v>
      </c>
      <c r="K24" s="1">
        <v>0.77</v>
      </c>
      <c r="L24" s="1">
        <v>0.75</v>
      </c>
      <c r="M24" s="1">
        <v>0.82</v>
      </c>
      <c r="N24" s="1">
        <v>0.57999999999999996</v>
      </c>
      <c r="O24" s="1">
        <v>0.64</v>
      </c>
      <c r="P24" s="1">
        <v>0.53</v>
      </c>
      <c r="Q24" s="1">
        <v>0.53</v>
      </c>
      <c r="R24" s="1">
        <v>0.6</v>
      </c>
      <c r="S24" s="1">
        <v>0.63</v>
      </c>
      <c r="T24" s="1">
        <v>0.57999999999999996</v>
      </c>
      <c r="U24" s="1">
        <v>0.66</v>
      </c>
      <c r="V24" s="1">
        <v>0.55000000000000004</v>
      </c>
    </row>
    <row r="25" spans="1:22">
      <c r="A25" s="28" t="s">
        <v>23</v>
      </c>
      <c r="B25" s="1" t="s">
        <v>31</v>
      </c>
      <c r="C25" s="1" t="s">
        <v>81</v>
      </c>
      <c r="D25" s="1">
        <v>5.61</v>
      </c>
      <c r="E25" s="1">
        <v>4.51</v>
      </c>
      <c r="F25" s="1">
        <v>4.3899999999999997</v>
      </c>
      <c r="G25" s="1">
        <v>4.1900000000000004</v>
      </c>
      <c r="H25" s="1">
        <v>4.51</v>
      </c>
      <c r="I25" s="1">
        <v>3.84</v>
      </c>
      <c r="J25" s="1">
        <v>3.78</v>
      </c>
      <c r="K25" s="1">
        <v>4.01</v>
      </c>
      <c r="L25" s="1">
        <v>4.46</v>
      </c>
      <c r="M25" s="1">
        <v>4.28</v>
      </c>
      <c r="N25" s="1">
        <v>4.16</v>
      </c>
      <c r="O25" s="1">
        <v>4.05</v>
      </c>
      <c r="P25" s="1">
        <v>4.1100000000000003</v>
      </c>
      <c r="Q25" s="1">
        <v>4.3499999999999996</v>
      </c>
      <c r="R25" s="1">
        <v>4.51</v>
      </c>
      <c r="S25" s="1">
        <v>4.57</v>
      </c>
      <c r="T25" s="1">
        <v>4.4400000000000004</v>
      </c>
      <c r="U25" s="1">
        <v>4.47</v>
      </c>
      <c r="V25" s="1">
        <v>4.84</v>
      </c>
    </row>
    <row r="26" spans="1:22">
      <c r="A26" s="28" t="s">
        <v>24</v>
      </c>
      <c r="B26" s="1" t="s">
        <v>31</v>
      </c>
      <c r="C26" s="1" t="s">
        <v>96</v>
      </c>
      <c r="D26" s="1">
        <v>1.98</v>
      </c>
      <c r="E26" s="1">
        <v>2.12</v>
      </c>
      <c r="F26" s="1">
        <v>2.17</v>
      </c>
      <c r="G26" s="1">
        <v>1.93</v>
      </c>
      <c r="H26" s="1">
        <v>1.84</v>
      </c>
      <c r="I26" s="1">
        <v>1.68</v>
      </c>
      <c r="J26" s="1">
        <v>1.59</v>
      </c>
      <c r="K26" s="1">
        <v>1.51</v>
      </c>
      <c r="L26" s="1">
        <v>1.59</v>
      </c>
      <c r="M26" s="1">
        <v>1.55</v>
      </c>
      <c r="N26" s="1">
        <v>1.52</v>
      </c>
      <c r="O26" s="1">
        <v>1.45</v>
      </c>
      <c r="P26" s="1">
        <v>1.33</v>
      </c>
      <c r="Q26" s="1">
        <v>1.4</v>
      </c>
      <c r="R26" s="1">
        <v>1.46</v>
      </c>
      <c r="S26" s="1">
        <v>1.34</v>
      </c>
      <c r="T26" s="1">
        <v>1.33</v>
      </c>
      <c r="U26" s="1">
        <v>1.36</v>
      </c>
      <c r="V26" s="1">
        <v>1.46</v>
      </c>
    </row>
    <row r="27" spans="1:22">
      <c r="A27" s="28" t="s">
        <v>25</v>
      </c>
      <c r="B27" s="1" t="s">
        <v>31</v>
      </c>
      <c r="C27" s="1" t="s">
        <v>97</v>
      </c>
      <c r="D27" s="1">
        <v>0.88</v>
      </c>
      <c r="E27" s="1">
        <v>0.78</v>
      </c>
      <c r="F27" s="1">
        <v>0.88</v>
      </c>
      <c r="G27" s="1">
        <v>0.84</v>
      </c>
      <c r="H27" s="1">
        <v>0.85</v>
      </c>
      <c r="I27" s="1">
        <v>0.76</v>
      </c>
      <c r="J27" s="1">
        <v>0.79</v>
      </c>
      <c r="K27" s="1">
        <v>0.74</v>
      </c>
      <c r="L27" s="1">
        <v>0.78</v>
      </c>
      <c r="M27" s="1">
        <v>0.94</v>
      </c>
      <c r="N27" s="1">
        <v>0.89</v>
      </c>
      <c r="O27" s="1">
        <v>0.91</v>
      </c>
      <c r="P27" s="1">
        <v>0.88</v>
      </c>
      <c r="Q27" s="1">
        <v>0.85</v>
      </c>
      <c r="R27" s="1">
        <v>0.8</v>
      </c>
      <c r="S27" s="1">
        <v>0.79</v>
      </c>
      <c r="T27" s="1">
        <v>0.81</v>
      </c>
      <c r="U27" s="1">
        <v>0.76</v>
      </c>
      <c r="V27" s="1">
        <v>0.78</v>
      </c>
    </row>
    <row r="28" spans="1:22">
      <c r="A28" s="28" t="s">
        <v>26</v>
      </c>
      <c r="B28" s="1" t="s">
        <v>31</v>
      </c>
      <c r="C28" s="1" t="s">
        <v>98</v>
      </c>
      <c r="D28" s="1">
        <v>6.28</v>
      </c>
      <c r="E28" s="1">
        <v>6.3</v>
      </c>
      <c r="F28" s="1">
        <v>6.21</v>
      </c>
      <c r="G28" s="1">
        <v>6.25</v>
      </c>
      <c r="H28" s="1">
        <v>6.72</v>
      </c>
      <c r="I28" s="1">
        <v>7.45</v>
      </c>
      <c r="J28" s="1">
        <v>8.2200000000000006</v>
      </c>
      <c r="K28" s="1">
        <v>7.87</v>
      </c>
      <c r="L28" s="1">
        <v>7.61</v>
      </c>
      <c r="M28" s="1">
        <v>8.25</v>
      </c>
      <c r="N28" s="1">
        <v>6.99</v>
      </c>
      <c r="O28" s="1">
        <v>7.52</v>
      </c>
      <c r="P28" s="1">
        <v>6.34</v>
      </c>
      <c r="Q28" s="1">
        <v>6.12</v>
      </c>
      <c r="R28" s="1">
        <v>7.28</v>
      </c>
      <c r="S28" s="1">
        <v>7.38</v>
      </c>
      <c r="T28" s="1">
        <v>6.9</v>
      </c>
      <c r="U28" s="1">
        <v>7</v>
      </c>
      <c r="V28" s="1">
        <v>6.39</v>
      </c>
    </row>
    <row r="29" spans="1:22">
      <c r="A29" s="28" t="s">
        <v>27</v>
      </c>
      <c r="B29" s="1" t="s">
        <v>31</v>
      </c>
      <c r="C29" s="1" t="s">
        <v>99</v>
      </c>
      <c r="D29" s="1">
        <v>6.13</v>
      </c>
      <c r="E29" s="1">
        <v>5.34</v>
      </c>
      <c r="F29" s="1">
        <v>5.41</v>
      </c>
      <c r="G29" s="1">
        <v>5.19</v>
      </c>
      <c r="H29" s="1">
        <v>5.2</v>
      </c>
      <c r="I29" s="1">
        <v>4.9800000000000004</v>
      </c>
      <c r="J29" s="1">
        <v>4.87</v>
      </c>
      <c r="K29" s="1">
        <v>4.66</v>
      </c>
      <c r="L29" s="1">
        <v>4.8</v>
      </c>
      <c r="M29" s="1">
        <v>4.6500000000000004</v>
      </c>
      <c r="N29" s="1">
        <v>4.1900000000000004</v>
      </c>
      <c r="O29" s="1">
        <v>4.7300000000000004</v>
      </c>
      <c r="P29" s="1">
        <v>4.42</v>
      </c>
      <c r="Q29" s="1">
        <v>4.47</v>
      </c>
      <c r="R29" s="1">
        <v>5.0199999999999996</v>
      </c>
      <c r="S29" s="1">
        <v>4.55</v>
      </c>
      <c r="T29" s="1">
        <v>4.46</v>
      </c>
      <c r="U29" s="1">
        <v>4.4800000000000004</v>
      </c>
      <c r="V29" s="1">
        <v>4.3899999999999997</v>
      </c>
    </row>
    <row r="30" spans="1:22">
      <c r="A30" s="28" t="s">
        <v>102</v>
      </c>
      <c r="B30" s="1" t="s">
        <v>31</v>
      </c>
      <c r="C30" s="1" t="s">
        <v>81</v>
      </c>
      <c r="D30" s="1">
        <v>213.6</v>
      </c>
      <c r="E30" s="1">
        <v>212.78</v>
      </c>
      <c r="F30" s="1">
        <v>213.54</v>
      </c>
      <c r="G30" s="1">
        <v>211.43</v>
      </c>
      <c r="H30" s="1">
        <v>210.33</v>
      </c>
      <c r="I30" s="1">
        <v>212.08</v>
      </c>
      <c r="J30" s="1">
        <v>215.12</v>
      </c>
      <c r="K30" s="1">
        <v>202.77</v>
      </c>
      <c r="L30" s="1">
        <v>214.09</v>
      </c>
      <c r="M30" s="1">
        <v>205.72</v>
      </c>
      <c r="N30" s="1">
        <v>202.86</v>
      </c>
      <c r="O30" s="1">
        <v>198.44</v>
      </c>
      <c r="P30" s="1">
        <v>195.86</v>
      </c>
      <c r="Q30" s="1">
        <v>204.13</v>
      </c>
      <c r="R30" s="1">
        <v>190.32</v>
      </c>
      <c r="S30" s="1">
        <v>194.27</v>
      </c>
      <c r="T30" s="1">
        <v>193.53</v>
      </c>
      <c r="U30" s="1">
        <v>190.31</v>
      </c>
      <c r="V30" s="1">
        <v>190.87</v>
      </c>
    </row>
    <row r="31" spans="1:22">
      <c r="A31" s="28" t="s">
        <v>101</v>
      </c>
      <c r="B31" s="1" t="s">
        <v>31</v>
      </c>
      <c r="C31" s="1" t="s">
        <v>79</v>
      </c>
      <c r="D31" s="1" t="s">
        <v>92</v>
      </c>
      <c r="E31" s="1" t="s">
        <v>92</v>
      </c>
      <c r="F31" s="1">
        <v>31.51</v>
      </c>
      <c r="G31" s="1">
        <v>31</v>
      </c>
      <c r="H31" s="1">
        <v>32.090000000000003</v>
      </c>
      <c r="I31" s="1">
        <v>30.23</v>
      </c>
      <c r="J31" s="1">
        <v>29.05</v>
      </c>
      <c r="K31" s="1">
        <v>28.37</v>
      </c>
      <c r="L31" s="1">
        <v>28.87</v>
      </c>
      <c r="M31" s="1">
        <v>27.35</v>
      </c>
      <c r="N31" s="1">
        <v>28.78</v>
      </c>
      <c r="O31" s="1">
        <v>25.46</v>
      </c>
      <c r="P31" s="1">
        <v>25.94</v>
      </c>
      <c r="Q31" s="1">
        <v>25.02</v>
      </c>
      <c r="R31" s="1">
        <v>24.17</v>
      </c>
      <c r="S31" s="1">
        <v>24.51</v>
      </c>
      <c r="T31" s="1">
        <v>24.61</v>
      </c>
      <c r="U31" s="1">
        <v>24.98</v>
      </c>
      <c r="V31" s="1">
        <v>25.64</v>
      </c>
    </row>
    <row r="32" spans="1:22">
      <c r="N32">
        <f>N30-N31</f>
        <v>174.08</v>
      </c>
      <c r="O32" s="1">
        <f t="shared" ref="O32:V32" si="0">O30-O31</f>
        <v>172.98</v>
      </c>
      <c r="P32" s="1">
        <f t="shared" si="0"/>
        <v>169.92000000000002</v>
      </c>
      <c r="Q32" s="1">
        <f t="shared" si="0"/>
        <v>179.10999999999999</v>
      </c>
      <c r="R32" s="1">
        <f t="shared" si="0"/>
        <v>166.14999999999998</v>
      </c>
      <c r="S32" s="1">
        <f t="shared" si="0"/>
        <v>169.76000000000002</v>
      </c>
      <c r="T32" s="1">
        <f t="shared" si="0"/>
        <v>168.92000000000002</v>
      </c>
      <c r="U32" s="1">
        <f t="shared" si="0"/>
        <v>165.33</v>
      </c>
      <c r="V32" s="1">
        <f t="shared" si="0"/>
        <v>165.23000000000002</v>
      </c>
    </row>
    <row r="33" spans="1:22">
      <c r="N33">
        <f>SUM(N3:N29)-N32</f>
        <v>-0.29000000000002046</v>
      </c>
      <c r="O33" s="1">
        <f t="shared" ref="O33:V33" si="1">SUM(O3:O29)-O32</f>
        <v>2.4099999999999966</v>
      </c>
      <c r="P33" s="1">
        <f t="shared" si="1"/>
        <v>2.039999999999992</v>
      </c>
      <c r="Q33" s="1">
        <f t="shared" si="1"/>
        <v>-6.4199999999999875</v>
      </c>
      <c r="R33" s="1">
        <f t="shared" si="1"/>
        <v>5.3800000000000523</v>
      </c>
      <c r="S33" s="1">
        <f t="shared" si="1"/>
        <v>0.12999999999999545</v>
      </c>
      <c r="T33" s="1">
        <f t="shared" si="1"/>
        <v>2.8200000000000784</v>
      </c>
      <c r="U33" s="1">
        <f t="shared" si="1"/>
        <v>5.4399999999999693</v>
      </c>
      <c r="V33" s="1">
        <f t="shared" si="1"/>
        <v>7.0499999999999829</v>
      </c>
    </row>
    <row r="36" spans="1:22">
      <c r="O36" t="s">
        <v>108</v>
      </c>
    </row>
    <row r="37" spans="1:22">
      <c r="N37" s="32">
        <f>N3*1000/[1]Worksheet!$V$3</f>
        <v>361.77315425820979</v>
      </c>
      <c r="O37" s="32">
        <f>O3*1000/[1]Worksheet!$V$3</f>
        <v>377.29989907615868</v>
      </c>
      <c r="P37" s="32">
        <f>P3*1000/[1]Worksheet!$V$3</f>
        <v>382.73425976244079</v>
      </c>
      <c r="Q37" s="32">
        <f>Q3*1000/[1]Worksheet!$V$3</f>
        <v>392.82664389410758</v>
      </c>
      <c r="R37" s="32">
        <f>R3*1000/[1]Worksheet!$V$3</f>
        <v>406.02437698936416</v>
      </c>
      <c r="S37" s="32">
        <f>S3*1000/[1]Worksheet!$V$3</f>
        <v>402.91902802577437</v>
      </c>
      <c r="T37" s="32">
        <f>T3*1000/[1]Worksheet!$V$3</f>
        <v>402.14269078487695</v>
      </c>
      <c r="U37" s="32">
        <f>U3*1000/[1]Worksheet!$V$3</f>
        <v>397.48466733949226</v>
      </c>
      <c r="V37" s="32">
        <f>V3*1000/[1]Worksheet!$V$3</f>
        <v>392.05030665321016</v>
      </c>
    </row>
    <row r="41" spans="1:22" ht="16">
      <c r="A41" s="39" t="s">
        <v>120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 spans="1:22">
      <c r="A42" s="40"/>
      <c r="B42" s="41" t="s">
        <v>75</v>
      </c>
      <c r="C42" s="41" t="s">
        <v>76</v>
      </c>
      <c r="D42" s="41">
        <v>2000</v>
      </c>
      <c r="E42" s="41">
        <v>2001</v>
      </c>
      <c r="F42" s="41">
        <v>2002</v>
      </c>
      <c r="G42" s="41">
        <v>2003</v>
      </c>
      <c r="H42" s="41">
        <v>2004</v>
      </c>
      <c r="I42" s="41">
        <v>2005</v>
      </c>
      <c r="J42" s="41">
        <v>2006</v>
      </c>
      <c r="K42" s="41">
        <v>2007</v>
      </c>
      <c r="L42" s="41">
        <v>2008</v>
      </c>
      <c r="M42" s="41">
        <v>2009</v>
      </c>
      <c r="N42" s="41">
        <v>2010</v>
      </c>
      <c r="O42" s="41">
        <v>2011</v>
      </c>
      <c r="P42" s="41">
        <v>2012</v>
      </c>
      <c r="Q42" s="41">
        <v>2013</v>
      </c>
      <c r="R42" s="41">
        <v>2014</v>
      </c>
      <c r="S42" s="41">
        <v>2015</v>
      </c>
      <c r="T42" s="41">
        <v>2016</v>
      </c>
      <c r="U42" s="41">
        <v>2017</v>
      </c>
      <c r="V42" s="41">
        <v>2018</v>
      </c>
    </row>
    <row r="43" spans="1:22">
      <c r="A43" s="40" t="s">
        <v>2</v>
      </c>
      <c r="B43" s="38" t="s">
        <v>31</v>
      </c>
      <c r="C43" s="38" t="s">
        <v>121</v>
      </c>
      <c r="D43" s="38">
        <v>6.76</v>
      </c>
      <c r="E43" s="38">
        <v>6.6</v>
      </c>
      <c r="F43" s="38">
        <v>6.63</v>
      </c>
      <c r="G43" s="38">
        <v>6.34</v>
      </c>
      <c r="H43" s="38">
        <v>6.33</v>
      </c>
      <c r="I43" s="38">
        <v>6.48</v>
      </c>
      <c r="J43" s="38">
        <v>6.56</v>
      </c>
      <c r="K43" s="38">
        <v>6.73</v>
      </c>
      <c r="L43" s="38">
        <v>6.72</v>
      </c>
      <c r="M43" s="38">
        <v>6.72</v>
      </c>
      <c r="N43" s="38">
        <v>6.78</v>
      </c>
      <c r="O43" s="38">
        <v>6.8</v>
      </c>
      <c r="P43" s="38">
        <v>6.76</v>
      </c>
      <c r="Q43" s="38">
        <v>6.93</v>
      </c>
      <c r="R43" s="38">
        <v>7</v>
      </c>
      <c r="S43" s="38">
        <v>6.98</v>
      </c>
      <c r="T43" s="38">
        <v>7.09</v>
      </c>
      <c r="U43" s="38">
        <v>7.03</v>
      </c>
      <c r="V43" s="38">
        <v>6.98</v>
      </c>
    </row>
    <row r="44" spans="1:22">
      <c r="A44" s="40" t="s">
        <v>3</v>
      </c>
      <c r="B44" s="38" t="s">
        <v>31</v>
      </c>
      <c r="C44" s="38" t="s">
        <v>81</v>
      </c>
      <c r="D44" s="38">
        <v>9.61</v>
      </c>
      <c r="E44" s="38">
        <v>9.56</v>
      </c>
      <c r="F44" s="38">
        <v>9.3699999999999992</v>
      </c>
      <c r="G44" s="38">
        <v>9.75</v>
      </c>
      <c r="H44" s="38">
        <v>9.4600000000000009</v>
      </c>
      <c r="I44" s="38">
        <v>9.6</v>
      </c>
      <c r="J44" s="38">
        <v>9.27</v>
      </c>
      <c r="K44" s="38">
        <v>8.69</v>
      </c>
      <c r="L44" s="38">
        <v>9.36</v>
      </c>
      <c r="M44" s="38">
        <v>8.86</v>
      </c>
      <c r="N44" s="38">
        <v>8.8699999999999992</v>
      </c>
      <c r="O44" s="38">
        <v>8.73</v>
      </c>
      <c r="P44" s="38">
        <v>8.36</v>
      </c>
      <c r="Q44" s="38">
        <v>8.67</v>
      </c>
      <c r="R44" s="38">
        <v>8.3000000000000007</v>
      </c>
      <c r="S44" s="38">
        <v>8.61</v>
      </c>
      <c r="T44" s="38">
        <v>8.2899999999999991</v>
      </c>
      <c r="U44" s="38">
        <v>8.4600000000000009</v>
      </c>
      <c r="V44" s="38">
        <v>8.61</v>
      </c>
    </row>
    <row r="45" spans="1:22">
      <c r="A45" s="40" t="s">
        <v>4</v>
      </c>
      <c r="B45" s="38" t="s">
        <v>31</v>
      </c>
      <c r="C45" s="38" t="s">
        <v>122</v>
      </c>
      <c r="D45" s="38">
        <v>2.2400000000000002</v>
      </c>
      <c r="E45" s="38">
        <v>2.06</v>
      </c>
      <c r="F45" s="38">
        <v>2.23</v>
      </c>
      <c r="G45" s="38">
        <v>2.2000000000000002</v>
      </c>
      <c r="H45" s="38">
        <v>2.17</v>
      </c>
      <c r="I45" s="38">
        <v>2.1</v>
      </c>
      <c r="J45" s="38">
        <v>2.17</v>
      </c>
      <c r="K45" s="38">
        <v>2.15</v>
      </c>
      <c r="L45" s="38">
        <v>2.1800000000000002</v>
      </c>
      <c r="M45" s="38">
        <v>2.21</v>
      </c>
      <c r="N45" s="38">
        <v>2.2999999999999998</v>
      </c>
      <c r="O45" s="38">
        <v>2.3199999999999998</v>
      </c>
      <c r="P45" s="38">
        <v>2.4</v>
      </c>
      <c r="Q45" s="38">
        <v>2.33</v>
      </c>
      <c r="R45" s="38">
        <v>2.27</v>
      </c>
      <c r="S45" s="38">
        <v>2.2999999999999998</v>
      </c>
      <c r="T45" s="38">
        <v>2.33</v>
      </c>
      <c r="U45" s="38">
        <v>2.35</v>
      </c>
      <c r="V45" s="38">
        <v>2.33</v>
      </c>
    </row>
    <row r="46" spans="1:22">
      <c r="A46" s="40" t="s">
        <v>5</v>
      </c>
      <c r="B46" s="38" t="s">
        <v>31</v>
      </c>
      <c r="C46" s="38" t="s">
        <v>80</v>
      </c>
      <c r="D46" s="38">
        <v>2.41</v>
      </c>
      <c r="E46" s="38">
        <v>2.4700000000000002</v>
      </c>
      <c r="F46" s="38">
        <v>2.58</v>
      </c>
      <c r="G46" s="38">
        <v>2.57</v>
      </c>
      <c r="H46" s="38">
        <v>2.64</v>
      </c>
      <c r="I46" s="38">
        <v>2.64</v>
      </c>
      <c r="J46" s="38">
        <v>2.64</v>
      </c>
      <c r="K46" s="38">
        <v>2.64</v>
      </c>
      <c r="L46" s="38">
        <v>2.68</v>
      </c>
      <c r="M46" s="38">
        <v>2.7</v>
      </c>
      <c r="N46" s="38">
        <v>2.65</v>
      </c>
      <c r="O46" s="38">
        <v>2.64</v>
      </c>
      <c r="P46" s="38">
        <v>2.56</v>
      </c>
      <c r="Q46" s="38">
        <v>2.5</v>
      </c>
      <c r="R46" s="38">
        <v>2.4900000000000002</v>
      </c>
      <c r="S46" s="38">
        <v>2.5</v>
      </c>
      <c r="T46" s="38">
        <v>2.44</v>
      </c>
      <c r="U46" s="38">
        <v>2.42</v>
      </c>
      <c r="V46" s="38">
        <v>2.4</v>
      </c>
    </row>
    <row r="47" spans="1:22">
      <c r="A47" s="40" t="s">
        <v>6</v>
      </c>
      <c r="B47" s="38" t="s">
        <v>31</v>
      </c>
      <c r="C47" s="38" t="s">
        <v>123</v>
      </c>
      <c r="D47" s="38">
        <v>0.25</v>
      </c>
      <c r="E47" s="38">
        <v>0.28000000000000003</v>
      </c>
      <c r="F47" s="38">
        <v>0.28999999999999998</v>
      </c>
      <c r="G47" s="38">
        <v>0.3</v>
      </c>
      <c r="H47" s="38">
        <v>0.28999999999999998</v>
      </c>
      <c r="I47" s="38">
        <v>0.3</v>
      </c>
      <c r="J47" s="38">
        <v>0.31</v>
      </c>
      <c r="K47" s="38">
        <v>0.32</v>
      </c>
      <c r="L47" s="38">
        <v>0.33</v>
      </c>
      <c r="M47" s="38">
        <v>0.35</v>
      </c>
      <c r="N47" s="38">
        <v>0.32</v>
      </c>
      <c r="O47" s="38">
        <v>0.34</v>
      </c>
      <c r="P47" s="38">
        <v>0.33</v>
      </c>
      <c r="Q47" s="38">
        <v>0.31</v>
      </c>
      <c r="R47" s="38">
        <v>0.31</v>
      </c>
      <c r="S47" s="38">
        <v>0.32</v>
      </c>
      <c r="T47" s="38">
        <v>0.34</v>
      </c>
      <c r="U47" s="38">
        <v>0.35</v>
      </c>
      <c r="V47" s="38">
        <v>0.34</v>
      </c>
    </row>
    <row r="48" spans="1:22">
      <c r="A48" s="40" t="s">
        <v>54</v>
      </c>
      <c r="B48" s="38" t="s">
        <v>31</v>
      </c>
      <c r="C48" s="38" t="s">
        <v>37</v>
      </c>
      <c r="D48" s="38">
        <v>6.87</v>
      </c>
      <c r="E48" s="38">
        <v>6.89</v>
      </c>
      <c r="F48" s="38">
        <v>6.94</v>
      </c>
      <c r="G48" s="38">
        <v>6.93</v>
      </c>
      <c r="H48" s="38">
        <v>6.81</v>
      </c>
      <c r="I48" s="38">
        <v>6.56</v>
      </c>
      <c r="J48" s="38">
        <v>6.81</v>
      </c>
      <c r="K48" s="38">
        <v>6.72</v>
      </c>
      <c r="L48" s="38">
        <v>6.78</v>
      </c>
      <c r="M48" s="38">
        <v>6.77</v>
      </c>
      <c r="N48" s="38">
        <v>6.97</v>
      </c>
      <c r="O48" s="38">
        <v>7.09</v>
      </c>
      <c r="P48" s="38">
        <v>7.14</v>
      </c>
      <c r="Q48" s="38">
        <v>7.14</v>
      </c>
      <c r="R48" s="38">
        <v>7.13</v>
      </c>
      <c r="S48" s="38">
        <v>7.13</v>
      </c>
      <c r="T48" s="38">
        <v>7.25</v>
      </c>
      <c r="U48" s="38">
        <v>7.27</v>
      </c>
      <c r="V48" s="38">
        <v>7.49</v>
      </c>
    </row>
    <row r="49" spans="1:22">
      <c r="A49" s="40" t="s">
        <v>7</v>
      </c>
      <c r="B49" s="38" t="s">
        <v>31</v>
      </c>
      <c r="C49" s="38" t="s">
        <v>83</v>
      </c>
      <c r="D49" s="38">
        <v>4.58</v>
      </c>
      <c r="E49" s="38">
        <v>4.4800000000000004</v>
      </c>
      <c r="F49" s="38">
        <v>4.5999999999999996</v>
      </c>
      <c r="G49" s="38">
        <v>4.59</v>
      </c>
      <c r="H49" s="38">
        <v>4.6100000000000003</v>
      </c>
      <c r="I49" s="38">
        <v>4.67</v>
      </c>
      <c r="J49" s="38">
        <v>4.8</v>
      </c>
      <c r="K49" s="38">
        <v>4.8499999999999996</v>
      </c>
      <c r="L49" s="38">
        <v>4.7699999999999996</v>
      </c>
      <c r="M49" s="38">
        <v>4.59</v>
      </c>
      <c r="N49" s="38">
        <v>4.51</v>
      </c>
      <c r="O49" s="38">
        <v>4.6900000000000004</v>
      </c>
      <c r="P49" s="38">
        <v>4.41</v>
      </c>
      <c r="Q49" s="38">
        <v>4.45</v>
      </c>
      <c r="R49" s="38">
        <v>4.59</v>
      </c>
      <c r="S49" s="38">
        <v>4.6399999999999997</v>
      </c>
      <c r="T49" s="38">
        <v>4.6900000000000004</v>
      </c>
      <c r="U49" s="38">
        <v>4.66</v>
      </c>
      <c r="V49" s="38">
        <v>4.7300000000000004</v>
      </c>
    </row>
    <row r="50" spans="1:22">
      <c r="A50" s="40" t="s">
        <v>8</v>
      </c>
      <c r="B50" s="38" t="s">
        <v>31</v>
      </c>
      <c r="C50" s="38" t="s">
        <v>124</v>
      </c>
      <c r="D50" s="38">
        <v>0.96</v>
      </c>
      <c r="E50" s="38">
        <v>0.94</v>
      </c>
      <c r="F50" s="38">
        <v>0.91</v>
      </c>
      <c r="G50" s="38">
        <v>0.91</v>
      </c>
      <c r="H50" s="38">
        <v>0.91</v>
      </c>
      <c r="I50" s="38">
        <v>0.88</v>
      </c>
      <c r="J50" s="38">
        <v>0.89</v>
      </c>
      <c r="K50" s="38">
        <v>1</v>
      </c>
      <c r="L50" s="38">
        <v>1.01</v>
      </c>
      <c r="M50" s="38">
        <v>0.98</v>
      </c>
      <c r="N50" s="38">
        <v>0.97</v>
      </c>
      <c r="O50" s="38">
        <v>0.97</v>
      </c>
      <c r="P50" s="38">
        <v>0.95</v>
      </c>
      <c r="Q50" s="38">
        <v>0.96</v>
      </c>
      <c r="R50" s="38">
        <v>0.91</v>
      </c>
      <c r="S50" s="38">
        <v>0.87</v>
      </c>
      <c r="T50" s="38">
        <v>0.95</v>
      </c>
      <c r="U50" s="38">
        <v>0.97</v>
      </c>
      <c r="V50" s="38">
        <v>0.98</v>
      </c>
    </row>
    <row r="51" spans="1:22">
      <c r="A51" s="40" t="s">
        <v>56</v>
      </c>
      <c r="B51" s="38" t="s">
        <v>31</v>
      </c>
      <c r="C51" s="38" t="s">
        <v>125</v>
      </c>
      <c r="D51" s="38">
        <v>4.6900000000000004</v>
      </c>
      <c r="E51" s="38">
        <v>4.7699999999999996</v>
      </c>
      <c r="F51" s="38">
        <v>4.82</v>
      </c>
      <c r="G51" s="38">
        <v>4.99</v>
      </c>
      <c r="H51" s="38">
        <v>4.99</v>
      </c>
      <c r="I51" s="38">
        <v>5.07</v>
      </c>
      <c r="J51" s="38">
        <v>5.16</v>
      </c>
      <c r="K51" s="38">
        <v>5.22</v>
      </c>
      <c r="L51" s="38">
        <v>5.36</v>
      </c>
      <c r="M51" s="38">
        <v>5.37</v>
      </c>
      <c r="N51" s="38">
        <v>5.41</v>
      </c>
      <c r="O51" s="38">
        <v>5.25</v>
      </c>
      <c r="P51" s="38">
        <v>5.33</v>
      </c>
      <c r="Q51" s="38">
        <v>5.23</v>
      </c>
      <c r="R51" s="38">
        <v>5.22</v>
      </c>
      <c r="S51" s="38">
        <v>5.3</v>
      </c>
      <c r="T51" s="38">
        <v>5.36</v>
      </c>
      <c r="U51" s="38">
        <v>5.21</v>
      </c>
      <c r="V51" s="38">
        <v>5.21</v>
      </c>
    </row>
    <row r="52" spans="1:22">
      <c r="A52" s="40" t="s">
        <v>9</v>
      </c>
      <c r="B52" s="38" t="s">
        <v>31</v>
      </c>
      <c r="C52" s="38" t="s">
        <v>81</v>
      </c>
      <c r="D52" s="38">
        <v>42.4</v>
      </c>
      <c r="E52" s="38">
        <v>42.92</v>
      </c>
      <c r="F52" s="38">
        <v>43.67</v>
      </c>
      <c r="G52" s="38">
        <v>42.03</v>
      </c>
      <c r="H52" s="38">
        <v>43.08</v>
      </c>
      <c r="I52" s="38">
        <v>42.06</v>
      </c>
      <c r="J52" s="38">
        <v>42.6</v>
      </c>
      <c r="K52" s="38">
        <v>42.36</v>
      </c>
      <c r="L52" s="38">
        <v>44.49</v>
      </c>
      <c r="M52" s="38">
        <v>43.85</v>
      </c>
      <c r="N52" s="38">
        <v>41.84</v>
      </c>
      <c r="O52" s="38">
        <v>41.78</v>
      </c>
      <c r="P52" s="38">
        <v>42.33</v>
      </c>
      <c r="Q52" s="38">
        <v>42.58</v>
      </c>
      <c r="R52" s="38">
        <v>40.28</v>
      </c>
      <c r="S52" s="38">
        <v>40.86</v>
      </c>
      <c r="T52" s="38">
        <v>40.6</v>
      </c>
      <c r="U52" s="38">
        <v>40.92</v>
      </c>
      <c r="V52" s="38">
        <v>40.47</v>
      </c>
    </row>
    <row r="53" spans="1:22">
      <c r="A53" s="40" t="s">
        <v>10</v>
      </c>
      <c r="B53" s="38" t="s">
        <v>31</v>
      </c>
      <c r="C53" s="38" t="s">
        <v>126</v>
      </c>
      <c r="D53" s="38">
        <v>66.150000000000006</v>
      </c>
      <c r="E53" s="38">
        <v>67.63</v>
      </c>
      <c r="F53" s="38">
        <v>66.430000000000007</v>
      </c>
      <c r="G53" s="38">
        <v>66.47</v>
      </c>
      <c r="H53" s="38">
        <v>63.16</v>
      </c>
      <c r="I53" s="38">
        <v>62.49</v>
      </c>
      <c r="J53" s="38">
        <v>64.91</v>
      </c>
      <c r="K53" s="38">
        <v>57.79</v>
      </c>
      <c r="L53" s="38">
        <v>63.48</v>
      </c>
      <c r="M53" s="38">
        <v>60.68</v>
      </c>
      <c r="N53" s="38">
        <v>60.27</v>
      </c>
      <c r="O53" s="38">
        <v>59.16</v>
      </c>
      <c r="P53" s="38">
        <v>59.17</v>
      </c>
      <c r="Q53" s="38">
        <v>59.29</v>
      </c>
      <c r="R53" s="38">
        <v>55.47</v>
      </c>
      <c r="S53" s="38">
        <v>55.96</v>
      </c>
      <c r="T53" s="38">
        <v>58.76</v>
      </c>
      <c r="U53" s="38">
        <v>60.36</v>
      </c>
      <c r="V53" s="38">
        <v>60.51</v>
      </c>
    </row>
    <row r="54" spans="1:22">
      <c r="A54" s="40" t="s">
        <v>12</v>
      </c>
      <c r="B54" s="38" t="s">
        <v>31</v>
      </c>
      <c r="C54" s="38" t="s">
        <v>127</v>
      </c>
      <c r="D54" s="38">
        <v>4.6100000000000003</v>
      </c>
      <c r="E54" s="38">
        <v>4.9000000000000004</v>
      </c>
      <c r="F54" s="38">
        <v>5.19</v>
      </c>
      <c r="G54" s="38">
        <v>5.41</v>
      </c>
      <c r="H54" s="38">
        <v>5.18</v>
      </c>
      <c r="I54" s="38">
        <v>5.12</v>
      </c>
      <c r="J54" s="38">
        <v>5.03</v>
      </c>
      <c r="K54" s="38">
        <v>5.42</v>
      </c>
      <c r="L54" s="38">
        <v>5.3</v>
      </c>
      <c r="M54" s="38">
        <v>5.04</v>
      </c>
      <c r="N54" s="38">
        <v>5.17</v>
      </c>
      <c r="O54" s="38">
        <v>4.9800000000000004</v>
      </c>
      <c r="P54" s="38">
        <v>4.8600000000000003</v>
      </c>
      <c r="Q54" s="38">
        <v>3.98</v>
      </c>
      <c r="R54" s="38">
        <v>4.1100000000000003</v>
      </c>
      <c r="S54" s="38">
        <v>4.53</v>
      </c>
      <c r="T54" s="38">
        <v>4.54</v>
      </c>
      <c r="U54" s="38">
        <v>4.4400000000000004</v>
      </c>
      <c r="V54" s="38">
        <v>4.24</v>
      </c>
    </row>
    <row r="55" spans="1:22">
      <c r="A55" s="40" t="s">
        <v>13</v>
      </c>
      <c r="B55" s="38" t="s">
        <v>31</v>
      </c>
      <c r="C55" s="38" t="s">
        <v>37</v>
      </c>
      <c r="D55" s="38">
        <v>6</v>
      </c>
      <c r="E55" s="38">
        <v>6.08</v>
      </c>
      <c r="F55" s="38">
        <v>6.26</v>
      </c>
      <c r="G55" s="38">
        <v>6.4</v>
      </c>
      <c r="H55" s="38">
        <v>6.14</v>
      </c>
      <c r="I55" s="38">
        <v>6.82</v>
      </c>
      <c r="J55" s="38">
        <v>6.82</v>
      </c>
      <c r="K55" s="38">
        <v>6.51</v>
      </c>
      <c r="L55" s="38">
        <v>6.41</v>
      </c>
      <c r="M55" s="38">
        <v>6.66</v>
      </c>
      <c r="N55" s="38">
        <v>6.61</v>
      </c>
      <c r="O55" s="38">
        <v>6.69</v>
      </c>
      <c r="P55" s="38">
        <v>6.57</v>
      </c>
      <c r="Q55" s="38">
        <v>6.47</v>
      </c>
      <c r="R55" s="38">
        <v>6.17</v>
      </c>
      <c r="S55" s="38">
        <v>6.32</v>
      </c>
      <c r="T55" s="38">
        <v>6.4</v>
      </c>
      <c r="U55" s="38">
        <v>6.48</v>
      </c>
      <c r="V55" s="38">
        <v>6.29</v>
      </c>
    </row>
    <row r="56" spans="1:22">
      <c r="A56" s="40" t="s">
        <v>14</v>
      </c>
      <c r="B56" s="38" t="s">
        <v>31</v>
      </c>
      <c r="C56" s="38" t="s">
        <v>88</v>
      </c>
      <c r="D56" s="38">
        <v>2.48</v>
      </c>
      <c r="E56" s="38">
        <v>2.6</v>
      </c>
      <c r="F56" s="38">
        <v>2.69</v>
      </c>
      <c r="G56" s="38">
        <v>2.77</v>
      </c>
      <c r="H56" s="38">
        <v>2.87</v>
      </c>
      <c r="I56" s="38">
        <v>2.99</v>
      </c>
      <c r="J56" s="38">
        <v>3.06</v>
      </c>
      <c r="K56" s="38">
        <v>3.05</v>
      </c>
      <c r="L56" s="38">
        <v>3.03</v>
      </c>
      <c r="M56" s="38">
        <v>2.96</v>
      </c>
      <c r="N56" s="38">
        <v>2.89</v>
      </c>
      <c r="O56" s="38">
        <v>2.81</v>
      </c>
      <c r="P56" s="38">
        <v>2.61</v>
      </c>
      <c r="Q56" s="38">
        <v>2.62</v>
      </c>
      <c r="R56" s="38">
        <v>2.52</v>
      </c>
      <c r="S56" s="38">
        <v>2.56</v>
      </c>
      <c r="T56" s="38">
        <v>2.62</v>
      </c>
      <c r="U56" s="38">
        <v>2.61</v>
      </c>
      <c r="V56" s="38">
        <v>2.75</v>
      </c>
    </row>
    <row r="57" spans="1:22">
      <c r="A57" s="40" t="s">
        <v>15</v>
      </c>
      <c r="B57" s="38" t="s">
        <v>31</v>
      </c>
      <c r="C57" s="38" t="s">
        <v>89</v>
      </c>
      <c r="D57" s="38">
        <v>28.51</v>
      </c>
      <c r="E57" s="38">
        <v>29.63</v>
      </c>
      <c r="F57" s="38">
        <v>29.93</v>
      </c>
      <c r="G57" s="38">
        <v>31.26</v>
      </c>
      <c r="H57" s="38">
        <v>31.16</v>
      </c>
      <c r="I57" s="38">
        <v>32.31</v>
      </c>
      <c r="J57" s="38">
        <v>32.56</v>
      </c>
      <c r="K57" s="38">
        <v>33.409999999999997</v>
      </c>
      <c r="L57" s="38">
        <v>34.270000000000003</v>
      </c>
      <c r="M57" s="38">
        <v>34.299999999999997</v>
      </c>
      <c r="N57" s="38">
        <v>34.5</v>
      </c>
      <c r="O57" s="38">
        <v>33.31</v>
      </c>
      <c r="P57" s="38">
        <v>34.5</v>
      </c>
      <c r="Q57" s="38">
        <v>34.520000000000003</v>
      </c>
      <c r="R57" s="38">
        <v>32.43</v>
      </c>
      <c r="S57" s="38">
        <v>33.950000000000003</v>
      </c>
      <c r="T57" s="38">
        <v>34.1</v>
      </c>
      <c r="U57" s="38">
        <v>33.630000000000003</v>
      </c>
      <c r="V57" s="38">
        <v>33.94</v>
      </c>
    </row>
    <row r="58" spans="1:22">
      <c r="A58" s="40" t="s">
        <v>16</v>
      </c>
      <c r="B58" s="38" t="s">
        <v>31</v>
      </c>
      <c r="C58" s="38" t="s">
        <v>128</v>
      </c>
      <c r="D58" s="38">
        <v>1.45</v>
      </c>
      <c r="E58" s="38">
        <v>1.47</v>
      </c>
      <c r="F58" s="38">
        <v>1.48</v>
      </c>
      <c r="G58" s="38">
        <v>1.5</v>
      </c>
      <c r="H58" s="38">
        <v>1.49</v>
      </c>
      <c r="I58" s="38">
        <v>1.52</v>
      </c>
      <c r="J58" s="38">
        <v>1.53</v>
      </c>
      <c r="K58" s="38">
        <v>1.53</v>
      </c>
      <c r="L58" s="38">
        <v>1.56</v>
      </c>
      <c r="M58" s="38">
        <v>1.54</v>
      </c>
      <c r="N58" s="38">
        <v>1.3</v>
      </c>
      <c r="O58" s="38">
        <v>1.36</v>
      </c>
      <c r="P58" s="38">
        <v>1.34</v>
      </c>
      <c r="Q58" s="38">
        <v>1.28</v>
      </c>
      <c r="R58" s="38">
        <v>1.26</v>
      </c>
      <c r="S58" s="38">
        <v>1.17</v>
      </c>
      <c r="T58" s="38">
        <v>1.1599999999999999</v>
      </c>
      <c r="U58" s="38">
        <v>1.21</v>
      </c>
      <c r="V58" s="38">
        <v>1.26</v>
      </c>
    </row>
    <row r="59" spans="1:22">
      <c r="A59" s="40" t="s">
        <v>17</v>
      </c>
      <c r="B59" s="38" t="s">
        <v>31</v>
      </c>
      <c r="C59" s="38" t="s">
        <v>90</v>
      </c>
      <c r="D59" s="38">
        <v>1.48</v>
      </c>
      <c r="E59" s="38">
        <v>1.45</v>
      </c>
      <c r="F59" s="38">
        <v>1.5</v>
      </c>
      <c r="G59" s="38">
        <v>1.47</v>
      </c>
      <c r="H59" s="38">
        <v>1.48</v>
      </c>
      <c r="I59" s="38">
        <v>1.52</v>
      </c>
      <c r="J59" s="38">
        <v>1.62</v>
      </c>
      <c r="K59" s="38">
        <v>1.58</v>
      </c>
      <c r="L59" s="38">
        <v>1.68</v>
      </c>
      <c r="M59" s="38">
        <v>1.6</v>
      </c>
      <c r="N59" s="38">
        <v>1.53</v>
      </c>
      <c r="O59" s="38">
        <v>1.61</v>
      </c>
      <c r="P59" s="38">
        <v>1.54</v>
      </c>
      <c r="Q59" s="38">
        <v>1.51</v>
      </c>
      <c r="R59" s="38">
        <v>1.47</v>
      </c>
      <c r="S59" s="38">
        <v>1.47</v>
      </c>
      <c r="T59" s="38">
        <v>1.49</v>
      </c>
      <c r="U59" s="38">
        <v>1.51</v>
      </c>
      <c r="V59" s="38">
        <v>1.56</v>
      </c>
    </row>
    <row r="60" spans="1:22">
      <c r="A60" s="40" t="s">
        <v>18</v>
      </c>
      <c r="B60" s="38" t="s">
        <v>31</v>
      </c>
      <c r="C60" s="38" t="s">
        <v>91</v>
      </c>
      <c r="D60" s="38">
        <v>0.48</v>
      </c>
      <c r="E60" s="38">
        <v>0.49</v>
      </c>
      <c r="F60" s="38">
        <v>0.5</v>
      </c>
      <c r="G60" s="38">
        <v>0.5</v>
      </c>
      <c r="H60" s="38">
        <v>0.52</v>
      </c>
      <c r="I60" s="38">
        <v>0.52</v>
      </c>
      <c r="J60" s="38">
        <v>0.53</v>
      </c>
      <c r="K60" s="38">
        <v>0.55000000000000004</v>
      </c>
      <c r="L60" s="38">
        <v>0.51</v>
      </c>
      <c r="M60" s="38">
        <v>0.52</v>
      </c>
      <c r="N60" s="38">
        <v>0.46</v>
      </c>
      <c r="O60" s="38">
        <v>0.52</v>
      </c>
      <c r="P60" s="38">
        <v>0.49</v>
      </c>
      <c r="Q60" s="38">
        <v>0.47</v>
      </c>
      <c r="R60" s="38">
        <v>0.52</v>
      </c>
      <c r="S60" s="38">
        <v>0.53</v>
      </c>
      <c r="T60" s="38">
        <v>0.53</v>
      </c>
      <c r="U60" s="38">
        <v>0.55000000000000004</v>
      </c>
      <c r="V60" s="38">
        <v>0.54</v>
      </c>
    </row>
    <row r="61" spans="1:22">
      <c r="A61" s="40" t="s">
        <v>19</v>
      </c>
      <c r="B61" s="38" t="s">
        <v>31</v>
      </c>
      <c r="C61" s="38" t="s">
        <v>81</v>
      </c>
      <c r="D61" s="38">
        <v>0.06</v>
      </c>
      <c r="E61" s="38">
        <v>0.06</v>
      </c>
      <c r="F61" s="38">
        <v>0.06</v>
      </c>
      <c r="G61" s="38">
        <v>7.0000000000000007E-2</v>
      </c>
      <c r="H61" s="38">
        <v>7.0000000000000007E-2</v>
      </c>
      <c r="I61" s="38">
        <v>7.0000000000000007E-2</v>
      </c>
      <c r="J61" s="38">
        <v>7.0000000000000007E-2</v>
      </c>
      <c r="K61" s="38">
        <v>7.0000000000000007E-2</v>
      </c>
      <c r="L61" s="38">
        <v>7.0000000000000007E-2</v>
      </c>
      <c r="M61" s="38">
        <v>7.0000000000000007E-2</v>
      </c>
      <c r="N61" s="38">
        <v>7.0000000000000007E-2</v>
      </c>
      <c r="O61" s="38">
        <v>7.0000000000000007E-2</v>
      </c>
      <c r="P61" s="38">
        <v>7.0000000000000007E-2</v>
      </c>
      <c r="Q61" s="38">
        <v>7.0000000000000007E-2</v>
      </c>
      <c r="R61" s="38">
        <v>0.08</v>
      </c>
      <c r="S61" s="38">
        <v>0.08</v>
      </c>
      <c r="T61" s="38">
        <v>0.08</v>
      </c>
      <c r="U61" s="38">
        <v>0.09</v>
      </c>
      <c r="V61" s="38">
        <v>0.09</v>
      </c>
    </row>
    <row r="62" spans="1:22">
      <c r="A62" s="40" t="s">
        <v>20</v>
      </c>
      <c r="B62" s="38" t="s">
        <v>31</v>
      </c>
      <c r="C62" s="38" t="s">
        <v>129</v>
      </c>
      <c r="D62" s="38">
        <v>11.7</v>
      </c>
      <c r="E62" s="38">
        <v>11.79</v>
      </c>
      <c r="F62" s="38">
        <v>11.81</v>
      </c>
      <c r="G62" s="38">
        <v>11.64</v>
      </c>
      <c r="H62" s="38">
        <v>11.32</v>
      </c>
      <c r="I62" s="38">
        <v>11.22</v>
      </c>
      <c r="J62" s="38">
        <v>11.5</v>
      </c>
      <c r="K62" s="38">
        <v>10.83</v>
      </c>
      <c r="L62" s="38">
        <v>11.36</v>
      </c>
      <c r="M62" s="38">
        <v>11.28</v>
      </c>
      <c r="N62" s="38">
        <v>11.67</v>
      </c>
      <c r="O62" s="38">
        <v>10.82</v>
      </c>
      <c r="P62" s="38">
        <v>10.91</v>
      </c>
      <c r="Q62" s="38">
        <v>11.07</v>
      </c>
      <c r="R62" s="38">
        <v>9.94</v>
      </c>
      <c r="S62" s="38">
        <v>9.8000000000000007</v>
      </c>
      <c r="T62" s="38">
        <v>9.89</v>
      </c>
      <c r="U62" s="38">
        <v>9.86</v>
      </c>
      <c r="V62" s="38">
        <v>9.9</v>
      </c>
    </row>
    <row r="63" spans="1:22">
      <c r="A63" s="40" t="s">
        <v>57</v>
      </c>
      <c r="B63" s="38" t="s">
        <v>31</v>
      </c>
      <c r="C63" s="38" t="s">
        <v>130</v>
      </c>
      <c r="D63" s="38">
        <v>3.88</v>
      </c>
      <c r="E63" s="38">
        <v>3.73</v>
      </c>
      <c r="F63" s="38">
        <v>3.86</v>
      </c>
      <c r="G63" s="38">
        <v>3.74</v>
      </c>
      <c r="H63" s="38">
        <v>3.72</v>
      </c>
      <c r="I63" s="38">
        <v>3.82</v>
      </c>
      <c r="J63" s="38">
        <v>3.91</v>
      </c>
      <c r="K63" s="38">
        <v>3.86</v>
      </c>
      <c r="L63" s="38">
        <v>3.88</v>
      </c>
      <c r="M63" s="38">
        <v>3.91</v>
      </c>
      <c r="N63" s="38">
        <v>3.86</v>
      </c>
      <c r="O63" s="38">
        <v>3.91</v>
      </c>
      <c r="P63" s="38">
        <v>3.95</v>
      </c>
      <c r="Q63" s="38">
        <v>3.9</v>
      </c>
      <c r="R63" s="38">
        <v>3.94</v>
      </c>
      <c r="S63" s="38">
        <v>4.01</v>
      </c>
      <c r="T63" s="38">
        <v>4.04</v>
      </c>
      <c r="U63" s="38">
        <v>4.1399999999999997</v>
      </c>
      <c r="V63" s="38">
        <v>4.1100000000000003</v>
      </c>
    </row>
    <row r="64" spans="1:22">
      <c r="A64" s="40" t="s">
        <v>21</v>
      </c>
      <c r="B64" s="38" t="s">
        <v>31</v>
      </c>
      <c r="C64" s="38" t="s">
        <v>94</v>
      </c>
      <c r="D64" s="38">
        <v>19.16</v>
      </c>
      <c r="E64" s="38">
        <v>19.329999999999998</v>
      </c>
      <c r="F64" s="38">
        <v>19.559999999999999</v>
      </c>
      <c r="G64" s="38">
        <v>18.829999999999998</v>
      </c>
      <c r="H64" s="38">
        <v>19.29</v>
      </c>
      <c r="I64" s="38">
        <v>19.91</v>
      </c>
      <c r="J64" s="38">
        <v>21.45</v>
      </c>
      <c r="K64" s="38">
        <v>20.74</v>
      </c>
      <c r="L64" s="38">
        <v>21.17</v>
      </c>
      <c r="M64" s="38">
        <v>20.52</v>
      </c>
      <c r="N64" s="38">
        <v>20.85</v>
      </c>
      <c r="O64" s="38">
        <v>21.11</v>
      </c>
      <c r="P64" s="38">
        <v>20.96</v>
      </c>
      <c r="Q64" s="38">
        <v>20.78</v>
      </c>
      <c r="R64" s="38">
        <v>20.63</v>
      </c>
      <c r="S64" s="38">
        <v>20.45</v>
      </c>
      <c r="T64" s="38">
        <v>20.83</v>
      </c>
      <c r="U64" s="38">
        <v>20.93</v>
      </c>
      <c r="V64" s="38">
        <v>21.14</v>
      </c>
    </row>
    <row r="65" spans="1:22">
      <c r="A65" s="40" t="s">
        <v>22</v>
      </c>
      <c r="B65" s="38" t="s">
        <v>31</v>
      </c>
      <c r="C65" s="38" t="s">
        <v>131</v>
      </c>
      <c r="D65" s="38">
        <v>2.93</v>
      </c>
      <c r="E65" s="38">
        <v>2.94</v>
      </c>
      <c r="F65" s="38">
        <v>3.07</v>
      </c>
      <c r="G65" s="38">
        <v>3.08</v>
      </c>
      <c r="H65" s="38">
        <v>3.11</v>
      </c>
      <c r="I65" s="38">
        <v>3.2</v>
      </c>
      <c r="J65" s="38">
        <v>3.25</v>
      </c>
      <c r="K65" s="38">
        <v>3.23</v>
      </c>
      <c r="L65" s="38">
        <v>3.19</v>
      </c>
      <c r="M65" s="38">
        <v>3.25</v>
      </c>
      <c r="N65" s="38">
        <v>2.82</v>
      </c>
      <c r="O65" s="38">
        <v>2.85</v>
      </c>
      <c r="P65" s="38">
        <v>2.64</v>
      </c>
      <c r="Q65" s="38">
        <v>2.6</v>
      </c>
      <c r="R65" s="38">
        <v>2.56</v>
      </c>
      <c r="S65" s="38">
        <v>2.59</v>
      </c>
      <c r="T65" s="38">
        <v>2.62</v>
      </c>
      <c r="U65" s="38">
        <v>2.63</v>
      </c>
      <c r="V65" s="38">
        <v>2.65</v>
      </c>
    </row>
    <row r="66" spans="1:22">
      <c r="A66" s="40" t="s">
        <v>23</v>
      </c>
      <c r="B66" s="38" t="s">
        <v>31</v>
      </c>
      <c r="C66" s="38" t="s">
        <v>132</v>
      </c>
      <c r="D66" s="38">
        <v>9.93</v>
      </c>
      <c r="E66" s="38">
        <v>8.39</v>
      </c>
      <c r="F66" s="38">
        <v>8.6</v>
      </c>
      <c r="G66" s="38">
        <v>8.7200000000000006</v>
      </c>
      <c r="H66" s="38">
        <v>8.75</v>
      </c>
      <c r="I66" s="38">
        <v>8.02</v>
      </c>
      <c r="J66" s="38">
        <v>7.94</v>
      </c>
      <c r="K66" s="38">
        <v>7.93</v>
      </c>
      <c r="L66" s="38">
        <v>8.4700000000000006</v>
      </c>
      <c r="M66" s="38">
        <v>8.4</v>
      </c>
      <c r="N66" s="38">
        <v>8.33</v>
      </c>
      <c r="O66" s="38">
        <v>8.33</v>
      </c>
      <c r="P66" s="38">
        <v>8.23</v>
      </c>
      <c r="Q66" s="38">
        <v>8.1</v>
      </c>
      <c r="R66" s="38">
        <v>7.88</v>
      </c>
      <c r="S66" s="38">
        <v>7.79</v>
      </c>
      <c r="T66" s="38">
        <v>7.7</v>
      </c>
      <c r="U66" s="38">
        <v>7.9</v>
      </c>
      <c r="V66" s="38">
        <v>7.81</v>
      </c>
    </row>
    <row r="67" spans="1:22">
      <c r="A67" s="40" t="s">
        <v>59</v>
      </c>
      <c r="B67" s="38" t="s">
        <v>31</v>
      </c>
      <c r="C67" s="38" t="s">
        <v>37</v>
      </c>
      <c r="D67" s="38">
        <v>3.18</v>
      </c>
      <c r="E67" s="38">
        <v>3.17</v>
      </c>
      <c r="F67" s="38">
        <v>3.37</v>
      </c>
      <c r="G67" s="38">
        <v>3.16</v>
      </c>
      <c r="H67" s="38">
        <v>3.14</v>
      </c>
      <c r="I67" s="38">
        <v>3</v>
      </c>
      <c r="J67" s="38">
        <v>2.8</v>
      </c>
      <c r="K67" s="38">
        <v>3.34</v>
      </c>
      <c r="L67" s="38">
        <v>3.01</v>
      </c>
      <c r="M67" s="38">
        <v>3.12</v>
      </c>
      <c r="N67" s="38">
        <v>3.12</v>
      </c>
      <c r="O67" s="38">
        <v>3.1</v>
      </c>
      <c r="P67" s="38">
        <v>3.13</v>
      </c>
      <c r="Q67" s="38">
        <v>2.97</v>
      </c>
      <c r="R67" s="38">
        <v>2.92</v>
      </c>
      <c r="S67" s="38">
        <v>2.97</v>
      </c>
      <c r="T67" s="38">
        <v>3.02</v>
      </c>
      <c r="U67" s="38">
        <v>3.01</v>
      </c>
      <c r="V67" s="38">
        <v>3.07</v>
      </c>
    </row>
    <row r="68" spans="1:22">
      <c r="A68" s="40" t="s">
        <v>24</v>
      </c>
      <c r="B68" s="38" t="s">
        <v>31</v>
      </c>
      <c r="C68" s="38" t="s">
        <v>37</v>
      </c>
      <c r="D68" s="38">
        <v>2.81</v>
      </c>
      <c r="E68" s="38">
        <v>3.13</v>
      </c>
      <c r="F68" s="38">
        <v>3.11</v>
      </c>
      <c r="G68" s="38">
        <v>2.85</v>
      </c>
      <c r="H68" s="38">
        <v>2.72</v>
      </c>
      <c r="I68" s="38">
        <v>2.5299999999999998</v>
      </c>
      <c r="J68" s="38">
        <v>2.38</v>
      </c>
      <c r="K68" s="38">
        <v>2.21</v>
      </c>
      <c r="L68" s="38">
        <v>2.29</v>
      </c>
      <c r="M68" s="38">
        <v>2.27</v>
      </c>
      <c r="N68" s="38">
        <v>2.2999999999999998</v>
      </c>
      <c r="O68" s="38">
        <v>2.19</v>
      </c>
      <c r="P68" s="38">
        <v>2.11</v>
      </c>
      <c r="Q68" s="38">
        <v>2.21</v>
      </c>
      <c r="R68" s="38">
        <v>2.17</v>
      </c>
      <c r="S68" s="38">
        <v>2.1</v>
      </c>
      <c r="T68" s="38">
        <v>2.11</v>
      </c>
      <c r="U68" s="38">
        <v>2.16</v>
      </c>
      <c r="V68" s="38">
        <v>2.23</v>
      </c>
    </row>
    <row r="69" spans="1:22">
      <c r="A69" s="40" t="s">
        <v>25</v>
      </c>
      <c r="B69" s="38" t="s">
        <v>31</v>
      </c>
      <c r="C69" s="38" t="s">
        <v>133</v>
      </c>
      <c r="D69" s="38">
        <v>1.23</v>
      </c>
      <c r="E69" s="38">
        <v>1.1499999999999999</v>
      </c>
      <c r="F69" s="38">
        <v>1.24</v>
      </c>
      <c r="G69" s="38">
        <v>1.24</v>
      </c>
      <c r="H69" s="38">
        <v>1.24</v>
      </c>
      <c r="I69" s="38">
        <v>1.1599999999999999</v>
      </c>
      <c r="J69" s="38">
        <v>1.18</v>
      </c>
      <c r="K69" s="38">
        <v>1.1100000000000001</v>
      </c>
      <c r="L69" s="38">
        <v>1.1599999999999999</v>
      </c>
      <c r="M69" s="38">
        <v>1.34</v>
      </c>
      <c r="N69" s="38">
        <v>1.31</v>
      </c>
      <c r="O69" s="38">
        <v>1.31</v>
      </c>
      <c r="P69" s="38">
        <v>1.27</v>
      </c>
      <c r="Q69" s="38">
        <v>1.24</v>
      </c>
      <c r="R69" s="38">
        <v>1.1499999999999999</v>
      </c>
      <c r="S69" s="38">
        <v>1.17</v>
      </c>
      <c r="T69" s="38">
        <v>1.2</v>
      </c>
      <c r="U69" s="38">
        <v>1.1599999999999999</v>
      </c>
      <c r="V69" s="38">
        <v>1.17</v>
      </c>
    </row>
    <row r="70" spans="1:22">
      <c r="A70" s="40" t="s">
        <v>26</v>
      </c>
      <c r="B70" s="38" t="s">
        <v>31</v>
      </c>
      <c r="C70" s="38" t="s">
        <v>134</v>
      </c>
      <c r="D70" s="38">
        <v>12.15</v>
      </c>
      <c r="E70" s="38">
        <v>12.91</v>
      </c>
      <c r="F70" s="38">
        <v>13.55</v>
      </c>
      <c r="G70" s="38">
        <v>14.2</v>
      </c>
      <c r="H70" s="38">
        <v>14.57</v>
      </c>
      <c r="I70" s="38">
        <v>14.9</v>
      </c>
      <c r="J70" s="38">
        <v>16.190000000000001</v>
      </c>
      <c r="K70" s="38">
        <v>15.83</v>
      </c>
      <c r="L70" s="38">
        <v>15.58</v>
      </c>
      <c r="M70" s="38">
        <v>16.43</v>
      </c>
      <c r="N70" s="38">
        <v>16.79</v>
      </c>
      <c r="O70" s="38">
        <v>16.32</v>
      </c>
      <c r="P70" s="38">
        <v>15.5</v>
      </c>
      <c r="Q70" s="38">
        <v>14.78</v>
      </c>
      <c r="R70" s="38">
        <v>15.33</v>
      </c>
      <c r="S70" s="38">
        <v>15.42</v>
      </c>
      <c r="T70" s="38">
        <v>15.35</v>
      </c>
      <c r="U70" s="38">
        <v>15</v>
      </c>
      <c r="V70" s="38">
        <v>14.95</v>
      </c>
    </row>
    <row r="71" spans="1:22">
      <c r="A71" s="40" t="s">
        <v>27</v>
      </c>
      <c r="B71" s="38" t="s">
        <v>31</v>
      </c>
      <c r="C71" s="38" t="s">
        <v>99</v>
      </c>
      <c r="D71" s="38">
        <v>8.66</v>
      </c>
      <c r="E71" s="38">
        <v>8.3800000000000008</v>
      </c>
      <c r="F71" s="38">
        <v>8.35</v>
      </c>
      <c r="G71" s="38">
        <v>8.23</v>
      </c>
      <c r="H71" s="38">
        <v>8.16</v>
      </c>
      <c r="I71" s="38">
        <v>7.92</v>
      </c>
      <c r="J71" s="38">
        <v>7.8</v>
      </c>
      <c r="K71" s="38">
        <v>7.54</v>
      </c>
      <c r="L71" s="38">
        <v>7.71</v>
      </c>
      <c r="M71" s="38">
        <v>7.68</v>
      </c>
      <c r="N71" s="38">
        <v>7.61</v>
      </c>
      <c r="O71" s="38">
        <v>7.71</v>
      </c>
      <c r="P71" s="38">
        <v>7.61</v>
      </c>
      <c r="Q71" s="38">
        <v>7.59</v>
      </c>
      <c r="R71" s="38">
        <v>7.62</v>
      </c>
      <c r="S71" s="38">
        <v>7.59</v>
      </c>
      <c r="T71" s="38">
        <v>7.68</v>
      </c>
      <c r="U71" s="38">
        <v>7.73</v>
      </c>
      <c r="V71" s="38">
        <v>7.73</v>
      </c>
    </row>
    <row r="72" spans="1:22">
      <c r="A72" s="40" t="s">
        <v>100</v>
      </c>
      <c r="B72" s="38" t="s">
        <v>31</v>
      </c>
      <c r="C72" s="38" t="s">
        <v>135</v>
      </c>
      <c r="D72" s="38">
        <v>5.75</v>
      </c>
      <c r="E72" s="38">
        <v>5.91</v>
      </c>
      <c r="F72" s="38">
        <v>5.78</v>
      </c>
      <c r="G72" s="38">
        <v>5.95</v>
      </c>
      <c r="H72" s="38">
        <v>5.87</v>
      </c>
      <c r="I72" s="38">
        <v>5.85</v>
      </c>
      <c r="J72" s="38">
        <v>5.98</v>
      </c>
      <c r="K72" s="38">
        <v>5.65</v>
      </c>
      <c r="L72" s="38">
        <v>5.81</v>
      </c>
      <c r="M72" s="38">
        <v>5.84</v>
      </c>
      <c r="N72" s="38">
        <v>5.97</v>
      </c>
      <c r="O72" s="38">
        <v>5.57</v>
      </c>
      <c r="P72" s="38">
        <v>5.72</v>
      </c>
      <c r="Q72" s="38">
        <v>5.96</v>
      </c>
      <c r="R72" s="38">
        <v>5.44</v>
      </c>
      <c r="S72" s="38">
        <v>5.55</v>
      </c>
      <c r="T72" s="38">
        <v>5.74</v>
      </c>
      <c r="U72" s="38">
        <v>5.46</v>
      </c>
      <c r="V72" s="38">
        <v>5.37</v>
      </c>
    </row>
    <row r="73" spans="1:22">
      <c r="A73" s="40" t="s">
        <v>101</v>
      </c>
      <c r="B73" s="38" t="s">
        <v>31</v>
      </c>
      <c r="C73" s="38" t="s">
        <v>79</v>
      </c>
      <c r="D73" s="38">
        <v>51.58</v>
      </c>
      <c r="E73" s="38">
        <v>50.88</v>
      </c>
      <c r="F73" s="38">
        <v>48.39</v>
      </c>
      <c r="G73" s="38">
        <v>47.49</v>
      </c>
      <c r="H73" s="38">
        <v>48.92</v>
      </c>
      <c r="I73" s="38">
        <v>46.86</v>
      </c>
      <c r="J73" s="38">
        <v>45.68</v>
      </c>
      <c r="K73" s="38">
        <v>45.44</v>
      </c>
      <c r="L73" s="38">
        <v>43.52</v>
      </c>
      <c r="M73" s="38">
        <v>42.2</v>
      </c>
      <c r="N73" s="38">
        <v>41.64</v>
      </c>
      <c r="O73" s="38">
        <v>41.2</v>
      </c>
      <c r="P73" s="38">
        <v>41.19</v>
      </c>
      <c r="Q73" s="38">
        <v>40.03</v>
      </c>
      <c r="R73" s="38">
        <v>39.83</v>
      </c>
      <c r="S73" s="38">
        <v>39.61</v>
      </c>
      <c r="T73" s="38">
        <v>39.42</v>
      </c>
      <c r="U73" s="38">
        <v>39.75</v>
      </c>
      <c r="V73" s="38">
        <v>39.67</v>
      </c>
    </row>
    <row r="74" spans="1:22">
      <c r="A74" s="40" t="s">
        <v>102</v>
      </c>
      <c r="B74" s="38" t="s">
        <v>31</v>
      </c>
      <c r="C74" s="38" t="s">
        <v>37</v>
      </c>
      <c r="D74" s="38">
        <v>304.60000000000002</v>
      </c>
      <c r="E74" s="38">
        <v>307.19</v>
      </c>
      <c r="F74" s="38">
        <v>308.45999999999998</v>
      </c>
      <c r="G74" s="38">
        <v>310.38</v>
      </c>
      <c r="H74" s="38">
        <v>310.79000000000002</v>
      </c>
      <c r="I74" s="38">
        <v>312.01</v>
      </c>
      <c r="J74" s="38">
        <v>315.56</v>
      </c>
      <c r="K74" s="38">
        <v>301.55</v>
      </c>
      <c r="L74" s="38">
        <v>314.27999999999997</v>
      </c>
      <c r="M74" s="38">
        <v>307.58</v>
      </c>
      <c r="N74" s="38">
        <v>309.5</v>
      </c>
      <c r="O74" s="38">
        <v>298.77</v>
      </c>
      <c r="P74" s="38">
        <v>300.04000000000002</v>
      </c>
      <c r="Q74" s="38">
        <v>306.74</v>
      </c>
      <c r="R74" s="38">
        <v>284.38</v>
      </c>
      <c r="S74" s="38">
        <v>291.54000000000002</v>
      </c>
      <c r="T74" s="38">
        <v>293.52999999999997</v>
      </c>
      <c r="U74" s="38">
        <v>290.68</v>
      </c>
      <c r="V74" s="38">
        <v>290.33999999999997</v>
      </c>
    </row>
    <row r="78" spans="1:22" ht="16">
      <c r="A78" s="43" t="s">
        <v>137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</row>
    <row r="79" spans="1:22">
      <c r="A79" s="44"/>
      <c r="B79" s="45" t="s">
        <v>75</v>
      </c>
      <c r="C79" s="45" t="s">
        <v>76</v>
      </c>
      <c r="D79" s="45">
        <v>2000</v>
      </c>
      <c r="E79" s="45">
        <v>2001</v>
      </c>
      <c r="F79" s="45">
        <v>2002</v>
      </c>
      <c r="G79" s="45">
        <v>2003</v>
      </c>
      <c r="H79" s="45">
        <v>2004</v>
      </c>
      <c r="I79" s="45">
        <v>2005</v>
      </c>
      <c r="J79" s="45">
        <v>2006</v>
      </c>
      <c r="K79" s="45">
        <v>2007</v>
      </c>
      <c r="L79" s="45">
        <v>2008</v>
      </c>
      <c r="M79" s="45">
        <v>2009</v>
      </c>
      <c r="N79" s="45">
        <v>2010</v>
      </c>
      <c r="O79" s="45">
        <v>2011</v>
      </c>
      <c r="P79" s="45">
        <v>2012</v>
      </c>
      <c r="Q79" s="45">
        <v>2013</v>
      </c>
      <c r="R79" s="45">
        <v>2014</v>
      </c>
      <c r="S79" s="45">
        <v>2015</v>
      </c>
      <c r="T79" s="45">
        <v>2016</v>
      </c>
      <c r="U79" s="45">
        <v>2017</v>
      </c>
      <c r="V79" s="45">
        <v>2018</v>
      </c>
    </row>
    <row r="80" spans="1:22">
      <c r="A80" s="44" t="s">
        <v>2</v>
      </c>
      <c r="B80" s="42" t="s">
        <v>138</v>
      </c>
      <c r="C80" s="42" t="s">
        <v>81</v>
      </c>
      <c r="D80" s="42">
        <v>16.978000000000002</v>
      </c>
      <c r="E80" s="42">
        <v>16.265000000000001</v>
      </c>
      <c r="F80" s="42">
        <v>16.2</v>
      </c>
      <c r="G80" s="42">
        <v>15.311999999999999</v>
      </c>
      <c r="H80" s="42">
        <v>14.356999999999999</v>
      </c>
      <c r="I80" s="42">
        <v>14.069000000000001</v>
      </c>
      <c r="J80" s="42">
        <v>14.074999999999999</v>
      </c>
      <c r="K80" s="42">
        <v>14.249000000000001</v>
      </c>
      <c r="L80" s="42">
        <v>14.064</v>
      </c>
      <c r="M80" s="42">
        <v>13.750999999999999</v>
      </c>
      <c r="N80" s="42">
        <v>13.023999999999999</v>
      </c>
      <c r="O80" s="42">
        <v>13.433</v>
      </c>
      <c r="P80" s="42">
        <v>13.503</v>
      </c>
      <c r="Q80" s="42">
        <v>13.657999999999999</v>
      </c>
      <c r="R80" s="42">
        <v>13.912000000000001</v>
      </c>
      <c r="S80" s="42">
        <v>13.695</v>
      </c>
      <c r="T80" s="42">
        <v>13.491</v>
      </c>
      <c r="U80" s="42">
        <v>13.205</v>
      </c>
      <c r="V80" s="42">
        <v>12.881</v>
      </c>
    </row>
    <row r="81" spans="1:22">
      <c r="A81" s="44" t="s">
        <v>3</v>
      </c>
      <c r="B81" s="42" t="s">
        <v>138</v>
      </c>
      <c r="C81" s="42" t="s">
        <v>81</v>
      </c>
      <c r="D81" s="42" t="s">
        <v>92</v>
      </c>
      <c r="E81" s="42">
        <v>21.881</v>
      </c>
      <c r="F81" s="42" t="s">
        <v>92</v>
      </c>
      <c r="G81" s="42" t="s">
        <v>92</v>
      </c>
      <c r="H81" s="42" t="s">
        <v>92</v>
      </c>
      <c r="I81" s="42" t="s">
        <v>92</v>
      </c>
      <c r="J81" s="42" t="s">
        <v>92</v>
      </c>
      <c r="K81" s="42" t="s">
        <v>92</v>
      </c>
      <c r="L81" s="42" t="s">
        <v>92</v>
      </c>
      <c r="M81" s="42" t="s">
        <v>92</v>
      </c>
      <c r="N81" s="42" t="s">
        <v>92</v>
      </c>
      <c r="O81" s="42" t="s">
        <v>92</v>
      </c>
      <c r="P81" s="42" t="s">
        <v>92</v>
      </c>
      <c r="Q81" s="42" t="s">
        <v>92</v>
      </c>
      <c r="R81" s="42" t="s">
        <v>92</v>
      </c>
      <c r="S81" s="42" t="s">
        <v>92</v>
      </c>
      <c r="T81" s="42" t="s">
        <v>92</v>
      </c>
      <c r="U81" s="42" t="s">
        <v>92</v>
      </c>
      <c r="V81" s="42" t="s">
        <v>92</v>
      </c>
    </row>
    <row r="82" spans="1:22">
      <c r="A82" s="44" t="s">
        <v>4</v>
      </c>
      <c r="B82" s="42" t="s">
        <v>138</v>
      </c>
      <c r="C82" s="42" t="s">
        <v>81</v>
      </c>
      <c r="D82" s="42">
        <v>7.7069999999999999</v>
      </c>
      <c r="E82" s="42">
        <v>6.8570000000000002</v>
      </c>
      <c r="F82" s="42">
        <v>7.7430000000000003</v>
      </c>
      <c r="G82" s="42">
        <v>7.2210000000000001</v>
      </c>
      <c r="H82" s="42">
        <v>7.3639999999999999</v>
      </c>
      <c r="I82" s="42">
        <v>6.9850000000000003</v>
      </c>
      <c r="J82" s="42">
        <v>7.2389999999999999</v>
      </c>
      <c r="K82" s="42">
        <v>7.5030000000000001</v>
      </c>
      <c r="L82" s="42">
        <v>7.4489999999999998</v>
      </c>
      <c r="M82" s="42">
        <v>7.6020000000000003</v>
      </c>
      <c r="N82" s="42">
        <v>7.5739999999999998</v>
      </c>
      <c r="O82" s="42">
        <v>6.4779999999999998</v>
      </c>
      <c r="P82" s="42">
        <v>6.8609999999999998</v>
      </c>
      <c r="Q82" s="42">
        <v>6.944</v>
      </c>
      <c r="R82" s="42">
        <v>6.7009999999999996</v>
      </c>
      <c r="S82" s="42">
        <v>6.9740000000000002</v>
      </c>
      <c r="T82" s="42">
        <v>7.08</v>
      </c>
      <c r="U82" s="42">
        <v>6.9870000000000001</v>
      </c>
      <c r="V82" s="42">
        <v>7.1210000000000004</v>
      </c>
    </row>
    <row r="83" spans="1:22">
      <c r="A83" s="44" t="s">
        <v>5</v>
      </c>
      <c r="B83" s="42" t="s">
        <v>138</v>
      </c>
      <c r="C83" s="42" t="s">
        <v>80</v>
      </c>
      <c r="D83" s="42">
        <v>17.026</v>
      </c>
      <c r="E83" s="42">
        <v>16.452000000000002</v>
      </c>
      <c r="F83" s="42">
        <v>17.393000000000001</v>
      </c>
      <c r="G83" s="42">
        <v>16.36</v>
      </c>
      <c r="H83" s="42">
        <v>16.654</v>
      </c>
      <c r="I83" s="42">
        <v>16.056999999999999</v>
      </c>
      <c r="J83" s="42">
        <v>16.094999999999999</v>
      </c>
      <c r="K83" s="42">
        <v>16.053999999999998</v>
      </c>
      <c r="L83" s="42">
        <v>15.478999999999999</v>
      </c>
      <c r="M83" s="42">
        <v>15.566000000000001</v>
      </c>
      <c r="N83" s="42">
        <v>14.79</v>
      </c>
      <c r="O83" s="42">
        <v>15.087999999999999</v>
      </c>
      <c r="P83" s="42">
        <v>14.412000000000001</v>
      </c>
      <c r="Q83" s="42">
        <v>13.945</v>
      </c>
      <c r="R83" s="42">
        <v>14.696999999999999</v>
      </c>
      <c r="S83" s="42">
        <v>14.135999999999999</v>
      </c>
      <c r="T83" s="42">
        <v>13.541</v>
      </c>
      <c r="U83" s="42">
        <v>13.128</v>
      </c>
      <c r="V83" s="42">
        <v>13.099</v>
      </c>
    </row>
    <row r="84" spans="1:22">
      <c r="A84" s="44" t="s">
        <v>6</v>
      </c>
      <c r="B84" s="42" t="s">
        <v>138</v>
      </c>
      <c r="C84" s="42" t="s">
        <v>81</v>
      </c>
      <c r="D84" s="42">
        <v>3.4550000000000001</v>
      </c>
      <c r="E84" s="42">
        <v>4.5709999999999997</v>
      </c>
      <c r="F84" s="42">
        <v>4.2539999999999996</v>
      </c>
      <c r="G84" s="42">
        <v>3.6949999999999998</v>
      </c>
      <c r="H84" s="42">
        <v>3.0470000000000002</v>
      </c>
      <c r="I84" s="42">
        <v>3.1110000000000002</v>
      </c>
      <c r="J84" s="42">
        <v>2.9750000000000001</v>
      </c>
      <c r="K84" s="42">
        <v>2.3279999999999998</v>
      </c>
      <c r="L84" s="42">
        <v>2.5990000000000002</v>
      </c>
      <c r="M84" s="42">
        <v>2.63</v>
      </c>
      <c r="N84" s="42">
        <v>1.833</v>
      </c>
      <c r="O84" s="42">
        <v>2.0990000000000002</v>
      </c>
      <c r="P84" s="42">
        <v>2.0259999999999998</v>
      </c>
      <c r="Q84" s="42">
        <v>2.0670000000000002</v>
      </c>
      <c r="R84" s="42">
        <v>2.2890000000000001</v>
      </c>
      <c r="S84" s="42">
        <v>2.085</v>
      </c>
      <c r="T84" s="42">
        <v>2.2090000000000001</v>
      </c>
      <c r="U84" s="42">
        <v>2.1739999999999999</v>
      </c>
      <c r="V84" s="42">
        <v>2.431</v>
      </c>
    </row>
    <row r="85" spans="1:22">
      <c r="A85" s="44" t="s">
        <v>54</v>
      </c>
      <c r="B85" s="42" t="s">
        <v>138</v>
      </c>
      <c r="C85" s="42" t="s">
        <v>81</v>
      </c>
      <c r="D85" s="42">
        <v>18.943000000000001</v>
      </c>
      <c r="E85" s="42">
        <v>18.736999999999998</v>
      </c>
      <c r="F85" s="42">
        <v>18.937000000000001</v>
      </c>
      <c r="G85" s="42">
        <v>18.713999999999999</v>
      </c>
      <c r="H85" s="42">
        <v>18.026</v>
      </c>
      <c r="I85" s="42">
        <v>15.99</v>
      </c>
      <c r="J85" s="42">
        <v>16.63</v>
      </c>
      <c r="K85" s="42">
        <v>16.187999999999999</v>
      </c>
      <c r="L85" s="42">
        <v>16.05</v>
      </c>
      <c r="M85" s="42">
        <v>15.627000000000001</v>
      </c>
      <c r="N85" s="42">
        <v>15.775</v>
      </c>
      <c r="O85" s="42">
        <v>16.36</v>
      </c>
      <c r="P85" s="42">
        <v>15.997</v>
      </c>
      <c r="Q85" s="42">
        <v>15.592000000000001</v>
      </c>
      <c r="R85" s="42">
        <v>15.441000000000001</v>
      </c>
      <c r="S85" s="42">
        <v>14.813000000000001</v>
      </c>
      <c r="T85" s="42">
        <v>14.279</v>
      </c>
      <c r="U85" s="42">
        <v>14.202</v>
      </c>
      <c r="V85" s="42">
        <v>15.071999999999999</v>
      </c>
    </row>
    <row r="86" spans="1:22">
      <c r="A86" s="44" t="s">
        <v>7</v>
      </c>
      <c r="B86" s="42" t="s">
        <v>138</v>
      </c>
      <c r="C86" s="42" t="s">
        <v>81</v>
      </c>
      <c r="D86" s="42">
        <v>14.404</v>
      </c>
      <c r="E86" s="42">
        <v>13.673</v>
      </c>
      <c r="F86" s="42">
        <v>14.148999999999999</v>
      </c>
      <c r="G86" s="42">
        <v>13.856999999999999</v>
      </c>
      <c r="H86" s="42">
        <v>13.744999999999999</v>
      </c>
      <c r="I86" s="42">
        <v>13.68</v>
      </c>
      <c r="J86" s="42">
        <v>13.972</v>
      </c>
      <c r="K86" s="42">
        <v>14.02</v>
      </c>
      <c r="L86" s="42">
        <v>13.545</v>
      </c>
      <c r="M86" s="42">
        <v>12.666</v>
      </c>
      <c r="N86" s="42">
        <v>12.026</v>
      </c>
      <c r="O86" s="42">
        <v>12.407</v>
      </c>
      <c r="P86" s="42">
        <v>11.348000000000001</v>
      </c>
      <c r="Q86" s="42">
        <v>11.355</v>
      </c>
      <c r="R86" s="42">
        <v>12.076000000000001</v>
      </c>
      <c r="S86" s="42">
        <v>11.957000000000001</v>
      </c>
      <c r="T86" s="42">
        <v>11.933999999999999</v>
      </c>
      <c r="U86" s="42">
        <v>11.849</v>
      </c>
      <c r="V86" s="42">
        <v>12.087</v>
      </c>
    </row>
    <row r="87" spans="1:22">
      <c r="A87" s="44" t="s">
        <v>8</v>
      </c>
      <c r="B87" s="42" t="s">
        <v>138</v>
      </c>
      <c r="C87" s="42" t="s">
        <v>81</v>
      </c>
      <c r="D87" s="42">
        <v>18.248999999999999</v>
      </c>
      <c r="E87" s="42">
        <v>16.853999999999999</v>
      </c>
      <c r="F87" s="42">
        <v>16.465</v>
      </c>
      <c r="G87" s="42">
        <v>15.817</v>
      </c>
      <c r="H87" s="42">
        <v>15.907999999999999</v>
      </c>
      <c r="I87" s="42">
        <v>15.292999999999999</v>
      </c>
      <c r="J87" s="42">
        <v>15.545</v>
      </c>
      <c r="K87" s="42">
        <v>16.911999999999999</v>
      </c>
      <c r="L87" s="42">
        <v>16.893000000000001</v>
      </c>
      <c r="M87" s="42">
        <v>15.295</v>
      </c>
      <c r="N87" s="42">
        <v>14.493</v>
      </c>
      <c r="O87" s="42">
        <v>15.372999999999999</v>
      </c>
      <c r="P87" s="42">
        <v>14.275</v>
      </c>
      <c r="Q87" s="42">
        <v>14.715</v>
      </c>
      <c r="R87" s="42">
        <v>13.52</v>
      </c>
      <c r="S87" s="42">
        <v>12.605</v>
      </c>
      <c r="T87" s="42">
        <v>13.661</v>
      </c>
      <c r="U87" s="42">
        <v>13.183</v>
      </c>
      <c r="V87" s="42">
        <v>13.617000000000001</v>
      </c>
    </row>
    <row r="88" spans="1:22">
      <c r="A88" s="44" t="s">
        <v>56</v>
      </c>
      <c r="B88" s="42" t="s">
        <v>138</v>
      </c>
      <c r="C88" s="42" t="s">
        <v>81</v>
      </c>
      <c r="D88" s="42">
        <v>13.909000000000001</v>
      </c>
      <c r="E88" s="42">
        <v>13.287000000000001</v>
      </c>
      <c r="F88" s="42">
        <v>13.228</v>
      </c>
      <c r="G88" s="42">
        <v>13.433999999999999</v>
      </c>
      <c r="H88" s="42">
        <v>13.45</v>
      </c>
      <c r="I88" s="42">
        <v>13.468999999999999</v>
      </c>
      <c r="J88" s="42">
        <v>13.500999999999999</v>
      </c>
      <c r="K88" s="42">
        <v>13.768000000000001</v>
      </c>
      <c r="L88" s="42">
        <v>14.333</v>
      </c>
      <c r="M88" s="42">
        <v>13.798999999999999</v>
      </c>
      <c r="N88" s="42">
        <v>13.585000000000001</v>
      </c>
      <c r="O88" s="42">
        <v>13.541</v>
      </c>
      <c r="P88" s="42">
        <v>13.419</v>
      </c>
      <c r="Q88" s="42">
        <v>13.227</v>
      </c>
      <c r="R88" s="42">
        <v>13.031000000000001</v>
      </c>
      <c r="S88" s="42">
        <v>13.435</v>
      </c>
      <c r="T88" s="42">
        <v>12.686</v>
      </c>
      <c r="U88" s="42">
        <v>12.231999999999999</v>
      </c>
      <c r="V88" s="42">
        <v>12.117000000000001</v>
      </c>
    </row>
    <row r="89" spans="1:22">
      <c r="A89" s="44" t="s">
        <v>9</v>
      </c>
      <c r="B89" s="42" t="s">
        <v>138</v>
      </c>
      <c r="C89" s="42" t="s">
        <v>81</v>
      </c>
      <c r="D89" s="42">
        <v>15.157999999999999</v>
      </c>
      <c r="E89" s="42">
        <v>14.81</v>
      </c>
      <c r="F89" s="42">
        <v>14.827999999999999</v>
      </c>
      <c r="G89" s="42">
        <v>13.802</v>
      </c>
      <c r="H89" s="42">
        <v>13.582000000000001</v>
      </c>
      <c r="I89" s="42">
        <v>13.186</v>
      </c>
      <c r="J89" s="42">
        <v>12.885</v>
      </c>
      <c r="K89" s="42">
        <v>12.855</v>
      </c>
      <c r="L89" s="42">
        <v>12.212</v>
      </c>
      <c r="M89" s="42">
        <v>11.898</v>
      </c>
      <c r="N89" s="42">
        <v>11.561</v>
      </c>
      <c r="O89" s="42">
        <v>11.555999999999999</v>
      </c>
      <c r="P89" s="42">
        <v>11.269</v>
      </c>
      <c r="Q89" s="42">
        <v>10.861000000000001</v>
      </c>
      <c r="R89" s="42">
        <v>10.721</v>
      </c>
      <c r="S89" s="42">
        <v>10.78</v>
      </c>
      <c r="T89" s="42">
        <v>10.734999999999999</v>
      </c>
      <c r="U89" s="42">
        <v>10.6</v>
      </c>
      <c r="V89" s="42">
        <v>10.507</v>
      </c>
    </row>
    <row r="90" spans="1:22">
      <c r="A90" s="44" t="s">
        <v>10</v>
      </c>
      <c r="B90" s="42" t="s">
        <v>138</v>
      </c>
      <c r="C90" s="42" t="s">
        <v>81</v>
      </c>
      <c r="D90" s="42">
        <v>17.350000000000001</v>
      </c>
      <c r="E90" s="42">
        <v>17.358000000000001</v>
      </c>
      <c r="F90" s="42">
        <v>16.989000000000001</v>
      </c>
      <c r="G90" s="42">
        <v>16.648</v>
      </c>
      <c r="H90" s="42">
        <v>15.006</v>
      </c>
      <c r="I90" s="42">
        <v>14.823</v>
      </c>
      <c r="J90" s="42">
        <v>15.249000000000001</v>
      </c>
      <c r="K90" s="42">
        <v>12.765000000000001</v>
      </c>
      <c r="L90" s="42">
        <v>13.891999999999999</v>
      </c>
      <c r="M90" s="42">
        <v>12.595000000000001</v>
      </c>
      <c r="N90" s="42">
        <v>11.999000000000001</v>
      </c>
      <c r="O90" s="42">
        <v>12.111000000000001</v>
      </c>
      <c r="P90" s="42">
        <v>11.930999999999999</v>
      </c>
      <c r="Q90" s="42">
        <v>12.29</v>
      </c>
      <c r="R90" s="42">
        <v>11.48</v>
      </c>
      <c r="S90" s="42">
        <v>10.961</v>
      </c>
      <c r="T90" s="42">
        <v>11.613</v>
      </c>
      <c r="U90" s="42">
        <v>11.515000000000001</v>
      </c>
      <c r="V90" s="42">
        <v>11.484999999999999</v>
      </c>
    </row>
    <row r="91" spans="1:22">
      <c r="A91" s="44" t="s">
        <v>12</v>
      </c>
      <c r="B91" s="42" t="s">
        <v>138</v>
      </c>
      <c r="C91" s="42" t="s">
        <v>81</v>
      </c>
      <c r="D91" s="42">
        <v>9.8680000000000003</v>
      </c>
      <c r="E91" s="42">
        <v>10.491</v>
      </c>
      <c r="F91" s="42">
        <v>10.957000000000001</v>
      </c>
      <c r="G91" s="42">
        <v>10.909000000000001</v>
      </c>
      <c r="H91" s="42">
        <v>9.7279999999999998</v>
      </c>
      <c r="I91" s="42">
        <v>9.1850000000000005</v>
      </c>
      <c r="J91" s="42">
        <v>8.5120000000000005</v>
      </c>
      <c r="K91" s="42">
        <v>9.5839999999999996</v>
      </c>
      <c r="L91" s="42">
        <v>9.1440000000000001</v>
      </c>
      <c r="M91" s="42">
        <v>8.6</v>
      </c>
      <c r="N91" s="42">
        <v>9.1850000000000005</v>
      </c>
      <c r="O91" s="42">
        <v>8.6649999999999991</v>
      </c>
      <c r="P91" s="42">
        <v>8.2360000000000007</v>
      </c>
      <c r="Q91" s="42">
        <v>6.51</v>
      </c>
      <c r="R91" s="42">
        <v>6.95</v>
      </c>
      <c r="S91" s="42">
        <v>7.7610000000000001</v>
      </c>
      <c r="T91" s="42">
        <v>7.4569999999999999</v>
      </c>
      <c r="U91" s="42">
        <v>7.181</v>
      </c>
      <c r="V91" s="42">
        <v>7.5469999999999997</v>
      </c>
    </row>
    <row r="92" spans="1:22">
      <c r="A92" s="44" t="s">
        <v>13</v>
      </c>
      <c r="B92" s="42" t="s">
        <v>138</v>
      </c>
      <c r="C92" s="42" t="s">
        <v>81</v>
      </c>
      <c r="D92" s="42">
        <v>13.098000000000001</v>
      </c>
      <c r="E92" s="42">
        <v>12.618</v>
      </c>
      <c r="F92" s="42">
        <v>14.173</v>
      </c>
      <c r="G92" s="42">
        <v>13.864000000000001</v>
      </c>
      <c r="H92" s="42">
        <v>12.845000000000001</v>
      </c>
      <c r="I92" s="42">
        <v>13.12</v>
      </c>
      <c r="J92" s="42">
        <v>13.977</v>
      </c>
      <c r="K92" s="42">
        <v>12.712999999999999</v>
      </c>
      <c r="L92" s="42">
        <v>12.816000000000001</v>
      </c>
      <c r="M92" s="42">
        <v>12.759</v>
      </c>
      <c r="N92" s="42">
        <v>15.353</v>
      </c>
      <c r="O92" s="42">
        <v>16.305</v>
      </c>
      <c r="P92" s="42">
        <v>16.390999999999998</v>
      </c>
      <c r="Q92" s="42">
        <v>16.292000000000002</v>
      </c>
      <c r="R92" s="42">
        <v>16.013999999999999</v>
      </c>
      <c r="S92" s="42">
        <v>15.606999999999999</v>
      </c>
      <c r="T92" s="42">
        <v>15.398999999999999</v>
      </c>
      <c r="U92" s="42">
        <v>15.531000000000001</v>
      </c>
      <c r="V92" s="42">
        <v>15.026</v>
      </c>
    </row>
    <row r="93" spans="1:22">
      <c r="A93" s="44" t="s">
        <v>14</v>
      </c>
      <c r="B93" s="42" t="s">
        <v>138</v>
      </c>
      <c r="C93" s="42" t="s">
        <v>81</v>
      </c>
      <c r="D93" s="42">
        <v>13.712</v>
      </c>
      <c r="E93" s="42">
        <v>13.821999999999999</v>
      </c>
      <c r="F93" s="42">
        <v>14.19</v>
      </c>
      <c r="G93" s="42">
        <v>13.645</v>
      </c>
      <c r="H93" s="42">
        <v>13.364000000000001</v>
      </c>
      <c r="I93" s="42">
        <v>13.446999999999999</v>
      </c>
      <c r="J93" s="42">
        <v>13.026999999999999</v>
      </c>
      <c r="K93" s="42">
        <v>12.551</v>
      </c>
      <c r="L93" s="42">
        <v>11.364000000000001</v>
      </c>
      <c r="M93" s="42">
        <v>10.702999999999999</v>
      </c>
      <c r="N93" s="42">
        <v>9.5470000000000006</v>
      </c>
      <c r="O93" s="42">
        <v>9.2089999999999996</v>
      </c>
      <c r="P93" s="42">
        <v>8.19</v>
      </c>
      <c r="Q93" s="42">
        <v>8.2080000000000002</v>
      </c>
      <c r="R93" s="42">
        <v>7.8920000000000003</v>
      </c>
      <c r="S93" s="42">
        <v>7.8170000000000002</v>
      </c>
      <c r="T93" s="42">
        <v>7.9820000000000002</v>
      </c>
      <c r="U93" s="42">
        <v>7.9050000000000002</v>
      </c>
      <c r="V93" s="42">
        <v>8.3170000000000002</v>
      </c>
    </row>
    <row r="94" spans="1:22">
      <c r="A94" s="44" t="s">
        <v>15</v>
      </c>
      <c r="B94" s="42" t="s">
        <v>138</v>
      </c>
      <c r="C94" s="42" t="s">
        <v>81</v>
      </c>
      <c r="D94" s="42">
        <v>9.2040000000000006</v>
      </c>
      <c r="E94" s="42">
        <v>9.593</v>
      </c>
      <c r="F94" s="42">
        <v>9.657</v>
      </c>
      <c r="G94" s="42">
        <v>9.7799999999999994</v>
      </c>
      <c r="H94" s="42">
        <v>9.4610000000000003</v>
      </c>
      <c r="I94" s="42">
        <v>9.6859999999999999</v>
      </c>
      <c r="J94" s="42">
        <v>9.9670000000000005</v>
      </c>
      <c r="K94" s="42">
        <v>10.387</v>
      </c>
      <c r="L94" s="42">
        <v>10.548</v>
      </c>
      <c r="M94" s="42">
        <v>10.372999999999999</v>
      </c>
      <c r="N94" s="42">
        <v>10.173999999999999</v>
      </c>
      <c r="O94" s="42">
        <v>9.8729999999999993</v>
      </c>
      <c r="P94" s="42">
        <v>10.130000000000001</v>
      </c>
      <c r="Q94" s="42">
        <v>10.238</v>
      </c>
      <c r="R94" s="42">
        <v>9.9689999999999994</v>
      </c>
      <c r="S94" s="42">
        <v>10.224</v>
      </c>
      <c r="T94" s="42">
        <v>10.355</v>
      </c>
      <c r="U94" s="42">
        <v>9.8859999999999992</v>
      </c>
      <c r="V94" s="42">
        <v>10.028</v>
      </c>
    </row>
    <row r="95" spans="1:22">
      <c r="A95" s="44" t="s">
        <v>16</v>
      </c>
      <c r="B95" s="42" t="s">
        <v>138</v>
      </c>
      <c r="C95" s="42" t="s">
        <v>81</v>
      </c>
      <c r="D95" s="42">
        <v>26.81</v>
      </c>
      <c r="E95" s="42">
        <v>23.687000000000001</v>
      </c>
      <c r="F95" s="42">
        <v>23.436</v>
      </c>
      <c r="G95" s="42">
        <v>22.771999999999998</v>
      </c>
      <c r="H95" s="42">
        <v>21.626999999999999</v>
      </c>
      <c r="I95" s="42">
        <v>21.042999999999999</v>
      </c>
      <c r="J95" s="42">
        <v>20.077000000000002</v>
      </c>
      <c r="K95" s="42">
        <v>20.681999999999999</v>
      </c>
      <c r="L95" s="42">
        <v>21.422000000000001</v>
      </c>
      <c r="M95" s="42">
        <v>20.526</v>
      </c>
      <c r="N95" s="42">
        <v>17.349</v>
      </c>
      <c r="O95" s="42">
        <v>18.52</v>
      </c>
      <c r="P95" s="42">
        <v>17.556999999999999</v>
      </c>
      <c r="Q95" s="42">
        <v>16.518000000000001</v>
      </c>
      <c r="R95" s="42">
        <v>15.906000000000001</v>
      </c>
      <c r="S95" s="42">
        <v>14.353</v>
      </c>
      <c r="T95" s="42">
        <v>14.048</v>
      </c>
      <c r="U95" s="42">
        <v>14.721</v>
      </c>
      <c r="V95" s="42">
        <v>15.362</v>
      </c>
    </row>
    <row r="96" spans="1:22">
      <c r="A96" s="44" t="s">
        <v>17</v>
      </c>
      <c r="B96" s="42" t="s">
        <v>138</v>
      </c>
      <c r="C96" s="42" t="s">
        <v>90</v>
      </c>
      <c r="D96" s="42">
        <v>14.113</v>
      </c>
      <c r="E96" s="42">
        <v>13.494999999999999</v>
      </c>
      <c r="F96" s="42">
        <v>14.069000000000001</v>
      </c>
      <c r="G96" s="42">
        <v>13.474</v>
      </c>
      <c r="H96" s="42">
        <v>13.603999999999999</v>
      </c>
      <c r="I96" s="42">
        <v>13.881</v>
      </c>
      <c r="J96" s="42">
        <v>14.747</v>
      </c>
      <c r="K96" s="42">
        <v>14.411</v>
      </c>
      <c r="L96" s="42">
        <v>15.221</v>
      </c>
      <c r="M96" s="42">
        <v>12.986000000000001</v>
      </c>
      <c r="N96" s="42">
        <v>11.956</v>
      </c>
      <c r="O96" s="42">
        <v>12.815</v>
      </c>
      <c r="P96" s="42">
        <v>11.946</v>
      </c>
      <c r="Q96" s="42">
        <v>11.964</v>
      </c>
      <c r="R96" s="42">
        <v>11.281000000000001</v>
      </c>
      <c r="S96" s="42">
        <v>11.438000000000001</v>
      </c>
      <c r="T96" s="42">
        <v>11.09</v>
      </c>
      <c r="U96" s="42">
        <v>10.946</v>
      </c>
      <c r="V96" s="42">
        <v>11.288</v>
      </c>
    </row>
    <row r="97" spans="1:22">
      <c r="A97" s="44" t="s">
        <v>18</v>
      </c>
      <c r="B97" s="42" t="s">
        <v>138</v>
      </c>
      <c r="C97" s="42" t="s">
        <v>91</v>
      </c>
      <c r="D97" s="42" t="s">
        <v>92</v>
      </c>
      <c r="E97" s="42" t="s">
        <v>92</v>
      </c>
      <c r="F97" s="42" t="s">
        <v>92</v>
      </c>
      <c r="G97" s="42" t="s">
        <v>92</v>
      </c>
      <c r="H97" s="42" t="s">
        <v>92</v>
      </c>
      <c r="I97" s="42" t="s">
        <v>92</v>
      </c>
      <c r="J97" s="42" t="s">
        <v>92</v>
      </c>
      <c r="K97" s="42" t="s">
        <v>92</v>
      </c>
      <c r="L97" s="42">
        <v>18.507999999999999</v>
      </c>
      <c r="M97" s="42">
        <v>18.666</v>
      </c>
      <c r="N97" s="42">
        <v>15.686</v>
      </c>
      <c r="O97" s="42">
        <v>17.891999999999999</v>
      </c>
      <c r="P97" s="42">
        <v>15.445</v>
      </c>
      <c r="Q97" s="42">
        <v>14.41</v>
      </c>
      <c r="R97" s="42">
        <v>16.236000000000001</v>
      </c>
      <c r="S97" s="42">
        <v>15.94</v>
      </c>
      <c r="T97" s="42">
        <v>15.404999999999999</v>
      </c>
      <c r="U97" s="42">
        <v>15.782</v>
      </c>
      <c r="V97" s="42">
        <v>15.087</v>
      </c>
    </row>
    <row r="98" spans="1:22">
      <c r="A98" s="44" t="s">
        <v>19</v>
      </c>
      <c r="B98" s="42" t="s">
        <v>138</v>
      </c>
      <c r="C98" s="42" t="s">
        <v>81</v>
      </c>
      <c r="D98" s="42" t="s">
        <v>92</v>
      </c>
      <c r="E98" s="42" t="s">
        <v>92</v>
      </c>
      <c r="F98" s="42" t="s">
        <v>92</v>
      </c>
      <c r="G98" s="42" t="s">
        <v>92</v>
      </c>
      <c r="H98" s="42" t="s">
        <v>92</v>
      </c>
      <c r="I98" s="42" t="s">
        <v>92</v>
      </c>
      <c r="J98" s="42" t="s">
        <v>92</v>
      </c>
      <c r="K98" s="42" t="s">
        <v>92</v>
      </c>
      <c r="L98" s="42" t="s">
        <v>92</v>
      </c>
      <c r="M98" s="42" t="s">
        <v>92</v>
      </c>
      <c r="N98" s="42" t="s">
        <v>92</v>
      </c>
      <c r="O98" s="42" t="s">
        <v>92</v>
      </c>
      <c r="P98" s="42" t="s">
        <v>92</v>
      </c>
      <c r="Q98" s="42" t="s">
        <v>92</v>
      </c>
      <c r="R98" s="42" t="s">
        <v>92</v>
      </c>
      <c r="S98" s="42" t="s">
        <v>92</v>
      </c>
      <c r="T98" s="42" t="s">
        <v>92</v>
      </c>
      <c r="U98" s="42">
        <v>0.59</v>
      </c>
      <c r="V98" s="42">
        <v>0.66900000000000004</v>
      </c>
    </row>
    <row r="99" spans="1:22">
      <c r="A99" s="44" t="s">
        <v>20</v>
      </c>
      <c r="B99" s="42" t="s">
        <v>138</v>
      </c>
      <c r="C99" s="42" t="s">
        <v>93</v>
      </c>
      <c r="D99" s="42">
        <v>12.631</v>
      </c>
      <c r="E99" s="42">
        <v>12.531000000000001</v>
      </c>
      <c r="F99" s="42">
        <v>12.459</v>
      </c>
      <c r="G99" s="42">
        <v>11.962</v>
      </c>
      <c r="H99" s="42">
        <v>11.243</v>
      </c>
      <c r="I99" s="42">
        <v>10.754</v>
      </c>
      <c r="J99" s="42">
        <v>11.02</v>
      </c>
      <c r="K99" s="42">
        <v>9.9149999999999991</v>
      </c>
      <c r="L99" s="42">
        <v>10.250999999999999</v>
      </c>
      <c r="M99" s="42">
        <v>9.8800000000000008</v>
      </c>
      <c r="N99" s="42">
        <v>9.8529999999999998</v>
      </c>
      <c r="O99" s="42">
        <v>8.952</v>
      </c>
      <c r="P99" s="42">
        <v>8.9559999999999995</v>
      </c>
      <c r="Q99" s="42">
        <v>8.9990000000000006</v>
      </c>
      <c r="R99" s="42">
        <v>8.1519999999999992</v>
      </c>
      <c r="S99" s="42">
        <v>7.89</v>
      </c>
      <c r="T99" s="42">
        <v>7.9349999999999996</v>
      </c>
      <c r="U99" s="42">
        <v>7.984</v>
      </c>
      <c r="V99" s="42">
        <v>8.0630000000000006</v>
      </c>
    </row>
    <row r="100" spans="1:22">
      <c r="A100" s="44" t="s">
        <v>57</v>
      </c>
      <c r="B100" s="42"/>
      <c r="C100" s="42"/>
      <c r="D100" s="42" t="s">
        <v>92</v>
      </c>
      <c r="E100" s="42" t="s">
        <v>92</v>
      </c>
      <c r="F100" s="42" t="s">
        <v>92</v>
      </c>
      <c r="G100" s="42" t="s">
        <v>92</v>
      </c>
      <c r="H100" s="42" t="s">
        <v>92</v>
      </c>
      <c r="I100" s="42" t="s">
        <v>92</v>
      </c>
      <c r="J100" s="42" t="s">
        <v>92</v>
      </c>
      <c r="K100" s="42" t="s">
        <v>92</v>
      </c>
      <c r="L100" s="42" t="s">
        <v>92</v>
      </c>
      <c r="M100" s="42" t="s">
        <v>92</v>
      </c>
      <c r="N100" s="42" t="s">
        <v>92</v>
      </c>
      <c r="O100" s="42" t="s">
        <v>92</v>
      </c>
      <c r="P100" s="42" t="s">
        <v>92</v>
      </c>
      <c r="Q100" s="42" t="s">
        <v>92</v>
      </c>
      <c r="R100" s="42" t="s">
        <v>92</v>
      </c>
      <c r="S100" s="42" t="s">
        <v>92</v>
      </c>
      <c r="T100" s="42" t="s">
        <v>92</v>
      </c>
      <c r="U100" s="42" t="s">
        <v>92</v>
      </c>
      <c r="V100" s="42" t="s">
        <v>92</v>
      </c>
    </row>
    <row r="101" spans="1:22">
      <c r="A101" s="44" t="s">
        <v>21</v>
      </c>
      <c r="B101" s="42" t="s">
        <v>138</v>
      </c>
      <c r="C101" s="42" t="s">
        <v>94</v>
      </c>
      <c r="D101" s="42">
        <v>15.641999999999999</v>
      </c>
      <c r="E101" s="42">
        <v>14.913</v>
      </c>
      <c r="F101" s="42">
        <v>15.613</v>
      </c>
      <c r="G101" s="42">
        <v>14.225</v>
      </c>
      <c r="H101" s="42">
        <v>14.667999999999999</v>
      </c>
      <c r="I101" s="42">
        <v>15.15</v>
      </c>
      <c r="J101" s="42">
        <v>16.548999999999999</v>
      </c>
      <c r="K101" s="42">
        <v>15.987</v>
      </c>
      <c r="L101" s="42">
        <v>16.329000000000001</v>
      </c>
      <c r="M101" s="42">
        <v>15.297000000000001</v>
      </c>
      <c r="N101" s="42">
        <v>14.664999999999999</v>
      </c>
      <c r="O101" s="42">
        <v>15.452</v>
      </c>
      <c r="P101" s="42">
        <v>15.026</v>
      </c>
      <c r="Q101" s="42">
        <v>14.878</v>
      </c>
      <c r="R101" s="42">
        <v>15.237</v>
      </c>
      <c r="S101" s="42">
        <v>14.356</v>
      </c>
      <c r="T101" s="42">
        <v>14.451000000000001</v>
      </c>
      <c r="U101" s="42">
        <v>14.382</v>
      </c>
      <c r="V101" s="42">
        <v>14.603999999999999</v>
      </c>
    </row>
    <row r="102" spans="1:22">
      <c r="A102" s="44" t="s">
        <v>22</v>
      </c>
      <c r="B102" s="42" t="s">
        <v>138</v>
      </c>
      <c r="C102" s="42" t="s">
        <v>81</v>
      </c>
      <c r="D102" s="42" t="s">
        <v>92</v>
      </c>
      <c r="E102" s="42" t="s">
        <v>92</v>
      </c>
      <c r="F102" s="42" t="s">
        <v>92</v>
      </c>
      <c r="G102" s="42">
        <v>2.2170000000000001</v>
      </c>
      <c r="H102" s="42">
        <v>1.97</v>
      </c>
      <c r="I102" s="42">
        <v>1.9630000000000001</v>
      </c>
      <c r="J102" s="42">
        <v>2.1819999999999999</v>
      </c>
      <c r="K102" s="42">
        <v>2.1840000000000002</v>
      </c>
      <c r="L102" s="42">
        <v>2.0979999999999999</v>
      </c>
      <c r="M102" s="42">
        <v>2.2240000000000002</v>
      </c>
      <c r="N102" s="42">
        <v>1.3779999999999999</v>
      </c>
      <c r="O102" s="42">
        <v>1.4790000000000001</v>
      </c>
      <c r="P102" s="42">
        <v>1.2130000000000001</v>
      </c>
      <c r="Q102" s="42">
        <v>1.2150000000000001</v>
      </c>
      <c r="R102" s="42">
        <v>1.4079999999999999</v>
      </c>
      <c r="S102" s="42">
        <v>1.5129999999999999</v>
      </c>
      <c r="T102" s="42">
        <v>1.4139999999999999</v>
      </c>
      <c r="U102" s="42">
        <v>1.605</v>
      </c>
      <c r="V102" s="42">
        <v>1.4119999999999999</v>
      </c>
    </row>
    <row r="103" spans="1:22">
      <c r="A103" s="44" t="s">
        <v>23</v>
      </c>
      <c r="B103" s="42" t="s">
        <v>138</v>
      </c>
      <c r="C103" s="42" t="s">
        <v>81</v>
      </c>
      <c r="D103" s="42">
        <v>22.943000000000001</v>
      </c>
      <c r="E103" s="42">
        <v>16.896999999999998</v>
      </c>
      <c r="F103" s="42">
        <v>16.343</v>
      </c>
      <c r="G103" s="42">
        <v>15.516999999999999</v>
      </c>
      <c r="H103" s="42">
        <v>16.553999999999998</v>
      </c>
      <c r="I103" s="42">
        <v>13.986000000000001</v>
      </c>
      <c r="J103" s="42">
        <v>13.614000000000001</v>
      </c>
      <c r="K103" s="42">
        <v>14.297000000000001</v>
      </c>
      <c r="L103" s="42">
        <v>15.682</v>
      </c>
      <c r="M103" s="42">
        <v>14.765000000000001</v>
      </c>
      <c r="N103" s="42">
        <v>14.15</v>
      </c>
      <c r="O103" s="42">
        <v>13.62</v>
      </c>
      <c r="P103" s="42">
        <v>13.119</v>
      </c>
      <c r="Q103" s="42">
        <v>13.225</v>
      </c>
      <c r="R103" s="42">
        <v>13.106999999999999</v>
      </c>
      <c r="S103" s="42">
        <v>12.693</v>
      </c>
      <c r="T103" s="42">
        <v>12.233000000000001</v>
      </c>
      <c r="U103" s="42">
        <v>12.26</v>
      </c>
      <c r="V103" s="42">
        <v>13.231999999999999</v>
      </c>
    </row>
    <row r="104" spans="1:22">
      <c r="A104" s="44" t="s">
        <v>59</v>
      </c>
      <c r="B104" s="42" t="s">
        <v>138</v>
      </c>
      <c r="C104" s="42" t="s">
        <v>95</v>
      </c>
      <c r="D104" s="42" t="s">
        <v>92</v>
      </c>
      <c r="E104" s="42" t="s">
        <v>92</v>
      </c>
      <c r="F104" s="42" t="s">
        <v>92</v>
      </c>
      <c r="G104" s="42" t="s">
        <v>92</v>
      </c>
      <c r="H104" s="42" t="s">
        <v>92</v>
      </c>
      <c r="I104" s="42" t="s">
        <v>92</v>
      </c>
      <c r="J104" s="42" t="s">
        <v>92</v>
      </c>
      <c r="K104" s="42" t="s">
        <v>92</v>
      </c>
      <c r="L104" s="42" t="s">
        <v>92</v>
      </c>
      <c r="M104" s="42" t="s">
        <v>92</v>
      </c>
      <c r="N104" s="42" t="s">
        <v>92</v>
      </c>
      <c r="O104" s="42">
        <v>12.36</v>
      </c>
      <c r="P104" s="42" t="s">
        <v>92</v>
      </c>
      <c r="Q104" s="42" t="s">
        <v>92</v>
      </c>
      <c r="R104" s="42" t="s">
        <v>92</v>
      </c>
      <c r="S104" s="42" t="s">
        <v>92</v>
      </c>
      <c r="T104" s="42" t="s">
        <v>92</v>
      </c>
      <c r="U104" s="42" t="s">
        <v>92</v>
      </c>
      <c r="V104" s="42" t="s">
        <v>92</v>
      </c>
    </row>
    <row r="105" spans="1:22">
      <c r="A105" s="44" t="s">
        <v>24</v>
      </c>
      <c r="B105" s="42" t="s">
        <v>138</v>
      </c>
      <c r="C105" s="42" t="s">
        <v>81</v>
      </c>
      <c r="D105" s="42">
        <v>14.499000000000001</v>
      </c>
      <c r="E105" s="42">
        <v>15.275</v>
      </c>
      <c r="F105" s="42">
        <v>15.388</v>
      </c>
      <c r="G105" s="42">
        <v>13.446999999999999</v>
      </c>
      <c r="H105" s="42">
        <v>12.784000000000001</v>
      </c>
      <c r="I105" s="42">
        <v>11.625</v>
      </c>
      <c r="J105" s="42">
        <v>10.968999999999999</v>
      </c>
      <c r="K105" s="42">
        <v>10.35</v>
      </c>
      <c r="L105" s="42">
        <v>10.866</v>
      </c>
      <c r="M105" s="42">
        <v>10.499000000000001</v>
      </c>
      <c r="N105" s="42">
        <v>10.241</v>
      </c>
      <c r="O105" s="42">
        <v>9.8190000000000008</v>
      </c>
      <c r="P105" s="42">
        <v>8.9390000000000001</v>
      </c>
      <c r="Q105" s="42">
        <v>9.3529999999999998</v>
      </c>
      <c r="R105" s="42">
        <v>9.7439999999999998</v>
      </c>
      <c r="S105" s="42">
        <v>8.8780000000000001</v>
      </c>
      <c r="T105" s="42">
        <v>8.7690000000000001</v>
      </c>
      <c r="U105" s="42">
        <v>8.9740000000000002</v>
      </c>
      <c r="V105" s="42">
        <v>9.5619999999999994</v>
      </c>
    </row>
    <row r="106" spans="1:22">
      <c r="A106" s="44" t="s">
        <v>25</v>
      </c>
      <c r="B106" s="42" t="s">
        <v>138</v>
      </c>
      <c r="C106" s="42" t="s">
        <v>81</v>
      </c>
      <c r="D106" s="42">
        <v>16.352</v>
      </c>
      <c r="E106" s="42">
        <v>14.364000000000001</v>
      </c>
      <c r="F106" s="42">
        <v>15.923</v>
      </c>
      <c r="G106" s="42">
        <v>14.973000000000001</v>
      </c>
      <c r="H106" s="42">
        <v>14.907999999999999</v>
      </c>
      <c r="I106" s="42">
        <v>13.23</v>
      </c>
      <c r="J106" s="42">
        <v>13.512</v>
      </c>
      <c r="K106" s="42">
        <v>12.461</v>
      </c>
      <c r="L106" s="42">
        <v>12.932</v>
      </c>
      <c r="M106" s="42">
        <v>15.379</v>
      </c>
      <c r="N106" s="42">
        <v>14.355</v>
      </c>
      <c r="O106" s="42">
        <v>14.571999999999999</v>
      </c>
      <c r="P106" s="42">
        <v>13.941000000000001</v>
      </c>
      <c r="Q106" s="42">
        <v>13.46</v>
      </c>
      <c r="R106" s="42">
        <v>12.752000000000001</v>
      </c>
      <c r="S106" s="42">
        <v>12.471</v>
      </c>
      <c r="T106" s="42">
        <v>12.736000000000001</v>
      </c>
      <c r="U106" s="42">
        <v>11.821999999999999</v>
      </c>
      <c r="V106" s="42">
        <v>12.119</v>
      </c>
    </row>
    <row r="107" spans="1:22">
      <c r="A107" s="44" t="s">
        <v>26</v>
      </c>
      <c r="B107" s="42" t="s">
        <v>138</v>
      </c>
      <c r="C107" s="42" t="s">
        <v>81</v>
      </c>
      <c r="D107" s="42">
        <v>5.4059999999999997</v>
      </c>
      <c r="E107" s="42">
        <v>5.2229999999999999</v>
      </c>
      <c r="F107" s="42">
        <v>4.9710000000000001</v>
      </c>
      <c r="G107" s="42">
        <v>4.8</v>
      </c>
      <c r="H107" s="42">
        <v>5.0129999999999999</v>
      </c>
      <c r="I107" s="42">
        <v>5.3929999999999998</v>
      </c>
      <c r="J107" s="42">
        <v>5.657</v>
      </c>
      <c r="K107" s="42">
        <v>5.242</v>
      </c>
      <c r="L107" s="42">
        <v>4.9420000000000002</v>
      </c>
      <c r="M107" s="42">
        <v>5.2370000000000001</v>
      </c>
      <c r="N107" s="42">
        <v>4.3620000000000001</v>
      </c>
      <c r="O107" s="42">
        <v>4.6310000000000002</v>
      </c>
      <c r="P107" s="42">
        <v>3.8450000000000002</v>
      </c>
      <c r="Q107" s="42">
        <v>3.677</v>
      </c>
      <c r="R107" s="42">
        <v>4.343</v>
      </c>
      <c r="S107" s="42">
        <v>4.3840000000000003</v>
      </c>
      <c r="T107" s="42">
        <v>4.0759999999999996</v>
      </c>
      <c r="U107" s="42">
        <v>4.1159999999999997</v>
      </c>
      <c r="V107" s="42">
        <v>3.7349999999999999</v>
      </c>
    </row>
    <row r="108" spans="1:22">
      <c r="A108" s="44" t="s">
        <v>27</v>
      </c>
      <c r="B108" s="42" t="s">
        <v>138</v>
      </c>
      <c r="C108" s="42" t="s">
        <v>99</v>
      </c>
      <c r="D108" s="42">
        <v>13.634</v>
      </c>
      <c r="E108" s="42">
        <v>12.276</v>
      </c>
      <c r="F108" s="42">
        <v>11.981</v>
      </c>
      <c r="G108" s="42">
        <v>11.443</v>
      </c>
      <c r="H108" s="42">
        <v>12.26</v>
      </c>
      <c r="I108" s="42">
        <v>11.739000000000001</v>
      </c>
      <c r="J108" s="42">
        <v>11.486000000000001</v>
      </c>
      <c r="K108" s="42">
        <v>10.99</v>
      </c>
      <c r="L108" s="42">
        <v>11.039</v>
      </c>
      <c r="M108" s="42">
        <v>10.571999999999999</v>
      </c>
      <c r="N108" s="42">
        <v>9.2509999999999994</v>
      </c>
      <c r="O108" s="42">
        <v>10.332000000000001</v>
      </c>
      <c r="P108" s="42">
        <v>9.35</v>
      </c>
      <c r="Q108" s="42">
        <v>9.5429999999999993</v>
      </c>
      <c r="R108" s="42">
        <v>10.785</v>
      </c>
      <c r="S108" s="42">
        <v>9.6809999999999992</v>
      </c>
      <c r="T108" s="42">
        <v>9.0009999999999994</v>
      </c>
      <c r="U108" s="42">
        <v>9.0519999999999996</v>
      </c>
      <c r="V108" s="42">
        <v>8.7560000000000002</v>
      </c>
    </row>
    <row r="109" spans="1:22">
      <c r="A109" s="44" t="s">
        <v>100</v>
      </c>
      <c r="B109" s="42" t="s">
        <v>138</v>
      </c>
      <c r="C109" s="42" t="s">
        <v>81</v>
      </c>
      <c r="D109" s="42">
        <v>14.273999999999999</v>
      </c>
      <c r="E109" s="42">
        <v>14.44</v>
      </c>
      <c r="F109" s="42">
        <v>13.939</v>
      </c>
      <c r="G109" s="42">
        <v>14.119</v>
      </c>
      <c r="H109" s="42">
        <v>13.574</v>
      </c>
      <c r="I109" s="42">
        <v>13.161</v>
      </c>
      <c r="J109" s="42">
        <v>13.458</v>
      </c>
      <c r="K109" s="42">
        <v>12.387</v>
      </c>
      <c r="L109" s="42">
        <v>12.422000000000001</v>
      </c>
      <c r="M109" s="42">
        <v>12.384</v>
      </c>
      <c r="N109" s="42">
        <v>12.336</v>
      </c>
      <c r="O109" s="42">
        <v>11.458</v>
      </c>
      <c r="P109" s="42">
        <v>11.359</v>
      </c>
      <c r="Q109" s="42">
        <v>11.683</v>
      </c>
      <c r="R109" s="42">
        <v>10.627000000000001</v>
      </c>
      <c r="S109" s="42">
        <v>10.475</v>
      </c>
      <c r="T109" s="42">
        <v>10.805</v>
      </c>
      <c r="U109" s="42">
        <v>10.295999999999999</v>
      </c>
      <c r="V109" s="42">
        <v>10.124000000000001</v>
      </c>
    </row>
    <row r="110" spans="1:22">
      <c r="A110" s="44" t="s">
        <v>101</v>
      </c>
      <c r="B110" s="42" t="s">
        <v>138</v>
      </c>
      <c r="C110" s="42" t="s">
        <v>81</v>
      </c>
      <c r="D110" s="42" t="s">
        <v>92</v>
      </c>
      <c r="E110" s="42" t="s">
        <v>92</v>
      </c>
      <c r="F110" s="42">
        <v>14.519</v>
      </c>
      <c r="G110" s="42">
        <v>14.085000000000001</v>
      </c>
      <c r="H110" s="42">
        <v>14.022</v>
      </c>
      <c r="I110" s="42">
        <v>13.026</v>
      </c>
      <c r="J110" s="42">
        <v>12.111000000000001</v>
      </c>
      <c r="K110" s="42">
        <v>11.715999999999999</v>
      </c>
      <c r="L110" s="42">
        <v>11.715999999999999</v>
      </c>
      <c r="M110" s="42">
        <v>11.029</v>
      </c>
      <c r="N110" s="42">
        <v>11.459</v>
      </c>
      <c r="O110" s="42">
        <v>10.119999999999999</v>
      </c>
      <c r="P110" s="42">
        <v>10.131</v>
      </c>
      <c r="Q110" s="42">
        <v>9.4160000000000004</v>
      </c>
      <c r="R110" s="42">
        <v>9.1880000000000006</v>
      </c>
      <c r="S110" s="42">
        <v>9.1769999999999996</v>
      </c>
      <c r="T110" s="42">
        <v>9.1129999999999995</v>
      </c>
      <c r="U110" s="42">
        <v>9.2479999999999993</v>
      </c>
      <c r="V110" s="42">
        <v>9.3970000000000002</v>
      </c>
    </row>
    <row r="111" spans="1:22">
      <c r="A111" s="44" t="s">
        <v>102</v>
      </c>
      <c r="B111" s="42" t="s">
        <v>138</v>
      </c>
      <c r="C111" s="42" t="s">
        <v>81</v>
      </c>
      <c r="D111" s="42">
        <v>13.455</v>
      </c>
      <c r="E111" s="42">
        <v>13.196999999999999</v>
      </c>
      <c r="F111" s="42">
        <v>13.067</v>
      </c>
      <c r="G111" s="42">
        <v>12.739000000000001</v>
      </c>
      <c r="H111" s="42">
        <v>12.445</v>
      </c>
      <c r="I111" s="42">
        <v>12.353999999999999</v>
      </c>
      <c r="J111" s="42">
        <v>12.308</v>
      </c>
      <c r="K111" s="42">
        <v>11.472</v>
      </c>
      <c r="L111" s="42">
        <v>11.955</v>
      </c>
      <c r="M111" s="42">
        <v>11.358000000000001</v>
      </c>
      <c r="N111" s="42">
        <v>10.907</v>
      </c>
      <c r="O111" s="42">
        <v>10.622999999999999</v>
      </c>
      <c r="P111" s="42">
        <v>10.377000000000001</v>
      </c>
      <c r="Q111" s="42">
        <v>10.696999999999999</v>
      </c>
      <c r="R111" s="42">
        <v>9.9350000000000005</v>
      </c>
      <c r="S111" s="42">
        <v>10.066000000000001</v>
      </c>
      <c r="T111" s="42">
        <v>9.9510000000000005</v>
      </c>
      <c r="U111" s="42">
        <v>9.7439999999999998</v>
      </c>
      <c r="V111" s="42">
        <v>9.7070000000000007</v>
      </c>
    </row>
  </sheetData>
  <sortState ref="A3:V29">
    <sortCondition ref="A3:A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E35C-3F72-4F4C-ADFB-694B46DB3C01}">
  <dimension ref="C6:J12"/>
  <sheetViews>
    <sheetView topLeftCell="A13" workbookViewId="0">
      <selection activeCell="E12" sqref="E12"/>
    </sheetView>
  </sheetViews>
  <sheetFormatPr baseColWidth="10" defaultColWidth="8.83203125" defaultRowHeight="15"/>
  <sheetData>
    <row r="6" spans="3:10">
      <c r="C6" s="1" t="s">
        <v>9</v>
      </c>
      <c r="D6" s="1">
        <v>2012</v>
      </c>
      <c r="E6" s="1">
        <f t="shared" ref="E6:J6" si="0">D6+1</f>
        <v>2013</v>
      </c>
      <c r="F6" s="1">
        <f t="shared" si="0"/>
        <v>2014</v>
      </c>
      <c r="G6" s="1">
        <f t="shared" si="0"/>
        <v>2015</v>
      </c>
      <c r="H6" s="1">
        <f t="shared" si="0"/>
        <v>2016</v>
      </c>
      <c r="I6" s="1">
        <f t="shared" si="0"/>
        <v>2017</v>
      </c>
      <c r="J6" s="1">
        <f t="shared" si="0"/>
        <v>2018</v>
      </c>
    </row>
    <row r="7" spans="3:10">
      <c r="C7" t="s">
        <v>109</v>
      </c>
      <c r="D7" s="3">
        <f>Odyssee!P12/Odyssee!$P12*100</f>
        <v>100</v>
      </c>
      <c r="E7" s="3">
        <f>Odyssee!Q12/Odyssee!$P12*100</f>
        <v>97.13274336283186</v>
      </c>
      <c r="F7" s="3">
        <f>Odyssee!R12/Odyssee!$P12*100</f>
        <v>96.601769911504419</v>
      </c>
      <c r="G7" s="3">
        <f>Odyssee!S12/Odyssee!$P12*100</f>
        <v>97.840707964601776</v>
      </c>
      <c r="H7" s="3">
        <f>Odyssee!T12/Odyssee!$P12*100</f>
        <v>98.088495575221245</v>
      </c>
      <c r="I7" s="3">
        <f>Odyssee!U12/Odyssee!$P12*100</f>
        <v>97.486725663716811</v>
      </c>
      <c r="J7" s="3">
        <f>Odyssee!V12/Odyssee!$P12*100</f>
        <v>97.238938053097343</v>
      </c>
    </row>
    <row r="8" spans="3:10">
      <c r="C8" t="s">
        <v>110</v>
      </c>
      <c r="D8" s="3">
        <f>(SUM('Eurostat FEC  PEC HH'!B94:D94)/3)/(SUM('Eurostat FEC  PEC HH'!$B94:$D94)/3)*100</f>
        <v>100</v>
      </c>
      <c r="E8" s="3">
        <f>(SUM('Eurostat FEC  PEC HH'!C94:E94)/3)/(SUM('Eurostat FEC  PEC HH'!$B94:$D94)/3)*100</f>
        <v>100.54577261063875</v>
      </c>
      <c r="F8" s="3">
        <f>(SUM('Eurostat FEC  PEC HH'!D94:F94)/3)/(SUM('Eurostat FEC  PEC HH'!$B94:$D94)/3)*100</f>
        <v>99.122502543230269</v>
      </c>
      <c r="G8" s="3">
        <f>(SUM('Eurostat FEC  PEC HH'!E94:G94)/3)/(SUM('Eurostat FEC  PEC HH'!$B94:$D94)/3)*100</f>
        <v>96.208065532714542</v>
      </c>
      <c r="H8" s="3">
        <f>(SUM('Eurostat FEC  PEC HH'!F94:H94)/3)/(SUM('Eurostat FEC  PEC HH'!$B94:$D94)/3)*100</f>
        <v>93.118631523454326</v>
      </c>
      <c r="I8" s="3">
        <f>(SUM('Eurostat FEC  PEC HH'!G94:I94)/3)/(SUM('Eurostat FEC  PEC HH'!$B94:$D94)/3)*100</f>
        <v>95.727430422924314</v>
      </c>
      <c r="J8" s="3">
        <f>(SUM('Eurostat FEC  PEC HH'!H94:J94)/3)/(SUM('Eurostat FEC  PEC HH'!$B94:$D94)/3)*100</f>
        <v>95.610151960669342</v>
      </c>
    </row>
    <row r="9" spans="3:10">
      <c r="C9" t="s">
        <v>117</v>
      </c>
      <c r="D9" s="3">
        <f>'Eurostat HDD'!C21/'Eurostat HDD'!$C21*100</f>
        <v>100</v>
      </c>
      <c r="E9" s="3">
        <f>'Eurostat HDD'!D21/'Eurostat HDD'!$C21*100</f>
        <v>108.12657833459053</v>
      </c>
      <c r="F9" s="3">
        <f>'Eurostat HDD'!E21/'Eurostat HDD'!$C21*100</f>
        <v>85.307549768784213</v>
      </c>
      <c r="G9" s="3">
        <f>'Eurostat HDD'!F21/'Eurostat HDD'!$C21*100</f>
        <v>92.474008723885731</v>
      </c>
      <c r="H9" s="3">
        <f>'Eurostat HDD'!G21/'Eurostat HDD'!$C21*100</f>
        <v>98.303597782952352</v>
      </c>
      <c r="I9" s="3">
        <f>'Eurostat HDD'!H21/'Eurostat HDD'!$C21*100</f>
        <v>95.765963727001406</v>
      </c>
      <c r="J9" s="3">
        <f>'Eurostat HDD'!I21/'Eurostat HDD'!$C21*100</f>
        <v>89.449345708569737</v>
      </c>
    </row>
    <row r="10" spans="3:10">
      <c r="C10" t="s">
        <v>118</v>
      </c>
      <c r="D10" s="3">
        <f>'indicator 3b'!E91/'indicator 3b'!$E91*100</f>
        <v>100</v>
      </c>
      <c r="E10" s="3">
        <f>'indicator 3b'!F91/'indicator 3b'!$E91*100</f>
        <v>96.653942200597072</v>
      </c>
      <c r="F10" s="3">
        <f>'indicator 3b'!G91/'indicator 3b'!$E91*100</f>
        <v>95.303841827525062</v>
      </c>
      <c r="G10" s="3">
        <f>'indicator 3b'!H91/'indicator 3b'!$E91*100</f>
        <v>96.101771448768289</v>
      </c>
      <c r="H10" s="3">
        <f>'indicator 3b'!I91/'indicator 3b'!$E91*100</f>
        <v>96.084568700935364</v>
      </c>
      <c r="I10" s="3">
        <f>'indicator 3b'!J91/'indicator 3b'!$E91*100</f>
        <v>95.250065258016974</v>
      </c>
      <c r="J10" s="3">
        <f>'indicator 3b'!K91/'indicator 3b'!$E91*100</f>
        <v>94.853032809202531</v>
      </c>
    </row>
    <row r="11" spans="3:10">
      <c r="C11" t="s">
        <v>119</v>
      </c>
      <c r="D11">
        <f>Odyssee!P52/Odyssee!$P52*100</f>
        <v>100</v>
      </c>
      <c r="E11" s="3">
        <f>Odyssee!Q52/Odyssee!$P52*100</f>
        <v>100.59059768485707</v>
      </c>
      <c r="F11" s="3">
        <f>Odyssee!R52/Odyssee!$P52*100</f>
        <v>95.157098984171981</v>
      </c>
      <c r="G11" s="3">
        <f>Odyssee!S52/Odyssee!$P52*100</f>
        <v>96.527285613040405</v>
      </c>
      <c r="H11" s="3">
        <f>Odyssee!T52/Odyssee!$P52*100</f>
        <v>95.913064020789037</v>
      </c>
      <c r="I11" s="3">
        <f>Odyssee!U52/Odyssee!$P52*100</f>
        <v>96.669029057406107</v>
      </c>
      <c r="J11" s="3">
        <f>Odyssee!V52/Odyssee!$P52*100</f>
        <v>95.605953224663367</v>
      </c>
    </row>
    <row r="12" spans="3:10">
      <c r="C12" t="s">
        <v>136</v>
      </c>
      <c r="D12">
        <f>Odyssee!P89/Odyssee!$P89*100</f>
        <v>100</v>
      </c>
      <c r="E12" s="3">
        <f>Odyssee!Q89/Odyssee!$P89*100</f>
        <v>96.379448043304649</v>
      </c>
      <c r="F12" s="3">
        <f>Odyssee!R89/Odyssee!$P89*100</f>
        <v>95.137101783654273</v>
      </c>
      <c r="G12" s="3">
        <f>Odyssee!S89/Odyssee!$P89*100</f>
        <v>95.660661993078349</v>
      </c>
      <c r="H12" s="3">
        <f>Odyssee!T89/Odyssee!$P89*100</f>
        <v>95.261336409619304</v>
      </c>
      <c r="I12" s="3">
        <f>Odyssee!U89/Odyssee!$P89*100</f>
        <v>94.063359659242167</v>
      </c>
      <c r="J12" s="3">
        <f>Odyssee!V89/Odyssee!$P89*100</f>
        <v>93.238086786760135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B681-6D77-4504-8C54-19AEEF0F9C03}">
  <dimension ref="A1:K29"/>
  <sheetViews>
    <sheetView workbookViewId="0">
      <selection activeCell="A2" sqref="A2"/>
    </sheetView>
  </sheetViews>
  <sheetFormatPr baseColWidth="10" defaultColWidth="8.83203125" defaultRowHeight="15"/>
  <cols>
    <col min="2" max="11" width="11.1640625" bestFit="1" customWidth="1"/>
  </cols>
  <sheetData>
    <row r="1" spans="1:11">
      <c r="A1" s="30" t="s">
        <v>42</v>
      </c>
      <c r="B1" s="30" t="s">
        <v>43</v>
      </c>
      <c r="C1" s="30" t="s">
        <v>44</v>
      </c>
      <c r="D1" s="30" t="s">
        <v>45</v>
      </c>
      <c r="E1" s="30" t="s">
        <v>46</v>
      </c>
      <c r="F1" s="30" t="s">
        <v>47</v>
      </c>
      <c r="G1" s="30" t="s">
        <v>48</v>
      </c>
      <c r="H1" s="30" t="s">
        <v>49</v>
      </c>
      <c r="I1" s="30" t="s">
        <v>50</v>
      </c>
      <c r="J1" s="30" t="s">
        <v>51</v>
      </c>
      <c r="K1" s="30" t="s">
        <v>52</v>
      </c>
    </row>
    <row r="2" spans="1:11">
      <c r="A2" s="30" t="s">
        <v>53</v>
      </c>
      <c r="B2" s="31">
        <v>440660421</v>
      </c>
      <c r="C2" s="31">
        <v>439942305</v>
      </c>
      <c r="D2" s="31">
        <v>440552661</v>
      </c>
      <c r="E2" s="31">
        <v>441257711</v>
      </c>
      <c r="F2" s="31">
        <v>442883888</v>
      </c>
      <c r="G2" s="31">
        <v>443666812</v>
      </c>
      <c r="H2" s="31">
        <v>444802830</v>
      </c>
      <c r="I2" s="31">
        <v>445534430</v>
      </c>
      <c r="J2" s="31">
        <v>446098424</v>
      </c>
      <c r="K2" s="31">
        <v>446824564</v>
      </c>
    </row>
    <row r="3" spans="1:11">
      <c r="A3" s="30" t="s">
        <v>2</v>
      </c>
      <c r="B3" s="31">
        <v>8351643</v>
      </c>
      <c r="C3" s="31">
        <v>8375164</v>
      </c>
      <c r="D3" s="31">
        <v>8408121</v>
      </c>
      <c r="E3" s="31">
        <v>8451860</v>
      </c>
      <c r="F3" s="31">
        <v>8507786</v>
      </c>
      <c r="G3" s="31">
        <v>8584926</v>
      </c>
      <c r="H3" s="31">
        <v>8700471</v>
      </c>
      <c r="I3" s="31">
        <v>8772865</v>
      </c>
      <c r="J3" s="31">
        <v>8822267</v>
      </c>
      <c r="K3" s="31">
        <v>8858775</v>
      </c>
    </row>
    <row r="4" spans="1:11">
      <c r="A4" s="30" t="s">
        <v>3</v>
      </c>
      <c r="B4" s="31">
        <v>10839905</v>
      </c>
      <c r="C4" s="31">
        <v>11000638</v>
      </c>
      <c r="D4" s="31">
        <v>11075889</v>
      </c>
      <c r="E4" s="31">
        <v>11137974</v>
      </c>
      <c r="F4" s="31">
        <v>11180840</v>
      </c>
      <c r="G4" s="31">
        <v>11237274</v>
      </c>
      <c r="H4" s="31">
        <v>11311117</v>
      </c>
      <c r="I4" s="31">
        <v>11351727</v>
      </c>
      <c r="J4" s="31">
        <v>11398589</v>
      </c>
      <c r="K4" s="31">
        <v>11455519</v>
      </c>
    </row>
    <row r="5" spans="1:11">
      <c r="A5" s="30" t="s">
        <v>4</v>
      </c>
      <c r="B5" s="31">
        <v>7421766</v>
      </c>
      <c r="C5" s="31">
        <v>7369431</v>
      </c>
      <c r="D5" s="31">
        <v>7327224</v>
      </c>
      <c r="E5" s="31">
        <v>7284552</v>
      </c>
      <c r="F5" s="31">
        <v>7245677</v>
      </c>
      <c r="G5" s="31">
        <v>7202198</v>
      </c>
      <c r="H5" s="31">
        <v>7153784</v>
      </c>
      <c r="I5" s="31">
        <v>7101859</v>
      </c>
      <c r="J5" s="31">
        <v>7050034</v>
      </c>
      <c r="K5" s="31">
        <v>7000039</v>
      </c>
    </row>
    <row r="6" spans="1:11">
      <c r="A6" s="30" t="s">
        <v>5</v>
      </c>
      <c r="B6" s="31">
        <v>4302847</v>
      </c>
      <c r="C6" s="31">
        <v>4289857</v>
      </c>
      <c r="D6" s="31">
        <v>4275984</v>
      </c>
      <c r="E6" s="31">
        <v>4262140</v>
      </c>
      <c r="F6" s="31">
        <v>4246809</v>
      </c>
      <c r="G6" s="31">
        <v>4225316</v>
      </c>
      <c r="H6" s="31">
        <v>4190669</v>
      </c>
      <c r="I6" s="31">
        <v>4154213</v>
      </c>
      <c r="J6" s="31">
        <v>4105493</v>
      </c>
      <c r="K6" s="31">
        <v>4076246</v>
      </c>
    </row>
    <row r="7" spans="1:11">
      <c r="A7" s="30" t="s">
        <v>6</v>
      </c>
      <c r="B7" s="31">
        <v>819140</v>
      </c>
      <c r="C7" s="31">
        <v>839751</v>
      </c>
      <c r="D7" s="31">
        <v>862011</v>
      </c>
      <c r="E7" s="31">
        <v>865878</v>
      </c>
      <c r="F7" s="31">
        <v>858000</v>
      </c>
      <c r="G7" s="31">
        <v>847008</v>
      </c>
      <c r="H7" s="31">
        <v>848319</v>
      </c>
      <c r="I7" s="31">
        <v>854802</v>
      </c>
      <c r="J7" s="31">
        <v>864236</v>
      </c>
      <c r="K7" s="31">
        <v>875899</v>
      </c>
    </row>
    <row r="8" spans="1:11">
      <c r="A8" s="30" t="s">
        <v>54</v>
      </c>
      <c r="B8" s="31">
        <v>10462088</v>
      </c>
      <c r="C8" s="31">
        <v>10486731</v>
      </c>
      <c r="D8" s="31">
        <v>10505445</v>
      </c>
      <c r="E8" s="31">
        <v>10516125</v>
      </c>
      <c r="F8" s="31">
        <v>10512419</v>
      </c>
      <c r="G8" s="31">
        <v>10538275</v>
      </c>
      <c r="H8" s="31">
        <v>10553843</v>
      </c>
      <c r="I8" s="31">
        <v>10578820</v>
      </c>
      <c r="J8" s="31">
        <v>10610055</v>
      </c>
      <c r="K8" s="31">
        <v>10649800</v>
      </c>
    </row>
    <row r="9" spans="1:11">
      <c r="A9" s="30" t="s">
        <v>7</v>
      </c>
      <c r="B9" s="31">
        <v>5534738</v>
      </c>
      <c r="C9" s="31">
        <v>5560628</v>
      </c>
      <c r="D9" s="31">
        <v>5580516</v>
      </c>
      <c r="E9" s="31">
        <v>5602628</v>
      </c>
      <c r="F9" s="31">
        <v>5627235</v>
      </c>
      <c r="G9" s="31">
        <v>5659715</v>
      </c>
      <c r="H9" s="31">
        <v>5707251</v>
      </c>
      <c r="I9" s="31">
        <v>5748769</v>
      </c>
      <c r="J9" s="31">
        <v>5781190</v>
      </c>
      <c r="K9" s="31">
        <v>5806081</v>
      </c>
    </row>
    <row r="10" spans="1:11">
      <c r="A10" s="30" t="s">
        <v>8</v>
      </c>
      <c r="B10" s="31">
        <v>1333290</v>
      </c>
      <c r="C10" s="31">
        <v>1329660</v>
      </c>
      <c r="D10" s="31">
        <v>1325217</v>
      </c>
      <c r="E10" s="31">
        <v>1320174</v>
      </c>
      <c r="F10" s="31">
        <v>1315819</v>
      </c>
      <c r="G10" s="31">
        <v>1314870</v>
      </c>
      <c r="H10" s="31">
        <v>1315944</v>
      </c>
      <c r="I10" s="31">
        <v>1315635</v>
      </c>
      <c r="J10" s="31">
        <v>1319133</v>
      </c>
      <c r="K10" s="31">
        <v>1324820</v>
      </c>
    </row>
    <row r="11" spans="1:11">
      <c r="A11" s="30" t="s">
        <v>56</v>
      </c>
      <c r="B11" s="31">
        <v>5351427</v>
      </c>
      <c r="C11" s="31">
        <v>5375276</v>
      </c>
      <c r="D11" s="31">
        <v>5401267</v>
      </c>
      <c r="E11" s="31">
        <v>5426674</v>
      </c>
      <c r="F11" s="31">
        <v>5451270</v>
      </c>
      <c r="G11" s="31">
        <v>5471753</v>
      </c>
      <c r="H11" s="31">
        <v>5487308</v>
      </c>
      <c r="I11" s="31">
        <v>5503297</v>
      </c>
      <c r="J11" s="31">
        <v>5513130</v>
      </c>
      <c r="K11" s="31">
        <v>5517919</v>
      </c>
    </row>
    <row r="12" spans="1:11">
      <c r="A12" s="30" t="s">
        <v>9</v>
      </c>
      <c r="B12" s="31">
        <v>64658856</v>
      </c>
      <c r="C12" s="31">
        <v>64978721</v>
      </c>
      <c r="D12" s="31">
        <v>65276983</v>
      </c>
      <c r="E12" s="31">
        <v>65600350</v>
      </c>
      <c r="F12" s="31">
        <v>66165980</v>
      </c>
      <c r="G12" s="31">
        <v>66458153</v>
      </c>
      <c r="H12" s="31">
        <v>66638391</v>
      </c>
      <c r="I12" s="31">
        <v>66809816</v>
      </c>
      <c r="J12" s="31">
        <v>66918941</v>
      </c>
      <c r="K12" s="31">
        <v>67012883</v>
      </c>
    </row>
    <row r="13" spans="1:11">
      <c r="A13" s="30" t="s">
        <v>103</v>
      </c>
      <c r="B13" s="31">
        <v>81802257</v>
      </c>
      <c r="C13" s="31">
        <v>80222065</v>
      </c>
      <c r="D13" s="31">
        <v>80327900</v>
      </c>
      <c r="E13" s="31">
        <v>80523746</v>
      </c>
      <c r="F13" s="31">
        <v>80767463</v>
      </c>
      <c r="G13" s="31">
        <v>81197537</v>
      </c>
      <c r="H13" s="31">
        <v>82175684</v>
      </c>
      <c r="I13" s="31">
        <v>82521653</v>
      </c>
      <c r="J13" s="31">
        <v>82792351</v>
      </c>
      <c r="K13" s="31">
        <v>83019213</v>
      </c>
    </row>
    <row r="14" spans="1:11">
      <c r="A14" s="30" t="s">
        <v>12</v>
      </c>
      <c r="B14" s="31">
        <v>11119289</v>
      </c>
      <c r="C14" s="31">
        <v>11123392</v>
      </c>
      <c r="D14" s="31">
        <v>11086406</v>
      </c>
      <c r="E14" s="31">
        <v>11003615</v>
      </c>
      <c r="F14" s="31">
        <v>10926807</v>
      </c>
      <c r="G14" s="31">
        <v>10858018</v>
      </c>
      <c r="H14" s="31">
        <v>10783748</v>
      </c>
      <c r="I14" s="31">
        <v>10768193</v>
      </c>
      <c r="J14" s="31">
        <v>10741165</v>
      </c>
      <c r="K14" s="31">
        <v>10724599</v>
      </c>
    </row>
    <row r="15" spans="1:11">
      <c r="A15" s="30" t="s">
        <v>13</v>
      </c>
      <c r="B15" s="31">
        <v>10014324</v>
      </c>
      <c r="C15" s="31">
        <v>9985722</v>
      </c>
      <c r="D15" s="31">
        <v>9931925</v>
      </c>
      <c r="E15" s="31">
        <v>9908798</v>
      </c>
      <c r="F15" s="31">
        <v>9877365</v>
      </c>
      <c r="G15" s="31">
        <v>9855571</v>
      </c>
      <c r="H15" s="31">
        <v>9830485</v>
      </c>
      <c r="I15" s="31">
        <v>9797561</v>
      </c>
      <c r="J15" s="31">
        <v>9778371</v>
      </c>
      <c r="K15" s="31">
        <v>9772756</v>
      </c>
    </row>
    <row r="16" spans="1:11">
      <c r="A16" s="30" t="s">
        <v>14</v>
      </c>
      <c r="B16" s="31">
        <v>4549428</v>
      </c>
      <c r="C16" s="31">
        <v>4570881</v>
      </c>
      <c r="D16" s="31">
        <v>4589287</v>
      </c>
      <c r="E16" s="31">
        <v>4609779</v>
      </c>
      <c r="F16" s="31">
        <v>4637852</v>
      </c>
      <c r="G16" s="31">
        <v>4677627</v>
      </c>
      <c r="H16" s="31">
        <v>4726286</v>
      </c>
      <c r="I16" s="31">
        <v>4784383</v>
      </c>
      <c r="J16" s="31">
        <v>4830392</v>
      </c>
      <c r="K16" s="31">
        <v>4904240</v>
      </c>
    </row>
    <row r="17" spans="1:11">
      <c r="A17" s="30" t="s">
        <v>15</v>
      </c>
      <c r="B17" s="31">
        <v>59190143</v>
      </c>
      <c r="C17" s="31">
        <v>59364690</v>
      </c>
      <c r="D17" s="31">
        <v>59394207</v>
      </c>
      <c r="E17" s="31">
        <v>59685227</v>
      </c>
      <c r="F17" s="31">
        <v>60782668</v>
      </c>
      <c r="G17" s="31">
        <v>60795612</v>
      </c>
      <c r="H17" s="31">
        <v>60665551</v>
      </c>
      <c r="I17" s="31">
        <v>60589445</v>
      </c>
      <c r="J17" s="31">
        <v>60483973</v>
      </c>
      <c r="K17" s="31">
        <v>60359546</v>
      </c>
    </row>
    <row r="18" spans="1:11">
      <c r="A18" s="30" t="s">
        <v>16</v>
      </c>
      <c r="B18" s="31">
        <v>2120504</v>
      </c>
      <c r="C18" s="31">
        <v>2074605</v>
      </c>
      <c r="D18" s="31">
        <v>2044813</v>
      </c>
      <c r="E18" s="31">
        <v>2023825</v>
      </c>
      <c r="F18" s="31">
        <v>2001468</v>
      </c>
      <c r="G18" s="31">
        <v>1986096</v>
      </c>
      <c r="H18" s="31">
        <v>1968957</v>
      </c>
      <c r="I18" s="31">
        <v>1950116</v>
      </c>
      <c r="J18" s="31">
        <v>1934379</v>
      </c>
      <c r="K18" s="31">
        <v>1919968</v>
      </c>
    </row>
    <row r="19" spans="1:11">
      <c r="A19" s="30" t="s">
        <v>17</v>
      </c>
      <c r="B19" s="31">
        <v>3141976</v>
      </c>
      <c r="C19" s="31">
        <v>3052588</v>
      </c>
      <c r="D19" s="31">
        <v>3003641</v>
      </c>
      <c r="E19" s="31">
        <v>2971905</v>
      </c>
      <c r="F19" s="31">
        <v>2943472</v>
      </c>
      <c r="G19" s="31">
        <v>2921262</v>
      </c>
      <c r="H19" s="31">
        <v>2888558</v>
      </c>
      <c r="I19" s="31">
        <v>2847904</v>
      </c>
      <c r="J19" s="31">
        <v>2808901</v>
      </c>
      <c r="K19" s="31">
        <v>2794184</v>
      </c>
    </row>
    <row r="20" spans="1:11">
      <c r="A20" s="30" t="s">
        <v>18</v>
      </c>
      <c r="B20" s="31">
        <v>502066</v>
      </c>
      <c r="C20" s="31">
        <v>511840</v>
      </c>
      <c r="D20" s="31">
        <v>524853</v>
      </c>
      <c r="E20" s="31">
        <v>537039</v>
      </c>
      <c r="F20" s="31">
        <v>549680</v>
      </c>
      <c r="G20" s="31">
        <v>562958</v>
      </c>
      <c r="H20" s="31">
        <v>576249</v>
      </c>
      <c r="I20" s="31">
        <v>590667</v>
      </c>
      <c r="J20" s="31">
        <v>602005</v>
      </c>
      <c r="K20" s="31">
        <v>613894</v>
      </c>
    </row>
    <row r="21" spans="1:11">
      <c r="A21" s="30" t="s">
        <v>19</v>
      </c>
      <c r="B21" s="31">
        <v>414027</v>
      </c>
      <c r="C21" s="31">
        <v>414989</v>
      </c>
      <c r="D21" s="31">
        <v>417546</v>
      </c>
      <c r="E21" s="31">
        <v>422509</v>
      </c>
      <c r="F21" s="31">
        <v>429424</v>
      </c>
      <c r="G21" s="31">
        <v>439691</v>
      </c>
      <c r="H21" s="31">
        <v>450415</v>
      </c>
      <c r="I21" s="31">
        <v>460297</v>
      </c>
      <c r="J21" s="31">
        <v>475701</v>
      </c>
      <c r="K21" s="31">
        <v>493559</v>
      </c>
    </row>
    <row r="22" spans="1:11">
      <c r="A22" s="30" t="s">
        <v>20</v>
      </c>
      <c r="B22" s="31">
        <v>16574989</v>
      </c>
      <c r="C22" s="31">
        <v>16655799</v>
      </c>
      <c r="D22" s="31">
        <v>16730348</v>
      </c>
      <c r="E22" s="31">
        <v>16779575</v>
      </c>
      <c r="F22" s="31">
        <v>16829289</v>
      </c>
      <c r="G22" s="31">
        <v>16900726</v>
      </c>
      <c r="H22" s="31">
        <v>16979120</v>
      </c>
      <c r="I22" s="31">
        <v>17081507</v>
      </c>
      <c r="J22" s="31">
        <v>17181084</v>
      </c>
      <c r="K22" s="31">
        <v>17282163</v>
      </c>
    </row>
    <row r="23" spans="1:11">
      <c r="A23" s="30" t="s">
        <v>21</v>
      </c>
      <c r="B23" s="31">
        <v>38022869</v>
      </c>
      <c r="C23" s="31">
        <v>38062718</v>
      </c>
      <c r="D23" s="31">
        <v>38063792</v>
      </c>
      <c r="E23" s="31">
        <v>38062535</v>
      </c>
      <c r="F23" s="31">
        <v>38017856</v>
      </c>
      <c r="G23" s="31">
        <v>38005614</v>
      </c>
      <c r="H23" s="31">
        <v>37967209</v>
      </c>
      <c r="I23" s="31">
        <v>37972964</v>
      </c>
      <c r="J23" s="31">
        <v>37976687</v>
      </c>
      <c r="K23" s="31">
        <v>37972812</v>
      </c>
    </row>
    <row r="24" spans="1:11">
      <c r="A24" s="30" t="s">
        <v>22</v>
      </c>
      <c r="B24" s="31">
        <v>10573479</v>
      </c>
      <c r="C24" s="31">
        <v>10572721</v>
      </c>
      <c r="D24" s="31">
        <v>10542398</v>
      </c>
      <c r="E24" s="31">
        <v>10487289</v>
      </c>
      <c r="F24" s="31">
        <v>10427301</v>
      </c>
      <c r="G24" s="31">
        <v>10374822</v>
      </c>
      <c r="H24" s="31">
        <v>10341330</v>
      </c>
      <c r="I24" s="31">
        <v>10309573</v>
      </c>
      <c r="J24" s="31">
        <v>10291027</v>
      </c>
      <c r="K24" s="31">
        <v>10276617</v>
      </c>
    </row>
    <row r="25" spans="1:11">
      <c r="A25" s="30" t="s">
        <v>23</v>
      </c>
      <c r="B25" s="31">
        <v>20294683</v>
      </c>
      <c r="C25" s="31">
        <v>20199059</v>
      </c>
      <c r="D25" s="31">
        <v>20095996</v>
      </c>
      <c r="E25" s="31">
        <v>20020074</v>
      </c>
      <c r="F25" s="31">
        <v>19947311</v>
      </c>
      <c r="G25" s="31">
        <v>19870647</v>
      </c>
      <c r="H25" s="31">
        <v>19760585</v>
      </c>
      <c r="I25" s="31">
        <v>19643949</v>
      </c>
      <c r="J25" s="31">
        <v>19530631</v>
      </c>
      <c r="K25" s="31">
        <v>19414458</v>
      </c>
    </row>
    <row r="26" spans="1:11">
      <c r="A26" s="30" t="s">
        <v>24</v>
      </c>
      <c r="B26" s="31">
        <v>5390410</v>
      </c>
      <c r="C26" s="31">
        <v>5392446</v>
      </c>
      <c r="D26" s="31">
        <v>5404322</v>
      </c>
      <c r="E26" s="31">
        <v>5410836</v>
      </c>
      <c r="F26" s="31">
        <v>5415949</v>
      </c>
      <c r="G26" s="31">
        <v>5421349</v>
      </c>
      <c r="H26" s="31">
        <v>5426252</v>
      </c>
      <c r="I26" s="31">
        <v>5435343</v>
      </c>
      <c r="J26" s="31">
        <v>5443120</v>
      </c>
      <c r="K26" s="31">
        <v>5450421</v>
      </c>
    </row>
    <row r="27" spans="1:11">
      <c r="A27" s="30" t="s">
        <v>25</v>
      </c>
      <c r="B27" s="31">
        <v>2046976</v>
      </c>
      <c r="C27" s="31">
        <v>2050189</v>
      </c>
      <c r="D27" s="31">
        <v>2055496</v>
      </c>
      <c r="E27" s="31">
        <v>2058821</v>
      </c>
      <c r="F27" s="31">
        <v>2061085</v>
      </c>
      <c r="G27" s="31">
        <v>2062874</v>
      </c>
      <c r="H27" s="31">
        <v>2064188</v>
      </c>
      <c r="I27" s="31">
        <v>2065895</v>
      </c>
      <c r="J27" s="31">
        <v>2066880</v>
      </c>
      <c r="K27" s="31">
        <v>2080908</v>
      </c>
    </row>
    <row r="28" spans="1:11">
      <c r="A28" s="30" t="s">
        <v>26</v>
      </c>
      <c r="B28" s="31">
        <v>46486619</v>
      </c>
      <c r="C28" s="31">
        <v>46667174</v>
      </c>
      <c r="D28" s="31">
        <v>46818219</v>
      </c>
      <c r="E28" s="31">
        <v>46727890</v>
      </c>
      <c r="F28" s="31">
        <v>46512199</v>
      </c>
      <c r="G28" s="31">
        <v>46449565</v>
      </c>
      <c r="H28" s="31">
        <v>46440099</v>
      </c>
      <c r="I28" s="31">
        <v>46528024</v>
      </c>
      <c r="J28" s="31">
        <v>46658447</v>
      </c>
      <c r="K28" s="31">
        <v>46937060</v>
      </c>
    </row>
    <row r="29" spans="1:11">
      <c r="A29" s="30" t="s">
        <v>27</v>
      </c>
      <c r="B29" s="31">
        <v>9340682</v>
      </c>
      <c r="C29" s="31">
        <v>9415570</v>
      </c>
      <c r="D29" s="31">
        <v>9482855</v>
      </c>
      <c r="E29" s="31">
        <v>9555893</v>
      </c>
      <c r="F29" s="31">
        <v>9644864</v>
      </c>
      <c r="G29" s="31">
        <v>9747355</v>
      </c>
      <c r="H29" s="31">
        <v>9851017</v>
      </c>
      <c r="I29" s="31">
        <v>9995153</v>
      </c>
      <c r="J29" s="31">
        <v>10120242</v>
      </c>
      <c r="K29" s="31">
        <v>10230185</v>
      </c>
    </row>
  </sheetData>
  <sortState ref="A3:K29">
    <sortCondition ref="A3:A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9396-3BB7-4E67-A0C0-2397E91F2387}">
  <dimension ref="A1:K111"/>
  <sheetViews>
    <sheetView topLeftCell="A34" workbookViewId="0">
      <selection activeCell="K94" sqref="K94"/>
    </sheetView>
  </sheetViews>
  <sheetFormatPr baseColWidth="10" defaultColWidth="8.83203125" defaultRowHeight="15"/>
  <cols>
    <col min="1" max="1" width="26.83203125" style="1" customWidth="1"/>
    <col min="2" max="2" width="14.1640625" style="1" customWidth="1"/>
    <col min="3" max="11" width="12.6640625" style="1" bestFit="1" customWidth="1"/>
    <col min="12" max="16384" width="8.83203125" style="1"/>
  </cols>
  <sheetData>
    <row r="1" spans="1:11">
      <c r="A1" s="11" t="s">
        <v>33</v>
      </c>
    </row>
    <row r="3" spans="1:11">
      <c r="A3" s="11" t="s">
        <v>34</v>
      </c>
      <c r="B3" s="12">
        <v>44235.45930555556</v>
      </c>
    </row>
    <row r="4" spans="1:11">
      <c r="A4" s="11" t="s">
        <v>35</v>
      </c>
      <c r="B4" s="12">
        <v>44237.493078055559</v>
      </c>
    </row>
    <row r="5" spans="1:11">
      <c r="A5" s="11" t="s">
        <v>36</v>
      </c>
      <c r="B5" s="11" t="s">
        <v>37</v>
      </c>
    </row>
    <row r="7" spans="1:11">
      <c r="A7" s="11" t="s">
        <v>38</v>
      </c>
      <c r="B7" s="11" t="s">
        <v>62</v>
      </c>
    </row>
    <row r="8" spans="1:11">
      <c r="A8" s="11" t="s">
        <v>39</v>
      </c>
      <c r="B8" s="11" t="s">
        <v>28</v>
      </c>
    </row>
    <row r="9" spans="1:11">
      <c r="A9" s="11" t="s">
        <v>40</v>
      </c>
      <c r="B9" s="11" t="s">
        <v>41</v>
      </c>
    </row>
    <row r="11" spans="1:11">
      <c r="A11" s="13" t="s">
        <v>42</v>
      </c>
      <c r="B11" s="13" t="s">
        <v>43</v>
      </c>
      <c r="C11" s="13" t="s">
        <v>44</v>
      </c>
      <c r="D11" s="13" t="s">
        <v>45</v>
      </c>
      <c r="E11" s="13" t="s">
        <v>46</v>
      </c>
      <c r="F11" s="13" t="s">
        <v>47</v>
      </c>
      <c r="G11" s="13" t="s">
        <v>48</v>
      </c>
      <c r="H11" s="13" t="s">
        <v>49</v>
      </c>
      <c r="I11" s="13" t="s">
        <v>50</v>
      </c>
      <c r="J11" s="13" t="s">
        <v>51</v>
      </c>
      <c r="K11" s="13" t="s">
        <v>52</v>
      </c>
    </row>
    <row r="12" spans="1:11">
      <c r="A12" s="13" t="s">
        <v>53</v>
      </c>
      <c r="B12" s="14">
        <v>1458061.301</v>
      </c>
      <c r="C12" s="14">
        <v>1412759.0349999999</v>
      </c>
      <c r="D12" s="14">
        <v>1397077.9240000001</v>
      </c>
      <c r="E12" s="14">
        <v>1385026.4669999999</v>
      </c>
      <c r="F12" s="14">
        <v>1331059.9820000001</v>
      </c>
      <c r="G12" s="14">
        <v>1353515.331</v>
      </c>
      <c r="H12" s="14">
        <v>1364763.4890000001</v>
      </c>
      <c r="I12" s="14">
        <v>1384547.24</v>
      </c>
      <c r="J12" s="14">
        <v>1375576.591</v>
      </c>
      <c r="K12" s="14">
        <v>1351934.4240000001</v>
      </c>
    </row>
    <row r="13" spans="1:11">
      <c r="A13" s="13" t="s">
        <v>2</v>
      </c>
      <c r="B13" s="14">
        <v>32858.690999999999</v>
      </c>
      <c r="C13" s="14">
        <v>31971.102999999999</v>
      </c>
      <c r="D13" s="14">
        <v>31669.862000000001</v>
      </c>
      <c r="E13" s="14">
        <v>32074.474999999999</v>
      </c>
      <c r="F13" s="14">
        <v>30796.433000000001</v>
      </c>
      <c r="G13" s="14">
        <v>31654.085999999999</v>
      </c>
      <c r="H13" s="14">
        <v>32039.432000000001</v>
      </c>
      <c r="I13" s="14">
        <v>32813.446000000004</v>
      </c>
      <c r="J13" s="14">
        <v>31803.65</v>
      </c>
      <c r="K13" s="14">
        <v>32198.177</v>
      </c>
    </row>
    <row r="14" spans="1:11">
      <c r="A14" s="13" t="s">
        <v>3</v>
      </c>
      <c r="B14" s="14">
        <v>54188.881999999998</v>
      </c>
      <c r="C14" s="14">
        <v>50304.771999999997</v>
      </c>
      <c r="D14" s="14">
        <v>47759.057000000001</v>
      </c>
      <c r="E14" s="14">
        <v>49351.525000000001</v>
      </c>
      <c r="F14" s="14">
        <v>45670.5</v>
      </c>
      <c r="G14" s="14">
        <v>46026.237000000001</v>
      </c>
      <c r="H14" s="14">
        <v>49147.264999999999</v>
      </c>
      <c r="I14" s="14">
        <v>49143.182000000001</v>
      </c>
      <c r="J14" s="14">
        <v>46928.661999999997</v>
      </c>
      <c r="K14" s="14">
        <v>49108.953000000001</v>
      </c>
    </row>
    <row r="15" spans="1:11">
      <c r="A15" s="13" t="s">
        <v>4</v>
      </c>
      <c r="B15" s="14">
        <v>17398.789000000001</v>
      </c>
      <c r="C15" s="14">
        <v>18574.793000000001</v>
      </c>
      <c r="D15" s="14">
        <v>17830.609</v>
      </c>
      <c r="E15" s="14">
        <v>16504.172999999999</v>
      </c>
      <c r="F15" s="14">
        <v>17257.28</v>
      </c>
      <c r="G15" s="14">
        <v>17958.096000000001</v>
      </c>
      <c r="H15" s="14">
        <v>17665.225999999999</v>
      </c>
      <c r="I15" s="14">
        <v>18321.813999999998</v>
      </c>
      <c r="J15" s="14">
        <v>18368.641</v>
      </c>
      <c r="K15" s="14">
        <v>18218.858</v>
      </c>
    </row>
    <row r="16" spans="1:11">
      <c r="A16" s="13" t="s">
        <v>5</v>
      </c>
      <c r="B16" s="14">
        <v>8859.2350000000006</v>
      </c>
      <c r="C16" s="14">
        <v>8648.1260000000002</v>
      </c>
      <c r="D16" s="14">
        <v>8178.3249999999998</v>
      </c>
      <c r="E16" s="14">
        <v>8001.2939999999999</v>
      </c>
      <c r="F16" s="14">
        <v>7597.6970000000001</v>
      </c>
      <c r="G16" s="14">
        <v>7958.1959999999999</v>
      </c>
      <c r="H16" s="14">
        <v>8046.0439999999999</v>
      </c>
      <c r="I16" s="14">
        <v>8330.5789999999997</v>
      </c>
      <c r="J16" s="14">
        <v>8175.6350000000002</v>
      </c>
      <c r="K16" s="14">
        <v>8210.384</v>
      </c>
    </row>
    <row r="17" spans="1:11">
      <c r="A17" s="13" t="s">
        <v>6</v>
      </c>
      <c r="B17" s="14">
        <v>2675.2420000000002</v>
      </c>
      <c r="C17" s="14">
        <v>2646.3310000000001</v>
      </c>
      <c r="D17" s="14">
        <v>2501.1460000000002</v>
      </c>
      <c r="E17" s="14">
        <v>2176.605</v>
      </c>
      <c r="F17" s="14">
        <v>2222.6529999999998</v>
      </c>
      <c r="G17" s="14">
        <v>2275.9609999999998</v>
      </c>
      <c r="H17" s="14">
        <v>2426.2240000000002</v>
      </c>
      <c r="I17" s="14">
        <v>2534.7759999999998</v>
      </c>
      <c r="J17" s="14">
        <v>2548.2710000000002</v>
      </c>
      <c r="K17" s="14">
        <v>2541.2829999999999</v>
      </c>
    </row>
    <row r="18" spans="1:11">
      <c r="A18" s="13" t="s">
        <v>54</v>
      </c>
      <c r="B18" s="14">
        <v>42540.516000000003</v>
      </c>
      <c r="C18" s="14">
        <v>40871.209000000003</v>
      </c>
      <c r="D18" s="14">
        <v>40380.180999999997</v>
      </c>
      <c r="E18" s="14">
        <v>40672.264999999999</v>
      </c>
      <c r="F18" s="14">
        <v>38980.733999999997</v>
      </c>
      <c r="G18" s="14">
        <v>39437.712</v>
      </c>
      <c r="H18" s="14">
        <v>39740.294999999998</v>
      </c>
      <c r="I18" s="14">
        <v>40354.694000000003</v>
      </c>
      <c r="J18" s="14">
        <v>40392.851999999999</v>
      </c>
      <c r="K18" s="14">
        <v>40114.970999999998</v>
      </c>
    </row>
    <row r="19" spans="1:11">
      <c r="A19" s="13" t="s">
        <v>7</v>
      </c>
      <c r="B19" s="14">
        <v>20020.307000000001</v>
      </c>
      <c r="C19" s="14">
        <v>18521.370999999999</v>
      </c>
      <c r="D19" s="14">
        <v>17820.749</v>
      </c>
      <c r="E19" s="14">
        <v>17842.345000000001</v>
      </c>
      <c r="F19" s="14">
        <v>16922.263999999999</v>
      </c>
      <c r="G19" s="14">
        <v>16898.045999999998</v>
      </c>
      <c r="H19" s="14">
        <v>17338.024000000001</v>
      </c>
      <c r="I19" s="14">
        <v>17424.998</v>
      </c>
      <c r="J19" s="14">
        <v>17399.348000000002</v>
      </c>
      <c r="K19" s="14">
        <v>16826.969000000001</v>
      </c>
    </row>
    <row r="20" spans="1:11">
      <c r="A20" s="13" t="s">
        <v>8</v>
      </c>
      <c r="B20" s="14">
        <v>5563.3069999999998</v>
      </c>
      <c r="C20" s="14">
        <v>5601.3609999999999</v>
      </c>
      <c r="D20" s="14">
        <v>5417.0029999999997</v>
      </c>
      <c r="E20" s="14">
        <v>5975.625</v>
      </c>
      <c r="F20" s="14">
        <v>5696.4989999999998</v>
      </c>
      <c r="G20" s="14">
        <v>5335.973</v>
      </c>
      <c r="H20" s="14">
        <v>5902.0870000000004</v>
      </c>
      <c r="I20" s="14">
        <v>5645.2160000000003</v>
      </c>
      <c r="J20" s="14">
        <v>6055.2879999999996</v>
      </c>
      <c r="K20" s="14">
        <v>4711.0200000000004</v>
      </c>
    </row>
    <row r="21" spans="1:11">
      <c r="A21" s="13" t="s">
        <v>56</v>
      </c>
      <c r="B21" s="14">
        <v>35444.072</v>
      </c>
      <c r="C21" s="14">
        <v>34198.089</v>
      </c>
      <c r="D21" s="14">
        <v>32976.464</v>
      </c>
      <c r="E21" s="14">
        <v>31986.282999999999</v>
      </c>
      <c r="F21" s="14">
        <v>32673.434000000001</v>
      </c>
      <c r="G21" s="14">
        <v>31186.062000000002</v>
      </c>
      <c r="H21" s="14">
        <v>32218.075000000001</v>
      </c>
      <c r="I21" s="14">
        <v>32088.331999999999</v>
      </c>
      <c r="J21" s="14">
        <v>32739.821</v>
      </c>
      <c r="K21" s="14">
        <v>32057.771000000001</v>
      </c>
    </row>
    <row r="22" spans="1:11">
      <c r="A22" s="13" t="s">
        <v>9</v>
      </c>
      <c r="B22" s="14">
        <v>254447.12299999999</v>
      </c>
      <c r="C22" s="14">
        <v>249112.3</v>
      </c>
      <c r="D22" s="14">
        <v>249071.80900000001</v>
      </c>
      <c r="E22" s="14">
        <v>250450.611</v>
      </c>
      <c r="F22" s="14">
        <v>239820.33600000001</v>
      </c>
      <c r="G22" s="14">
        <v>244346.82800000001</v>
      </c>
      <c r="H22" s="14">
        <v>239953.473</v>
      </c>
      <c r="I22" s="14">
        <v>239218.30100000001</v>
      </c>
      <c r="J22" s="14">
        <v>238938.73699999999</v>
      </c>
      <c r="K22" s="14">
        <v>235258.55100000001</v>
      </c>
    </row>
    <row r="23" spans="1:11">
      <c r="A23" s="13" t="s">
        <v>55</v>
      </c>
      <c r="B23" s="14">
        <v>315154.27</v>
      </c>
      <c r="C23" s="14">
        <v>297797.15999999997</v>
      </c>
      <c r="D23" s="14">
        <v>301124.01899999997</v>
      </c>
      <c r="E23" s="14">
        <v>308287.92800000001</v>
      </c>
      <c r="F23" s="14">
        <v>293600.33399999997</v>
      </c>
      <c r="G23" s="14">
        <v>295929.40299999999</v>
      </c>
      <c r="H23" s="14">
        <v>297625.00799999997</v>
      </c>
      <c r="I23" s="14">
        <v>298121.27899999998</v>
      </c>
      <c r="J23" s="14">
        <v>292147.46500000003</v>
      </c>
      <c r="K23" s="14">
        <v>282713.77600000001</v>
      </c>
    </row>
    <row r="24" spans="1:11">
      <c r="A24" s="13" t="s">
        <v>12</v>
      </c>
      <c r="B24" s="14">
        <v>27236.989000000001</v>
      </c>
      <c r="C24" s="14">
        <v>26654.5</v>
      </c>
      <c r="D24" s="14">
        <v>26537.993999999999</v>
      </c>
      <c r="E24" s="14">
        <v>23418.219000000001</v>
      </c>
      <c r="F24" s="14">
        <v>23288.855</v>
      </c>
      <c r="G24" s="14">
        <v>23388.526999999998</v>
      </c>
      <c r="H24" s="14">
        <v>23062.239000000001</v>
      </c>
      <c r="I24" s="14">
        <v>23235.47</v>
      </c>
      <c r="J24" s="14">
        <v>22594.377</v>
      </c>
      <c r="K24" s="14">
        <v>24261.291000000001</v>
      </c>
    </row>
    <row r="25" spans="1:11">
      <c r="A25" s="13" t="s">
        <v>13</v>
      </c>
      <c r="B25" s="14">
        <v>24618.237000000001</v>
      </c>
      <c r="C25" s="14">
        <v>24390.620999999999</v>
      </c>
      <c r="D25" s="14">
        <v>23133.983</v>
      </c>
      <c r="E25" s="14">
        <v>22405.328000000001</v>
      </c>
      <c r="F25" s="14">
        <v>21994.77</v>
      </c>
      <c r="G25" s="14">
        <v>23298.062999999998</v>
      </c>
      <c r="H25" s="14">
        <v>23654.776999999998</v>
      </c>
      <c r="I25" s="14">
        <v>24462.545999999998</v>
      </c>
      <c r="J25" s="14">
        <v>24479.339</v>
      </c>
      <c r="K25" s="14">
        <v>24573.903999999999</v>
      </c>
    </row>
    <row r="26" spans="1:11">
      <c r="A26" s="13" t="s">
        <v>14</v>
      </c>
      <c r="B26" s="14">
        <v>14705.468999999999</v>
      </c>
      <c r="C26" s="14">
        <v>13528.296</v>
      </c>
      <c r="D26" s="14">
        <v>13702.215</v>
      </c>
      <c r="E26" s="14">
        <v>13098.2</v>
      </c>
      <c r="F26" s="14">
        <v>13271.769</v>
      </c>
      <c r="G26" s="14">
        <v>13959.374</v>
      </c>
      <c r="H26" s="14">
        <v>14640.52</v>
      </c>
      <c r="I26" s="14">
        <v>14446.407999999999</v>
      </c>
      <c r="J26" s="14">
        <v>14672.218999999999</v>
      </c>
      <c r="K26" s="14">
        <v>14664.866</v>
      </c>
    </row>
    <row r="27" spans="1:11">
      <c r="A27" s="13" t="s">
        <v>15</v>
      </c>
      <c r="B27" s="14">
        <v>167284.47700000001</v>
      </c>
      <c r="C27" s="14">
        <v>162004.633</v>
      </c>
      <c r="D27" s="14">
        <v>156560.636</v>
      </c>
      <c r="E27" s="14">
        <v>152051.731</v>
      </c>
      <c r="F27" s="14">
        <v>142658.34099999999</v>
      </c>
      <c r="G27" s="14">
        <v>149124.20300000001</v>
      </c>
      <c r="H27" s="14">
        <v>147971.065</v>
      </c>
      <c r="I27" s="14">
        <v>148947.60800000001</v>
      </c>
      <c r="J27" s="14">
        <v>147240.09099999999</v>
      </c>
      <c r="K27" s="14">
        <v>145894.046</v>
      </c>
    </row>
    <row r="28" spans="1:11">
      <c r="A28" s="13" t="s">
        <v>16</v>
      </c>
      <c r="B28" s="14">
        <v>4556.4610000000002</v>
      </c>
      <c r="C28" s="14">
        <v>4280.1289999999999</v>
      </c>
      <c r="D28" s="14">
        <v>4439.76</v>
      </c>
      <c r="E28" s="14">
        <v>4358.973</v>
      </c>
      <c r="F28" s="14">
        <v>4358.259</v>
      </c>
      <c r="G28" s="14">
        <v>4266.4250000000002</v>
      </c>
      <c r="H28" s="14">
        <v>4294.9049999999997</v>
      </c>
      <c r="I28" s="14">
        <v>4465.0330000000004</v>
      </c>
      <c r="J28" s="14">
        <v>4691.6270000000004</v>
      </c>
      <c r="K28" s="14">
        <v>4559.5129999999999</v>
      </c>
    </row>
    <row r="29" spans="1:11">
      <c r="A29" s="13" t="s">
        <v>17</v>
      </c>
      <c r="B29" s="14">
        <v>6167.0439999999999</v>
      </c>
      <c r="C29" s="14">
        <v>5905.7920000000004</v>
      </c>
      <c r="D29" s="14">
        <v>5984.5519999999997</v>
      </c>
      <c r="E29" s="14">
        <v>5803.2529999999997</v>
      </c>
      <c r="F29" s="14">
        <v>5752.2510000000002</v>
      </c>
      <c r="G29" s="14">
        <v>5793.4780000000001</v>
      </c>
      <c r="H29" s="14">
        <v>6039.54</v>
      </c>
      <c r="I29" s="14">
        <v>6161.0659999999998</v>
      </c>
      <c r="J29" s="14">
        <v>6369.9690000000001</v>
      </c>
      <c r="K29" s="14">
        <v>6276.3149999999996</v>
      </c>
    </row>
    <row r="30" spans="1:11">
      <c r="A30" s="13" t="s">
        <v>18</v>
      </c>
      <c r="B30" s="14">
        <v>4612.7290000000003</v>
      </c>
      <c r="C30" s="14">
        <v>4532.3509999999997</v>
      </c>
      <c r="D30" s="14">
        <v>4418.357</v>
      </c>
      <c r="E30" s="14">
        <v>4297.6859999999997</v>
      </c>
      <c r="F30" s="14">
        <v>4186.6909999999998</v>
      </c>
      <c r="G30" s="14">
        <v>4143.8220000000001</v>
      </c>
      <c r="H30" s="14">
        <v>4154.2960000000003</v>
      </c>
      <c r="I30" s="14">
        <v>4291.8739999999998</v>
      </c>
      <c r="J30" s="14">
        <v>4464.0330000000004</v>
      </c>
      <c r="K30" s="14">
        <v>4500.0600000000004</v>
      </c>
    </row>
    <row r="31" spans="1:11">
      <c r="A31" s="13" t="s">
        <v>19</v>
      </c>
      <c r="B31" s="14">
        <v>929.67899999999997</v>
      </c>
      <c r="C31" s="14">
        <v>927.77</v>
      </c>
      <c r="D31" s="14">
        <v>970.56700000000001</v>
      </c>
      <c r="E31" s="14">
        <v>874.85299999999995</v>
      </c>
      <c r="F31" s="14">
        <v>887.18100000000004</v>
      </c>
      <c r="G31" s="14">
        <v>751.91800000000001</v>
      </c>
      <c r="H31" s="14">
        <v>709.79200000000003</v>
      </c>
      <c r="I31" s="14">
        <v>805.13900000000001</v>
      </c>
      <c r="J31" s="14">
        <v>824.255</v>
      </c>
      <c r="K31" s="14">
        <v>874.476</v>
      </c>
    </row>
    <row r="32" spans="1:11">
      <c r="A32" s="13" t="s">
        <v>20</v>
      </c>
      <c r="B32" s="14">
        <v>71718.991999999998</v>
      </c>
      <c r="C32" s="14">
        <v>67052.702999999994</v>
      </c>
      <c r="D32" s="14">
        <v>66746.572</v>
      </c>
      <c r="E32" s="14">
        <v>66210.085000000006</v>
      </c>
      <c r="F32" s="14">
        <v>62316.377</v>
      </c>
      <c r="G32" s="14">
        <v>63895.315000000002</v>
      </c>
      <c r="H32" s="14">
        <v>64888.381000000001</v>
      </c>
      <c r="I32" s="14">
        <v>64915.212</v>
      </c>
      <c r="J32" s="14">
        <v>64232.398000000001</v>
      </c>
      <c r="K32" s="14">
        <v>63461.949000000001</v>
      </c>
    </row>
    <row r="33" spans="1:11">
      <c r="A33" s="13" t="s">
        <v>21</v>
      </c>
      <c r="B33" s="14">
        <v>96562.044999999998</v>
      </c>
      <c r="C33" s="14">
        <v>96548.732000000004</v>
      </c>
      <c r="D33" s="14">
        <v>92798.812999999995</v>
      </c>
      <c r="E33" s="14">
        <v>93401.951000000001</v>
      </c>
      <c r="F33" s="14">
        <v>89494.282000000007</v>
      </c>
      <c r="G33" s="14">
        <v>90054.020999999993</v>
      </c>
      <c r="H33" s="14">
        <v>94832.551000000007</v>
      </c>
      <c r="I33" s="14">
        <v>99096.982999999993</v>
      </c>
      <c r="J33" s="14">
        <v>100996.79700000001</v>
      </c>
      <c r="K33" s="14">
        <v>98133.365000000005</v>
      </c>
    </row>
    <row r="34" spans="1:11">
      <c r="A34" s="13" t="s">
        <v>22</v>
      </c>
      <c r="B34" s="14">
        <v>22654.513999999999</v>
      </c>
      <c r="C34" s="14">
        <v>22012.968000000001</v>
      </c>
      <c r="D34" s="14">
        <v>21042.536</v>
      </c>
      <c r="E34" s="14">
        <v>21036.967000000001</v>
      </c>
      <c r="F34" s="14">
        <v>20681.052</v>
      </c>
      <c r="G34" s="14">
        <v>21649.476999999999</v>
      </c>
      <c r="H34" s="14">
        <v>21766.353999999999</v>
      </c>
      <c r="I34" s="14">
        <v>22824.508999999998</v>
      </c>
      <c r="J34" s="14">
        <v>22654.823</v>
      </c>
      <c r="K34" s="14">
        <v>22078.471000000001</v>
      </c>
    </row>
    <row r="35" spans="1:11">
      <c r="A35" s="13" t="s">
        <v>23</v>
      </c>
      <c r="B35" s="14">
        <v>32948.576999999997</v>
      </c>
      <c r="C35" s="14">
        <v>33528.133999999998</v>
      </c>
      <c r="D35" s="14">
        <v>33255.576000000001</v>
      </c>
      <c r="E35" s="14">
        <v>30410.761999999999</v>
      </c>
      <c r="F35" s="14">
        <v>30065.544000000002</v>
      </c>
      <c r="G35" s="14">
        <v>30748.023000000001</v>
      </c>
      <c r="H35" s="14">
        <v>30652.081999999999</v>
      </c>
      <c r="I35" s="14">
        <v>32456.646000000001</v>
      </c>
      <c r="J35" s="14">
        <v>32573.677</v>
      </c>
      <c r="K35" s="14">
        <v>31970.577000000001</v>
      </c>
    </row>
    <row r="36" spans="1:11">
      <c r="A36" s="13" t="s">
        <v>24</v>
      </c>
      <c r="B36" s="14">
        <v>16658.778999999999</v>
      </c>
      <c r="C36" s="14">
        <v>15969.656999999999</v>
      </c>
      <c r="D36" s="14">
        <v>15586.2</v>
      </c>
      <c r="E36" s="14">
        <v>15689.428</v>
      </c>
      <c r="F36" s="14">
        <v>14829.361999999999</v>
      </c>
      <c r="G36" s="14">
        <v>15217.956</v>
      </c>
      <c r="H36" s="14">
        <v>15367.379000000001</v>
      </c>
      <c r="I36" s="14">
        <v>16148.474</v>
      </c>
      <c r="J36" s="14">
        <v>15790.209000000001</v>
      </c>
      <c r="K36" s="14">
        <v>15984.098</v>
      </c>
    </row>
    <row r="37" spans="1:11">
      <c r="A37" s="13" t="s">
        <v>25</v>
      </c>
      <c r="B37" s="14">
        <v>7033.8289999999997</v>
      </c>
      <c r="C37" s="14">
        <v>7105.8119999999999</v>
      </c>
      <c r="D37" s="14">
        <v>6826.6639999999998</v>
      </c>
      <c r="E37" s="14">
        <v>6652.0190000000002</v>
      </c>
      <c r="F37" s="14">
        <v>6391.9319999999998</v>
      </c>
      <c r="G37" s="14">
        <v>6344.8310000000001</v>
      </c>
      <c r="H37" s="14">
        <v>6548.4269999999997</v>
      </c>
      <c r="I37" s="14">
        <v>6728.2070000000003</v>
      </c>
      <c r="J37" s="14">
        <v>6650.2110000000002</v>
      </c>
      <c r="K37" s="14">
        <v>6522.2879999999996</v>
      </c>
    </row>
    <row r="38" spans="1:11">
      <c r="A38" s="13" t="s">
        <v>26</v>
      </c>
      <c r="B38" s="14">
        <v>122880.018</v>
      </c>
      <c r="C38" s="14">
        <v>122521.95600000001</v>
      </c>
      <c r="D38" s="14">
        <v>122896.197</v>
      </c>
      <c r="E38" s="14">
        <v>115557.001</v>
      </c>
      <c r="F38" s="14">
        <v>113685.526</v>
      </c>
      <c r="G38" s="14">
        <v>118035.60400000001</v>
      </c>
      <c r="H38" s="14">
        <v>118728.65399999999</v>
      </c>
      <c r="I38" s="14">
        <v>125217.378</v>
      </c>
      <c r="J38" s="14">
        <v>124592.659</v>
      </c>
      <c r="K38" s="14">
        <v>120754.958</v>
      </c>
    </row>
    <row r="39" spans="1:11">
      <c r="A39" s="13" t="s">
        <v>27</v>
      </c>
      <c r="B39" s="14">
        <v>48343.027999999998</v>
      </c>
      <c r="C39" s="14">
        <v>47548.366000000002</v>
      </c>
      <c r="D39" s="14">
        <v>47448.078000000001</v>
      </c>
      <c r="E39" s="14">
        <v>46436.881999999998</v>
      </c>
      <c r="F39" s="14">
        <v>45959.625999999997</v>
      </c>
      <c r="G39" s="14">
        <v>43837.694000000003</v>
      </c>
      <c r="H39" s="14">
        <v>45351.374000000003</v>
      </c>
      <c r="I39" s="14">
        <v>46348.07</v>
      </c>
      <c r="J39" s="14">
        <v>47251.536999999997</v>
      </c>
      <c r="K39" s="14">
        <v>45776.173999999999</v>
      </c>
    </row>
    <row r="41" spans="1:11">
      <c r="A41" s="11" t="s">
        <v>60</v>
      </c>
    </row>
    <row r="42" spans="1:11">
      <c r="A42" s="11" t="s">
        <v>58</v>
      </c>
      <c r="B42" s="11" t="s">
        <v>61</v>
      </c>
    </row>
    <row r="44" spans="1:11">
      <c r="A44" s="11" t="s">
        <v>38</v>
      </c>
      <c r="B44" s="11" t="s">
        <v>63</v>
      </c>
    </row>
    <row r="45" spans="1:11">
      <c r="A45" s="11" t="s">
        <v>39</v>
      </c>
      <c r="B45" s="11" t="s">
        <v>28</v>
      </c>
    </row>
    <row r="46" spans="1:11">
      <c r="A46" s="11" t="s">
        <v>40</v>
      </c>
      <c r="B46" s="11" t="s">
        <v>41</v>
      </c>
    </row>
    <row r="48" spans="1:11">
      <c r="A48" s="13" t="s">
        <v>42</v>
      </c>
      <c r="B48" s="13" t="s">
        <v>43</v>
      </c>
      <c r="C48" s="13" t="s">
        <v>44</v>
      </c>
      <c r="D48" s="13" t="s">
        <v>45</v>
      </c>
      <c r="E48" s="13" t="s">
        <v>46</v>
      </c>
      <c r="F48" s="13" t="s">
        <v>47</v>
      </c>
      <c r="G48" s="13" t="s">
        <v>48</v>
      </c>
      <c r="H48" s="13" t="s">
        <v>49</v>
      </c>
      <c r="I48" s="13" t="s">
        <v>50</v>
      </c>
      <c r="J48" s="13" t="s">
        <v>51</v>
      </c>
      <c r="K48" s="13" t="s">
        <v>52</v>
      </c>
    </row>
    <row r="49" spans="1:11">
      <c r="A49" s="13" t="s">
        <v>53</v>
      </c>
      <c r="B49" s="14">
        <v>1023789.654</v>
      </c>
      <c r="C49" s="14">
        <v>984346.30099999998</v>
      </c>
      <c r="D49" s="14">
        <v>982281.36</v>
      </c>
      <c r="E49" s="14">
        <v>980292.37100000004</v>
      </c>
      <c r="F49" s="14">
        <v>938884.43299999996</v>
      </c>
      <c r="G49" s="14">
        <v>958466.62399999995</v>
      </c>
      <c r="H49" s="14">
        <v>977707.43200000003</v>
      </c>
      <c r="I49" s="14">
        <v>989659.85100000002</v>
      </c>
      <c r="J49" s="14">
        <v>989769.53399999999</v>
      </c>
      <c r="K49" s="14">
        <v>983593.14500000002</v>
      </c>
    </row>
    <row r="50" spans="1:11">
      <c r="A50" s="13" t="s">
        <v>2</v>
      </c>
      <c r="B50" s="14">
        <v>28020.178</v>
      </c>
      <c r="C50" s="14">
        <v>27182.77</v>
      </c>
      <c r="D50" s="14">
        <v>27220.611000000001</v>
      </c>
      <c r="E50" s="14">
        <v>27870.894</v>
      </c>
      <c r="F50" s="14">
        <v>26787.744999999999</v>
      </c>
      <c r="G50" s="14">
        <v>27500.303</v>
      </c>
      <c r="H50" s="14">
        <v>28071.1</v>
      </c>
      <c r="I50" s="14">
        <v>28527.45</v>
      </c>
      <c r="J50" s="14">
        <v>27833.418000000001</v>
      </c>
      <c r="K50" s="14">
        <v>28280.645</v>
      </c>
    </row>
    <row r="51" spans="1:11">
      <c r="A51" s="13" t="s">
        <v>3</v>
      </c>
      <c r="B51" s="14">
        <v>37943.120999999999</v>
      </c>
      <c r="C51" s="14">
        <v>35212.012000000002</v>
      </c>
      <c r="D51" s="14">
        <v>35363.451000000001</v>
      </c>
      <c r="E51" s="14">
        <v>36549.777999999998</v>
      </c>
      <c r="F51" s="14">
        <v>34232.974000000002</v>
      </c>
      <c r="G51" s="14">
        <v>35901.053</v>
      </c>
      <c r="H51" s="14">
        <v>36391.385999999999</v>
      </c>
      <c r="I51" s="14">
        <v>36088.125</v>
      </c>
      <c r="J51" s="14">
        <v>36374.525000000001</v>
      </c>
      <c r="K51" s="14">
        <v>35759.652999999998</v>
      </c>
    </row>
    <row r="52" spans="1:11">
      <c r="A52" s="13" t="s">
        <v>4</v>
      </c>
      <c r="B52" s="14">
        <v>8829.009</v>
      </c>
      <c r="C52" s="14">
        <v>9252.107</v>
      </c>
      <c r="D52" s="14">
        <v>9219.7029999999995</v>
      </c>
      <c r="E52" s="14">
        <v>8775.4599999999991</v>
      </c>
      <c r="F52" s="14">
        <v>8985.9570000000003</v>
      </c>
      <c r="G52" s="14">
        <v>9490.3449999999993</v>
      </c>
      <c r="H52" s="14">
        <v>9649.3610000000008</v>
      </c>
      <c r="I52" s="14">
        <v>9892.5910000000003</v>
      </c>
      <c r="J52" s="14">
        <v>9913.2279999999992</v>
      </c>
      <c r="K52" s="14">
        <v>9836.3040000000001</v>
      </c>
    </row>
    <row r="53" spans="1:11">
      <c r="A53" s="13" t="s">
        <v>5</v>
      </c>
      <c r="B53" s="14">
        <v>7213.585</v>
      </c>
      <c r="C53" s="14">
        <v>6964.9139999999998</v>
      </c>
      <c r="D53" s="14">
        <v>6655.2860000000001</v>
      </c>
      <c r="E53" s="14">
        <v>6573.7790000000005</v>
      </c>
      <c r="F53" s="14">
        <v>6239.116</v>
      </c>
      <c r="G53" s="14">
        <v>6586.0079999999998</v>
      </c>
      <c r="H53" s="14">
        <v>6639.7920000000004</v>
      </c>
      <c r="I53" s="14">
        <v>6924.5010000000002</v>
      </c>
      <c r="J53" s="14">
        <v>6851.6850000000004</v>
      </c>
      <c r="K53" s="14">
        <v>6911.4359999999997</v>
      </c>
    </row>
    <row r="54" spans="1:11">
      <c r="A54" s="13" t="s">
        <v>6</v>
      </c>
      <c r="B54" s="14">
        <v>1930.182</v>
      </c>
      <c r="C54" s="14">
        <v>1923.886</v>
      </c>
      <c r="D54" s="14">
        <v>1770.873</v>
      </c>
      <c r="E54" s="14">
        <v>1619.9829999999999</v>
      </c>
      <c r="F54" s="14">
        <v>1620.662</v>
      </c>
      <c r="G54" s="14">
        <v>1669.3440000000001</v>
      </c>
      <c r="H54" s="14">
        <v>1767.627</v>
      </c>
      <c r="I54" s="14">
        <v>1865.2280000000001</v>
      </c>
      <c r="J54" s="14">
        <v>1859.845</v>
      </c>
      <c r="K54" s="14">
        <v>1888.4939999999999</v>
      </c>
    </row>
    <row r="55" spans="1:11">
      <c r="A55" s="13" t="s">
        <v>54</v>
      </c>
      <c r="B55" s="14">
        <v>25253.396000000001</v>
      </c>
      <c r="C55" s="14">
        <v>24455.588</v>
      </c>
      <c r="D55" s="14">
        <v>24412.924999999999</v>
      </c>
      <c r="E55" s="14">
        <v>24211.218000000001</v>
      </c>
      <c r="F55" s="14">
        <v>23578.92</v>
      </c>
      <c r="G55" s="14">
        <v>24194.972000000002</v>
      </c>
      <c r="H55" s="14">
        <v>24821.420999999998</v>
      </c>
      <c r="I55" s="14">
        <v>25497.781999999999</v>
      </c>
      <c r="J55" s="14">
        <v>25331.446</v>
      </c>
      <c r="K55" s="14">
        <v>25242.58</v>
      </c>
    </row>
    <row r="56" spans="1:11">
      <c r="A56" s="13" t="s">
        <v>7</v>
      </c>
      <c r="B56" s="14">
        <v>15522.413</v>
      </c>
      <c r="C56" s="14">
        <v>14801.853999999999</v>
      </c>
      <c r="D56" s="14">
        <v>14294.405000000001</v>
      </c>
      <c r="E56" s="14">
        <v>14124.75</v>
      </c>
      <c r="F56" s="14">
        <v>13657.632</v>
      </c>
      <c r="G56" s="14">
        <v>14197.79</v>
      </c>
      <c r="H56" s="14">
        <v>14535.348</v>
      </c>
      <c r="I56" s="14">
        <v>14548.19</v>
      </c>
      <c r="J56" s="14">
        <v>14580.483</v>
      </c>
      <c r="K56" s="14">
        <v>14334.982</v>
      </c>
    </row>
    <row r="57" spans="1:11">
      <c r="A57" s="13" t="s">
        <v>8</v>
      </c>
      <c r="B57" s="14">
        <v>2909.0529999999999</v>
      </c>
      <c r="C57" s="14">
        <v>2847.8519999999999</v>
      </c>
      <c r="D57" s="14">
        <v>2895.4319999999998</v>
      </c>
      <c r="E57" s="14">
        <v>2892.674</v>
      </c>
      <c r="F57" s="14">
        <v>2820.98</v>
      </c>
      <c r="G57" s="14">
        <v>2800.7220000000002</v>
      </c>
      <c r="H57" s="14">
        <v>2840.2370000000001</v>
      </c>
      <c r="I57" s="14">
        <v>2866.1480000000001</v>
      </c>
      <c r="J57" s="14">
        <v>2955.951</v>
      </c>
      <c r="K57" s="14">
        <v>2895.8240000000001</v>
      </c>
    </row>
    <row r="58" spans="1:11">
      <c r="A58" s="13" t="s">
        <v>56</v>
      </c>
      <c r="B58" s="14">
        <v>26205.114000000001</v>
      </c>
      <c r="C58" s="14">
        <v>24989.989000000001</v>
      </c>
      <c r="D58" s="14">
        <v>25150.424999999999</v>
      </c>
      <c r="E58" s="14">
        <v>24681.030999999999</v>
      </c>
      <c r="F58" s="14">
        <v>24524.355</v>
      </c>
      <c r="G58" s="14">
        <v>24212.224999999999</v>
      </c>
      <c r="H58" s="14">
        <v>25180.636999999999</v>
      </c>
      <c r="I58" s="14">
        <v>25262.222000000002</v>
      </c>
      <c r="J58" s="14">
        <v>25839.151000000002</v>
      </c>
      <c r="K58" s="14">
        <v>25319.190999999999</v>
      </c>
    </row>
    <row r="59" spans="1:11">
      <c r="A59" s="13" t="s">
        <v>9</v>
      </c>
      <c r="B59" s="14">
        <v>153963.74600000001</v>
      </c>
      <c r="C59" s="14">
        <v>149191.67000000001</v>
      </c>
      <c r="D59" s="14">
        <v>153537.307</v>
      </c>
      <c r="E59" s="14">
        <v>156230.37</v>
      </c>
      <c r="F59" s="14">
        <v>145404.524</v>
      </c>
      <c r="G59" s="14">
        <v>148415.764</v>
      </c>
      <c r="H59" s="14">
        <v>150347.11499999999</v>
      </c>
      <c r="I59" s="14">
        <v>149366.57199999999</v>
      </c>
      <c r="J59" s="14">
        <v>146841.965</v>
      </c>
      <c r="K59" s="14">
        <v>145449.01800000001</v>
      </c>
    </row>
    <row r="60" spans="1:11">
      <c r="A60" s="13" t="s">
        <v>55</v>
      </c>
      <c r="B60" s="14">
        <v>223022.92300000001</v>
      </c>
      <c r="C60" s="14">
        <v>211711.67800000001</v>
      </c>
      <c r="D60" s="14">
        <v>215781.99299999999</v>
      </c>
      <c r="E60" s="14">
        <v>220968.80100000001</v>
      </c>
      <c r="F60" s="14">
        <v>209925.53700000001</v>
      </c>
      <c r="G60" s="14">
        <v>212680.886</v>
      </c>
      <c r="H60" s="14">
        <v>216805.617</v>
      </c>
      <c r="I60" s="14">
        <v>218570.93700000001</v>
      </c>
      <c r="J60" s="14">
        <v>215464.41699999999</v>
      </c>
      <c r="K60" s="14">
        <v>214539.26</v>
      </c>
    </row>
    <row r="61" spans="1:11">
      <c r="A61" s="13" t="s">
        <v>12</v>
      </c>
      <c r="B61" s="14">
        <v>19055.752</v>
      </c>
      <c r="C61" s="14">
        <v>18924.798999999999</v>
      </c>
      <c r="D61" s="14">
        <v>17061.315999999999</v>
      </c>
      <c r="E61" s="14">
        <v>15342.073</v>
      </c>
      <c r="F61" s="14">
        <v>15581.579</v>
      </c>
      <c r="G61" s="14">
        <v>16564.705000000002</v>
      </c>
      <c r="H61" s="14">
        <v>16758.32</v>
      </c>
      <c r="I61" s="14">
        <v>16418.058000000001</v>
      </c>
      <c r="J61" s="14">
        <v>15934.826999999999</v>
      </c>
      <c r="K61" s="14">
        <v>16191.505999999999</v>
      </c>
    </row>
    <row r="62" spans="1:11">
      <c r="A62" s="13" t="s">
        <v>13</v>
      </c>
      <c r="B62" s="14">
        <v>17450.072</v>
      </c>
      <c r="C62" s="14">
        <v>17493.258000000002</v>
      </c>
      <c r="D62" s="14">
        <v>16472.557000000001</v>
      </c>
      <c r="E62" s="14">
        <v>16584.462</v>
      </c>
      <c r="F62" s="14">
        <v>16220.89</v>
      </c>
      <c r="G62" s="14">
        <v>17399.830000000002</v>
      </c>
      <c r="H62" s="14">
        <v>17776.241999999998</v>
      </c>
      <c r="I62" s="14">
        <v>18481.557000000001</v>
      </c>
      <c r="J62" s="14">
        <v>18512.449000000001</v>
      </c>
      <c r="K62" s="14">
        <v>18605.999</v>
      </c>
    </row>
    <row r="63" spans="1:11">
      <c r="A63" s="13" t="s">
        <v>14</v>
      </c>
      <c r="B63" s="14">
        <v>11861.208000000001</v>
      </c>
      <c r="C63" s="14">
        <v>11058.319</v>
      </c>
      <c r="D63" s="14">
        <v>10745.225</v>
      </c>
      <c r="E63" s="14">
        <v>10839.888000000001</v>
      </c>
      <c r="F63" s="14">
        <v>10868.727000000001</v>
      </c>
      <c r="G63" s="14">
        <v>11281.736999999999</v>
      </c>
      <c r="H63" s="14">
        <v>11702.744000000001</v>
      </c>
      <c r="I63" s="14">
        <v>11860.234</v>
      </c>
      <c r="J63" s="14">
        <v>12441.09</v>
      </c>
      <c r="K63" s="14">
        <v>12356.748</v>
      </c>
    </row>
    <row r="64" spans="1:11">
      <c r="A64" s="13" t="s">
        <v>15</v>
      </c>
      <c r="B64" s="14">
        <v>128505.894</v>
      </c>
      <c r="C64" s="14">
        <v>123184.484</v>
      </c>
      <c r="D64" s="14">
        <v>121816.474</v>
      </c>
      <c r="E64" s="14">
        <v>118554.034</v>
      </c>
      <c r="F64" s="14">
        <v>113309.74800000001</v>
      </c>
      <c r="G64" s="14">
        <v>116224.37</v>
      </c>
      <c r="H64" s="14">
        <v>115920.215</v>
      </c>
      <c r="I64" s="14">
        <v>115185.51300000001</v>
      </c>
      <c r="J64" s="14">
        <v>116443.787</v>
      </c>
      <c r="K64" s="14">
        <v>115496.321</v>
      </c>
    </row>
    <row r="65" spans="1:11">
      <c r="A65" s="13" t="s">
        <v>16</v>
      </c>
      <c r="B65" s="14">
        <v>4119.8909999999996</v>
      </c>
      <c r="C65" s="14">
        <v>3868.8150000000001</v>
      </c>
      <c r="D65" s="14">
        <v>4026.9679999999998</v>
      </c>
      <c r="E65" s="14">
        <v>3855.06</v>
      </c>
      <c r="F65" s="14">
        <v>3885.4630000000002</v>
      </c>
      <c r="G65" s="14">
        <v>3787.5</v>
      </c>
      <c r="H65" s="14">
        <v>3820.2579999999998</v>
      </c>
      <c r="I65" s="14">
        <v>4014.1089999999999</v>
      </c>
      <c r="J65" s="14">
        <v>4177.0159999999996</v>
      </c>
      <c r="K65" s="14">
        <v>4083.998</v>
      </c>
    </row>
    <row r="66" spans="1:11">
      <c r="A66" s="13" t="s">
        <v>17</v>
      </c>
      <c r="B66" s="14">
        <v>4805.7089999999998</v>
      </c>
      <c r="C66" s="14">
        <v>4783.91</v>
      </c>
      <c r="D66" s="14">
        <v>4901.8509999999997</v>
      </c>
      <c r="E66" s="14">
        <v>4782.4040000000005</v>
      </c>
      <c r="F66" s="14">
        <v>4877.8509999999997</v>
      </c>
      <c r="G66" s="14">
        <v>4861.0990000000002</v>
      </c>
      <c r="H66" s="14">
        <v>5099.1729999999998</v>
      </c>
      <c r="I66" s="14">
        <v>5344.9409999999998</v>
      </c>
      <c r="J66" s="14">
        <v>5568.134</v>
      </c>
      <c r="K66" s="14">
        <v>5555.3519999999999</v>
      </c>
    </row>
    <row r="67" spans="1:11">
      <c r="A67" s="13" t="s">
        <v>18</v>
      </c>
      <c r="B67" s="14">
        <v>4327.46</v>
      </c>
      <c r="C67" s="14">
        <v>4291.3559999999998</v>
      </c>
      <c r="D67" s="14">
        <v>4169.2389999999996</v>
      </c>
      <c r="E67" s="14">
        <v>4121.2179999999998</v>
      </c>
      <c r="F67" s="14">
        <v>4002.7170000000001</v>
      </c>
      <c r="G67" s="14">
        <v>3991.2689999999998</v>
      </c>
      <c r="H67" s="14">
        <v>4042.0079999999998</v>
      </c>
      <c r="I67" s="14">
        <v>4178.3320000000003</v>
      </c>
      <c r="J67" s="14">
        <v>4349.74</v>
      </c>
      <c r="K67" s="14">
        <v>4386.018</v>
      </c>
    </row>
    <row r="68" spans="1:11">
      <c r="A68" s="13" t="s">
        <v>19</v>
      </c>
      <c r="B68" s="14">
        <v>503.02699999999999</v>
      </c>
      <c r="C68" s="14">
        <v>493.21899999999999</v>
      </c>
      <c r="D68" s="14">
        <v>506.88</v>
      </c>
      <c r="E68" s="14">
        <v>525.87099999999998</v>
      </c>
      <c r="F68" s="14">
        <v>547.66300000000001</v>
      </c>
      <c r="G68" s="14">
        <v>578.399</v>
      </c>
      <c r="H68" s="14">
        <v>583.03099999999995</v>
      </c>
      <c r="I68" s="14">
        <v>622.26700000000005</v>
      </c>
      <c r="J68" s="14">
        <v>660.54399999999998</v>
      </c>
      <c r="K68" s="14">
        <v>699.23</v>
      </c>
    </row>
    <row r="69" spans="1:11">
      <c r="A69" s="13" t="s">
        <v>20</v>
      </c>
      <c r="B69" s="14">
        <v>55336.26</v>
      </c>
      <c r="C69" s="14">
        <v>51676.41</v>
      </c>
      <c r="D69" s="14">
        <v>51821.646999999997</v>
      </c>
      <c r="E69" s="14">
        <v>51922.148999999998</v>
      </c>
      <c r="F69" s="14">
        <v>47611.599000000002</v>
      </c>
      <c r="G69" s="14">
        <v>48816.042999999998</v>
      </c>
      <c r="H69" s="14">
        <v>49867.224000000002</v>
      </c>
      <c r="I69" s="14">
        <v>50228.661999999997</v>
      </c>
      <c r="J69" s="14">
        <v>50659.428</v>
      </c>
      <c r="K69" s="14">
        <v>49886.457999999999</v>
      </c>
    </row>
    <row r="70" spans="1:11">
      <c r="A70" s="13" t="s">
        <v>21</v>
      </c>
      <c r="B70" s="14">
        <v>66282.763000000006</v>
      </c>
      <c r="C70" s="14">
        <v>64672.258999999998</v>
      </c>
      <c r="D70" s="14">
        <v>64426.927000000003</v>
      </c>
      <c r="E70" s="14">
        <v>63246.879000000001</v>
      </c>
      <c r="F70" s="14">
        <v>61547.436999999998</v>
      </c>
      <c r="G70" s="14">
        <v>62298.519</v>
      </c>
      <c r="H70" s="14">
        <v>66601.361999999994</v>
      </c>
      <c r="I70" s="14">
        <v>70919.520000000004</v>
      </c>
      <c r="J70" s="14">
        <v>71817.667000000001</v>
      </c>
      <c r="K70" s="14">
        <v>70974.794999999998</v>
      </c>
    </row>
    <row r="71" spans="1:11">
      <c r="A71" s="13" t="s">
        <v>22</v>
      </c>
      <c r="B71" s="14">
        <v>18147.684000000001</v>
      </c>
      <c r="C71" s="14">
        <v>17356.344000000001</v>
      </c>
      <c r="D71" s="14">
        <v>16034.895</v>
      </c>
      <c r="E71" s="14">
        <v>15841.895</v>
      </c>
      <c r="F71" s="14">
        <v>15757.781999999999</v>
      </c>
      <c r="G71" s="14">
        <v>15996.541999999999</v>
      </c>
      <c r="H71" s="14">
        <v>16185.564</v>
      </c>
      <c r="I71" s="14">
        <v>16556.813999999998</v>
      </c>
      <c r="J71" s="14">
        <v>16866.686000000002</v>
      </c>
      <c r="K71" s="14">
        <v>17131.672999999999</v>
      </c>
    </row>
    <row r="72" spans="1:11">
      <c r="A72" s="13" t="s">
        <v>23</v>
      </c>
      <c r="B72" s="14">
        <v>22539.746999999999</v>
      </c>
      <c r="C72" s="14">
        <v>22735.909</v>
      </c>
      <c r="D72" s="14">
        <v>22762.648000000001</v>
      </c>
      <c r="E72" s="14">
        <v>21796.454000000002</v>
      </c>
      <c r="F72" s="14">
        <v>21685.625</v>
      </c>
      <c r="G72" s="14">
        <v>21849.804</v>
      </c>
      <c r="H72" s="14">
        <v>22236.513999999999</v>
      </c>
      <c r="I72" s="14">
        <v>23325.419000000002</v>
      </c>
      <c r="J72" s="14">
        <v>23592.202000000001</v>
      </c>
      <c r="K72" s="14">
        <v>23875.530999999999</v>
      </c>
    </row>
    <row r="73" spans="1:11">
      <c r="A73" s="13" t="s">
        <v>24</v>
      </c>
      <c r="B73" s="14">
        <v>11538.578</v>
      </c>
      <c r="C73" s="14">
        <v>10765.737999999999</v>
      </c>
      <c r="D73" s="14">
        <v>10339.948</v>
      </c>
      <c r="E73" s="14">
        <v>10589.861000000001</v>
      </c>
      <c r="F73" s="14">
        <v>9956.8330000000005</v>
      </c>
      <c r="G73" s="14">
        <v>10064.839</v>
      </c>
      <c r="H73" s="14">
        <v>10403.076999999999</v>
      </c>
      <c r="I73" s="14">
        <v>11126.98</v>
      </c>
      <c r="J73" s="14">
        <v>11113.026</v>
      </c>
      <c r="K73" s="14">
        <v>11168.924000000001</v>
      </c>
    </row>
    <row r="74" spans="1:11">
      <c r="A74" s="13" t="s">
        <v>25</v>
      </c>
      <c r="B74" s="14">
        <v>5066.808</v>
      </c>
      <c r="C74" s="14">
        <v>5050.2939999999999</v>
      </c>
      <c r="D74" s="14">
        <v>4917.6189999999997</v>
      </c>
      <c r="E74" s="14">
        <v>4810.2820000000002</v>
      </c>
      <c r="F74" s="14">
        <v>4613.1970000000001</v>
      </c>
      <c r="G74" s="14">
        <v>4712.5209999999997</v>
      </c>
      <c r="H74" s="14">
        <v>4881.4589999999998</v>
      </c>
      <c r="I74" s="14">
        <v>4948.9840000000004</v>
      </c>
      <c r="J74" s="14">
        <v>4950.1549999999997</v>
      </c>
      <c r="K74" s="14">
        <v>4849.1890000000003</v>
      </c>
    </row>
    <row r="75" spans="1:11">
      <c r="A75" s="13" t="s">
        <v>26</v>
      </c>
      <c r="B75" s="14">
        <v>89444.126999999993</v>
      </c>
      <c r="C75" s="14">
        <v>86915.803</v>
      </c>
      <c r="D75" s="14">
        <v>83400.710999999996</v>
      </c>
      <c r="E75" s="14">
        <v>80951.974000000002</v>
      </c>
      <c r="F75" s="14">
        <v>79419.245999999999</v>
      </c>
      <c r="G75" s="14">
        <v>80587.827999999994</v>
      </c>
      <c r="H75" s="14">
        <v>82521.539999999994</v>
      </c>
      <c r="I75" s="14">
        <v>84903.012000000002</v>
      </c>
      <c r="J75" s="14">
        <v>86887.404999999999</v>
      </c>
      <c r="K75" s="14">
        <v>86302.123999999996</v>
      </c>
    </row>
    <row r="76" spans="1:11">
      <c r="A76" s="13" t="s">
        <v>27</v>
      </c>
      <c r="B76" s="14">
        <v>33991.953999999998</v>
      </c>
      <c r="C76" s="14">
        <v>32541.063999999998</v>
      </c>
      <c r="D76" s="14">
        <v>32574.044000000002</v>
      </c>
      <c r="E76" s="14">
        <v>32029.129000000001</v>
      </c>
      <c r="F76" s="14">
        <v>31219.673999999999</v>
      </c>
      <c r="G76" s="14">
        <v>31802.206999999999</v>
      </c>
      <c r="H76" s="14">
        <v>32259.06</v>
      </c>
      <c r="I76" s="14">
        <v>32135.703000000001</v>
      </c>
      <c r="J76" s="14">
        <v>31949.263999999999</v>
      </c>
      <c r="K76" s="14">
        <v>31572.165000000001</v>
      </c>
    </row>
    <row r="79" spans="1:11">
      <c r="A79" s="24" t="s">
        <v>38</v>
      </c>
      <c r="B79" s="24" t="s">
        <v>70</v>
      </c>
    </row>
    <row r="80" spans="1:11">
      <c r="A80" s="24" t="s">
        <v>39</v>
      </c>
      <c r="B80" s="24" t="s">
        <v>28</v>
      </c>
    </row>
    <row r="81" spans="1:11">
      <c r="A81" s="24" t="s">
        <v>40</v>
      </c>
      <c r="B81" s="24" t="s">
        <v>41</v>
      </c>
    </row>
    <row r="83" spans="1:11">
      <c r="A83" s="25" t="s">
        <v>42</v>
      </c>
      <c r="B83" s="25" t="s">
        <v>43</v>
      </c>
      <c r="C83" s="25" t="s">
        <v>44</v>
      </c>
      <c r="D83" s="25" t="s">
        <v>45</v>
      </c>
      <c r="E83" s="25" t="s">
        <v>46</v>
      </c>
      <c r="F83" s="25" t="s">
        <v>47</v>
      </c>
      <c r="G83" s="25" t="s">
        <v>48</v>
      </c>
      <c r="H83" s="25" t="s">
        <v>49</v>
      </c>
      <c r="I83" s="25" t="s">
        <v>50</v>
      </c>
      <c r="J83" s="25" t="s">
        <v>51</v>
      </c>
      <c r="K83" s="25" t="s">
        <v>52</v>
      </c>
    </row>
    <row r="84" spans="1:11">
      <c r="A84" s="25" t="s">
        <v>53</v>
      </c>
      <c r="B84" s="26">
        <v>278890.93599999999</v>
      </c>
      <c r="C84" s="26">
        <v>252034.75200000001</v>
      </c>
      <c r="D84" s="26">
        <v>263188.01500000001</v>
      </c>
      <c r="E84" s="26">
        <v>266311.86599999998</v>
      </c>
      <c r="F84" s="26">
        <v>234893.402</v>
      </c>
      <c r="G84" s="26">
        <v>245039.62400000001</v>
      </c>
      <c r="H84" s="26">
        <v>252018.94</v>
      </c>
      <c r="I84" s="26">
        <v>252016.894</v>
      </c>
      <c r="J84" s="26">
        <v>247058.478</v>
      </c>
      <c r="K84" s="26">
        <v>246340.19399999999</v>
      </c>
    </row>
    <row r="85" spans="1:11">
      <c r="A85" s="25" t="s">
        <v>2</v>
      </c>
      <c r="B85" s="26">
        <v>7070.2240000000002</v>
      </c>
      <c r="C85" s="26">
        <v>6551.6909999999998</v>
      </c>
      <c r="D85" s="26">
        <v>6677.9120000000003</v>
      </c>
      <c r="E85" s="26">
        <v>6923.3559999999998</v>
      </c>
      <c r="F85" s="26">
        <v>6239.87</v>
      </c>
      <c r="G85" s="26">
        <v>6631.9369999999999</v>
      </c>
      <c r="H85" s="26">
        <v>6909.4679999999998</v>
      </c>
      <c r="I85" s="26">
        <v>6955.6009999999997</v>
      </c>
      <c r="J85" s="26">
        <v>6542.7659999999996</v>
      </c>
      <c r="K85" s="26">
        <v>6695.2870000000003</v>
      </c>
    </row>
    <row r="86" spans="1:11">
      <c r="A86" s="25" t="s">
        <v>3</v>
      </c>
      <c r="B86" s="26">
        <v>9614.66</v>
      </c>
      <c r="C86" s="26">
        <v>8000.83</v>
      </c>
      <c r="D86" s="26">
        <v>8477.6229999999996</v>
      </c>
      <c r="E86" s="26">
        <v>9098.4950000000008</v>
      </c>
      <c r="F86" s="26">
        <v>7489.3310000000001</v>
      </c>
      <c r="G86" s="26">
        <v>8270.3979999999992</v>
      </c>
      <c r="H86" s="26">
        <v>8313.5349999999999</v>
      </c>
      <c r="I86" s="26">
        <v>8180.7979999999998</v>
      </c>
      <c r="J86" s="26">
        <v>8118.2340000000004</v>
      </c>
      <c r="K86" s="26">
        <v>7899.4650000000001</v>
      </c>
    </row>
    <row r="87" spans="1:11">
      <c r="A87" s="25" t="s">
        <v>4</v>
      </c>
      <c r="B87" s="26">
        <v>2243.3380000000002</v>
      </c>
      <c r="C87" s="26">
        <v>2374.2809999999999</v>
      </c>
      <c r="D87" s="26">
        <v>2352.5590000000002</v>
      </c>
      <c r="E87" s="26">
        <v>2241.0360000000001</v>
      </c>
      <c r="F87" s="26">
        <v>2164.991</v>
      </c>
      <c r="G87" s="26">
        <v>2192.9119999999998</v>
      </c>
      <c r="H87" s="26">
        <v>2252.1109999999999</v>
      </c>
      <c r="I87" s="26">
        <v>2318.7159999999999</v>
      </c>
      <c r="J87" s="26">
        <v>2229.6729999999998</v>
      </c>
      <c r="K87" s="26">
        <v>2159.8609999999999</v>
      </c>
    </row>
    <row r="88" spans="1:11">
      <c r="A88" s="25" t="s">
        <v>5</v>
      </c>
      <c r="B88" s="26">
        <v>2770.6840000000002</v>
      </c>
      <c r="C88" s="26">
        <v>2643.6889999999999</v>
      </c>
      <c r="D88" s="26">
        <v>2561.7370000000001</v>
      </c>
      <c r="E88" s="26">
        <v>2493.049</v>
      </c>
      <c r="F88" s="26">
        <v>2228.3809999999999</v>
      </c>
      <c r="G88" s="26">
        <v>2429.8850000000002</v>
      </c>
      <c r="H88" s="26">
        <v>2408.902</v>
      </c>
      <c r="I88" s="26">
        <v>2392.7939999999999</v>
      </c>
      <c r="J88" s="26">
        <v>2298.942</v>
      </c>
      <c r="K88" s="26">
        <v>2238.6390000000001</v>
      </c>
    </row>
    <row r="89" spans="1:11">
      <c r="A89" s="25" t="s">
        <v>6</v>
      </c>
      <c r="B89" s="26">
        <v>336.524</v>
      </c>
      <c r="C89" s="26">
        <v>356.53800000000001</v>
      </c>
      <c r="D89" s="26">
        <v>351.76299999999998</v>
      </c>
      <c r="E89" s="26">
        <v>306.62200000000001</v>
      </c>
      <c r="F89" s="26">
        <v>293.74200000000002</v>
      </c>
      <c r="G89" s="26">
        <v>326.61399999999998</v>
      </c>
      <c r="H89" s="26">
        <v>335.59399999999999</v>
      </c>
      <c r="I89" s="26">
        <v>345.14600000000002</v>
      </c>
      <c r="J89" s="26">
        <v>337.17899999999997</v>
      </c>
      <c r="K89" s="26">
        <v>362.60599999999999</v>
      </c>
    </row>
    <row r="90" spans="1:11">
      <c r="A90" s="25" t="s">
        <v>54</v>
      </c>
      <c r="B90" s="26">
        <v>7440.7110000000002</v>
      </c>
      <c r="C90" s="26">
        <v>6863.723</v>
      </c>
      <c r="D90" s="26">
        <v>7115.57</v>
      </c>
      <c r="E90" s="26">
        <v>7269.1329999999998</v>
      </c>
      <c r="F90" s="26">
        <v>6554.1729999999998</v>
      </c>
      <c r="G90" s="26">
        <v>6769.51</v>
      </c>
      <c r="H90" s="26">
        <v>7090.1719999999996</v>
      </c>
      <c r="I90" s="26">
        <v>7202.9650000000001</v>
      </c>
      <c r="J90" s="26">
        <v>7042.7079999999996</v>
      </c>
      <c r="K90" s="26">
        <v>7006.7280000000001</v>
      </c>
    </row>
    <row r="91" spans="1:11">
      <c r="A91" s="25" t="s">
        <v>7</v>
      </c>
      <c r="B91" s="26">
        <v>5005.1480000000001</v>
      </c>
      <c r="C91" s="26">
        <v>4496.2790000000005</v>
      </c>
      <c r="D91" s="26">
        <v>4444.4620000000004</v>
      </c>
      <c r="E91" s="26">
        <v>4484.143</v>
      </c>
      <c r="F91" s="26">
        <v>4146.2759999999998</v>
      </c>
      <c r="G91" s="26">
        <v>4448.1769999999997</v>
      </c>
      <c r="H91" s="26">
        <v>4604.692</v>
      </c>
      <c r="I91" s="26">
        <v>4496.2929999999997</v>
      </c>
      <c r="J91" s="26">
        <v>4444.03</v>
      </c>
      <c r="K91" s="26">
        <v>4369.6189999999997</v>
      </c>
    </row>
    <row r="92" spans="1:11">
      <c r="A92" s="25" t="s">
        <v>8</v>
      </c>
      <c r="B92" s="26">
        <v>1026.8489999999999</v>
      </c>
      <c r="C92" s="26">
        <v>935.25300000000004</v>
      </c>
      <c r="D92" s="26">
        <v>970.82799999999997</v>
      </c>
      <c r="E92" s="26">
        <v>933.50599999999997</v>
      </c>
      <c r="F92" s="26">
        <v>888.14300000000003</v>
      </c>
      <c r="G92" s="26">
        <v>857.43499999999995</v>
      </c>
      <c r="H92" s="26">
        <v>930.57799999999997</v>
      </c>
      <c r="I92" s="26">
        <v>940.91399999999999</v>
      </c>
      <c r="J92" s="26">
        <v>941.03</v>
      </c>
      <c r="K92" s="26">
        <v>951.32799999999997</v>
      </c>
    </row>
    <row r="93" spans="1:11">
      <c r="A93" s="25" t="s">
        <v>56</v>
      </c>
      <c r="B93" s="26">
        <v>5811.2340000000004</v>
      </c>
      <c r="C93" s="26">
        <v>5091.152</v>
      </c>
      <c r="D93" s="26">
        <v>5455.6360000000004</v>
      </c>
      <c r="E93" s="26">
        <v>5172.7340000000004</v>
      </c>
      <c r="F93" s="26">
        <v>5126.1989999999996</v>
      </c>
      <c r="G93" s="26">
        <v>4950.9750000000004</v>
      </c>
      <c r="H93" s="26">
        <v>5342.2349999999997</v>
      </c>
      <c r="I93" s="26">
        <v>5761.4350000000004</v>
      </c>
      <c r="J93" s="26">
        <v>5691.11</v>
      </c>
      <c r="K93" s="26">
        <v>5631.0349999999999</v>
      </c>
    </row>
    <row r="94" spans="1:11">
      <c r="A94" s="25" t="s">
        <v>9</v>
      </c>
      <c r="B94" s="26">
        <v>45407.792999999998</v>
      </c>
      <c r="C94" s="26">
        <v>39858.112999999998</v>
      </c>
      <c r="D94" s="26">
        <v>43930.023999999998</v>
      </c>
      <c r="E94" s="26">
        <v>46112.909</v>
      </c>
      <c r="F94" s="26">
        <v>38019.305999999997</v>
      </c>
      <c r="G94" s="26">
        <v>40164.69</v>
      </c>
      <c r="H94" s="26">
        <v>42121.485999999997</v>
      </c>
      <c r="I94" s="26">
        <v>41389.767999999996</v>
      </c>
      <c r="J94" s="26">
        <v>40013.171000000002</v>
      </c>
      <c r="K94" s="26">
        <v>39846.519</v>
      </c>
    </row>
    <row r="95" spans="1:11">
      <c r="A95" s="25" t="s">
        <v>55</v>
      </c>
      <c r="B95" s="26">
        <v>63839.122000000003</v>
      </c>
      <c r="C95" s="26">
        <v>56020.249000000003</v>
      </c>
      <c r="D95" s="26">
        <v>59188.124000000003</v>
      </c>
      <c r="E95" s="26">
        <v>62517.627999999997</v>
      </c>
      <c r="F95" s="26">
        <v>53648.148999999998</v>
      </c>
      <c r="G95" s="26">
        <v>54959.824000000001</v>
      </c>
      <c r="H95" s="26">
        <v>56963.58</v>
      </c>
      <c r="I95" s="26">
        <v>56542.892999999996</v>
      </c>
      <c r="J95" s="26">
        <v>55852.4</v>
      </c>
      <c r="K95" s="26">
        <v>57743.118000000002</v>
      </c>
    </row>
    <row r="96" spans="1:11">
      <c r="A96" s="25" t="s">
        <v>12</v>
      </c>
      <c r="B96" s="26">
        <v>4666.4920000000002</v>
      </c>
      <c r="C96" s="26">
        <v>5526.0439999999999</v>
      </c>
      <c r="D96" s="26">
        <v>5096.0150000000003</v>
      </c>
      <c r="E96" s="26">
        <v>3821.337</v>
      </c>
      <c r="F96" s="26">
        <v>3844.875</v>
      </c>
      <c r="G96" s="26">
        <v>4460.625</v>
      </c>
      <c r="H96" s="26">
        <v>4348.6779999999999</v>
      </c>
      <c r="I96" s="26">
        <v>4413.3050000000003</v>
      </c>
      <c r="J96" s="26">
        <v>3916.6570000000002</v>
      </c>
      <c r="K96" s="26">
        <v>4116.2190000000001</v>
      </c>
    </row>
    <row r="97" spans="1:11">
      <c r="A97" s="25" t="s">
        <v>13</v>
      </c>
      <c r="B97" s="26">
        <v>6648.7430000000004</v>
      </c>
      <c r="C97" s="26">
        <v>6569.5770000000002</v>
      </c>
      <c r="D97" s="26">
        <v>6375.8469999999998</v>
      </c>
      <c r="E97" s="26">
        <v>6209.7470000000003</v>
      </c>
      <c r="F97" s="26">
        <v>5487.4520000000002</v>
      </c>
      <c r="G97" s="26">
        <v>5969.8130000000001</v>
      </c>
      <c r="H97" s="26">
        <v>6172.7330000000002</v>
      </c>
      <c r="I97" s="26">
        <v>6294.1379999999999</v>
      </c>
      <c r="J97" s="26">
        <v>5818.1149999999998</v>
      </c>
      <c r="K97" s="26">
        <v>5676.8689999999997</v>
      </c>
    </row>
    <row r="98" spans="1:11">
      <c r="A98" s="25" t="s">
        <v>14</v>
      </c>
      <c r="B98" s="26">
        <v>3573.4960000000001</v>
      </c>
      <c r="C98" s="26">
        <v>3146.8119999999999</v>
      </c>
      <c r="D98" s="26">
        <v>2993.1089999999999</v>
      </c>
      <c r="E98" s="26">
        <v>2928.1219999999998</v>
      </c>
      <c r="F98" s="26">
        <v>2639.3809999999999</v>
      </c>
      <c r="G98" s="26">
        <v>2784.6179999999999</v>
      </c>
      <c r="H98" s="26">
        <v>2813.46</v>
      </c>
      <c r="I98" s="26">
        <v>2801.8330000000001</v>
      </c>
      <c r="J98" s="26">
        <v>3021.1759999999999</v>
      </c>
      <c r="K98" s="26">
        <v>2881.473</v>
      </c>
    </row>
    <row r="99" spans="1:11">
      <c r="A99" s="25" t="s">
        <v>15</v>
      </c>
      <c r="B99" s="26">
        <v>35392.911</v>
      </c>
      <c r="C99" s="26">
        <v>32378.062999999998</v>
      </c>
      <c r="D99" s="26">
        <v>34348.336000000003</v>
      </c>
      <c r="E99" s="26">
        <v>34230.620000000003</v>
      </c>
      <c r="F99" s="26">
        <v>29545.98</v>
      </c>
      <c r="G99" s="26">
        <v>32494.483</v>
      </c>
      <c r="H99" s="26">
        <v>32185.100999999999</v>
      </c>
      <c r="I99" s="26">
        <v>32898.639000000003</v>
      </c>
      <c r="J99" s="26">
        <v>32055.876</v>
      </c>
      <c r="K99" s="26">
        <v>31612.006000000001</v>
      </c>
    </row>
    <row r="100" spans="1:11">
      <c r="A100" s="25" t="s">
        <v>16</v>
      </c>
      <c r="B100" s="26">
        <v>1388.905</v>
      </c>
      <c r="C100" s="26">
        <v>1327.3889999999999</v>
      </c>
      <c r="D100" s="26">
        <v>1376.24</v>
      </c>
      <c r="E100" s="26">
        <v>1267.242</v>
      </c>
      <c r="F100" s="26">
        <v>1238.471</v>
      </c>
      <c r="G100" s="26">
        <v>1105.5820000000001</v>
      </c>
      <c r="H100" s="26">
        <v>1143.4829999999999</v>
      </c>
      <c r="I100" s="26">
        <v>1195.604</v>
      </c>
      <c r="J100" s="26">
        <v>1231.009</v>
      </c>
      <c r="K100" s="26">
        <v>1188.0070000000001</v>
      </c>
    </row>
    <row r="101" spans="1:11">
      <c r="A101" s="25" t="s">
        <v>17</v>
      </c>
      <c r="B101" s="26">
        <v>1593.2159999999999</v>
      </c>
      <c r="C101" s="26">
        <v>1532.2070000000001</v>
      </c>
      <c r="D101" s="26">
        <v>1534.798</v>
      </c>
      <c r="E101" s="26">
        <v>1467.1980000000001</v>
      </c>
      <c r="F101" s="26">
        <v>1400.9</v>
      </c>
      <c r="G101" s="26">
        <v>1359.1310000000001</v>
      </c>
      <c r="H101" s="26">
        <v>1433.211</v>
      </c>
      <c r="I101" s="26">
        <v>1455.374</v>
      </c>
      <c r="J101" s="26">
        <v>1511.606</v>
      </c>
      <c r="K101" s="26">
        <v>1447.1769999999999</v>
      </c>
    </row>
    <row r="102" spans="1:11">
      <c r="A102" s="25" t="s">
        <v>18</v>
      </c>
      <c r="B102" s="26">
        <v>512.97699999999998</v>
      </c>
      <c r="C102" s="26">
        <v>478.24599999999998</v>
      </c>
      <c r="D102" s="26">
        <v>491.101</v>
      </c>
      <c r="E102" s="26">
        <v>499.20499999999998</v>
      </c>
      <c r="F102" s="26">
        <v>469.37900000000002</v>
      </c>
      <c r="G102" s="26">
        <v>510.93400000000003</v>
      </c>
      <c r="H102" s="26">
        <v>527.36300000000006</v>
      </c>
      <c r="I102" s="26">
        <v>534.06600000000003</v>
      </c>
      <c r="J102" s="26">
        <v>499.67</v>
      </c>
      <c r="K102" s="26">
        <v>461.26400000000001</v>
      </c>
    </row>
    <row r="103" spans="1:11">
      <c r="A103" s="25" t="s">
        <v>19</v>
      </c>
      <c r="B103" s="26">
        <v>69.245000000000005</v>
      </c>
      <c r="C103" s="26">
        <v>68.760000000000005</v>
      </c>
      <c r="D103" s="26">
        <v>72.177999999999997</v>
      </c>
      <c r="E103" s="26">
        <v>73.998999999999995</v>
      </c>
      <c r="F103" s="26">
        <v>73.903999999999996</v>
      </c>
      <c r="G103" s="26">
        <v>79.864999999999995</v>
      </c>
      <c r="H103" s="26">
        <v>77.575000000000003</v>
      </c>
      <c r="I103" s="26">
        <v>91.096000000000004</v>
      </c>
      <c r="J103" s="26">
        <v>93.194999999999993</v>
      </c>
      <c r="K103" s="26">
        <v>101.155</v>
      </c>
    </row>
    <row r="104" spans="1:11">
      <c r="A104" s="25" t="s">
        <v>20</v>
      </c>
      <c r="B104" s="26">
        <v>12480.144</v>
      </c>
      <c r="C104" s="26">
        <v>10280.98</v>
      </c>
      <c r="D104" s="26">
        <v>10866.787</v>
      </c>
      <c r="E104" s="26">
        <v>11412.549000000001</v>
      </c>
      <c r="F104" s="26">
        <v>9116.9539999999997</v>
      </c>
      <c r="G104" s="26">
        <v>9547.1460000000006</v>
      </c>
      <c r="H104" s="26">
        <v>9839.3359999999993</v>
      </c>
      <c r="I104" s="26">
        <v>9627.4169999999995</v>
      </c>
      <c r="J104" s="26">
        <v>9646.4529999999995</v>
      </c>
      <c r="K104" s="26">
        <v>9307.8690000000006</v>
      </c>
    </row>
    <row r="105" spans="1:11">
      <c r="A105" s="25" t="s">
        <v>21</v>
      </c>
      <c r="B105" s="26">
        <v>22003.223000000002</v>
      </c>
      <c r="C105" s="26">
        <v>20130.337</v>
      </c>
      <c r="D105" s="26">
        <v>20812.830999999998</v>
      </c>
      <c r="E105" s="26">
        <v>20492.342000000001</v>
      </c>
      <c r="F105" s="26">
        <v>19034.91</v>
      </c>
      <c r="G105" s="26">
        <v>19032.330000000002</v>
      </c>
      <c r="H105" s="26">
        <v>19886.419000000002</v>
      </c>
      <c r="I105" s="26">
        <v>20063.012999999999</v>
      </c>
      <c r="J105" s="26">
        <v>19460.721000000001</v>
      </c>
      <c r="K105" s="26">
        <v>18196.434000000001</v>
      </c>
    </row>
    <row r="106" spans="1:11">
      <c r="A106" s="25" t="s">
        <v>22</v>
      </c>
      <c r="B106" s="26">
        <v>2970.645</v>
      </c>
      <c r="C106" s="26">
        <v>2777.1289999999999</v>
      </c>
      <c r="D106" s="26">
        <v>2694.9580000000001</v>
      </c>
      <c r="E106" s="26">
        <v>2634.808</v>
      </c>
      <c r="F106" s="26">
        <v>2776.692</v>
      </c>
      <c r="G106" s="26">
        <v>2751.7489999999998</v>
      </c>
      <c r="H106" s="26">
        <v>2819.4839999999999</v>
      </c>
      <c r="I106" s="26">
        <v>2801.7849999999999</v>
      </c>
      <c r="J106" s="26">
        <v>2877.7579999999998</v>
      </c>
      <c r="K106" s="26">
        <v>2891.348</v>
      </c>
    </row>
    <row r="107" spans="1:11">
      <c r="A107" s="25" t="s">
        <v>23</v>
      </c>
      <c r="B107" s="26">
        <v>8102.009</v>
      </c>
      <c r="C107" s="26">
        <v>7859.6779999999999</v>
      </c>
      <c r="D107" s="26">
        <v>8060.5820000000003</v>
      </c>
      <c r="E107" s="26">
        <v>7721.97</v>
      </c>
      <c r="F107" s="26">
        <v>7409.6809999999996</v>
      </c>
      <c r="G107" s="26">
        <v>7375.183</v>
      </c>
      <c r="H107" s="26">
        <v>7414.92</v>
      </c>
      <c r="I107" s="26">
        <v>7732.0379999999996</v>
      </c>
      <c r="J107" s="26">
        <v>7775.08</v>
      </c>
      <c r="K107" s="26">
        <v>7753.2830000000004</v>
      </c>
    </row>
    <row r="108" spans="1:11">
      <c r="A108" s="25" t="s">
        <v>24</v>
      </c>
      <c r="B108" s="26">
        <v>2311.5819999999999</v>
      </c>
      <c r="C108" s="26">
        <v>2121.1219999999998</v>
      </c>
      <c r="D108" s="26">
        <v>2070.0859999999998</v>
      </c>
      <c r="E108" s="26">
        <v>2146.9769999999999</v>
      </c>
      <c r="F108" s="26">
        <v>1951.912</v>
      </c>
      <c r="G108" s="26">
        <v>1987.662</v>
      </c>
      <c r="H108" s="26">
        <v>2030.2170000000001</v>
      </c>
      <c r="I108" s="26">
        <v>2108.6410000000001</v>
      </c>
      <c r="J108" s="26">
        <v>2057.5189999999998</v>
      </c>
      <c r="K108" s="26">
        <v>2643.4119999999998</v>
      </c>
    </row>
    <row r="109" spans="1:11">
      <c r="A109" s="25" t="s">
        <v>25</v>
      </c>
      <c r="B109" s="26">
        <v>1364.2149999999999</v>
      </c>
      <c r="C109" s="26">
        <v>1302.665</v>
      </c>
      <c r="D109" s="26">
        <v>1255.8309999999999</v>
      </c>
      <c r="E109" s="26">
        <v>1240.442</v>
      </c>
      <c r="F109" s="26">
        <v>1060.7070000000001</v>
      </c>
      <c r="G109" s="26">
        <v>1166.1849999999999</v>
      </c>
      <c r="H109" s="26">
        <v>1186.482</v>
      </c>
      <c r="I109" s="26">
        <v>1156.364</v>
      </c>
      <c r="J109" s="26">
        <v>1084.519</v>
      </c>
      <c r="K109" s="26">
        <v>1057.443</v>
      </c>
    </row>
    <row r="110" spans="1:11">
      <c r="A110" s="25" t="s">
        <v>26</v>
      </c>
      <c r="B110" s="26">
        <v>16964.161</v>
      </c>
      <c r="C110" s="26">
        <v>15662.135</v>
      </c>
      <c r="D110" s="26">
        <v>15559.424999999999</v>
      </c>
      <c r="E110" s="26">
        <v>14918.434999999999</v>
      </c>
      <c r="F110" s="26">
        <v>14814.31</v>
      </c>
      <c r="G110" s="26">
        <v>15000.785</v>
      </c>
      <c r="H110" s="26">
        <v>15208.977999999999</v>
      </c>
      <c r="I110" s="26">
        <v>14619.429</v>
      </c>
      <c r="J110" s="26">
        <v>15007.540999999999</v>
      </c>
      <c r="K110" s="26">
        <v>14738.116</v>
      </c>
    </row>
    <row r="111" spans="1:11">
      <c r="A111" s="25" t="s">
        <v>27</v>
      </c>
      <c r="B111" s="26">
        <v>8282.6849999999995</v>
      </c>
      <c r="C111" s="26">
        <v>7681.81</v>
      </c>
      <c r="D111" s="26">
        <v>8053.6530000000002</v>
      </c>
      <c r="E111" s="26">
        <v>7694.2619999999997</v>
      </c>
      <c r="F111" s="26">
        <v>7229.3329999999996</v>
      </c>
      <c r="G111" s="26">
        <v>7411.1760000000004</v>
      </c>
      <c r="H111" s="26">
        <v>7659.1469999999999</v>
      </c>
      <c r="I111" s="26">
        <v>7696.8289999999997</v>
      </c>
      <c r="J111" s="26">
        <v>7490.34</v>
      </c>
      <c r="K111" s="26">
        <v>7363.9139999999998</v>
      </c>
    </row>
  </sheetData>
  <sortState ref="A85:K111">
    <sortCondition ref="A85:A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indicator 1</vt:lpstr>
      <vt:lpstr>indicator 3b</vt:lpstr>
      <vt:lpstr>Eurostat HDD</vt:lpstr>
      <vt:lpstr>Odyssee</vt:lpstr>
      <vt:lpstr>test</vt:lpstr>
      <vt:lpstr>Eurostat population</vt:lpstr>
      <vt:lpstr>Eurostat FEC  PEC 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Maarten</cp:lastModifiedBy>
  <dcterms:created xsi:type="dcterms:W3CDTF">2021-02-09T20:35:37Z</dcterms:created>
  <dcterms:modified xsi:type="dcterms:W3CDTF">2021-03-08T13:00:35Z</dcterms:modified>
</cp:coreProperties>
</file>