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shaw/Documents/"/>
    </mc:Choice>
  </mc:AlternateContent>
  <xr:revisionPtr revIDLastSave="0" documentId="8_{BAB8C29B-F4C1-CB49-B4D4-34D686DAAF2D}" xr6:coauthVersionLast="47" xr6:coauthVersionMax="47" xr10:uidLastSave="{00000000-0000-0000-0000-000000000000}"/>
  <bookViews>
    <workbookView xWindow="13140" yWindow="0" windowWidth="20460" windowHeight="21000" xr2:uid="{E1BF444D-A2ED-614E-ACCD-35609FC30102}"/>
  </bookViews>
  <sheets>
    <sheet name="Sheet1" sheetId="1" r:id="rId1"/>
    <sheet name="Pay 2007-2022" sheetId="2" r:id="rId2"/>
    <sheet name="NROC" sheetId="3" r:id="rId3"/>
    <sheet name="Inflation" sheetId="4" r:id="rId4"/>
    <sheet name="Note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" i="1" l="1"/>
  <c r="G68" i="1"/>
  <c r="F68" i="1"/>
  <c r="Q67" i="1"/>
  <c r="Q68" i="1" s="1"/>
  <c r="P67" i="1"/>
  <c r="P68" i="1" s="1"/>
  <c r="O67" i="1"/>
  <c r="O68" i="1" s="1"/>
  <c r="N67" i="1"/>
  <c r="N68" i="1" s="1"/>
  <c r="M67" i="1"/>
  <c r="M68" i="1" s="1"/>
  <c r="L67" i="1"/>
  <c r="L68" i="1" s="1"/>
  <c r="K67" i="1"/>
  <c r="K68" i="1" s="1"/>
  <c r="J67" i="1"/>
  <c r="J68" i="1" s="1"/>
  <c r="I67" i="1"/>
  <c r="I68" i="1" s="1"/>
  <c r="H67" i="1"/>
  <c r="G67" i="1"/>
  <c r="F67" i="1"/>
  <c r="E67" i="1"/>
  <c r="E68" i="1" s="1"/>
  <c r="D67" i="1"/>
  <c r="D68" i="1" s="1"/>
  <c r="C67" i="1"/>
  <c r="C68" i="1" s="1"/>
  <c r="N66" i="1"/>
  <c r="M66" i="1"/>
  <c r="L66" i="1"/>
  <c r="Q65" i="1"/>
  <c r="Q66" i="1" s="1"/>
  <c r="P65" i="1"/>
  <c r="P66" i="1" s="1"/>
  <c r="O65" i="1"/>
  <c r="O66" i="1" s="1"/>
  <c r="N65" i="1"/>
  <c r="M65" i="1"/>
  <c r="L65" i="1"/>
  <c r="K65" i="1"/>
  <c r="K66" i="1" s="1"/>
  <c r="J65" i="1"/>
  <c r="J66" i="1" s="1"/>
  <c r="I65" i="1"/>
  <c r="I66" i="1" s="1"/>
  <c r="H65" i="1"/>
  <c r="H66" i="1" s="1"/>
  <c r="G65" i="1"/>
  <c r="G66" i="1" s="1"/>
  <c r="F65" i="1"/>
  <c r="F66" i="1" s="1"/>
  <c r="E65" i="1"/>
  <c r="E66" i="1" s="1"/>
  <c r="D65" i="1"/>
  <c r="D66" i="1" s="1"/>
  <c r="C65" i="1"/>
  <c r="C66" i="1" s="1"/>
  <c r="H64" i="1"/>
  <c r="G64" i="1"/>
  <c r="F64" i="1"/>
  <c r="Q63" i="1"/>
  <c r="Q64" i="1" s="1"/>
  <c r="P63" i="1"/>
  <c r="P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G63" i="1"/>
  <c r="F63" i="1"/>
  <c r="E63" i="1"/>
  <c r="E64" i="1" s="1"/>
  <c r="D63" i="1"/>
  <c r="D64" i="1" s="1"/>
  <c r="C63" i="1"/>
  <c r="C64" i="1" s="1"/>
  <c r="N62" i="1"/>
  <c r="M62" i="1"/>
  <c r="L62" i="1"/>
  <c r="Q61" i="1"/>
  <c r="Q62" i="1" s="1"/>
  <c r="P61" i="1"/>
  <c r="P62" i="1" s="1"/>
  <c r="O61" i="1"/>
  <c r="O62" i="1" s="1"/>
  <c r="N61" i="1"/>
  <c r="M61" i="1"/>
  <c r="L61" i="1"/>
  <c r="K61" i="1"/>
  <c r="K62" i="1" s="1"/>
  <c r="J61" i="1"/>
  <c r="J62" i="1" s="1"/>
  <c r="I61" i="1"/>
  <c r="I62" i="1" s="1"/>
  <c r="H61" i="1"/>
  <c r="H62" i="1" s="1"/>
  <c r="G61" i="1"/>
  <c r="G62" i="1" s="1"/>
  <c r="F61" i="1"/>
  <c r="F62" i="1" s="1"/>
  <c r="E61" i="1"/>
  <c r="E62" i="1" s="1"/>
  <c r="D61" i="1"/>
  <c r="D62" i="1" s="1"/>
  <c r="C61" i="1"/>
  <c r="C62" i="1" s="1"/>
  <c r="H60" i="1"/>
  <c r="G60" i="1"/>
  <c r="F60" i="1"/>
  <c r="Q59" i="1"/>
  <c r="Q60" i="1" s="1"/>
  <c r="P59" i="1"/>
  <c r="P60" i="1" s="1"/>
  <c r="O59" i="1"/>
  <c r="O60" i="1" s="1"/>
  <c r="N59" i="1"/>
  <c r="N60" i="1" s="1"/>
  <c r="M59" i="1"/>
  <c r="M60" i="1" s="1"/>
  <c r="L59" i="1"/>
  <c r="L60" i="1" s="1"/>
  <c r="K59" i="1"/>
  <c r="K60" i="1" s="1"/>
  <c r="J59" i="1"/>
  <c r="J60" i="1" s="1"/>
  <c r="I59" i="1"/>
  <c r="I60" i="1" s="1"/>
  <c r="H59" i="1"/>
  <c r="G59" i="1"/>
  <c r="F59" i="1"/>
  <c r="E59" i="1"/>
  <c r="E60" i="1" s="1"/>
  <c r="D59" i="1"/>
  <c r="D60" i="1" s="1"/>
  <c r="C59" i="1"/>
  <c r="C60" i="1" s="1"/>
  <c r="B67" i="1"/>
  <c r="B65" i="1"/>
  <c r="B63" i="1"/>
  <c r="B61" i="1"/>
  <c r="B59" i="1"/>
  <c r="B68" i="1"/>
  <c r="B66" i="1"/>
  <c r="B64" i="1"/>
  <c r="B62" i="1"/>
  <c r="B60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6" i="4"/>
  <c r="B5" i="4"/>
  <c r="C56" i="1"/>
  <c r="J54" i="1"/>
  <c r="E48" i="1"/>
  <c r="D45" i="1"/>
  <c r="Q27" i="1"/>
  <c r="P27" i="1"/>
  <c r="O27" i="1"/>
  <c r="N27" i="1"/>
  <c r="M27" i="1"/>
  <c r="L27" i="1"/>
  <c r="Q28" i="1"/>
  <c r="P28" i="1"/>
  <c r="O28" i="1"/>
  <c r="N28" i="1"/>
  <c r="M28" i="1"/>
  <c r="L28" i="1"/>
  <c r="C34" i="1"/>
  <c r="C41" i="1" s="1"/>
  <c r="B34" i="1"/>
  <c r="B45" i="1" s="1"/>
  <c r="D34" i="1"/>
  <c r="D39" i="1" s="1"/>
  <c r="E34" i="1"/>
  <c r="E39" i="1" s="1"/>
  <c r="F34" i="1"/>
  <c r="F39" i="1" s="1"/>
  <c r="G34" i="1"/>
  <c r="G39" i="1" s="1"/>
  <c r="H34" i="1"/>
  <c r="H43" i="1" s="1"/>
  <c r="I34" i="1"/>
  <c r="I43" i="1" s="1"/>
  <c r="J34" i="1"/>
  <c r="J43" i="1" s="1"/>
  <c r="K34" i="1"/>
  <c r="K39" i="1" s="1"/>
  <c r="L34" i="1"/>
  <c r="M34" i="1"/>
  <c r="N34" i="1"/>
  <c r="O34" i="1"/>
  <c r="P34" i="1"/>
  <c r="Q34" i="1"/>
  <c r="C35" i="1"/>
  <c r="C54" i="1" s="1"/>
  <c r="D35" i="1"/>
  <c r="D50" i="1" s="1"/>
  <c r="E35" i="1"/>
  <c r="E52" i="1" s="1"/>
  <c r="F35" i="1"/>
  <c r="F54" i="1" s="1"/>
  <c r="G35" i="1"/>
  <c r="G54" i="1" s="1"/>
  <c r="H35" i="1"/>
  <c r="H48" i="1" s="1"/>
  <c r="I35" i="1"/>
  <c r="I50" i="1" s="1"/>
  <c r="J35" i="1"/>
  <c r="J56" i="1" s="1"/>
  <c r="K35" i="1"/>
  <c r="K52" i="1" s="1"/>
  <c r="L35" i="1"/>
  <c r="M35" i="1"/>
  <c r="N35" i="1"/>
  <c r="O35" i="1"/>
  <c r="P35" i="1"/>
  <c r="Q35" i="1"/>
  <c r="B35" i="1"/>
  <c r="B56" i="1" s="1"/>
  <c r="B57" i="1" s="1"/>
  <c r="M54" i="1" l="1"/>
  <c r="B39" i="1"/>
  <c r="B40" i="1" s="1"/>
  <c r="B41" i="1"/>
  <c r="C42" i="1" s="1"/>
  <c r="D43" i="1"/>
  <c r="B37" i="1"/>
  <c r="B38" i="1" s="1"/>
  <c r="N54" i="1"/>
  <c r="O54" i="1"/>
  <c r="P54" i="1"/>
  <c r="B43" i="1"/>
  <c r="B44" i="1" s="1"/>
  <c r="E43" i="1"/>
  <c r="K54" i="1"/>
  <c r="C45" i="1"/>
  <c r="F48" i="1"/>
  <c r="C43" i="1"/>
  <c r="K40" i="1"/>
  <c r="K56" i="1"/>
  <c r="K57" i="1" s="1"/>
  <c r="C37" i="1"/>
  <c r="C38" i="1" s="1"/>
  <c r="J48" i="1"/>
  <c r="C39" i="1"/>
  <c r="C40" i="1" s="1"/>
  <c r="K48" i="1"/>
  <c r="J50" i="1"/>
  <c r="D41" i="1"/>
  <c r="D42" i="1" s="1"/>
  <c r="K50" i="1"/>
  <c r="E41" i="1"/>
  <c r="J52" i="1"/>
  <c r="H37" i="1"/>
  <c r="Q54" i="1"/>
  <c r="G40" i="1"/>
  <c r="F40" i="1"/>
  <c r="E40" i="1"/>
  <c r="K43" i="1"/>
  <c r="K44" i="1" s="1"/>
  <c r="I37" i="1"/>
  <c r="C46" i="1"/>
  <c r="H52" i="1"/>
  <c r="K41" i="1"/>
  <c r="K42" i="1" s="1"/>
  <c r="E50" i="1"/>
  <c r="F50" i="1"/>
  <c r="D46" i="1"/>
  <c r="H39" i="1"/>
  <c r="H40" i="1" s="1"/>
  <c r="E45" i="1"/>
  <c r="E46" i="1" s="1"/>
  <c r="I39" i="1"/>
  <c r="I40" i="1" s="1"/>
  <c r="F45" i="1"/>
  <c r="F46" i="1" s="1"/>
  <c r="H54" i="1"/>
  <c r="J57" i="1"/>
  <c r="I54" i="1"/>
  <c r="H50" i="1"/>
  <c r="I48" i="1"/>
  <c r="F43" i="1"/>
  <c r="J39" i="1"/>
  <c r="J40" i="1" s="1"/>
  <c r="E56" i="1"/>
  <c r="E57" i="1" s="1"/>
  <c r="K37" i="1"/>
  <c r="K38" i="1" s="1"/>
  <c r="G45" i="1"/>
  <c r="G46" i="1" s="1"/>
  <c r="D56" i="1"/>
  <c r="D57" i="1" s="1"/>
  <c r="D37" i="1"/>
  <c r="D38" i="1" s="1"/>
  <c r="H56" i="1"/>
  <c r="H57" i="1" s="1"/>
  <c r="I52" i="1"/>
  <c r="C57" i="1"/>
  <c r="F41" i="1"/>
  <c r="F42" i="1" s="1"/>
  <c r="I45" i="1"/>
  <c r="I46" i="1" s="1"/>
  <c r="C52" i="1"/>
  <c r="F56" i="1"/>
  <c r="F57" i="1" s="1"/>
  <c r="B54" i="1"/>
  <c r="B55" i="1" s="1"/>
  <c r="D54" i="1"/>
  <c r="P43" i="1"/>
  <c r="H41" i="1"/>
  <c r="H42" i="1" s="1"/>
  <c r="K45" i="1"/>
  <c r="K46" i="1" s="1"/>
  <c r="E54" i="1"/>
  <c r="Q52" i="1"/>
  <c r="F37" i="1"/>
  <c r="I41" i="1"/>
  <c r="I42" i="1" s="1"/>
  <c r="C48" i="1"/>
  <c r="C49" i="1" s="1"/>
  <c r="C50" i="1"/>
  <c r="C51" i="1" s="1"/>
  <c r="F52" i="1"/>
  <c r="I56" i="1"/>
  <c r="I57" i="1" s="1"/>
  <c r="J37" i="1"/>
  <c r="J38" i="1" s="1"/>
  <c r="G48" i="1"/>
  <c r="G50" i="1"/>
  <c r="B48" i="1"/>
  <c r="B49" i="1" s="1"/>
  <c r="H45" i="1"/>
  <c r="H46" i="1" s="1"/>
  <c r="B50" i="1"/>
  <c r="B51" i="1" s="1"/>
  <c r="B52" i="1"/>
  <c r="K53" i="1" s="1"/>
  <c r="G41" i="1"/>
  <c r="G42" i="1" s="1"/>
  <c r="G43" i="1"/>
  <c r="J45" i="1"/>
  <c r="J46" i="1" s="1"/>
  <c r="D52" i="1"/>
  <c r="G56" i="1"/>
  <c r="G57" i="1" s="1"/>
  <c r="E37" i="1"/>
  <c r="E38" i="1" s="1"/>
  <c r="G37" i="1"/>
  <c r="J41" i="1"/>
  <c r="D48" i="1"/>
  <c r="D49" i="1" s="1"/>
  <c r="G52" i="1"/>
  <c r="Q45" i="1"/>
  <c r="Q46" i="1" s="1"/>
  <c r="M37" i="1"/>
  <c r="O48" i="1"/>
  <c r="N37" i="1"/>
  <c r="N38" i="1" s="1"/>
  <c r="P48" i="1"/>
  <c r="M41" i="1"/>
  <c r="M42" i="1" s="1"/>
  <c r="O37" i="1"/>
  <c r="O38" i="1" s="1"/>
  <c r="O41" i="1"/>
  <c r="O42" i="1" s="1"/>
  <c r="Q48" i="1"/>
  <c r="N48" i="1"/>
  <c r="N49" i="1" s="1"/>
  <c r="P37" i="1"/>
  <c r="P41" i="1"/>
  <c r="O56" i="1"/>
  <c r="O57" i="1" s="1"/>
  <c r="Q37" i="1"/>
  <c r="Q41" i="1"/>
  <c r="Q42" i="1" s="1"/>
  <c r="L45" i="1"/>
  <c r="L46" i="1" s="1"/>
  <c r="N43" i="1"/>
  <c r="M56" i="1"/>
  <c r="M57" i="1" s="1"/>
  <c r="Q43" i="1"/>
  <c r="M50" i="1"/>
  <c r="P50" i="1"/>
  <c r="M45" i="1"/>
  <c r="M46" i="1" s="1"/>
  <c r="M52" i="1"/>
  <c r="O39" i="1"/>
  <c r="O40" i="1" s="1"/>
  <c r="N45" i="1"/>
  <c r="N46" i="1" s="1"/>
  <c r="N52" i="1"/>
  <c r="N53" i="1" s="1"/>
  <c r="Q56" i="1"/>
  <c r="Q57" i="1" s="1"/>
  <c r="N50" i="1"/>
  <c r="O43" i="1"/>
  <c r="N56" i="1"/>
  <c r="N57" i="1" s="1"/>
  <c r="Q50" i="1"/>
  <c r="P56" i="1"/>
  <c r="P57" i="1" s="1"/>
  <c r="P39" i="1"/>
  <c r="O45" i="1"/>
  <c r="O46" i="1" s="1"/>
  <c r="O52" i="1"/>
  <c r="M39" i="1"/>
  <c r="M40" i="1" s="1"/>
  <c r="Q39" i="1"/>
  <c r="Q40" i="1" s="1"/>
  <c r="P45" i="1"/>
  <c r="P46" i="1" s="1"/>
  <c r="M48" i="1"/>
  <c r="P52" i="1"/>
  <c r="M43" i="1"/>
  <c r="O50" i="1"/>
  <c r="N39" i="1"/>
  <c r="N40" i="1" s="1"/>
  <c r="N41" i="1"/>
  <c r="N42" i="1" s="1"/>
  <c r="L48" i="1"/>
  <c r="L43" i="1"/>
  <c r="L52" i="1"/>
  <c r="L39" i="1"/>
  <c r="L40" i="1" s="1"/>
  <c r="L56" i="1"/>
  <c r="L57" i="1" s="1"/>
  <c r="L50" i="1"/>
  <c r="L51" i="1" s="1"/>
  <c r="L54" i="1"/>
  <c r="L37" i="1"/>
  <c r="L38" i="1" s="1"/>
  <c r="L41" i="1"/>
  <c r="L42" i="1" s="1"/>
  <c r="B46" i="1"/>
  <c r="B42" i="1"/>
  <c r="M44" i="1" l="1"/>
  <c r="Q44" i="1"/>
  <c r="P44" i="1"/>
  <c r="N44" i="1"/>
  <c r="Q38" i="1"/>
  <c r="H38" i="1"/>
  <c r="D44" i="1"/>
  <c r="I44" i="1"/>
  <c r="O44" i="1"/>
  <c r="G44" i="1"/>
  <c r="M38" i="1"/>
  <c r="F44" i="1"/>
  <c r="C44" i="1"/>
  <c r="P42" i="1"/>
  <c r="F38" i="1"/>
  <c r="E42" i="1"/>
  <c r="H44" i="1"/>
  <c r="J44" i="1"/>
  <c r="P38" i="1"/>
  <c r="E44" i="1"/>
  <c r="L44" i="1"/>
  <c r="J42" i="1"/>
  <c r="I38" i="1"/>
  <c r="L49" i="1"/>
  <c r="P40" i="1"/>
  <c r="Q49" i="1"/>
  <c r="G38" i="1"/>
  <c r="D40" i="1"/>
  <c r="H55" i="1"/>
  <c r="P55" i="1"/>
  <c r="E51" i="1"/>
  <c r="I55" i="1"/>
  <c r="K55" i="1"/>
  <c r="Q55" i="1"/>
  <c r="I53" i="1"/>
  <c r="P53" i="1"/>
  <c r="N51" i="1"/>
  <c r="F51" i="1"/>
  <c r="E49" i="1"/>
  <c r="I49" i="1"/>
  <c r="L55" i="1"/>
  <c r="M49" i="1"/>
  <c r="O49" i="1"/>
  <c r="N55" i="1"/>
  <c r="D55" i="1"/>
  <c r="H53" i="1"/>
  <c r="C55" i="1"/>
  <c r="D51" i="1"/>
  <c r="G53" i="1"/>
  <c r="L53" i="1"/>
  <c r="F55" i="1"/>
  <c r="F53" i="1"/>
  <c r="O53" i="1"/>
  <c r="K51" i="1"/>
  <c r="P51" i="1"/>
  <c r="K49" i="1"/>
  <c r="J55" i="1"/>
  <c r="E53" i="1"/>
  <c r="M55" i="1"/>
  <c r="M53" i="1"/>
  <c r="M51" i="1"/>
  <c r="E55" i="1"/>
  <c r="C53" i="1"/>
  <c r="H51" i="1"/>
  <c r="J51" i="1"/>
  <c r="F49" i="1"/>
  <c r="Q53" i="1"/>
  <c r="Q51" i="1"/>
  <c r="G51" i="1"/>
  <c r="O55" i="1"/>
  <c r="G55" i="1"/>
  <c r="B53" i="1"/>
  <c r="O51" i="1"/>
  <c r="D53" i="1"/>
  <c r="G49" i="1"/>
  <c r="J49" i="1"/>
  <c r="J53" i="1"/>
  <c r="H49" i="1"/>
  <c r="P49" i="1"/>
  <c r="I51" i="1"/>
</calcChain>
</file>

<file path=xl/sharedStrings.xml><?xml version="1.0" encoding="utf-8"?>
<sst xmlns="http://schemas.openxmlformats.org/spreadsheetml/2006/main" count="109" uniqueCount="75">
  <si>
    <t>FY1</t>
  </si>
  <si>
    <t>FY2</t>
  </si>
  <si>
    <t>CT1</t>
  </si>
  <si>
    <t>CT2</t>
  </si>
  <si>
    <t>CT3</t>
  </si>
  <si>
    <t>ST4</t>
  </si>
  <si>
    <t>ST5</t>
  </si>
  <si>
    <t>ST6</t>
  </si>
  <si>
    <t>ST7</t>
  </si>
  <si>
    <t>ST8</t>
  </si>
  <si>
    <t>Freddo</t>
  </si>
  <si>
    <t>Circular</t>
  </si>
  <si>
    <t>MD1/2022</t>
  </si>
  <si>
    <t>MD1/2021</t>
  </si>
  <si>
    <t>MD1/2020</t>
  </si>
  <si>
    <t>NB Nodal point 5 was introduced in October 2020 for ST6-8 at 52036</t>
  </si>
  <si>
    <t>MD2/2019</t>
  </si>
  <si>
    <t>CPI</t>
  </si>
  <si>
    <t>RPI</t>
  </si>
  <si>
    <t>MD3/2018</t>
  </si>
  <si>
    <t>MD1/2017</t>
  </si>
  <si>
    <t>MD1/2016</t>
  </si>
  <si>
    <t>MD1/2015</t>
  </si>
  <si>
    <t>MD2/2014</t>
  </si>
  <si>
    <t>The previous SpR Grade MN25 closed and was replaced with MN37</t>
  </si>
  <si>
    <t>MD1/2013</t>
  </si>
  <si>
    <t>NB New 2016 contract structure introduced</t>
  </si>
  <si>
    <t>New nodal point 5 Introduced</t>
  </si>
  <si>
    <t>NB</t>
  </si>
  <si>
    <t>2008-2016 pay is reported as basic pay without banding</t>
  </si>
  <si>
    <t>2016 onwards pay is reported as basic pay without OOH or on-call supplement</t>
  </si>
  <si>
    <t>MD1/2012</t>
  </si>
  <si>
    <t>Start of Pay Freeze</t>
  </si>
  <si>
    <t>MD1/2011</t>
  </si>
  <si>
    <t>MD1/2010</t>
  </si>
  <si>
    <t>MD1/2009</t>
  </si>
  <si>
    <t>MD3/2008</t>
  </si>
  <si>
    <t>New Contract (2008)</t>
  </si>
  <si>
    <t>MD4/2007</t>
  </si>
  <si>
    <t>Base Year for CPI is 2015</t>
  </si>
  <si>
    <t>Base Year for RPI is 1987</t>
  </si>
  <si>
    <t>FY1 (2007, CPI)</t>
  </si>
  <si>
    <t>FY1 (2007, RPI)</t>
  </si>
  <si>
    <t>%</t>
  </si>
  <si>
    <t>Banding</t>
  </si>
  <si>
    <t>Weekend Allowance (1:4)</t>
  </si>
  <si>
    <t>FY2 (2007, CPI)</t>
  </si>
  <si>
    <t>CPI Multiplier</t>
  </si>
  <si>
    <t>RPI Multiplier</t>
  </si>
  <si>
    <t>(Hourly rate is 1/40th of basic salary e.g. 40,000pa -&gt; 1,000 per hour per week; enhanced hours have an additional 37% uplift.)</t>
  </si>
  <si>
    <t>Additional Hours Premium</t>
  </si>
  <si>
    <t>Enhanced Hours Premium</t>
  </si>
  <si>
    <t>On-Call Allowance (1)</t>
  </si>
  <si>
    <t>On-Call Allowance (2)</t>
  </si>
  <si>
    <t>On-Call Allowance (3)</t>
  </si>
  <si>
    <t>On-Call Allowance (4)</t>
  </si>
  <si>
    <t>On-Call Allowance (5)</t>
  </si>
  <si>
    <t>Additional Hours</t>
  </si>
  <si>
    <t>Unsociable Hours</t>
  </si>
  <si>
    <t>CT6 (2007, CPI)</t>
  </si>
  <si>
    <t>CT3 (2007, CPI)</t>
  </si>
  <si>
    <t>CT1 (2007, CPI)</t>
  </si>
  <si>
    <t>FY2 (2007, RPI)</t>
  </si>
  <si>
    <t>CT1 (2007, RPI)</t>
  </si>
  <si>
    <t>CT3 (2007, RPI)</t>
  </si>
  <si>
    <t>CT6 (2007, RPI)</t>
  </si>
  <si>
    <t>Grade</t>
  </si>
  <si>
    <t>Nodal Point</t>
  </si>
  <si>
    <t>Measure</t>
  </si>
  <si>
    <t>Freddo Multiplier</t>
  </si>
  <si>
    <t>FY1 (2007, Freddo)</t>
  </si>
  <si>
    <t>FY2 (2007, Freddo)</t>
  </si>
  <si>
    <t>CT1 (2007, Freddo)</t>
  </si>
  <si>
    <t>CT3 (2007, Freddo)</t>
  </si>
  <si>
    <t>CT6 (2007, Freddo)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</si>
</sst>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164" fontId="0" fillId="0" borderId="0" xfId="0" applyNumberFormat="1"/>
    <xf numFmtId="10" fontId="0" fillId="0" borderId="0" xfId="1" applyNumberFormat="1" applyFont="1"/>
    <xf numFmtId="3" fontId="0" fillId="2" borderId="0" xfId="0" applyNumberFormat="1" applyFill="1"/>
    <xf numFmtId="3" fontId="0" fillId="4" borderId="0" xfId="0" applyNumberFormat="1" applyFill="1"/>
    <xf numFmtId="3" fontId="2" fillId="5" borderId="0" xfId="0" applyNumberFormat="1" applyFont="1" applyFill="1"/>
    <xf numFmtId="3" fontId="2" fillId="0" borderId="0" xfId="0" applyNumberFormat="1" applyFont="1" applyFill="1"/>
    <xf numFmtId="0" fontId="2" fillId="0" borderId="0" xfId="0" applyFont="1" applyFill="1"/>
    <xf numFmtId="0" fontId="0" fillId="0" borderId="0" xfId="0" applyFill="1"/>
    <xf numFmtId="0" fontId="3" fillId="0" borderId="0" xfId="0" applyFont="1"/>
    <xf numFmtId="0" fontId="4" fillId="0" borderId="0" xfId="0" applyFont="1" applyFill="1"/>
    <xf numFmtId="3" fontId="4" fillId="0" borderId="0" xfId="0" applyNumberFormat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5042D-364E-CE44-842E-2AA03D01A8E4}">
  <dimension ref="A1:Q68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54" sqref="L54"/>
    </sheetView>
  </sheetViews>
  <sheetFormatPr baseColWidth="10" defaultColWidth="10.83203125" defaultRowHeight="16" x14ac:dyDescent="0.2"/>
  <cols>
    <col min="1" max="1" width="22.5" bestFit="1" customWidth="1"/>
    <col min="2" max="2" width="12.1640625" bestFit="1" customWidth="1"/>
  </cols>
  <sheetData>
    <row r="1" spans="1:17" x14ac:dyDescent="0.2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</row>
    <row r="2" spans="1:17" x14ac:dyDescent="0.2">
      <c r="A2" t="s">
        <v>11</v>
      </c>
      <c r="B2" t="s">
        <v>38</v>
      </c>
      <c r="C2" t="s">
        <v>36</v>
      </c>
      <c r="D2" t="s">
        <v>35</v>
      </c>
      <c r="E2" t="s">
        <v>34</v>
      </c>
      <c r="F2" t="s">
        <v>33</v>
      </c>
      <c r="G2" t="s">
        <v>31</v>
      </c>
      <c r="H2" t="s">
        <v>25</v>
      </c>
      <c r="I2" t="s">
        <v>23</v>
      </c>
      <c r="J2" t="s">
        <v>22</v>
      </c>
      <c r="K2" t="s">
        <v>21</v>
      </c>
      <c r="L2" t="s">
        <v>20</v>
      </c>
      <c r="M2" t="s">
        <v>19</v>
      </c>
      <c r="N2" t="s">
        <v>16</v>
      </c>
      <c r="O2" t="s">
        <v>14</v>
      </c>
      <c r="P2" t="s">
        <v>13</v>
      </c>
      <c r="Q2" t="s">
        <v>12</v>
      </c>
    </row>
    <row r="3" spans="1:17" x14ac:dyDescent="0.2">
      <c r="C3" t="s">
        <v>37</v>
      </c>
      <c r="F3" t="s">
        <v>32</v>
      </c>
      <c r="J3" t="s">
        <v>24</v>
      </c>
      <c r="L3" t="s">
        <v>26</v>
      </c>
      <c r="O3" t="s">
        <v>15</v>
      </c>
      <c r="P3" t="s">
        <v>27</v>
      </c>
    </row>
    <row r="4" spans="1:17" x14ac:dyDescent="0.2">
      <c r="A4" t="s">
        <v>0</v>
      </c>
      <c r="B4">
        <v>21052</v>
      </c>
      <c r="C4">
        <v>21862</v>
      </c>
      <c r="D4">
        <v>22190</v>
      </c>
      <c r="E4">
        <v>22412</v>
      </c>
      <c r="F4">
        <v>22412</v>
      </c>
      <c r="G4">
        <v>22412</v>
      </c>
      <c r="H4">
        <v>22636</v>
      </c>
      <c r="I4">
        <v>22636</v>
      </c>
      <c r="J4">
        <v>22636</v>
      </c>
      <c r="K4">
        <v>22862</v>
      </c>
      <c r="L4" s="1">
        <v>26614</v>
      </c>
      <c r="M4" s="1">
        <v>27146</v>
      </c>
      <c r="N4" s="1">
        <v>27689</v>
      </c>
      <c r="O4" s="1">
        <v>28243</v>
      </c>
      <c r="P4" s="1">
        <v>28808</v>
      </c>
      <c r="Q4" s="1">
        <v>29384</v>
      </c>
    </row>
    <row r="5" spans="1:17" x14ac:dyDescent="0.2">
      <c r="A5" t="s">
        <v>1</v>
      </c>
      <c r="B5">
        <v>26270</v>
      </c>
      <c r="C5">
        <v>27116</v>
      </c>
      <c r="D5">
        <v>27523</v>
      </c>
      <c r="E5">
        <v>27798</v>
      </c>
      <c r="F5">
        <v>27798</v>
      </c>
      <c r="G5">
        <v>27798</v>
      </c>
      <c r="H5">
        <v>28076</v>
      </c>
      <c r="I5">
        <v>28076</v>
      </c>
      <c r="J5">
        <v>28076</v>
      </c>
      <c r="K5">
        <v>28357</v>
      </c>
      <c r="L5" s="2">
        <v>30805</v>
      </c>
      <c r="M5" s="2">
        <v>31422</v>
      </c>
      <c r="N5" s="2">
        <v>32050</v>
      </c>
      <c r="O5" s="2">
        <v>32691</v>
      </c>
      <c r="P5" s="2">
        <v>33345</v>
      </c>
      <c r="Q5" s="2">
        <v>34012</v>
      </c>
    </row>
    <row r="6" spans="1:17" x14ac:dyDescent="0.2">
      <c r="A6" t="s">
        <v>2</v>
      </c>
      <c r="B6">
        <v>28118</v>
      </c>
      <c r="C6">
        <v>28976</v>
      </c>
      <c r="D6">
        <v>29411</v>
      </c>
      <c r="E6">
        <v>29705</v>
      </c>
      <c r="F6">
        <v>29705</v>
      </c>
      <c r="G6">
        <v>29705</v>
      </c>
      <c r="H6">
        <v>30002</v>
      </c>
      <c r="I6">
        <v>30002</v>
      </c>
      <c r="J6">
        <v>30002</v>
      </c>
      <c r="K6">
        <v>30302</v>
      </c>
      <c r="L6" s="3">
        <v>36461</v>
      </c>
      <c r="M6" s="3">
        <v>37191</v>
      </c>
      <c r="N6" s="3">
        <v>37935</v>
      </c>
      <c r="O6" s="3">
        <v>38694</v>
      </c>
      <c r="P6" s="3">
        <v>39467</v>
      </c>
      <c r="Q6" s="3">
        <v>40257</v>
      </c>
    </row>
    <row r="7" spans="1:17" x14ac:dyDescent="0.2">
      <c r="A7" t="s">
        <v>3</v>
      </c>
      <c r="B7">
        <v>29879</v>
      </c>
      <c r="C7">
        <v>30749</v>
      </c>
      <c r="D7">
        <v>31211</v>
      </c>
      <c r="E7">
        <v>31523</v>
      </c>
      <c r="F7">
        <v>31523</v>
      </c>
      <c r="G7">
        <v>31523</v>
      </c>
      <c r="H7">
        <v>31838</v>
      </c>
      <c r="I7">
        <v>31838</v>
      </c>
      <c r="J7">
        <v>31838</v>
      </c>
      <c r="K7">
        <v>32156</v>
      </c>
      <c r="L7" s="3">
        <v>36461</v>
      </c>
      <c r="M7" s="3">
        <v>37191</v>
      </c>
      <c r="N7" s="3">
        <v>37935</v>
      </c>
      <c r="O7" s="3">
        <v>38694</v>
      </c>
      <c r="P7" s="3">
        <v>39467</v>
      </c>
      <c r="Q7" s="3">
        <v>40257</v>
      </c>
    </row>
    <row r="8" spans="1:17" x14ac:dyDescent="0.2">
      <c r="A8" t="s">
        <v>4</v>
      </c>
      <c r="B8">
        <v>32338</v>
      </c>
      <c r="C8">
        <v>33226</v>
      </c>
      <c r="D8">
        <v>33724</v>
      </c>
      <c r="E8">
        <v>34061</v>
      </c>
      <c r="F8">
        <v>34061</v>
      </c>
      <c r="G8">
        <v>34061</v>
      </c>
      <c r="H8">
        <v>34402</v>
      </c>
      <c r="I8">
        <v>34402</v>
      </c>
      <c r="J8">
        <v>34402</v>
      </c>
      <c r="K8">
        <v>34746</v>
      </c>
      <c r="L8" s="4">
        <v>46208</v>
      </c>
      <c r="M8" s="4">
        <v>47132</v>
      </c>
      <c r="N8" s="4">
        <v>48075</v>
      </c>
      <c r="O8" s="4">
        <v>49036</v>
      </c>
      <c r="P8" s="4">
        <v>50017</v>
      </c>
      <c r="Q8" s="4">
        <v>51017</v>
      </c>
    </row>
    <row r="9" spans="1:17" x14ac:dyDescent="0.2">
      <c r="A9" t="s">
        <v>5</v>
      </c>
      <c r="B9">
        <v>33825</v>
      </c>
      <c r="C9">
        <v>34723</v>
      </c>
      <c r="D9">
        <v>35244</v>
      </c>
      <c r="E9">
        <v>35596</v>
      </c>
      <c r="F9">
        <v>35596</v>
      </c>
      <c r="G9">
        <v>35596</v>
      </c>
      <c r="H9">
        <v>35952</v>
      </c>
      <c r="I9">
        <v>35952</v>
      </c>
      <c r="J9">
        <v>35952</v>
      </c>
      <c r="K9">
        <v>36312</v>
      </c>
      <c r="L9" s="4">
        <v>46208</v>
      </c>
      <c r="M9" s="4">
        <v>47132</v>
      </c>
      <c r="N9" s="4">
        <v>48075</v>
      </c>
      <c r="O9" s="4">
        <v>49036</v>
      </c>
      <c r="P9" s="4">
        <v>50017</v>
      </c>
      <c r="Q9" s="4">
        <v>51017</v>
      </c>
    </row>
    <row r="10" spans="1:17" x14ac:dyDescent="0.2">
      <c r="A10" t="s">
        <v>6</v>
      </c>
      <c r="B10">
        <v>35619</v>
      </c>
      <c r="C10">
        <v>36529</v>
      </c>
      <c r="D10">
        <v>37077</v>
      </c>
      <c r="E10">
        <v>37448</v>
      </c>
      <c r="F10">
        <v>37448</v>
      </c>
      <c r="G10">
        <v>37448</v>
      </c>
      <c r="H10">
        <v>37822</v>
      </c>
      <c r="I10">
        <v>37822</v>
      </c>
      <c r="J10">
        <v>37822</v>
      </c>
      <c r="K10">
        <v>38200</v>
      </c>
      <c r="L10" s="4">
        <v>46208</v>
      </c>
      <c r="M10" s="4">
        <v>47132</v>
      </c>
      <c r="N10" s="4">
        <v>48075</v>
      </c>
      <c r="O10" s="4">
        <v>49036</v>
      </c>
      <c r="P10" s="4">
        <v>50017</v>
      </c>
      <c r="Q10" s="4">
        <v>51017</v>
      </c>
    </row>
    <row r="11" spans="1:17" x14ac:dyDescent="0.2">
      <c r="A11" t="s">
        <v>7</v>
      </c>
      <c r="B11">
        <v>37413</v>
      </c>
      <c r="C11">
        <v>38336</v>
      </c>
      <c r="D11">
        <v>38911</v>
      </c>
      <c r="E11">
        <v>39300</v>
      </c>
      <c r="F11">
        <v>39300</v>
      </c>
      <c r="G11">
        <v>39300</v>
      </c>
      <c r="H11">
        <v>39693</v>
      </c>
      <c r="I11">
        <v>39693</v>
      </c>
      <c r="J11">
        <v>39693</v>
      </c>
      <c r="K11">
        <v>40090</v>
      </c>
      <c r="L11" s="4">
        <v>46208</v>
      </c>
      <c r="M11" s="4">
        <v>47132</v>
      </c>
      <c r="N11" s="4">
        <v>48075</v>
      </c>
      <c r="O11" s="4">
        <v>49036</v>
      </c>
      <c r="P11" s="5">
        <v>53077</v>
      </c>
      <c r="Q11" s="5">
        <v>58398</v>
      </c>
    </row>
    <row r="12" spans="1:17" x14ac:dyDescent="0.2">
      <c r="A12" t="s">
        <v>8</v>
      </c>
      <c r="B12">
        <v>39207</v>
      </c>
      <c r="C12">
        <v>40143</v>
      </c>
      <c r="D12">
        <v>40745</v>
      </c>
      <c r="E12">
        <v>41152</v>
      </c>
      <c r="F12">
        <v>41152</v>
      </c>
      <c r="G12">
        <v>41152</v>
      </c>
      <c r="H12">
        <v>41564</v>
      </c>
      <c r="I12">
        <v>41564</v>
      </c>
      <c r="J12">
        <v>41564</v>
      </c>
      <c r="K12">
        <v>41979</v>
      </c>
      <c r="L12" s="4">
        <v>46208</v>
      </c>
      <c r="M12" s="4">
        <v>47132</v>
      </c>
      <c r="N12" s="4">
        <v>48075</v>
      </c>
      <c r="O12" s="4">
        <v>49036</v>
      </c>
      <c r="P12" s="5">
        <v>53077</v>
      </c>
      <c r="Q12" s="5">
        <v>58398</v>
      </c>
    </row>
    <row r="13" spans="1:17" x14ac:dyDescent="0.2">
      <c r="A13" t="s">
        <v>9</v>
      </c>
      <c r="B13">
        <v>41001</v>
      </c>
      <c r="C13">
        <v>41948</v>
      </c>
      <c r="D13">
        <v>42578</v>
      </c>
      <c r="E13">
        <v>43003</v>
      </c>
      <c r="F13">
        <v>43003</v>
      </c>
      <c r="G13">
        <v>43003</v>
      </c>
      <c r="H13">
        <v>43434</v>
      </c>
      <c r="I13">
        <v>43434</v>
      </c>
      <c r="J13">
        <v>43434</v>
      </c>
      <c r="K13">
        <v>43868</v>
      </c>
      <c r="L13" s="4">
        <v>46208</v>
      </c>
      <c r="M13" s="4">
        <v>47132</v>
      </c>
      <c r="N13" s="4">
        <v>48075</v>
      </c>
      <c r="O13" s="4">
        <v>49036</v>
      </c>
      <c r="P13" s="5">
        <v>53077</v>
      </c>
      <c r="Q13" s="5">
        <v>58398</v>
      </c>
    </row>
    <row r="14" spans="1:17" x14ac:dyDescent="0.2">
      <c r="L14" s="12"/>
      <c r="M14" s="12"/>
      <c r="N14" s="12"/>
      <c r="O14" s="12"/>
      <c r="P14" s="12"/>
      <c r="Q14" s="12"/>
    </row>
    <row r="15" spans="1:17" x14ac:dyDescent="0.2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8">
        <v>2130</v>
      </c>
      <c r="M15" s="8">
        <v>2172</v>
      </c>
      <c r="N15" s="8">
        <v>2216</v>
      </c>
      <c r="O15" s="8">
        <v>2260</v>
      </c>
      <c r="P15" s="8">
        <v>2305</v>
      </c>
      <c r="Q15" s="8">
        <v>2351</v>
      </c>
    </row>
    <row r="16" spans="1:17" x14ac:dyDescent="0.2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8">
        <v>2465</v>
      </c>
      <c r="M16" s="8">
        <v>2514</v>
      </c>
      <c r="N16" s="8">
        <v>2564</v>
      </c>
      <c r="O16" s="8">
        <v>2616</v>
      </c>
      <c r="P16" s="8">
        <v>2668</v>
      </c>
      <c r="Q16" s="8">
        <v>2721</v>
      </c>
    </row>
    <row r="17" spans="1:17" x14ac:dyDescent="0.2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9">
        <v>2917</v>
      </c>
      <c r="M17" s="9">
        <v>2976</v>
      </c>
      <c r="N17" s="9">
        <v>3035</v>
      </c>
      <c r="O17" s="9">
        <v>3096</v>
      </c>
      <c r="P17" s="3">
        <v>3158</v>
      </c>
      <c r="Q17" s="3">
        <v>3221</v>
      </c>
    </row>
    <row r="18" spans="1:17" x14ac:dyDescent="0.2">
      <c r="A18" t="s">
        <v>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10">
        <v>3697</v>
      </c>
      <c r="M18" s="10">
        <v>3771</v>
      </c>
      <c r="N18" s="10">
        <v>3846</v>
      </c>
      <c r="O18" s="10">
        <v>3923</v>
      </c>
      <c r="P18" s="4">
        <v>4002</v>
      </c>
      <c r="Q18" s="4">
        <v>4082</v>
      </c>
    </row>
    <row r="19" spans="1:17" x14ac:dyDescent="0.2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0">
        <v>3697</v>
      </c>
      <c r="M19" s="10">
        <v>3771</v>
      </c>
      <c r="N19" s="10">
        <v>3846</v>
      </c>
      <c r="O19" s="10">
        <v>3923</v>
      </c>
      <c r="P19" s="5">
        <v>4247</v>
      </c>
      <c r="Q19" s="5">
        <v>4672</v>
      </c>
    </row>
    <row r="20" spans="1:17" x14ac:dyDescent="0.2">
      <c r="L20" s="11"/>
      <c r="M20" s="11"/>
      <c r="N20" s="11"/>
      <c r="O20" s="11"/>
      <c r="P20" s="12"/>
      <c r="Q20" s="12"/>
    </row>
    <row r="21" spans="1:17" x14ac:dyDescent="0.2">
      <c r="A21" t="s">
        <v>44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</row>
    <row r="22" spans="1:17" x14ac:dyDescent="0.2">
      <c r="L22" s="13"/>
      <c r="M22" s="13"/>
      <c r="N22" s="13"/>
      <c r="O22" s="13"/>
      <c r="P22" s="13"/>
      <c r="Q22" s="13"/>
    </row>
    <row r="23" spans="1:17" x14ac:dyDescent="0.2">
      <c r="A23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5</v>
      </c>
      <c r="M23">
        <v>5</v>
      </c>
      <c r="N23">
        <v>5</v>
      </c>
      <c r="O23">
        <v>5</v>
      </c>
      <c r="P23">
        <v>5</v>
      </c>
      <c r="Q23">
        <v>5</v>
      </c>
    </row>
    <row r="24" spans="1:17" x14ac:dyDescent="0.2">
      <c r="A24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12</v>
      </c>
      <c r="M24">
        <v>12</v>
      </c>
      <c r="N24">
        <v>12</v>
      </c>
      <c r="O24">
        <v>12</v>
      </c>
      <c r="P24">
        <v>12</v>
      </c>
      <c r="Q24">
        <v>12</v>
      </c>
    </row>
    <row r="25" spans="1:17" x14ac:dyDescent="0.2"/>
    <row r="26" spans="1:17" x14ac:dyDescent="0.2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7.4999999999999997E-2</v>
      </c>
      <c r="M26" s="1">
        <v>7.4999999999999997E-2</v>
      </c>
      <c r="N26" s="1">
        <v>7.4999999999999997E-2</v>
      </c>
      <c r="O26" s="1">
        <v>7.4999999999999997E-2</v>
      </c>
      <c r="P26" s="1">
        <v>7.4999999999999997E-2</v>
      </c>
      <c r="Q26" s="1">
        <v>7.4999999999999997E-2</v>
      </c>
    </row>
    <row r="27" spans="1:17" x14ac:dyDescent="0.2">
      <c r="A27" t="s">
        <v>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">
        <f>L23/40</f>
        <v>0.125</v>
      </c>
      <c r="M27" s="1">
        <f>M23/40</f>
        <v>0.125</v>
      </c>
      <c r="N27" s="1">
        <f>N23/40</f>
        <v>0.125</v>
      </c>
      <c r="O27" s="1">
        <f>O23/40</f>
        <v>0.125</v>
      </c>
      <c r="P27" s="1">
        <f>P23/40</f>
        <v>0.125</v>
      </c>
      <c r="Q27" s="1">
        <f>Q23/40</f>
        <v>0.125</v>
      </c>
    </row>
    <row r="28" spans="1:17" x14ac:dyDescent="0.2">
      <c r="A28" t="s">
        <v>51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">
        <f>L24*(1/40)*0.37</f>
        <v>0.11100000000000002</v>
      </c>
      <c r="M28" s="1">
        <f>M24*(1/40)*0.37</f>
        <v>0.11100000000000002</v>
      </c>
      <c r="N28" s="1">
        <f>N24*(1/40)*0.37</f>
        <v>0.11100000000000002</v>
      </c>
      <c r="O28" s="1">
        <f>O24*(1/40)*0.37</f>
        <v>0.11100000000000002</v>
      </c>
      <c r="P28" s="1">
        <f>P24*(1/40)*0.37</f>
        <v>0.11100000000000002</v>
      </c>
      <c r="Q28" s="1">
        <f>Q24*(1/40)*0.37</f>
        <v>0.11100000000000002</v>
      </c>
    </row>
    <row r="29" spans="1:17" x14ac:dyDescent="0.2"/>
    <row r="30" spans="1:17" x14ac:dyDescent="0.2">
      <c r="A30" t="s">
        <v>10</v>
      </c>
      <c r="B30">
        <v>0.15</v>
      </c>
      <c r="C30">
        <v>0.15</v>
      </c>
      <c r="D30">
        <v>0.15</v>
      </c>
      <c r="E30">
        <v>0.17</v>
      </c>
      <c r="F30">
        <v>0.2</v>
      </c>
      <c r="G30">
        <v>0.2</v>
      </c>
      <c r="H30">
        <v>0.2</v>
      </c>
      <c r="I30">
        <v>0.25</v>
      </c>
      <c r="J30">
        <v>0.25</v>
      </c>
      <c r="K30">
        <v>0.25</v>
      </c>
      <c r="L30">
        <v>0.3</v>
      </c>
      <c r="M30">
        <v>0.25</v>
      </c>
      <c r="N30">
        <v>0.25</v>
      </c>
      <c r="O30">
        <v>0.25</v>
      </c>
      <c r="P30">
        <v>0.25</v>
      </c>
      <c r="Q30">
        <v>0.25</v>
      </c>
    </row>
    <row r="31" spans="1:17" x14ac:dyDescent="0.2">
      <c r="A31" t="s">
        <v>17</v>
      </c>
      <c r="B31" s="6">
        <v>81.8</v>
      </c>
      <c r="C31" s="6">
        <v>84.7</v>
      </c>
      <c r="D31" s="6">
        <v>86.6</v>
      </c>
      <c r="E31" s="6">
        <v>89.4</v>
      </c>
      <c r="F31" s="6">
        <v>93.4</v>
      </c>
      <c r="G31" s="6">
        <v>96.1</v>
      </c>
      <c r="H31" s="6">
        <v>98.5</v>
      </c>
      <c r="I31" s="6">
        <v>100</v>
      </c>
      <c r="J31" s="6">
        <v>100</v>
      </c>
      <c r="K31" s="6">
        <v>100.7</v>
      </c>
      <c r="L31" s="6">
        <v>103.4</v>
      </c>
      <c r="M31" s="6">
        <v>105.9</v>
      </c>
      <c r="N31" s="6">
        <v>107.8</v>
      </c>
      <c r="O31" s="6">
        <v>108.7</v>
      </c>
      <c r="P31" s="6">
        <v>111.6</v>
      </c>
      <c r="Q31" s="6">
        <v>121.7</v>
      </c>
    </row>
    <row r="32" spans="1:17" x14ac:dyDescent="0.2">
      <c r="A32" t="s">
        <v>18</v>
      </c>
      <c r="B32" s="6">
        <v>206.6</v>
      </c>
      <c r="C32" s="6">
        <v>214.8</v>
      </c>
      <c r="D32" s="6">
        <v>213.7</v>
      </c>
      <c r="E32" s="6">
        <v>223.6</v>
      </c>
      <c r="F32" s="6">
        <v>235.2</v>
      </c>
      <c r="G32" s="6">
        <v>242.7</v>
      </c>
      <c r="H32" s="6">
        <v>250.1</v>
      </c>
      <c r="I32" s="6">
        <v>256</v>
      </c>
      <c r="J32" s="6">
        <v>258.5</v>
      </c>
      <c r="K32" s="6">
        <v>263.10000000000002</v>
      </c>
      <c r="L32" s="6">
        <v>272.5</v>
      </c>
      <c r="M32" s="6">
        <v>281.60000000000002</v>
      </c>
      <c r="N32" s="6">
        <v>288.8</v>
      </c>
      <c r="O32" s="6">
        <v>293.10000000000002</v>
      </c>
      <c r="P32" s="6">
        <v>305</v>
      </c>
      <c r="Q32" s="6">
        <v>340.3</v>
      </c>
    </row>
    <row r="33" spans="1:17" x14ac:dyDescent="0.2">
      <c r="A33" t="s">
        <v>69</v>
      </c>
      <c r="B33">
        <f>$B$30/B30</f>
        <v>1</v>
      </c>
      <c r="C33">
        <f t="shared" ref="C33:Q33" si="0">$B$30/C30</f>
        <v>1</v>
      </c>
      <c r="D33">
        <f t="shared" si="0"/>
        <v>1</v>
      </c>
      <c r="E33">
        <f t="shared" si="0"/>
        <v>0.88235294117647045</v>
      </c>
      <c r="F33">
        <f t="shared" si="0"/>
        <v>0.74999999999999989</v>
      </c>
      <c r="G33">
        <f t="shared" si="0"/>
        <v>0.74999999999999989</v>
      </c>
      <c r="H33">
        <f t="shared" si="0"/>
        <v>0.74999999999999989</v>
      </c>
      <c r="I33">
        <f t="shared" si="0"/>
        <v>0.6</v>
      </c>
      <c r="J33">
        <f t="shared" si="0"/>
        <v>0.6</v>
      </c>
      <c r="K33">
        <f t="shared" si="0"/>
        <v>0.6</v>
      </c>
      <c r="L33">
        <f t="shared" si="0"/>
        <v>0.5</v>
      </c>
      <c r="M33">
        <f t="shared" si="0"/>
        <v>0.6</v>
      </c>
      <c r="N33">
        <f t="shared" si="0"/>
        <v>0.6</v>
      </c>
      <c r="O33">
        <f t="shared" si="0"/>
        <v>0.6</v>
      </c>
      <c r="P33">
        <f t="shared" si="0"/>
        <v>0.6</v>
      </c>
      <c r="Q33">
        <f t="shared" si="0"/>
        <v>0.6</v>
      </c>
    </row>
    <row r="34" spans="1:17" x14ac:dyDescent="0.2">
      <c r="A34" t="s">
        <v>47</v>
      </c>
      <c r="B34">
        <f>$B$31/B31</f>
        <v>1</v>
      </c>
      <c r="C34">
        <f>$B$31/C31</f>
        <v>0.96576151121605658</v>
      </c>
      <c r="D34">
        <f>$B$31/D31</f>
        <v>0.94457274826789839</v>
      </c>
      <c r="E34">
        <f>$B$31/E31</f>
        <v>0.91498881431767332</v>
      </c>
      <c r="F34">
        <f>$B$31/F31</f>
        <v>0.87580299785867233</v>
      </c>
      <c r="G34">
        <f>$B$31/G31</f>
        <v>0.85119667013527578</v>
      </c>
      <c r="H34">
        <f>$B$31/H31</f>
        <v>0.8304568527918782</v>
      </c>
      <c r="I34">
        <f>$B$31/I31</f>
        <v>0.81799999999999995</v>
      </c>
      <c r="J34">
        <f>$B$31/J31</f>
        <v>0.81799999999999995</v>
      </c>
      <c r="K34">
        <f>$B$31/K31</f>
        <v>0.81231380337636538</v>
      </c>
      <c r="L34">
        <f>$B$31/L31</f>
        <v>0.79110251450676972</v>
      </c>
      <c r="M34">
        <f>$B$31/M31</f>
        <v>0.77242681775259669</v>
      </c>
      <c r="N34">
        <f>$B$31/N31</f>
        <v>0.75881261595547311</v>
      </c>
      <c r="O34">
        <f>$B$31/O31</f>
        <v>0.75252989880404775</v>
      </c>
      <c r="P34">
        <f>$B$31/P31</f>
        <v>0.73297491039426521</v>
      </c>
      <c r="Q34">
        <f>$B$31/Q31</f>
        <v>0.67214461791290059</v>
      </c>
    </row>
    <row r="35" spans="1:17" x14ac:dyDescent="0.2">
      <c r="A35" t="s">
        <v>48</v>
      </c>
      <c r="B35">
        <f>$B$32/B32</f>
        <v>1</v>
      </c>
      <c r="C35">
        <f>$B$32/C32</f>
        <v>0.96182495344506513</v>
      </c>
      <c r="D35">
        <f>$B$32/D32</f>
        <v>0.96677585400093591</v>
      </c>
      <c r="E35">
        <f>$B$32/E32</f>
        <v>0.92397137745974955</v>
      </c>
      <c r="F35">
        <f>$B$32/F32</f>
        <v>0.87840136054421769</v>
      </c>
      <c r="G35">
        <f>$B$32/G32</f>
        <v>0.85125669550885874</v>
      </c>
      <c r="H35">
        <f>$B$32/H32</f>
        <v>0.82606957217113153</v>
      </c>
      <c r="I35">
        <f>$B$32/I32</f>
        <v>0.80703124999999998</v>
      </c>
      <c r="J35">
        <f>$B$32/J32</f>
        <v>0.79922630560928432</v>
      </c>
      <c r="K35">
        <f>$B$32/K32</f>
        <v>0.78525275560623331</v>
      </c>
      <c r="L35">
        <f>$B$32/L32</f>
        <v>0.75816513761467885</v>
      </c>
      <c r="M35">
        <f>$B$32/M32</f>
        <v>0.7336647727272726</v>
      </c>
      <c r="N35">
        <f>$B$32/N32</f>
        <v>0.71537396121883656</v>
      </c>
      <c r="O35">
        <f>$B$32/O32</f>
        <v>0.70487888092801088</v>
      </c>
      <c r="P35">
        <f>$B$32/P32</f>
        <v>0.67737704918032782</v>
      </c>
      <c r="Q35">
        <f>$B$32/Q32</f>
        <v>0.6071113723185424</v>
      </c>
    </row>
    <row r="36" spans="1:17" x14ac:dyDescent="0.2"/>
    <row r="37" spans="1:17" x14ac:dyDescent="0.2">
      <c r="A37" t="s">
        <v>41</v>
      </c>
      <c r="B37">
        <f>(B$4*(1+B$21+B$26+B$27+B$28))*B$34</f>
        <v>31578</v>
      </c>
      <c r="C37">
        <f>(C$4*(1+C$21+C$26+C$27+C$28))*C$34</f>
        <v>31670.217237308145</v>
      </c>
      <c r="D37">
        <f>(D$4*(1+D$21+D$26+D$27+D$28))*D$34</f>
        <v>31440.103926096999</v>
      </c>
      <c r="E37">
        <f>(E$4*(1+E$21+E$26+E$27+E$28))*E$34</f>
        <v>30760.093959731541</v>
      </c>
      <c r="F37">
        <f>(F$4*(1+F$21+F$26+F$27+F$28))*F$34</f>
        <v>29442.745182012848</v>
      </c>
      <c r="G37">
        <f>(G$4*(1+G$21+G$26+G$27+G$28))*G$34</f>
        <v>28615.529656607701</v>
      </c>
      <c r="H37">
        <f>(H$4*(1+H$21+H$26+H$27+H$28))*H$34</f>
        <v>28197.331979695431</v>
      </c>
      <c r="I37">
        <f>(I$4*(1+I$21+I$26+I$27+I$28))*I$34</f>
        <v>27774.371999999999</v>
      </c>
      <c r="J37">
        <f>(J$4*(1+J$21+J$26+J$27+J$28))*J$34</f>
        <v>27774.371999999999</v>
      </c>
      <c r="K37">
        <f>(K$4*(1+K$21+K$26+K$27+K$28))*K$34</f>
        <v>27856.677259185697</v>
      </c>
      <c r="L37">
        <f>(L$4*(1+L$21+L$26+L$27+L$28))*L$34</f>
        <v>27602.321442940032</v>
      </c>
      <c r="M37">
        <f>(M$4*(1+M$21+M$26+M$27+M$28))*M$34</f>
        <v>27489.439195467414</v>
      </c>
      <c r="N37">
        <f>(N$4*(1+N$21+N$26+N$27+N$28))*N$34</f>
        <v>27545.109667903522</v>
      </c>
      <c r="O37">
        <f>(O$4*(1+O$21+O$26+O$27+O$28))*O$34</f>
        <v>27863.603232750684</v>
      </c>
      <c r="P37">
        <f>(P$4*(1+P$21+P$26+P$27+P$28))*P$34</f>
        <v>27682.474537634407</v>
      </c>
      <c r="Q37">
        <f>(Q$4*(1+Q$21+Q$26+Q$27+Q$28))*Q$34</f>
        <v>25892.63996055875</v>
      </c>
    </row>
    <row r="38" spans="1:17" x14ac:dyDescent="0.2">
      <c r="A38" t="s">
        <v>43</v>
      </c>
      <c r="B38" s="7">
        <f>B37/$B37</f>
        <v>1</v>
      </c>
      <c r="C38" s="7">
        <f t="shared" ref="C38" si="1">C37/$B37</f>
        <v>1.0029203001237617</v>
      </c>
      <c r="D38" s="7">
        <f t="shared" ref="D38" si="2">D37/$B37</f>
        <v>0.99563315998787127</v>
      </c>
      <c r="E38" s="7">
        <f t="shared" ref="E38" si="3">E37/$B37</f>
        <v>0.97409886502411613</v>
      </c>
      <c r="F38" s="7">
        <f t="shared" ref="F38" si="4">F37/$B37</f>
        <v>0.93238156887747314</v>
      </c>
      <c r="G38" s="7">
        <f t="shared" ref="G38" si="5">G37/$B37</f>
        <v>0.90618562469465136</v>
      </c>
      <c r="H38" s="7">
        <f t="shared" ref="H38" si="6">H37/$B37</f>
        <v>0.89294230095938409</v>
      </c>
      <c r="I38" s="7">
        <f t="shared" ref="I38" si="7">I37/$B37</f>
        <v>0.87954816644499334</v>
      </c>
      <c r="J38" s="7">
        <f t="shared" ref="J38" si="8">J37/$B37</f>
        <v>0.87954816644499334</v>
      </c>
      <c r="K38" s="7">
        <f t="shared" ref="K38" si="9">K37/$B37</f>
        <v>0.88215457784488238</v>
      </c>
      <c r="L38" s="7">
        <f t="shared" ref="L38" si="10">L37/$B37</f>
        <v>0.87409973535182828</v>
      </c>
      <c r="M38" s="7">
        <f t="shared" ref="M38" si="11">M37/$B37</f>
        <v>0.87052502360717632</v>
      </c>
      <c r="N38" s="7">
        <f t="shared" ref="N38" si="12">N37/$B37</f>
        <v>0.87228797478952191</v>
      </c>
      <c r="O38" s="7">
        <f t="shared" ref="O38" si="13">O37/$B37</f>
        <v>0.88237390692097928</v>
      </c>
      <c r="P38" s="7">
        <f t="shared" ref="P38" si="14">P37/$B37</f>
        <v>0.8766379928315412</v>
      </c>
      <c r="Q38" s="7">
        <f t="shared" ref="Q38" si="15">Q37/$B37</f>
        <v>0.81995819749695198</v>
      </c>
    </row>
    <row r="39" spans="1:17" x14ac:dyDescent="0.2">
      <c r="A39" t="s">
        <v>46</v>
      </c>
      <c r="B39">
        <f>(B$5*(1+B$21+B$26+B$27+B$28))*B$34</f>
        <v>39405</v>
      </c>
      <c r="C39">
        <f>(C$5*(1+C$21+C$26+C$27+C$28))*C$34</f>
        <v>39281.383707201887</v>
      </c>
      <c r="D39">
        <f>(D$5*(1+D$21+D$26+D$27+D$28))*D$34</f>
        <v>38996.213625866054</v>
      </c>
      <c r="E39">
        <f>(E$5*(1+E$21+E$26+E$27+E$28))*E$34</f>
        <v>38152.288590604025</v>
      </c>
      <c r="F39">
        <f>(F$5*(1+F$21+F$26+F$27+F$28))*F$34</f>
        <v>36518.357601713062</v>
      </c>
      <c r="G39">
        <f>(G$5*(1+G$21+G$26+G$27+G$28))*G$34</f>
        <v>35492.347554630593</v>
      </c>
      <c r="H39">
        <f>(H$5*(1+H$21+H$26+H$27+H$28))*H$34</f>
        <v>34973.85989847716</v>
      </c>
      <c r="I39">
        <f>(I$5*(1+I$21+I$26+I$27+I$28))*I$34</f>
        <v>34449.252</v>
      </c>
      <c r="J39">
        <f>(J$5*(1+J$21+J$26+J$27+J$28))*J$34</f>
        <v>34449.252</v>
      </c>
      <c r="K39">
        <f>(K$5*(1+K$21+K$26+K$27+K$28))*K$34</f>
        <v>34552.173783515391</v>
      </c>
      <c r="L39">
        <f>(L$5*(1+L$21+L$26+L$27+L$28))*L$34</f>
        <v>31948.95588974854</v>
      </c>
      <c r="M39">
        <f>(M$5*(1+M$21+M$26+M$27+M$28))*M$34</f>
        <v>31819.537257790362</v>
      </c>
      <c r="N39">
        <f>(N$5*(1+N$21+N$26+N$27+N$28))*N$34</f>
        <v>31883.447031539887</v>
      </c>
      <c r="O39">
        <f>(O$5*(1+O$21+O$26+O$27+O$28))*O$34</f>
        <v>32251.851902483897</v>
      </c>
      <c r="P39">
        <f>(P$5*(1+P$21+P$26+P$27+P$28))*P$34</f>
        <v>32042.214435483867</v>
      </c>
      <c r="Q39">
        <f>(Q$5*(1+Q$21+Q$26+Q$27+Q$28))*Q$34</f>
        <v>29970.748377978634</v>
      </c>
    </row>
    <row r="40" spans="1:17" x14ac:dyDescent="0.2">
      <c r="A40" t="s">
        <v>43</v>
      </c>
      <c r="B40" s="7">
        <f>B39/$B39</f>
        <v>1</v>
      </c>
      <c r="C40" s="7">
        <f t="shared" ref="C40" si="16">C39/$B39</f>
        <v>0.99686292874513105</v>
      </c>
      <c r="D40" s="7">
        <f t="shared" ref="D40" si="17">D39/$B39</f>
        <v>0.98962602781033004</v>
      </c>
      <c r="E40" s="7">
        <f t="shared" ref="E40" si="18">E39/$B39</f>
        <v>0.96820932852693886</v>
      </c>
      <c r="F40" s="7">
        <f t="shared" ref="F40" si="19">F39/$B39</f>
        <v>0.92674426092407214</v>
      </c>
      <c r="G40" s="7">
        <f t="shared" ref="G40" si="20">G39/$B39</f>
        <v>0.90070670104379125</v>
      </c>
      <c r="H40" s="7">
        <f t="shared" ref="H40" si="21">H39/$B39</f>
        <v>0.88754878564844963</v>
      </c>
      <c r="I40" s="7">
        <f t="shared" ref="I40" si="22">I39/$B39</f>
        <v>0.87423555386372287</v>
      </c>
      <c r="J40" s="7">
        <f t="shared" ref="J40" si="23">J39/$B39</f>
        <v>0.87423555386372287</v>
      </c>
      <c r="K40" s="7">
        <f t="shared" ref="K40" si="24">K39/$B39</f>
        <v>0.87684745041277479</v>
      </c>
      <c r="L40" s="7">
        <f t="shared" ref="L40" si="25">L39/$B39</f>
        <v>0.81078431391317196</v>
      </c>
      <c r="M40" s="7">
        <f t="shared" ref="M40" si="26">M39/$B39</f>
        <v>0.80749999385332727</v>
      </c>
      <c r="N40" s="7">
        <f t="shared" ref="N40" si="27">N39/$B39</f>
        <v>0.80912186350818138</v>
      </c>
      <c r="O40" s="7">
        <f t="shared" ref="O40" si="28">O39/$B39</f>
        <v>0.81847105449775148</v>
      </c>
      <c r="P40" s="7">
        <f t="shared" ref="P40" si="29">P39/$B39</f>
        <v>0.81315098174048639</v>
      </c>
      <c r="Q40" s="7">
        <f t="shared" ref="Q40" si="30">Q39/$B39</f>
        <v>0.76058237223648351</v>
      </c>
    </row>
    <row r="41" spans="1:17" x14ac:dyDescent="0.2">
      <c r="A41" t="s">
        <v>61</v>
      </c>
      <c r="B41">
        <f>(B$6*(1+B$21+B$26+B$27+B$28))*B$34</f>
        <v>42177</v>
      </c>
      <c r="C41">
        <f>(C$6*(1+C$21+C$26+C$27+C$28))*C$34</f>
        <v>41975.858323494685</v>
      </c>
      <c r="D41">
        <f>(D$6*(1+D$21+D$26+D$27+D$28))*D$34</f>
        <v>41671.243648960743</v>
      </c>
      <c r="E41">
        <f>(E$6*(1+E$21+E$26+E$27+E$28))*E$34</f>
        <v>40769.614093959732</v>
      </c>
      <c r="F41">
        <f>(F$6*(1+F$21+F$26+F$27+F$28))*F$34</f>
        <v>39023.592077087793</v>
      </c>
      <c r="G41">
        <f>(G$6*(1+G$21+G$26+G$27+G$28))*G$34</f>
        <v>37927.195629552552</v>
      </c>
      <c r="H41">
        <f>(H$6*(1+H$21+H$26+H$27+H$28))*H$34</f>
        <v>37373.049746192897</v>
      </c>
      <c r="I41">
        <f>(I$6*(1+I$21+I$26+I$27+I$28))*I$34</f>
        <v>36812.453999999998</v>
      </c>
      <c r="J41">
        <f>(J$6*(1+J$21+J$26+J$27+J$28))*J$34</f>
        <v>36812.453999999998</v>
      </c>
      <c r="K41">
        <f>(K$6*(1+K$21+K$26+K$27+K$28))*K$34</f>
        <v>36922.099304865937</v>
      </c>
      <c r="L41">
        <f>(L$6*(1+L$21+L$26+L$27+L$28))*L$34</f>
        <v>37814.993692456475</v>
      </c>
      <c r="M41">
        <f>(M$6*(1+M$21+M$26+M$27+M$28))*M$34</f>
        <v>37661.524096317276</v>
      </c>
      <c r="N41">
        <f>(N$6*(1+N$21+N$26+N$27+N$28))*N$34</f>
        <v>37737.864684601111</v>
      </c>
      <c r="O41">
        <f>(O$6*(1+O$21+O$26+O$27+O$28))*O$34</f>
        <v>38174.211786568529</v>
      </c>
      <c r="P41">
        <f>(P$6*(1+P$21+P$26+P$27+P$28))*P$34</f>
        <v>37925.028553763441</v>
      </c>
      <c r="Q41">
        <f>(Q$6*(1+Q$21+Q$26+Q$27+Q$28))*Q$34</f>
        <v>35473.727433032043</v>
      </c>
    </row>
    <row r="42" spans="1:17" x14ac:dyDescent="0.2">
      <c r="A42" t="s">
        <v>43</v>
      </c>
      <c r="B42" s="7">
        <f>B41/$B41</f>
        <v>1</v>
      </c>
      <c r="C42" s="7">
        <f t="shared" ref="C42:Q42" si="31">C41/$B41</f>
        <v>0.99523101034911643</v>
      </c>
      <c r="D42" s="7">
        <f t="shared" si="31"/>
        <v>0.98800871681155</v>
      </c>
      <c r="E42" s="7">
        <f t="shared" si="31"/>
        <v>0.9666314364217401</v>
      </c>
      <c r="F42" s="7">
        <f t="shared" si="31"/>
        <v>0.92523394449789675</v>
      </c>
      <c r="G42" s="7">
        <f t="shared" si="31"/>
        <v>0.89923881806559391</v>
      </c>
      <c r="H42" s="7">
        <f t="shared" si="31"/>
        <v>0.88610023819126293</v>
      </c>
      <c r="I42" s="7">
        <f t="shared" si="31"/>
        <v>0.87280873461839381</v>
      </c>
      <c r="J42" s="7">
        <f t="shared" si="31"/>
        <v>0.87280873461839381</v>
      </c>
      <c r="K42" s="7">
        <f t="shared" si="31"/>
        <v>0.87540838146065236</v>
      </c>
      <c r="L42" s="7">
        <f t="shared" si="31"/>
        <v>0.89657855448363977</v>
      </c>
      <c r="M42" s="7">
        <f t="shared" si="31"/>
        <v>0.89293985101636619</v>
      </c>
      <c r="N42" s="7">
        <f t="shared" si="31"/>
        <v>0.89474985619178959</v>
      </c>
      <c r="O42" s="7">
        <f t="shared" si="31"/>
        <v>0.90509547351799624</v>
      </c>
      <c r="P42" s="7">
        <f t="shared" si="31"/>
        <v>0.89918743755514718</v>
      </c>
      <c r="Q42" s="7">
        <f t="shared" si="31"/>
        <v>0.84106805683268238</v>
      </c>
    </row>
    <row r="43" spans="1:17" x14ac:dyDescent="0.2">
      <c r="A43" t="s">
        <v>60</v>
      </c>
      <c r="B43">
        <f>(B$8*(1+B$21+B$26+B$27+B$28))*B$34</f>
        <v>48507</v>
      </c>
      <c r="C43">
        <f>(C$8*(1+C$21+C$26+C$27+C$28))*C$34</f>
        <v>48132.587957497046</v>
      </c>
      <c r="D43">
        <f>(D$8*(1+D$21+D$26+D$27+D$28))*D$34</f>
        <v>47782.15704387991</v>
      </c>
      <c r="E43">
        <f>(E$8*(1+E$21+E$26+E$27+E$28))*E$34</f>
        <v>46748.151006711407</v>
      </c>
      <c r="F43">
        <f>(F$8*(1+F$21+F$26+F$27+F$28))*F$34</f>
        <v>44746.088865096361</v>
      </c>
      <c r="G43">
        <f>(G$8*(1+G$21+G$26+G$27+G$28))*G$34</f>
        <v>43488.914672216444</v>
      </c>
      <c r="H43">
        <f>(H$8*(1+H$21+H$26+H$27+H$28))*H$34</f>
        <v>42854.064974619294</v>
      </c>
      <c r="I43">
        <f>(I$8*(1+I$21+I$26+I$27+I$28))*I$34</f>
        <v>42211.254000000001</v>
      </c>
      <c r="J43">
        <f>(J$8*(1+J$21+J$26+J$27+J$28))*J$34</f>
        <v>42211.254000000001</v>
      </c>
      <c r="K43">
        <f>(K$8*(1+K$21+K$26+K$27+K$28))*K$34</f>
        <v>42336.983118172786</v>
      </c>
      <c r="L43">
        <f>(L$8*(1+L$21+L$26+L$27+L$28))*L$34</f>
        <v>47923.952402321069</v>
      </c>
      <c r="M43">
        <f>(M$8*(1+M$21+M$26+M$27+M$28))*M$34</f>
        <v>47728.293235127472</v>
      </c>
      <c r="N43">
        <f>(N$8*(1+N$21+N$26+N$27+N$28))*N$34</f>
        <v>47825.170547309834</v>
      </c>
      <c r="O43">
        <f>(O$8*(1+O$21+O$26+O$27+O$28))*O$34</f>
        <v>48377.284570377175</v>
      </c>
      <c r="P43">
        <f>(P$8*(1+P$21+P$26+P$27+P$28))*P$34</f>
        <v>48062.841188172039</v>
      </c>
      <c r="Q43">
        <f>(Q$8*(1+Q$21+Q$26+Q$27+Q$28))*Q$34</f>
        <v>44955.241385373869</v>
      </c>
    </row>
    <row r="44" spans="1:17" x14ac:dyDescent="0.2">
      <c r="A44" t="s">
        <v>43</v>
      </c>
      <c r="B44" s="7">
        <f>B43/$B43</f>
        <v>1</v>
      </c>
      <c r="C44" s="7">
        <f t="shared" ref="C44:Q44" si="32">C43/$B43</f>
        <v>0.992281278114438</v>
      </c>
      <c r="D44" s="7">
        <f t="shared" si="32"/>
        <v>0.98505694114003983</v>
      </c>
      <c r="E44" s="7">
        <f t="shared" si="32"/>
        <v>0.96374030566127378</v>
      </c>
      <c r="F44" s="7">
        <f t="shared" si="32"/>
        <v>0.92246663090061976</v>
      </c>
      <c r="G44" s="7">
        <f t="shared" si="32"/>
        <v>0.89654925417396347</v>
      </c>
      <c r="H44" s="7">
        <f t="shared" si="32"/>
        <v>0.88346145864760328</v>
      </c>
      <c r="I44" s="7">
        <f t="shared" si="32"/>
        <v>0.87020953676788915</v>
      </c>
      <c r="J44" s="7">
        <f t="shared" si="32"/>
        <v>0.87020953676788915</v>
      </c>
      <c r="K44" s="7">
        <f t="shared" si="32"/>
        <v>0.87280151561986485</v>
      </c>
      <c r="L44" s="7">
        <f t="shared" si="32"/>
        <v>0.98798013487375158</v>
      </c>
      <c r="M44" s="7">
        <f t="shared" si="32"/>
        <v>0.98394650741392942</v>
      </c>
      <c r="N44" s="7">
        <f t="shared" si="32"/>
        <v>0.98594368951511813</v>
      </c>
      <c r="O44" s="7">
        <f t="shared" si="32"/>
        <v>0.997325841020413</v>
      </c>
      <c r="P44" s="7">
        <f t="shared" si="32"/>
        <v>0.99084340792405301</v>
      </c>
      <c r="Q44" s="7">
        <f t="shared" si="32"/>
        <v>0.9267784316773634</v>
      </c>
    </row>
    <row r="45" spans="1:17" x14ac:dyDescent="0.2">
      <c r="A45" t="s">
        <v>59</v>
      </c>
      <c r="B45">
        <f>(B$11*(1+B$21+B$26+B$27+B$28))*B$34</f>
        <v>56119.5</v>
      </c>
      <c r="C45">
        <f>(C$11*(1+C$21+C$26+C$27+C$28))*C$34</f>
        <v>55535.14994096812</v>
      </c>
      <c r="D45">
        <f>(D$11*(1+D$21+D$26+D$27+D$28))*D$34</f>
        <v>55131.40531177829</v>
      </c>
      <c r="E45">
        <f>(E$11*(1+E$21+E$26+E$27+E$28))*E$34</f>
        <v>53938.590604026846</v>
      </c>
      <c r="F45">
        <f>(F$11*(1+F$21+F$26+F$27+F$28))*F$34</f>
        <v>51628.586723768734</v>
      </c>
      <c r="G45">
        <f>(G$11*(1+G$21+G$26+G$27+G$28))*G$34</f>
        <v>50178.043704474505</v>
      </c>
      <c r="H45">
        <f>(H$11*(1+H$21+H$26+H$27+H$28))*H$34</f>
        <v>49444.985786802034</v>
      </c>
      <c r="I45">
        <f>(I$11*(1+I$21+I$26+I$27+I$28))*I$34</f>
        <v>48703.310999999994</v>
      </c>
      <c r="J45">
        <f>(J$11*(1+J$21+J$26+J$27+J$28))*J$34</f>
        <v>48703.310999999994</v>
      </c>
      <c r="K45">
        <f>(K$11*(1+K$21+K$26+K$27+K$28))*K$34</f>
        <v>48848.490566037734</v>
      </c>
      <c r="L45">
        <f>(L$11*(1+L$21+L$26+L$27+L$28))*L$34</f>
        <v>47923.952402321069</v>
      </c>
      <c r="M45">
        <f>(M$11*(1+M$21+M$26+M$27+M$28))*M$34</f>
        <v>47728.293235127472</v>
      </c>
      <c r="N45">
        <f>(N$11*(1+N$21+N$26+N$27+N$28))*N$34</f>
        <v>47825.170547309834</v>
      </c>
      <c r="O45">
        <f>(O$11*(1+O$21+O$26+O$27+O$28))*O$34</f>
        <v>48377.284570377175</v>
      </c>
      <c r="P45">
        <f>(P$11*(1+P$21+P$26+P$27+P$28))*P$34</f>
        <v>51003.287317204296</v>
      </c>
      <c r="Q45">
        <f>(Q$11*(1+Q$21+Q$26+Q$27+Q$28))*Q$34</f>
        <v>51459.242731306484</v>
      </c>
    </row>
    <row r="46" spans="1:17" x14ac:dyDescent="0.2">
      <c r="A46" t="s">
        <v>43</v>
      </c>
      <c r="B46" s="7">
        <f>B45/$B45</f>
        <v>1</v>
      </c>
      <c r="C46" s="7">
        <f t="shared" ref="C46:Q46" si="33">C45/$B45</f>
        <v>0.98958739726776113</v>
      </c>
      <c r="D46" s="7">
        <f t="shared" si="33"/>
        <v>0.98239302402513007</v>
      </c>
      <c r="E46" s="7">
        <f t="shared" si="33"/>
        <v>0.9611381178383066</v>
      </c>
      <c r="F46" s="7">
        <f t="shared" si="33"/>
        <v>0.91997588581097001</v>
      </c>
      <c r="G46" s="7">
        <f t="shared" si="33"/>
        <v>0.89412848839484504</v>
      </c>
      <c r="H46" s="7">
        <f t="shared" si="33"/>
        <v>0.88106604276235589</v>
      </c>
      <c r="I46" s="7">
        <f t="shared" si="33"/>
        <v>0.86785005212092048</v>
      </c>
      <c r="J46" s="7">
        <f t="shared" si="33"/>
        <v>0.86785005212092048</v>
      </c>
      <c r="K46" s="7">
        <f t="shared" si="33"/>
        <v>0.87043702395847666</v>
      </c>
      <c r="L46" s="7">
        <f t="shared" si="33"/>
        <v>0.85396256920181168</v>
      </c>
      <c r="M46" s="7">
        <f t="shared" si="33"/>
        <v>0.85047609538801083</v>
      </c>
      <c r="N46" s="7">
        <f t="shared" si="33"/>
        <v>0.85220236365808377</v>
      </c>
      <c r="O46" s="7">
        <f t="shared" si="33"/>
        <v>0.86204054865736823</v>
      </c>
      <c r="P46" s="7">
        <f t="shared" si="33"/>
        <v>0.90883360181762662</v>
      </c>
      <c r="Q46" s="7">
        <f t="shared" si="33"/>
        <v>0.91695832520436715</v>
      </c>
    </row>
    <row r="48" spans="1:17" x14ac:dyDescent="0.2">
      <c r="A48" t="s">
        <v>42</v>
      </c>
      <c r="B48">
        <f>(B$4*(1+B$21+B$26+B$27+B$28))*B$35</f>
        <v>31578</v>
      </c>
      <c r="C48">
        <f>(C$4*(1+C$21+C$26+C$27+C$28))*C$35</f>
        <v>31541.12569832402</v>
      </c>
      <c r="D48">
        <f>(D$4*(1+D$21+D$26+D$27+D$28))*D$35</f>
        <v>32179.134300421152</v>
      </c>
      <c r="E48">
        <f>(E$4*(1+E$21+E$26+E$27+E$28))*E$35</f>
        <v>31062.069767441859</v>
      </c>
      <c r="F48">
        <f>(F$4*(1+F$21+F$26+F$27+F$28))*F$35</f>
        <v>29530.09693877551</v>
      </c>
      <c r="G48">
        <f>(G$4*(1+G$21+G$26+G$27+G$28))*G$35</f>
        <v>28617.547589616814</v>
      </c>
      <c r="H48">
        <f>(H$4*(1+H$21+H$26+H$27+H$28))*H$35</f>
        <v>28048.3662534986</v>
      </c>
      <c r="I48">
        <f>(I$4*(1+I$21+I$26+I$27+I$28))*I$35</f>
        <v>27401.939062499998</v>
      </c>
      <c r="J48">
        <f>(J$4*(1+J$21+J$26+J$27+J$28))*J$35</f>
        <v>27136.929980657638</v>
      </c>
      <c r="K48">
        <f>(K$4*(1+K$21+K$26+K$27+K$28))*K$35</f>
        <v>26928.672748004559</v>
      </c>
      <c r="L48">
        <f>(L$4*(1+L$21+L$26+L$27+L$28))*L$35</f>
        <v>26453.104940917427</v>
      </c>
      <c r="M48">
        <f>(M$4*(1+M$21+M$26+M$27+M$28))*M$35</f>
        <v>26109.9597997159</v>
      </c>
      <c r="N48">
        <f>(N$4*(1+N$21+N$26+N$27+N$28))*N$35</f>
        <v>25968.274381578944</v>
      </c>
      <c r="O48">
        <f>(O$4*(1+O$21+O$26+O$27+O$28))*O$35</f>
        <v>26099.249340839298</v>
      </c>
      <c r="P48">
        <f>(P$4*(1+P$21+P$26+P$27+P$28))*P$35</f>
        <v>25582.694100983605</v>
      </c>
      <c r="Q48">
        <f>(Q$4*(1+Q$21+Q$26+Q$27+Q$28))*Q$35</f>
        <v>23387.401699676753</v>
      </c>
    </row>
    <row r="49" spans="1:17" x14ac:dyDescent="0.2">
      <c r="A49" t="s">
        <v>43</v>
      </c>
      <c r="B49" s="7">
        <f t="shared" ref="B49" si="34">B48/$B48</f>
        <v>1</v>
      </c>
      <c r="C49" s="7">
        <f t="shared" ref="C49" si="35">C48/$B48</f>
        <v>0.99883227874862313</v>
      </c>
      <c r="D49" s="7">
        <f t="shared" ref="D49" si="36">D48/$B48</f>
        <v>1.0190364906080547</v>
      </c>
      <c r="E49" s="7">
        <f t="shared" ref="E49" si="37">E48/$B48</f>
        <v>0.9836617191539001</v>
      </c>
      <c r="F49" s="7">
        <f t="shared" ref="F49" si="38">F48/$B48</f>
        <v>0.9351477908282827</v>
      </c>
      <c r="G49" s="7">
        <f t="shared" ref="G49" si="39">G48/$B48</f>
        <v>0.9062495278237005</v>
      </c>
      <c r="H49" s="7">
        <f t="shared" ref="H49" si="40">H48/$B48</f>
        <v>0.88822491144146554</v>
      </c>
      <c r="I49" s="7">
        <f t="shared" ref="I49" si="41">I48/$B48</f>
        <v>0.86775410293558797</v>
      </c>
      <c r="J49" s="7">
        <f t="shared" ref="J49" si="42">J48/$B48</f>
        <v>0.8593618969110659</v>
      </c>
      <c r="K49" s="7">
        <f t="shared" ref="K49" si="43">K48/$B48</f>
        <v>0.85276688669341183</v>
      </c>
      <c r="L49" s="7">
        <f t="shared" ref="L49" si="44">L48/$B48</f>
        <v>0.83770678766601514</v>
      </c>
      <c r="M49" s="7">
        <f t="shared" ref="M49" si="45">M48/$B48</f>
        <v>0.82684019886363602</v>
      </c>
      <c r="N49" s="7">
        <f t="shared" ref="N49" si="46">N48/$B48</f>
        <v>0.82235335935078036</v>
      </c>
      <c r="O49" s="7">
        <f t="shared" ref="O49" si="47">O48/$B48</f>
        <v>0.82650102415730253</v>
      </c>
      <c r="P49" s="7">
        <f t="shared" ref="P49" si="48">P48/$B48</f>
        <v>0.81014295081967203</v>
      </c>
      <c r="Q49" s="7">
        <f t="shared" ref="Q49" si="49">Q48/$B48</f>
        <v>0.7406232725212728</v>
      </c>
    </row>
    <row r="50" spans="1:17" x14ac:dyDescent="0.2">
      <c r="A50" t="s">
        <v>62</v>
      </c>
      <c r="B50">
        <f>(B$5*(1+B$21+B$26+B$27+B$28))*B$35</f>
        <v>39405</v>
      </c>
      <c r="C50">
        <f>(C$5*(1+C$21+C$26+C$27+C$28))*C$35</f>
        <v>39121.26815642458</v>
      </c>
      <c r="D50">
        <f>(D$5*(1+D$21+D$26+D$27+D$28))*D$35</f>
        <v>39912.857744501642</v>
      </c>
      <c r="E50">
        <f>(E$5*(1+E$21+E$26+E$27+E$28))*E$35</f>
        <v>38526.834525939179</v>
      </c>
      <c r="F50">
        <f>(F$5*(1+F$21+F$26+F$27+F$28))*F$35</f>
        <v>36626.701530612248</v>
      </c>
      <c r="G50">
        <f>(G$5*(1+G$21+G$26+G$27+G$28))*G$35</f>
        <v>35494.850432632884</v>
      </c>
      <c r="H50">
        <f>(H$5*(1+H$21+H$26+H$27+H$28))*H$35</f>
        <v>34789.093962415034</v>
      </c>
      <c r="I50">
        <f>(I$5*(1+I$21+I$26+I$27+I$28))*I$35</f>
        <v>33987.314062500001</v>
      </c>
      <c r="J50">
        <f>(J$5*(1+J$21+J$26+J$27+J$28))*J$35</f>
        <v>33658.616634429396</v>
      </c>
      <c r="K50">
        <f>(K$5*(1+K$21+K$26+K$27+K$28))*K$35</f>
        <v>33401.118586088938</v>
      </c>
      <c r="L50">
        <f>(L$5*(1+L$21+L$26+L$27+L$28))*L$35</f>
        <v>30618.768231192655</v>
      </c>
      <c r="M50">
        <f>(M$5*(1+M$21+M$26+M$27+M$28))*M$35</f>
        <v>30222.764194602267</v>
      </c>
      <c r="N50">
        <f>(N$5*(1+N$21+N$26+N$27+N$28))*N$35</f>
        <v>30058.261184210522</v>
      </c>
      <c r="O50">
        <f>(O$5*(1+O$21+O$26+O$27+O$28))*O$35</f>
        <v>30209.629295803476</v>
      </c>
      <c r="P50">
        <f>(P$5*(1+P$21+P$26+P$27+P$28))*P$35</f>
        <v>29611.737531147537</v>
      </c>
      <c r="Q50">
        <f>(Q$5*(1+Q$21+Q$26+Q$27+Q$28))*Q$35</f>
        <v>27070.933385836022</v>
      </c>
    </row>
    <row r="51" spans="1:17" x14ac:dyDescent="0.2">
      <c r="A51" t="s">
        <v>43</v>
      </c>
      <c r="B51" s="7">
        <f t="shared" ref="B51" si="50">B50/$B50</f>
        <v>1</v>
      </c>
      <c r="C51" s="7">
        <f t="shared" ref="C51" si="51">C50/$B50</f>
        <v>0.99279959792982053</v>
      </c>
      <c r="D51" s="7">
        <f t="shared" ref="D51" si="52">D50/$B50</f>
        <v>1.0128881549169304</v>
      </c>
      <c r="E51" s="7">
        <f t="shared" ref="E51" si="53">E50/$B50</f>
        <v>0.97771436431770531</v>
      </c>
      <c r="F51" s="7">
        <f t="shared" ref="F51" si="54">F50/$B50</f>
        <v>0.92949375791428113</v>
      </c>
      <c r="G51" s="7">
        <f t="shared" ref="G51" si="55">G50/$B50</f>
        <v>0.90077021780568156</v>
      </c>
      <c r="H51" s="7">
        <f t="shared" ref="H51" si="56">H50/$B50</f>
        <v>0.88285988992298015</v>
      </c>
      <c r="I51" s="7">
        <f t="shared" ref="I51" si="57">I50/$B50</f>
        <v>0.86251272839741155</v>
      </c>
      <c r="J51" s="7">
        <f t="shared" ref="J51" si="58">J50/$B50</f>
        <v>0.85417121264888707</v>
      </c>
      <c r="K51" s="7">
        <f t="shared" ref="K51" si="59">K50/$B50</f>
        <v>0.84763655845930563</v>
      </c>
      <c r="L51" s="7">
        <f t="shared" ref="L51" si="60">L50/$B50</f>
        <v>0.77702748968893931</v>
      </c>
      <c r="M51" s="7">
        <f t="shared" ref="M51" si="61">M50/$B50</f>
        <v>0.76697790114458231</v>
      </c>
      <c r="N51" s="7">
        <f t="shared" ref="N51" si="62">N50/$B50</f>
        <v>0.76280322761605179</v>
      </c>
      <c r="O51" s="7">
        <f t="shared" ref="O51" si="63">O50/$B50</f>
        <v>0.76664457037948164</v>
      </c>
      <c r="P51" s="7">
        <f t="shared" ref="P51" si="64">P50/$B50</f>
        <v>0.75147157800146014</v>
      </c>
      <c r="Q51" s="7">
        <f t="shared" ref="Q51" si="65">Q50/$B50</f>
        <v>0.68699234578951962</v>
      </c>
    </row>
    <row r="52" spans="1:17" x14ac:dyDescent="0.2">
      <c r="A52" t="s">
        <v>63</v>
      </c>
      <c r="B52">
        <f>(B$6*(1+B$21+B$26+B$27+B$28))*B$35</f>
        <v>42177</v>
      </c>
      <c r="C52">
        <f>(C$6*(1+C$21+C$26+C$27+C$28))*C$35</f>
        <v>41804.75977653631</v>
      </c>
      <c r="D52">
        <f>(D$6*(1+D$21+D$26+D$27+D$28))*D$35</f>
        <v>42650.766963032293</v>
      </c>
      <c r="E52">
        <f>(E$6*(1+E$21+E$26+E$27+E$28))*E$35</f>
        <v>41169.854651162794</v>
      </c>
      <c r="F52">
        <f>(F$6*(1+F$21+F$26+F$27+F$28))*F$35</f>
        <v>39139.368622448979</v>
      </c>
      <c r="G52">
        <f>(G$6*(1+G$21+G$26+G$27+G$28))*G$35</f>
        <v>37929.870210135974</v>
      </c>
      <c r="H52">
        <f>(H$6*(1+H$21+H$26+H$27+H$28))*H$35</f>
        <v>37175.608956417433</v>
      </c>
      <c r="I52">
        <f>(I$6*(1+I$21+I$26+I$27+I$28))*I$35</f>
        <v>36318.827343749996</v>
      </c>
      <c r="J52">
        <f>(J$6*(1+J$21+J$26+J$27+J$28))*J$35</f>
        <v>35967.58143133462</v>
      </c>
      <c r="K52">
        <f>(K$6*(1+K$21+K$26+K$27+K$28))*K$35</f>
        <v>35692.093500570125</v>
      </c>
      <c r="L52">
        <f>(L$6*(1+L$21+L$26+L$27+L$28))*L$35</f>
        <v>36240.574857247702</v>
      </c>
      <c r="M52">
        <f>(M$6*(1+M$21+M$26+M$27+M$28))*M$35</f>
        <v>35771.587523437491</v>
      </c>
      <c r="N52">
        <f>(N$6*(1+N$21+N$26+N$27+N$28))*N$35</f>
        <v>35577.539407894736</v>
      </c>
      <c r="O52">
        <f>(O$6*(1+O$21+O$26+O$27+O$28))*O$35</f>
        <v>35756.978861821895</v>
      </c>
      <c r="P52">
        <f>(P$6*(1+P$21+P$26+P$27+P$28))*P$35</f>
        <v>35048.326439999997</v>
      </c>
      <c r="Q52">
        <f>(Q$6*(1+Q$21+Q$26+Q$27+Q$28))*Q$35</f>
        <v>32041.47257772553</v>
      </c>
    </row>
    <row r="53" spans="1:17" x14ac:dyDescent="0.2">
      <c r="A53" t="s">
        <v>43</v>
      </c>
      <c r="B53" s="7">
        <f>B52/$B52</f>
        <v>1</v>
      </c>
      <c r="C53" s="7">
        <f t="shared" ref="C53:Q53" si="66">C52/$B52</f>
        <v>0.99117433142557099</v>
      </c>
      <c r="D53" s="7">
        <f t="shared" si="66"/>
        <v>1.0112328274422622</v>
      </c>
      <c r="E53" s="7">
        <f t="shared" si="66"/>
        <v>0.97612098184230256</v>
      </c>
      <c r="F53" s="7">
        <f t="shared" si="66"/>
        <v>0.92797896062899166</v>
      </c>
      <c r="G53" s="7">
        <f t="shared" si="66"/>
        <v>0.8993022313141279</v>
      </c>
      <c r="H53" s="7">
        <f t="shared" si="66"/>
        <v>0.88141899510200894</v>
      </c>
      <c r="I53" s="7">
        <f t="shared" si="66"/>
        <v>0.86110504169926727</v>
      </c>
      <c r="J53" s="7">
        <f t="shared" si="66"/>
        <v>0.85277713994202098</v>
      </c>
      <c r="K53" s="7">
        <f t="shared" si="66"/>
        <v>0.84624542998719976</v>
      </c>
      <c r="L53" s="7">
        <f t="shared" si="66"/>
        <v>0.8592497061727411</v>
      </c>
      <c r="M53" s="7">
        <f t="shared" si="66"/>
        <v>0.84813020185023802</v>
      </c>
      <c r="N53" s="7">
        <f t="shared" si="66"/>
        <v>0.84352939772612412</v>
      </c>
      <c r="O53" s="7">
        <f t="shared" si="66"/>
        <v>0.84778383625724674</v>
      </c>
      <c r="P53" s="7">
        <f t="shared" si="66"/>
        <v>0.83098196742300301</v>
      </c>
      <c r="Q53" s="7">
        <f t="shared" si="66"/>
        <v>0.75969065077472386</v>
      </c>
    </row>
    <row r="54" spans="1:17" x14ac:dyDescent="0.2">
      <c r="A54" t="s">
        <v>64</v>
      </c>
      <c r="B54">
        <f>(B$8*(1+B$21+B$26+B$27+B$28))*B$35</f>
        <v>48507</v>
      </c>
      <c r="C54">
        <f>(C$8*(1+C$21+C$26+C$27+C$28))*C$35</f>
        <v>47936.393854748603</v>
      </c>
      <c r="D54">
        <f>(D$8*(1+D$21+D$26+D$27+D$28))*D$35</f>
        <v>48905.323350491344</v>
      </c>
      <c r="E54">
        <f>(E$8*(1+E$21+E$26+E$27+E$28))*E$35</f>
        <v>47207.083631484791</v>
      </c>
      <c r="F54">
        <f>(F$8*(1+F$21+F$26+F$27+F$28))*F$35</f>
        <v>44878.843112244896</v>
      </c>
      <c r="G54">
        <f>(G$8*(1+G$21+G$26+G$27+G$28))*G$35</f>
        <v>43491.981458590853</v>
      </c>
      <c r="H54">
        <f>(H$8*(1+H$21+H$26+H$27+H$28))*H$35</f>
        <v>42627.668132746898</v>
      </c>
      <c r="I54">
        <f>(I$8*(1+I$21+I$26+I$27+I$28))*I$35</f>
        <v>41645.233593749996</v>
      </c>
      <c r="J54">
        <f>(J$8*(1+J$21+J$26+J$27+J$28))*J$35</f>
        <v>41242.475048355896</v>
      </c>
      <c r="K54">
        <f>(K$8*(1+K$21+K$26+K$27+K$28))*K$35</f>
        <v>40926.588369441277</v>
      </c>
      <c r="L54">
        <f>(L$8*(1+L$21+L$26+L$27+L$28))*L$35</f>
        <v>45928.649324036691</v>
      </c>
      <c r="M54">
        <f>(M$8*(1+M$21+M$26+M$27+M$28))*M$35</f>
        <v>45333.184457386349</v>
      </c>
      <c r="N54">
        <f>(N$8*(1+N$21+N$26+N$27+N$28))*N$35</f>
        <v>45087.391776315788</v>
      </c>
      <c r="O54">
        <f>(O$8*(1+O$21+O$26+O$27+O$28))*O$35</f>
        <v>45313.981895598765</v>
      </c>
      <c r="P54">
        <f>(P$8*(1+P$21+P$26+P$27+P$28))*P$35</f>
        <v>44417.162276065566</v>
      </c>
      <c r="Q54">
        <f>(Q$8*(1+Q$21+Q$26+Q$27+Q$28))*Q$35</f>
        <v>40605.604155744928</v>
      </c>
    </row>
    <row r="55" spans="1:17" x14ac:dyDescent="0.2">
      <c r="A55" t="s">
        <v>43</v>
      </c>
      <c r="B55" s="7">
        <f>B54/$B54</f>
        <v>1</v>
      </c>
      <c r="C55" s="7">
        <f t="shared" ref="C55:Q55" si="67">C54/$B54</f>
        <v>0.98823662264721801</v>
      </c>
      <c r="D55" s="7">
        <f t="shared" si="67"/>
        <v>1.0082116673983414</v>
      </c>
      <c r="E55" s="7">
        <f t="shared" si="67"/>
        <v>0.97320146847846267</v>
      </c>
      <c r="F55" s="7">
        <f t="shared" si="67"/>
        <v>0.92520343686983109</v>
      </c>
      <c r="G55" s="7">
        <f t="shared" si="67"/>
        <v>0.89661247775766084</v>
      </c>
      <c r="H55" s="7">
        <f t="shared" si="67"/>
        <v>0.8787941561578102</v>
      </c>
      <c r="I55" s="7">
        <f t="shared" si="67"/>
        <v>0.8585406970901106</v>
      </c>
      <c r="J55" s="7">
        <f t="shared" si="67"/>
        <v>0.85023759557086398</v>
      </c>
      <c r="K55" s="7">
        <f t="shared" si="67"/>
        <v>0.84372540807391261</v>
      </c>
      <c r="L55" s="7">
        <f t="shared" si="67"/>
        <v>0.94684580213240754</v>
      </c>
      <c r="M55" s="7">
        <f t="shared" si="67"/>
        <v>0.93456994778869751</v>
      </c>
      <c r="N55" s="7">
        <f t="shared" si="67"/>
        <v>0.92950278879988013</v>
      </c>
      <c r="O55" s="7">
        <f t="shared" si="67"/>
        <v>0.93417407581583611</v>
      </c>
      <c r="P55" s="7">
        <f t="shared" si="67"/>
        <v>0.91568561807709337</v>
      </c>
      <c r="Q55" s="7">
        <f t="shared" si="67"/>
        <v>0.83710813193446154</v>
      </c>
    </row>
    <row r="56" spans="1:17" x14ac:dyDescent="0.2">
      <c r="A56" t="s">
        <v>65</v>
      </c>
      <c r="B56">
        <f>(B$11*(1+B$21+B$26+B$27+B$28))*B$35</f>
        <v>56119.5</v>
      </c>
      <c r="C56">
        <f>(C$11*(1+C$21+C$26+C$27+C$28))*C$35</f>
        <v>55308.782122905024</v>
      </c>
      <c r="D56">
        <f>(D$11*(1+D$21+D$26+D$27+D$28))*D$35</f>
        <v>56427.322882545624</v>
      </c>
      <c r="E56">
        <f>(E$11*(1+E$21+E$26+E$27+E$28))*E$35</f>
        <v>54468.112701252234</v>
      </c>
      <c r="F56">
        <f>(F$11*(1+F$21+F$26+F$27+F$28))*F$35</f>
        <v>51781.760204081635</v>
      </c>
      <c r="G56">
        <f>(G$11*(1+G$21+G$26+G$27+G$28))*G$35</f>
        <v>50181.58220024722</v>
      </c>
      <c r="H56">
        <f>(H$11*(1+H$21+H$26+H$27+H$28))*H$35</f>
        <v>49183.769292283083</v>
      </c>
      <c r="I56">
        <f>(I$11*(1+I$21+I$26+I$27+I$28))*I$35</f>
        <v>48050.237109374997</v>
      </c>
      <c r="J56">
        <f>(J$11*(1+J$21+J$26+J$27+J$28))*J$35</f>
        <v>47585.534622823987</v>
      </c>
      <c r="K56">
        <f>(K$11*(1+K$21+K$26+K$27+K$28))*K$35</f>
        <v>47221.174458380839</v>
      </c>
      <c r="L56">
        <f>(L$11*(1+L$21+L$26+L$27+L$28))*L$35</f>
        <v>45928.649324036691</v>
      </c>
      <c r="M56">
        <f>(M$11*(1+M$21+M$26+M$27+M$28))*M$35</f>
        <v>45333.184457386349</v>
      </c>
      <c r="N56">
        <f>(N$11*(1+N$21+N$26+N$27+N$28))*N$35</f>
        <v>45087.391776315788</v>
      </c>
      <c r="O56">
        <f>(O$11*(1+O$21+O$26+O$27+O$28))*O$35</f>
        <v>45313.981895598765</v>
      </c>
      <c r="P56">
        <f>(P$11*(1+P$21+P$26+P$27+P$28))*P$35</f>
        <v>47134.568689180327</v>
      </c>
      <c r="Q56">
        <f>(Q$11*(1+Q$21+Q$26+Q$27+Q$28))*Q$35</f>
        <v>46480.311885982948</v>
      </c>
    </row>
    <row r="57" spans="1:17" x14ac:dyDescent="0.2">
      <c r="A57" t="s">
        <v>43</v>
      </c>
      <c r="B57" s="7">
        <f>B56/$B56</f>
        <v>1</v>
      </c>
      <c r="C57" s="7">
        <f t="shared" ref="C57:Q57" si="68">C56/$B56</f>
        <v>0.98555372237644712</v>
      </c>
      <c r="D57" s="7">
        <f t="shared" si="68"/>
        <v>1.0054851323077652</v>
      </c>
      <c r="E57" s="7">
        <f t="shared" si="68"/>
        <v>0.97057373464218732</v>
      </c>
      <c r="F57" s="7">
        <f t="shared" si="68"/>
        <v>0.92270530215133129</v>
      </c>
      <c r="G57" s="7">
        <f t="shared" si="68"/>
        <v>0.894191541269028</v>
      </c>
      <c r="H57" s="7">
        <f t="shared" si="68"/>
        <v>0.87641139518853661</v>
      </c>
      <c r="I57" s="7">
        <f t="shared" si="68"/>
        <v>0.85621285131505087</v>
      </c>
      <c r="J57" s="7">
        <f t="shared" si="68"/>
        <v>0.84793226281103695</v>
      </c>
      <c r="K57" s="7">
        <f t="shared" si="68"/>
        <v>0.84143968599828656</v>
      </c>
      <c r="L57" s="7">
        <f t="shared" si="68"/>
        <v>0.81840802794103107</v>
      </c>
      <c r="M57" s="7">
        <f t="shared" si="68"/>
        <v>0.80779736913882605</v>
      </c>
      <c r="N57" s="7">
        <f t="shared" si="68"/>
        <v>0.80341756031888711</v>
      </c>
      <c r="O57" s="7">
        <f t="shared" si="68"/>
        <v>0.80745519642189911</v>
      </c>
      <c r="P57" s="7">
        <f t="shared" si="68"/>
        <v>0.83989644756600335</v>
      </c>
      <c r="Q57" s="7">
        <f t="shared" si="68"/>
        <v>0.82823816830126695</v>
      </c>
    </row>
    <row r="59" spans="1:17" x14ac:dyDescent="0.2">
      <c r="A59" t="s">
        <v>70</v>
      </c>
      <c r="B59">
        <f>(B$4*(1+B$21+B$26+B$27+B$28))*B$33</f>
        <v>31578</v>
      </c>
      <c r="C59">
        <f t="shared" ref="C59:Q59" si="69">(C$4*(1+C$21+C$26+C$27+C$28))*C$33</f>
        <v>32793</v>
      </c>
      <c r="D59">
        <f t="shared" si="69"/>
        <v>33285</v>
      </c>
      <c r="E59">
        <f t="shared" si="69"/>
        <v>29662.941176470584</v>
      </c>
      <c r="F59">
        <f t="shared" si="69"/>
        <v>25213.499999999996</v>
      </c>
      <c r="G59">
        <f t="shared" si="69"/>
        <v>25213.499999999996</v>
      </c>
      <c r="H59">
        <f t="shared" si="69"/>
        <v>25465.499999999996</v>
      </c>
      <c r="I59">
        <f t="shared" si="69"/>
        <v>20372.399999999998</v>
      </c>
      <c r="J59">
        <f t="shared" si="69"/>
        <v>20372.399999999998</v>
      </c>
      <c r="K59">
        <f t="shared" si="69"/>
        <v>20575.8</v>
      </c>
      <c r="L59">
        <f t="shared" si="69"/>
        <v>17445.476999999999</v>
      </c>
      <c r="M59">
        <f t="shared" si="69"/>
        <v>21353.043599999997</v>
      </c>
      <c r="N59">
        <f t="shared" si="69"/>
        <v>21780.167399999995</v>
      </c>
      <c r="O59">
        <f t="shared" si="69"/>
        <v>22215.943799999997</v>
      </c>
      <c r="P59">
        <f t="shared" si="69"/>
        <v>22660.372800000001</v>
      </c>
      <c r="Q59">
        <f t="shared" si="69"/>
        <v>23113.454399999999</v>
      </c>
    </row>
    <row r="60" spans="1:17" x14ac:dyDescent="0.2">
      <c r="A60" t="s">
        <v>43</v>
      </c>
      <c r="B60" s="7">
        <f t="shared" ref="B60" si="70">B59/$B59</f>
        <v>1</v>
      </c>
      <c r="C60" s="7">
        <f t="shared" ref="C60" si="71">C59/$B59</f>
        <v>1.0384761542846286</v>
      </c>
      <c r="D60" s="7">
        <f t="shared" ref="D60" si="72">D59/$B59</f>
        <v>1.0540566216986509</v>
      </c>
      <c r="E60" s="7">
        <f t="shared" ref="E60" si="73">E59/$B59</f>
        <v>0.93935465122777195</v>
      </c>
      <c r="F60" s="7">
        <f t="shared" ref="F60" si="74">F59/$B59</f>
        <v>0.79845145354360614</v>
      </c>
      <c r="G60" s="7">
        <f t="shared" ref="G60" si="75">G59/$B59</f>
        <v>0.79845145354360614</v>
      </c>
      <c r="H60" s="7">
        <f t="shared" ref="H60" si="76">H59/$B59</f>
        <v>0.80643169295078843</v>
      </c>
      <c r="I60" s="7">
        <f t="shared" ref="I60" si="77">I59/$B59</f>
        <v>0.6451453543606307</v>
      </c>
      <c r="J60" s="7">
        <f t="shared" ref="J60" si="78">J59/$B59</f>
        <v>0.6451453543606307</v>
      </c>
      <c r="K60" s="7">
        <f t="shared" ref="K60" si="79">K59/$B59</f>
        <v>0.65158654759642787</v>
      </c>
      <c r="L60" s="7">
        <f t="shared" ref="L60" si="80">L59/$B59</f>
        <v>0.55245667870036097</v>
      </c>
      <c r="M60" s="7">
        <f t="shared" ref="M60" si="81">M59/$B59</f>
        <v>0.67619999999999991</v>
      </c>
      <c r="N60" s="7">
        <f t="shared" ref="N60" si="82">N59/$B59</f>
        <v>0.68972599277978319</v>
      </c>
      <c r="O60" s="7">
        <f t="shared" ref="O60" si="83">O59/$B59</f>
        <v>0.70352599277978334</v>
      </c>
      <c r="P60" s="7">
        <f t="shared" ref="P60" si="84">P59/$B59</f>
        <v>0.71760000000000002</v>
      </c>
      <c r="Q60" s="7">
        <f t="shared" ref="Q60" si="85">Q59/$B59</f>
        <v>0.73194801444043323</v>
      </c>
    </row>
    <row r="61" spans="1:17" x14ac:dyDescent="0.2">
      <c r="A61" t="s">
        <v>71</v>
      </c>
      <c r="B61">
        <f>(B$5*(1+B$21+B$26+B$27+B$28))*B$33</f>
        <v>39405</v>
      </c>
      <c r="C61">
        <f t="shared" ref="C61:Q61" si="86">(C$5*(1+C$21+C$26+C$27+C$28))*C$33</f>
        <v>40674</v>
      </c>
      <c r="D61">
        <f t="shared" si="86"/>
        <v>41284.5</v>
      </c>
      <c r="E61">
        <f t="shared" si="86"/>
        <v>36791.470588235286</v>
      </c>
      <c r="F61">
        <f t="shared" si="86"/>
        <v>31272.749999999996</v>
      </c>
      <c r="G61">
        <f t="shared" si="86"/>
        <v>31272.749999999996</v>
      </c>
      <c r="H61">
        <f t="shared" si="86"/>
        <v>31585.499999999996</v>
      </c>
      <c r="I61">
        <f t="shared" si="86"/>
        <v>25268.399999999998</v>
      </c>
      <c r="J61">
        <f t="shared" si="86"/>
        <v>25268.399999999998</v>
      </c>
      <c r="K61">
        <f t="shared" si="86"/>
        <v>25521.3</v>
      </c>
      <c r="L61">
        <f t="shared" si="86"/>
        <v>20192.677499999998</v>
      </c>
      <c r="M61">
        <f t="shared" si="86"/>
        <v>24716.545199999997</v>
      </c>
      <c r="N61">
        <f t="shared" si="86"/>
        <v>25210.529999999995</v>
      </c>
      <c r="O61">
        <f t="shared" si="86"/>
        <v>25714.740599999997</v>
      </c>
      <c r="P61">
        <f t="shared" si="86"/>
        <v>26229.177</v>
      </c>
      <c r="Q61">
        <f t="shared" si="86"/>
        <v>26753.839199999999</v>
      </c>
    </row>
    <row r="62" spans="1:17" x14ac:dyDescent="0.2">
      <c r="A62" t="s">
        <v>43</v>
      </c>
      <c r="B62" s="7">
        <f t="shared" ref="B62" si="87">B61/$B61</f>
        <v>1</v>
      </c>
      <c r="C62" s="7">
        <f t="shared" ref="C62" si="88">C61/$B61</f>
        <v>1.0322040350209365</v>
      </c>
      <c r="D62" s="7">
        <f t="shared" ref="D62" si="89">D61/$B61</f>
        <v>1.0476969927674153</v>
      </c>
      <c r="E62" s="7">
        <f t="shared" ref="E62" si="90">E61/$B61</f>
        <v>0.93367518305380759</v>
      </c>
      <c r="F62" s="7">
        <f t="shared" ref="F62" si="91">F61/$B61</f>
        <v>0.79362390559573648</v>
      </c>
      <c r="G62" s="7">
        <f t="shared" ref="G62" si="92">G61/$B61</f>
        <v>0.79362390559573648</v>
      </c>
      <c r="H62" s="7">
        <f t="shared" ref="H62" si="93">H61/$B61</f>
        <v>0.80156071564522258</v>
      </c>
      <c r="I62" s="7">
        <f t="shared" ref="I62" si="94">I61/$B61</f>
        <v>0.64124857251617806</v>
      </c>
      <c r="J62" s="7">
        <f t="shared" ref="J62" si="95">J61/$B61</f>
        <v>0.64124857251617806</v>
      </c>
      <c r="K62" s="7">
        <f t="shared" ref="K62" si="96">K61/$B61</f>
        <v>0.64766653977921584</v>
      </c>
      <c r="L62" s="7">
        <f t="shared" ref="L62" si="97">L61/$B61</f>
        <v>0.51243947468595352</v>
      </c>
      <c r="M62" s="7">
        <f t="shared" ref="M62" si="98">M61/$B61</f>
        <v>0.6272438827559953</v>
      </c>
      <c r="N62" s="7">
        <f t="shared" ref="N62" si="99">N61/$B61</f>
        <v>0.63977997716025869</v>
      </c>
      <c r="O62" s="7">
        <f t="shared" ref="O62" si="100">O61/$B61</f>
        <v>0.652575576703464</v>
      </c>
      <c r="P62" s="7">
        <f t="shared" ref="P62" si="101">P61/$B61</f>
        <v>0.66563068138561099</v>
      </c>
      <c r="Q62" s="7">
        <f t="shared" ref="Q62" si="102">Q61/$B61</f>
        <v>0.67894529120669966</v>
      </c>
    </row>
    <row r="63" spans="1:17" x14ac:dyDescent="0.2">
      <c r="A63" t="s">
        <v>72</v>
      </c>
      <c r="B63">
        <f>(B$6*(1+B$21+B$26+B$27+B$28))*B$33</f>
        <v>42177</v>
      </c>
      <c r="C63">
        <f t="shared" ref="C63:Q63" si="103">(C$6*(1+C$21+C$26+C$27+C$28))*C$33</f>
        <v>43464</v>
      </c>
      <c r="D63">
        <f t="shared" si="103"/>
        <v>44116.5</v>
      </c>
      <c r="E63">
        <f t="shared" si="103"/>
        <v>39315.44117647058</v>
      </c>
      <c r="F63">
        <f t="shared" si="103"/>
        <v>33418.124999999993</v>
      </c>
      <c r="G63">
        <f t="shared" si="103"/>
        <v>33418.124999999993</v>
      </c>
      <c r="H63">
        <f t="shared" si="103"/>
        <v>33752.249999999993</v>
      </c>
      <c r="I63">
        <f t="shared" si="103"/>
        <v>27001.8</v>
      </c>
      <c r="J63">
        <f t="shared" si="103"/>
        <v>27001.8</v>
      </c>
      <c r="K63">
        <f t="shared" si="103"/>
        <v>27271.8</v>
      </c>
      <c r="L63">
        <f t="shared" si="103"/>
        <v>23900.1855</v>
      </c>
      <c r="M63">
        <f t="shared" si="103"/>
        <v>29254.440599999998</v>
      </c>
      <c r="N63">
        <f t="shared" si="103"/>
        <v>29839.670999999995</v>
      </c>
      <c r="O63">
        <f t="shared" si="103"/>
        <v>30436.700399999994</v>
      </c>
      <c r="P63">
        <f t="shared" si="103"/>
        <v>31044.742200000001</v>
      </c>
      <c r="Q63">
        <f t="shared" si="103"/>
        <v>31666.156199999998</v>
      </c>
    </row>
    <row r="64" spans="1:17" x14ac:dyDescent="0.2">
      <c r="A64" t="s">
        <v>43</v>
      </c>
      <c r="B64" s="7">
        <f>B63/$B63</f>
        <v>1</v>
      </c>
      <c r="C64" s="7">
        <f t="shared" ref="C64:Q64" si="104">C63/$B63</f>
        <v>1.0305142613272638</v>
      </c>
      <c r="D64" s="7">
        <f t="shared" si="104"/>
        <v>1.0459847784337435</v>
      </c>
      <c r="E64" s="7">
        <f t="shared" si="104"/>
        <v>0.93215357129408394</v>
      </c>
      <c r="F64" s="7">
        <f t="shared" si="104"/>
        <v>0.79233053559997135</v>
      </c>
      <c r="G64" s="7">
        <f t="shared" si="104"/>
        <v>0.79233053559997135</v>
      </c>
      <c r="H64" s="7">
        <f t="shared" si="104"/>
        <v>0.8002525072907033</v>
      </c>
      <c r="I64" s="7">
        <f t="shared" si="104"/>
        <v>0.6402020058325627</v>
      </c>
      <c r="J64" s="7">
        <f t="shared" si="104"/>
        <v>0.6402020058325627</v>
      </c>
      <c r="K64" s="7">
        <f t="shared" si="104"/>
        <v>0.64660359911800269</v>
      </c>
      <c r="L64" s="7">
        <f t="shared" si="104"/>
        <v>0.56666395191692154</v>
      </c>
      <c r="M64" s="7">
        <f t="shared" si="104"/>
        <v>0.6936112241268938</v>
      </c>
      <c r="N64" s="7">
        <f t="shared" si="104"/>
        <v>0.70748680560495047</v>
      </c>
      <c r="O64" s="7">
        <f t="shared" si="104"/>
        <v>0.72164213670958088</v>
      </c>
      <c r="P64" s="7">
        <f t="shared" si="104"/>
        <v>0.73605856746568032</v>
      </c>
      <c r="Q64" s="7">
        <f t="shared" si="104"/>
        <v>0.75079204779856312</v>
      </c>
    </row>
    <row r="65" spans="1:17" x14ac:dyDescent="0.2">
      <c r="A65" t="s">
        <v>73</v>
      </c>
      <c r="B65">
        <f>(B$8*(1+B$21+B$26+B$27+B$28))*B$33</f>
        <v>48507</v>
      </c>
      <c r="C65">
        <f t="shared" ref="C65:Q65" si="105">(C$8*(1+C$21+C$26+C$27+C$28))*C$33</f>
        <v>49839</v>
      </c>
      <c r="D65">
        <f t="shared" si="105"/>
        <v>50586</v>
      </c>
      <c r="E65">
        <f t="shared" si="105"/>
        <v>45080.735294117643</v>
      </c>
      <c r="F65">
        <f t="shared" si="105"/>
        <v>38318.624999999993</v>
      </c>
      <c r="G65">
        <f t="shared" si="105"/>
        <v>38318.624999999993</v>
      </c>
      <c r="H65">
        <f t="shared" si="105"/>
        <v>38702.249999999993</v>
      </c>
      <c r="I65">
        <f t="shared" si="105"/>
        <v>30961.8</v>
      </c>
      <c r="J65">
        <f t="shared" si="105"/>
        <v>30961.8</v>
      </c>
      <c r="K65">
        <f t="shared" si="105"/>
        <v>31271.399999999998</v>
      </c>
      <c r="L65">
        <f t="shared" si="105"/>
        <v>30289.343999999997</v>
      </c>
      <c r="M65">
        <f t="shared" si="105"/>
        <v>37074.031199999998</v>
      </c>
      <c r="N65">
        <f t="shared" si="105"/>
        <v>37815.794999999998</v>
      </c>
      <c r="O65">
        <f t="shared" si="105"/>
        <v>38571.717599999996</v>
      </c>
      <c r="P65">
        <f t="shared" si="105"/>
        <v>39343.372199999998</v>
      </c>
      <c r="Q65">
        <f t="shared" si="105"/>
        <v>40129.972199999997</v>
      </c>
    </row>
    <row r="66" spans="1:17" x14ac:dyDescent="0.2">
      <c r="A66" t="s">
        <v>43</v>
      </c>
      <c r="B66" s="7">
        <f>B65/$B65</f>
        <v>1</v>
      </c>
      <c r="C66" s="7">
        <f t="shared" ref="C66:Q66" si="106">C65/$B65</f>
        <v>1.0274599542334095</v>
      </c>
      <c r="D66" s="7">
        <f t="shared" si="106"/>
        <v>1.0428597934318757</v>
      </c>
      <c r="E66" s="7">
        <f t="shared" si="106"/>
        <v>0.92936556155024308</v>
      </c>
      <c r="F66" s="7">
        <f t="shared" si="106"/>
        <v>0.78996072731770661</v>
      </c>
      <c r="G66" s="7">
        <f t="shared" si="106"/>
        <v>0.78996072731770661</v>
      </c>
      <c r="H66" s="7">
        <f t="shared" si="106"/>
        <v>0.79786937967715987</v>
      </c>
      <c r="I66" s="7">
        <f t="shared" si="106"/>
        <v>0.63829550374172794</v>
      </c>
      <c r="J66" s="7">
        <f t="shared" si="106"/>
        <v>0.63829550374172794</v>
      </c>
      <c r="K66" s="7">
        <f t="shared" si="106"/>
        <v>0.64467808769868262</v>
      </c>
      <c r="L66" s="7">
        <f t="shared" si="106"/>
        <v>0.6244324324324324</v>
      </c>
      <c r="M66" s="7">
        <f t="shared" si="106"/>
        <v>0.76430270270270262</v>
      </c>
      <c r="N66" s="7">
        <f t="shared" si="106"/>
        <v>0.77959459459459457</v>
      </c>
      <c r="O66" s="7">
        <f t="shared" si="106"/>
        <v>0.79517837837837835</v>
      </c>
      <c r="P66" s="7">
        <f t="shared" si="106"/>
        <v>0.8110864864864864</v>
      </c>
      <c r="Q66" s="7">
        <f t="shared" si="106"/>
        <v>0.82730270270270267</v>
      </c>
    </row>
    <row r="67" spans="1:17" x14ac:dyDescent="0.2">
      <c r="A67" t="s">
        <v>74</v>
      </c>
      <c r="B67">
        <f>(B$11*(1+B$21+B$26+B$27+B$28))*B$33</f>
        <v>56119.5</v>
      </c>
      <c r="C67">
        <f t="shared" ref="C67:Q67" si="107">(C$11*(1+C$21+C$26+C$27+C$28))*C$33</f>
        <v>57504</v>
      </c>
      <c r="D67">
        <f t="shared" si="107"/>
        <v>58366.5</v>
      </c>
      <c r="E67">
        <f t="shared" si="107"/>
        <v>52014.70588235293</v>
      </c>
      <c r="F67">
        <f t="shared" si="107"/>
        <v>44212.499999999993</v>
      </c>
      <c r="G67">
        <f t="shared" si="107"/>
        <v>44212.499999999993</v>
      </c>
      <c r="H67">
        <f t="shared" si="107"/>
        <v>44654.624999999993</v>
      </c>
      <c r="I67">
        <f t="shared" si="107"/>
        <v>35723.699999999997</v>
      </c>
      <c r="J67">
        <f t="shared" si="107"/>
        <v>35723.699999999997</v>
      </c>
      <c r="K67">
        <f t="shared" si="107"/>
        <v>36081</v>
      </c>
      <c r="L67">
        <f t="shared" si="107"/>
        <v>30289.343999999997</v>
      </c>
      <c r="M67">
        <f t="shared" si="107"/>
        <v>37074.031199999998</v>
      </c>
      <c r="N67">
        <f t="shared" si="107"/>
        <v>37815.794999999998</v>
      </c>
      <c r="O67">
        <f t="shared" si="107"/>
        <v>38571.717599999996</v>
      </c>
      <c r="P67">
        <f t="shared" si="107"/>
        <v>41750.368199999997</v>
      </c>
      <c r="Q67">
        <f t="shared" si="107"/>
        <v>45935.866799999996</v>
      </c>
    </row>
    <row r="68" spans="1:17" x14ac:dyDescent="0.2">
      <c r="A68" t="s">
        <v>43</v>
      </c>
      <c r="B68" s="7">
        <f>B67/$B67</f>
        <v>1</v>
      </c>
      <c r="C68" s="7">
        <f t="shared" ref="C68:Q68" si="108">C67/$B67</f>
        <v>1.0246705690535376</v>
      </c>
      <c r="D68" s="7">
        <f t="shared" si="108"/>
        <v>1.0400395584422526</v>
      </c>
      <c r="E68" s="7">
        <f t="shared" si="108"/>
        <v>0.92685618871074993</v>
      </c>
      <c r="F68" s="7">
        <f t="shared" si="108"/>
        <v>0.78782776040413749</v>
      </c>
      <c r="G68" s="7">
        <f t="shared" si="108"/>
        <v>0.78782776040413749</v>
      </c>
      <c r="H68" s="7">
        <f t="shared" si="108"/>
        <v>0.79570603800817885</v>
      </c>
      <c r="I68" s="7">
        <f t="shared" si="108"/>
        <v>0.6365648304065431</v>
      </c>
      <c r="J68" s="7">
        <f t="shared" si="108"/>
        <v>0.6365648304065431</v>
      </c>
      <c r="K68" s="7">
        <f t="shared" si="108"/>
        <v>0.64293160131505089</v>
      </c>
      <c r="L68" s="7">
        <f t="shared" si="108"/>
        <v>0.53972939887204974</v>
      </c>
      <c r="M68" s="7">
        <f t="shared" si="108"/>
        <v>0.66062654157645739</v>
      </c>
      <c r="N68" s="7">
        <f t="shared" si="108"/>
        <v>0.67384411835458258</v>
      </c>
      <c r="O68" s="7">
        <f t="shared" si="108"/>
        <v>0.68731399246251301</v>
      </c>
      <c r="P68" s="7">
        <f t="shared" si="108"/>
        <v>0.74395474300376874</v>
      </c>
      <c r="Q68" s="7">
        <f t="shared" si="108"/>
        <v>0.81853663699783485</v>
      </c>
    </row>
  </sheetData>
  <conditionalFormatting sqref="A38:XFD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:XFD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2:XFD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:XFD4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:Q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Q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Q5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Q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Q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Q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Q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Q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Q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Q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Q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49B62-7879-234B-B120-C29E3B50C1C2}">
  <dimension ref="A1:Q11"/>
  <sheetViews>
    <sheetView workbookViewId="0"/>
  </sheetViews>
  <sheetFormatPr baseColWidth="10" defaultRowHeight="16" x14ac:dyDescent="0.2"/>
  <sheetData>
    <row r="1" spans="1:17" x14ac:dyDescent="0.2">
      <c r="A1" s="14" t="s">
        <v>66</v>
      </c>
      <c r="B1" s="14">
        <v>2007</v>
      </c>
      <c r="C1" s="14">
        <v>2008</v>
      </c>
      <c r="D1" s="14">
        <v>2009</v>
      </c>
      <c r="E1" s="14">
        <v>2010</v>
      </c>
      <c r="F1" s="14">
        <v>2011</v>
      </c>
      <c r="G1" s="14">
        <v>2012</v>
      </c>
      <c r="H1" s="14">
        <v>2013</v>
      </c>
      <c r="I1" s="14">
        <v>2014</v>
      </c>
      <c r="J1" s="14">
        <v>2015</v>
      </c>
      <c r="K1" s="14">
        <v>2016</v>
      </c>
      <c r="L1" s="14">
        <v>2017</v>
      </c>
      <c r="M1" s="14">
        <v>2018</v>
      </c>
      <c r="N1" s="14">
        <v>2019</v>
      </c>
      <c r="O1" s="14">
        <v>2020</v>
      </c>
      <c r="P1" s="14">
        <v>2021</v>
      </c>
      <c r="Q1" s="14">
        <v>2022</v>
      </c>
    </row>
    <row r="2" spans="1:17" x14ac:dyDescent="0.2">
      <c r="A2" s="14" t="s">
        <v>0</v>
      </c>
      <c r="B2">
        <v>21052</v>
      </c>
      <c r="C2">
        <v>21862</v>
      </c>
      <c r="D2">
        <v>22190</v>
      </c>
      <c r="E2">
        <v>22412</v>
      </c>
      <c r="F2">
        <v>22412</v>
      </c>
      <c r="G2">
        <v>22412</v>
      </c>
      <c r="H2">
        <v>22636</v>
      </c>
      <c r="I2">
        <v>22636</v>
      </c>
      <c r="J2">
        <v>22636</v>
      </c>
      <c r="K2">
        <v>22862</v>
      </c>
      <c r="L2" s="13">
        <v>26614</v>
      </c>
      <c r="M2" s="13">
        <v>27146</v>
      </c>
      <c r="N2" s="13">
        <v>27689</v>
      </c>
      <c r="O2" s="13">
        <v>28243</v>
      </c>
      <c r="P2" s="13">
        <v>28808</v>
      </c>
      <c r="Q2" s="13">
        <v>29384</v>
      </c>
    </row>
    <row r="3" spans="1:17" x14ac:dyDescent="0.2">
      <c r="A3" s="14" t="s">
        <v>1</v>
      </c>
      <c r="B3">
        <v>26270</v>
      </c>
      <c r="C3">
        <v>27116</v>
      </c>
      <c r="D3">
        <v>27523</v>
      </c>
      <c r="E3">
        <v>27798</v>
      </c>
      <c r="F3">
        <v>27798</v>
      </c>
      <c r="G3">
        <v>27798</v>
      </c>
      <c r="H3">
        <v>28076</v>
      </c>
      <c r="I3">
        <v>28076</v>
      </c>
      <c r="J3">
        <v>28076</v>
      </c>
      <c r="K3">
        <v>28357</v>
      </c>
      <c r="L3" s="13">
        <v>30805</v>
      </c>
      <c r="M3" s="13">
        <v>31422</v>
      </c>
      <c r="N3" s="13">
        <v>32050</v>
      </c>
      <c r="O3" s="13">
        <v>32691</v>
      </c>
      <c r="P3" s="13">
        <v>33345</v>
      </c>
      <c r="Q3" s="13">
        <v>34012</v>
      </c>
    </row>
    <row r="4" spans="1:17" x14ac:dyDescent="0.2">
      <c r="A4" s="14" t="s">
        <v>2</v>
      </c>
      <c r="B4">
        <v>28118</v>
      </c>
      <c r="C4">
        <v>28976</v>
      </c>
      <c r="D4">
        <v>29411</v>
      </c>
      <c r="E4">
        <v>29705</v>
      </c>
      <c r="F4">
        <v>29705</v>
      </c>
      <c r="G4">
        <v>29705</v>
      </c>
      <c r="H4">
        <v>30002</v>
      </c>
      <c r="I4">
        <v>30002</v>
      </c>
      <c r="J4">
        <v>30002</v>
      </c>
      <c r="K4">
        <v>30302</v>
      </c>
      <c r="L4" s="13">
        <v>36461</v>
      </c>
      <c r="M4" s="13">
        <v>37191</v>
      </c>
      <c r="N4" s="13">
        <v>37935</v>
      </c>
      <c r="O4" s="13">
        <v>38694</v>
      </c>
      <c r="P4" s="13">
        <v>39467</v>
      </c>
      <c r="Q4" s="13">
        <v>40257</v>
      </c>
    </row>
    <row r="5" spans="1:17" x14ac:dyDescent="0.2">
      <c r="A5" s="14" t="s">
        <v>3</v>
      </c>
      <c r="B5">
        <v>29879</v>
      </c>
      <c r="C5">
        <v>30749</v>
      </c>
      <c r="D5">
        <v>31211</v>
      </c>
      <c r="E5">
        <v>31523</v>
      </c>
      <c r="F5">
        <v>31523</v>
      </c>
      <c r="G5">
        <v>31523</v>
      </c>
      <c r="H5">
        <v>31838</v>
      </c>
      <c r="I5">
        <v>31838</v>
      </c>
      <c r="J5">
        <v>31838</v>
      </c>
      <c r="K5">
        <v>32156</v>
      </c>
      <c r="L5" s="13">
        <v>36461</v>
      </c>
      <c r="M5" s="13">
        <v>37191</v>
      </c>
      <c r="N5" s="13">
        <v>37935</v>
      </c>
      <c r="O5" s="13">
        <v>38694</v>
      </c>
      <c r="P5" s="13">
        <v>39467</v>
      </c>
      <c r="Q5" s="13">
        <v>40257</v>
      </c>
    </row>
    <row r="6" spans="1:17" x14ac:dyDescent="0.2">
      <c r="A6" s="14" t="s">
        <v>4</v>
      </c>
      <c r="B6">
        <v>32338</v>
      </c>
      <c r="C6">
        <v>33226</v>
      </c>
      <c r="D6">
        <v>33724</v>
      </c>
      <c r="E6">
        <v>34061</v>
      </c>
      <c r="F6">
        <v>34061</v>
      </c>
      <c r="G6">
        <v>34061</v>
      </c>
      <c r="H6">
        <v>34402</v>
      </c>
      <c r="I6">
        <v>34402</v>
      </c>
      <c r="J6">
        <v>34402</v>
      </c>
      <c r="K6">
        <v>34746</v>
      </c>
      <c r="L6" s="15">
        <v>46208</v>
      </c>
      <c r="M6" s="15">
        <v>47132</v>
      </c>
      <c r="N6" s="15">
        <v>48075</v>
      </c>
      <c r="O6" s="15">
        <v>49036</v>
      </c>
      <c r="P6" s="15">
        <v>50017</v>
      </c>
      <c r="Q6" s="15">
        <v>51017</v>
      </c>
    </row>
    <row r="7" spans="1:17" x14ac:dyDescent="0.2">
      <c r="A7" s="14" t="s">
        <v>5</v>
      </c>
      <c r="B7">
        <v>33825</v>
      </c>
      <c r="C7">
        <v>34723</v>
      </c>
      <c r="D7">
        <v>35244</v>
      </c>
      <c r="E7">
        <v>35596</v>
      </c>
      <c r="F7">
        <v>35596</v>
      </c>
      <c r="G7">
        <v>35596</v>
      </c>
      <c r="H7">
        <v>35952</v>
      </c>
      <c r="I7">
        <v>35952</v>
      </c>
      <c r="J7">
        <v>35952</v>
      </c>
      <c r="K7">
        <v>36312</v>
      </c>
      <c r="L7" s="15">
        <v>46208</v>
      </c>
      <c r="M7" s="15">
        <v>47132</v>
      </c>
      <c r="N7" s="15">
        <v>48075</v>
      </c>
      <c r="O7" s="15">
        <v>49036</v>
      </c>
      <c r="P7" s="15">
        <v>50017</v>
      </c>
      <c r="Q7" s="15">
        <v>51017</v>
      </c>
    </row>
    <row r="8" spans="1:17" x14ac:dyDescent="0.2">
      <c r="A8" s="14" t="s">
        <v>6</v>
      </c>
      <c r="B8">
        <v>35619</v>
      </c>
      <c r="C8">
        <v>36529</v>
      </c>
      <c r="D8">
        <v>37077</v>
      </c>
      <c r="E8">
        <v>37448</v>
      </c>
      <c r="F8">
        <v>37448</v>
      </c>
      <c r="G8">
        <v>37448</v>
      </c>
      <c r="H8">
        <v>37822</v>
      </c>
      <c r="I8">
        <v>37822</v>
      </c>
      <c r="J8">
        <v>37822</v>
      </c>
      <c r="K8">
        <v>38200</v>
      </c>
      <c r="L8" s="15">
        <v>46208</v>
      </c>
      <c r="M8" s="15">
        <v>47132</v>
      </c>
      <c r="N8" s="15">
        <v>48075</v>
      </c>
      <c r="O8" s="15">
        <v>49036</v>
      </c>
      <c r="P8" s="15">
        <v>50017</v>
      </c>
      <c r="Q8" s="15">
        <v>51017</v>
      </c>
    </row>
    <row r="9" spans="1:17" x14ac:dyDescent="0.2">
      <c r="A9" s="14" t="s">
        <v>7</v>
      </c>
      <c r="B9">
        <v>37413</v>
      </c>
      <c r="C9">
        <v>38336</v>
      </c>
      <c r="D9">
        <v>38911</v>
      </c>
      <c r="E9">
        <v>39300</v>
      </c>
      <c r="F9">
        <v>39300</v>
      </c>
      <c r="G9">
        <v>39300</v>
      </c>
      <c r="H9">
        <v>39693</v>
      </c>
      <c r="I9">
        <v>39693</v>
      </c>
      <c r="J9">
        <v>39693</v>
      </c>
      <c r="K9">
        <v>40090</v>
      </c>
      <c r="L9" s="15">
        <v>46208</v>
      </c>
      <c r="M9" s="15">
        <v>47132</v>
      </c>
      <c r="N9" s="15">
        <v>48075</v>
      </c>
      <c r="O9" s="15">
        <v>49036</v>
      </c>
      <c r="P9" s="15">
        <v>53077</v>
      </c>
      <c r="Q9" s="15">
        <v>58398</v>
      </c>
    </row>
    <row r="10" spans="1:17" x14ac:dyDescent="0.2">
      <c r="A10" s="14" t="s">
        <v>8</v>
      </c>
      <c r="B10">
        <v>39207</v>
      </c>
      <c r="C10">
        <v>40143</v>
      </c>
      <c r="D10">
        <v>40745</v>
      </c>
      <c r="E10">
        <v>41152</v>
      </c>
      <c r="F10">
        <v>41152</v>
      </c>
      <c r="G10">
        <v>41152</v>
      </c>
      <c r="H10">
        <v>41564</v>
      </c>
      <c r="I10">
        <v>41564</v>
      </c>
      <c r="J10">
        <v>41564</v>
      </c>
      <c r="K10">
        <v>41979</v>
      </c>
      <c r="L10" s="15">
        <v>46208</v>
      </c>
      <c r="M10" s="15">
        <v>47132</v>
      </c>
      <c r="N10" s="15">
        <v>48075</v>
      </c>
      <c r="O10" s="15">
        <v>49036</v>
      </c>
      <c r="P10" s="15">
        <v>53077</v>
      </c>
      <c r="Q10" s="15">
        <v>58398</v>
      </c>
    </row>
    <row r="11" spans="1:17" x14ac:dyDescent="0.2">
      <c r="A11" s="14" t="s">
        <v>9</v>
      </c>
      <c r="B11">
        <v>41001</v>
      </c>
      <c r="C11">
        <v>41948</v>
      </c>
      <c r="D11">
        <v>42578</v>
      </c>
      <c r="E11">
        <v>43003</v>
      </c>
      <c r="F11">
        <v>43003</v>
      </c>
      <c r="G11">
        <v>43003</v>
      </c>
      <c r="H11">
        <v>43434</v>
      </c>
      <c r="I11">
        <v>43434</v>
      </c>
      <c r="J11">
        <v>43434</v>
      </c>
      <c r="K11">
        <v>43868</v>
      </c>
      <c r="L11" s="15">
        <v>46208</v>
      </c>
      <c r="M11" s="15">
        <v>47132</v>
      </c>
      <c r="N11" s="15">
        <v>48075</v>
      </c>
      <c r="O11" s="15">
        <v>49036</v>
      </c>
      <c r="P11" s="15">
        <v>53077</v>
      </c>
      <c r="Q11" s="15">
        <v>58398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7C1E-F61E-BA4F-957C-9E9DEBB019CF}">
  <dimension ref="A1:Q6"/>
  <sheetViews>
    <sheetView workbookViewId="0">
      <selection sqref="A1:XFD1"/>
    </sheetView>
  </sheetViews>
  <sheetFormatPr baseColWidth="10" defaultRowHeight="16" x14ac:dyDescent="0.2"/>
  <cols>
    <col min="1" max="1" width="19.1640625" bestFit="1" customWidth="1"/>
  </cols>
  <sheetData>
    <row r="1" spans="1:17" x14ac:dyDescent="0.2">
      <c r="A1" s="14" t="s">
        <v>67</v>
      </c>
      <c r="B1" s="14">
        <v>2007</v>
      </c>
      <c r="C1" s="14">
        <v>2008</v>
      </c>
      <c r="D1" s="14">
        <v>2009</v>
      </c>
      <c r="E1" s="14">
        <v>2010</v>
      </c>
      <c r="F1" s="14">
        <v>2011</v>
      </c>
      <c r="G1" s="14">
        <v>2012</v>
      </c>
      <c r="H1" s="14">
        <v>2013</v>
      </c>
      <c r="I1" s="14">
        <v>2014</v>
      </c>
      <c r="J1" s="14">
        <v>2015</v>
      </c>
      <c r="K1" s="14">
        <v>2016</v>
      </c>
      <c r="L1" s="14">
        <v>2017</v>
      </c>
      <c r="M1" s="14">
        <v>2018</v>
      </c>
      <c r="N1" s="14">
        <v>2019</v>
      </c>
      <c r="O1" s="14">
        <v>2020</v>
      </c>
      <c r="P1" s="14">
        <v>2021</v>
      </c>
      <c r="Q1" s="14">
        <v>2022</v>
      </c>
    </row>
    <row r="2" spans="1:17" x14ac:dyDescent="0.2">
      <c r="A2" s="14" t="s">
        <v>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6">
        <v>2130</v>
      </c>
      <c r="M2" s="16">
        <v>2172</v>
      </c>
      <c r="N2" s="16">
        <v>2216</v>
      </c>
      <c r="O2" s="16">
        <v>2260</v>
      </c>
      <c r="P2" s="16">
        <v>2305</v>
      </c>
      <c r="Q2" s="16">
        <v>2351</v>
      </c>
    </row>
    <row r="3" spans="1:17" x14ac:dyDescent="0.2">
      <c r="A3" s="14" t="s">
        <v>53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6">
        <v>2465</v>
      </c>
      <c r="M3" s="16">
        <v>2514</v>
      </c>
      <c r="N3" s="16">
        <v>2564</v>
      </c>
      <c r="O3" s="16">
        <v>2616</v>
      </c>
      <c r="P3" s="16">
        <v>2668</v>
      </c>
      <c r="Q3" s="16">
        <v>2721</v>
      </c>
    </row>
    <row r="4" spans="1:17" x14ac:dyDescent="0.2">
      <c r="A4" s="14" t="s">
        <v>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6">
        <v>2917</v>
      </c>
      <c r="M4" s="16">
        <v>2976</v>
      </c>
      <c r="N4" s="16">
        <v>3035</v>
      </c>
      <c r="O4" s="16">
        <v>3096</v>
      </c>
      <c r="P4" s="15">
        <v>3158</v>
      </c>
      <c r="Q4" s="15">
        <v>3221</v>
      </c>
    </row>
    <row r="5" spans="1:17" x14ac:dyDescent="0.2">
      <c r="A5" s="14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16">
        <v>3697</v>
      </c>
      <c r="M5" s="16">
        <v>3771</v>
      </c>
      <c r="N5" s="16">
        <v>3846</v>
      </c>
      <c r="O5" s="16">
        <v>3923</v>
      </c>
      <c r="P5" s="15">
        <v>4002</v>
      </c>
      <c r="Q5" s="15">
        <v>4082</v>
      </c>
    </row>
    <row r="6" spans="1:17" x14ac:dyDescent="0.2">
      <c r="A6" s="14" t="s">
        <v>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16">
        <v>3697</v>
      </c>
      <c r="M6" s="16">
        <v>3771</v>
      </c>
      <c r="N6" s="16">
        <v>3846</v>
      </c>
      <c r="O6" s="16">
        <v>3923</v>
      </c>
      <c r="P6" s="15">
        <v>4247</v>
      </c>
      <c r="Q6" s="15">
        <v>4672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0418-4F28-FA43-96AE-D726FA4ADFA3}">
  <dimension ref="A1:Q6"/>
  <sheetViews>
    <sheetView workbookViewId="0">
      <selection activeCell="D17" sqref="D17"/>
    </sheetView>
  </sheetViews>
  <sheetFormatPr baseColWidth="10" defaultRowHeight="16" x14ac:dyDescent="0.2"/>
  <cols>
    <col min="1" max="1" width="12.33203125" bestFit="1" customWidth="1"/>
  </cols>
  <sheetData>
    <row r="1" spans="1:17" x14ac:dyDescent="0.2">
      <c r="A1" s="14" t="s">
        <v>68</v>
      </c>
      <c r="B1" s="14">
        <v>2007</v>
      </c>
      <c r="C1" s="14">
        <v>2008</v>
      </c>
      <c r="D1" s="14">
        <v>2009</v>
      </c>
      <c r="E1" s="14">
        <v>2010</v>
      </c>
      <c r="F1" s="14">
        <v>2011</v>
      </c>
      <c r="G1" s="14">
        <v>2012</v>
      </c>
      <c r="H1" s="14">
        <v>2013</v>
      </c>
      <c r="I1" s="14">
        <v>2014</v>
      </c>
      <c r="J1" s="14">
        <v>2015</v>
      </c>
      <c r="K1" s="14">
        <v>2016</v>
      </c>
      <c r="L1" s="14">
        <v>2017</v>
      </c>
      <c r="M1" s="14">
        <v>2018</v>
      </c>
      <c r="N1" s="14">
        <v>2019</v>
      </c>
      <c r="O1" s="14">
        <v>2020</v>
      </c>
      <c r="P1" s="14">
        <v>2021</v>
      </c>
      <c r="Q1" s="14">
        <v>2022</v>
      </c>
    </row>
    <row r="2" spans="1:17" x14ac:dyDescent="0.2">
      <c r="A2" s="14" t="s">
        <v>10</v>
      </c>
      <c r="B2">
        <v>0.15</v>
      </c>
      <c r="C2">
        <v>0.15</v>
      </c>
      <c r="D2">
        <v>0.15</v>
      </c>
      <c r="E2">
        <v>0.17</v>
      </c>
      <c r="F2">
        <v>0.2</v>
      </c>
      <c r="G2">
        <v>0.2</v>
      </c>
      <c r="H2">
        <v>0.2</v>
      </c>
      <c r="I2">
        <v>0.25</v>
      </c>
      <c r="J2">
        <v>0.25</v>
      </c>
      <c r="K2">
        <v>0.25</v>
      </c>
      <c r="L2">
        <v>0.3</v>
      </c>
      <c r="M2">
        <v>0.25</v>
      </c>
      <c r="N2">
        <v>0.25</v>
      </c>
      <c r="O2">
        <v>0.25</v>
      </c>
      <c r="P2">
        <v>0.25</v>
      </c>
      <c r="Q2">
        <v>0.25</v>
      </c>
    </row>
    <row r="3" spans="1:17" x14ac:dyDescent="0.2">
      <c r="A3" s="14" t="s">
        <v>17</v>
      </c>
      <c r="B3" s="6">
        <v>81.8</v>
      </c>
      <c r="C3" s="6">
        <v>84.7</v>
      </c>
      <c r="D3" s="6">
        <v>86.6</v>
      </c>
      <c r="E3" s="6">
        <v>89.4</v>
      </c>
      <c r="F3" s="6">
        <v>93.4</v>
      </c>
      <c r="G3" s="6">
        <v>96.1</v>
      </c>
      <c r="H3" s="6">
        <v>98.5</v>
      </c>
      <c r="I3" s="6">
        <v>100</v>
      </c>
      <c r="J3" s="6">
        <v>100</v>
      </c>
      <c r="K3" s="6">
        <v>100.7</v>
      </c>
      <c r="L3" s="6">
        <v>103.4</v>
      </c>
      <c r="M3" s="6">
        <v>105.9</v>
      </c>
      <c r="N3" s="6">
        <v>107.8</v>
      </c>
      <c r="O3" s="6">
        <v>108.7</v>
      </c>
      <c r="P3" s="6">
        <v>111.6</v>
      </c>
      <c r="Q3" s="6">
        <v>121.7</v>
      </c>
    </row>
    <row r="4" spans="1:17" x14ac:dyDescent="0.2">
      <c r="A4" s="14" t="s">
        <v>18</v>
      </c>
      <c r="B4" s="6">
        <v>206.6</v>
      </c>
      <c r="C4" s="6">
        <v>214.8</v>
      </c>
      <c r="D4" s="6">
        <v>213.7</v>
      </c>
      <c r="E4" s="6">
        <v>223.6</v>
      </c>
      <c r="F4" s="6">
        <v>235.2</v>
      </c>
      <c r="G4" s="6">
        <v>242.7</v>
      </c>
      <c r="H4" s="6">
        <v>250.1</v>
      </c>
      <c r="I4" s="6">
        <v>256</v>
      </c>
      <c r="J4" s="6">
        <v>258.5</v>
      </c>
      <c r="K4" s="6">
        <v>263.10000000000002</v>
      </c>
      <c r="L4" s="6">
        <v>272.5</v>
      </c>
      <c r="M4" s="6">
        <v>281.60000000000002</v>
      </c>
      <c r="N4" s="6">
        <v>288.8</v>
      </c>
      <c r="O4" s="6">
        <v>293.10000000000002</v>
      </c>
      <c r="P4" s="6">
        <v>305</v>
      </c>
      <c r="Q4" s="6">
        <v>340.3</v>
      </c>
    </row>
    <row r="5" spans="1:17" x14ac:dyDescent="0.2">
      <c r="A5" s="14" t="s">
        <v>47</v>
      </c>
      <c r="B5">
        <f>$B$3/B3</f>
        <v>1</v>
      </c>
      <c r="C5">
        <f t="shared" ref="C5:Q5" si="0">$B$3/C3</f>
        <v>0.96576151121605658</v>
      </c>
      <c r="D5">
        <f t="shared" si="0"/>
        <v>0.94457274826789839</v>
      </c>
      <c r="E5">
        <f t="shared" si="0"/>
        <v>0.91498881431767332</v>
      </c>
      <c r="F5">
        <f t="shared" si="0"/>
        <v>0.87580299785867233</v>
      </c>
      <c r="G5">
        <f t="shared" si="0"/>
        <v>0.85119667013527578</v>
      </c>
      <c r="H5">
        <f t="shared" si="0"/>
        <v>0.8304568527918782</v>
      </c>
      <c r="I5">
        <f t="shared" si="0"/>
        <v>0.81799999999999995</v>
      </c>
      <c r="J5">
        <f t="shared" si="0"/>
        <v>0.81799999999999995</v>
      </c>
      <c r="K5">
        <f t="shared" si="0"/>
        <v>0.81231380337636538</v>
      </c>
      <c r="L5">
        <f t="shared" si="0"/>
        <v>0.79110251450676972</v>
      </c>
      <c r="M5">
        <f t="shared" si="0"/>
        <v>0.77242681775259669</v>
      </c>
      <c r="N5">
        <f t="shared" si="0"/>
        <v>0.75881261595547311</v>
      </c>
      <c r="O5">
        <f t="shared" si="0"/>
        <v>0.75252989880404775</v>
      </c>
      <c r="P5">
        <f t="shared" si="0"/>
        <v>0.73297491039426521</v>
      </c>
      <c r="Q5">
        <f t="shared" si="0"/>
        <v>0.67214461791290059</v>
      </c>
    </row>
    <row r="6" spans="1:17" x14ac:dyDescent="0.2">
      <c r="A6" s="14" t="s">
        <v>48</v>
      </c>
      <c r="B6">
        <f>$B$4/B4</f>
        <v>1</v>
      </c>
      <c r="C6">
        <f t="shared" ref="C6:Q6" si="1">$B$4/C4</f>
        <v>0.96182495344506513</v>
      </c>
      <c r="D6">
        <f t="shared" si="1"/>
        <v>0.96677585400093591</v>
      </c>
      <c r="E6">
        <f t="shared" si="1"/>
        <v>0.92397137745974955</v>
      </c>
      <c r="F6">
        <f t="shared" si="1"/>
        <v>0.87840136054421769</v>
      </c>
      <c r="G6">
        <f t="shared" si="1"/>
        <v>0.85125669550885874</v>
      </c>
      <c r="H6">
        <f t="shared" si="1"/>
        <v>0.82606957217113153</v>
      </c>
      <c r="I6">
        <f t="shared" si="1"/>
        <v>0.80703124999999998</v>
      </c>
      <c r="J6">
        <f t="shared" si="1"/>
        <v>0.79922630560928432</v>
      </c>
      <c r="K6">
        <f t="shared" si="1"/>
        <v>0.78525275560623331</v>
      </c>
      <c r="L6">
        <f t="shared" si="1"/>
        <v>0.75816513761467885</v>
      </c>
      <c r="M6">
        <f t="shared" si="1"/>
        <v>0.7336647727272726</v>
      </c>
      <c r="N6">
        <f t="shared" si="1"/>
        <v>0.71537396121883656</v>
      </c>
      <c r="O6">
        <f t="shared" si="1"/>
        <v>0.70487888092801088</v>
      </c>
      <c r="P6">
        <f t="shared" si="1"/>
        <v>0.67737704918032782</v>
      </c>
      <c r="Q6">
        <f t="shared" si="1"/>
        <v>0.6071113723185424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5F88-8D8D-784C-8D83-41F1D70B721C}">
  <dimension ref="A1:B6"/>
  <sheetViews>
    <sheetView workbookViewId="0">
      <selection activeCell="A5" sqref="A5:XFD5"/>
    </sheetView>
  </sheetViews>
  <sheetFormatPr baseColWidth="10" defaultRowHeight="16" x14ac:dyDescent="0.2"/>
  <sheetData>
    <row r="1" spans="1:2" x14ac:dyDescent="0.2">
      <c r="A1" t="s">
        <v>28</v>
      </c>
      <c r="B1" t="s">
        <v>29</v>
      </c>
    </row>
    <row r="2" spans="1:2" x14ac:dyDescent="0.2">
      <c r="B2" t="s">
        <v>30</v>
      </c>
    </row>
    <row r="3" spans="1:2" x14ac:dyDescent="0.2">
      <c r="B3" t="s">
        <v>39</v>
      </c>
    </row>
    <row r="4" spans="1:2" x14ac:dyDescent="0.2">
      <c r="B4" t="s">
        <v>40</v>
      </c>
    </row>
    <row r="5" spans="1:2" x14ac:dyDescent="0.2">
      <c r="B5" t="s">
        <v>49</v>
      </c>
    </row>
    <row r="6" spans="1:2" x14ac:dyDescent="0.2"/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Pay 2007-2022</vt:lpstr>
      <vt:lpstr>NROC</vt:lpstr>
      <vt:lpstr>Inflation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2023-03-13T19:54:57Z</dcterms:created>
  <dcterms:modified xsi:type="dcterms:W3CDTF">2023-03-22T00:59:45Z</dcterms:modified>
</cp:coreProperties>
</file>