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Users\Michael Botelho\Downloads\Sophomore Year Stuff\"/>
    </mc:Choice>
  </mc:AlternateContent>
  <xr:revisionPtr revIDLastSave="0" documentId="8_{5274116A-191B-4974-8C06-9B43B9E6B0B8}" xr6:coauthVersionLast="38" xr6:coauthVersionMax="38" xr10:uidLastSave="{00000000-0000-0000-0000-000000000000}"/>
  <bookViews>
    <workbookView xWindow="0" yWindow="0" windowWidth="19200" windowHeight="6880" xr2:uid="{00000000-000D-0000-FFFF-FFFF00000000}"/>
  </bookViews>
  <sheets>
    <sheet name="Sales Chart" sheetId="13" r:id="rId1"/>
    <sheet name="Summary" sheetId="10" r:id="rId2"/>
    <sheet name="Downtown" sheetId="1" r:id="rId3"/>
    <sheet name="Midtown" sheetId="6" r:id="rId4"/>
    <sheet name="Seaside" sheetId="5" r:id="rId5"/>
    <sheet name="Town Center" sheetId="7" r:id="rId6"/>
    <sheet name="Stock" sheetId="9" state="hidden" r:id="rId7"/>
  </sheets>
  <definedNames>
    <definedName name="_xlnm.Print_Titles" localSheetId="6">Stock!$1:$3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" i="9" l="1"/>
  <c r="F11" i="9"/>
  <c r="F14" i="9"/>
  <c r="F29" i="9"/>
  <c r="F15" i="9"/>
  <c r="F18" i="9"/>
  <c r="F21" i="9"/>
  <c r="F26" i="9"/>
  <c r="F22" i="9"/>
  <c r="F31" i="9"/>
  <c r="F4" i="9"/>
  <c r="F7" i="9"/>
  <c r="F8" i="9"/>
  <c r="F24" i="9"/>
  <c r="F10" i="9"/>
  <c r="F12" i="9"/>
  <c r="F16" i="9"/>
  <c r="F20" i="9"/>
  <c r="F25" i="9"/>
  <c r="F19" i="9"/>
  <c r="F34" i="9"/>
  <c r="F13" i="9"/>
  <c r="F27" i="9"/>
  <c r="F5" i="9"/>
  <c r="F35" i="9"/>
  <c r="F6" i="9"/>
  <c r="F9" i="9"/>
  <c r="F28" i="9"/>
  <c r="F32" i="9"/>
  <c r="F17" i="9"/>
  <c r="F23" i="9"/>
  <c r="F33" i="9"/>
  <c r="F30" i="9"/>
  <c r="E11" i="9"/>
  <c r="E14" i="9"/>
  <c r="E29" i="9"/>
  <c r="E15" i="9"/>
  <c r="E18" i="9"/>
  <c r="E21" i="9"/>
  <c r="E26" i="9"/>
  <c r="E22" i="9"/>
  <c r="E31" i="9"/>
  <c r="E4" i="9"/>
  <c r="E7" i="9"/>
  <c r="E8" i="9"/>
  <c r="E24" i="9"/>
  <c r="E10" i="9"/>
  <c r="E12" i="9"/>
  <c r="E16" i="9"/>
  <c r="E20" i="9"/>
  <c r="E25" i="9"/>
  <c r="E19" i="9"/>
  <c r="E34" i="9"/>
  <c r="E13" i="9"/>
  <c r="E27" i="9"/>
  <c r="E5" i="9"/>
  <c r="E35" i="9"/>
  <c r="E6" i="9"/>
  <c r="E9" i="9"/>
  <c r="E28" i="9"/>
  <c r="E32" i="9"/>
  <c r="E17" i="9"/>
  <c r="E23" i="9"/>
  <c r="E33" i="9"/>
  <c r="E30" i="9"/>
  <c r="A10" i="10"/>
  <c r="H5" i="10"/>
  <c r="H6" i="10"/>
  <c r="H7" i="10"/>
  <c r="H4" i="10"/>
  <c r="C8" i="10"/>
  <c r="D8" i="10"/>
  <c r="E8" i="10"/>
  <c r="F8" i="10"/>
  <c r="B8" i="10"/>
  <c r="C7" i="10"/>
  <c r="D7" i="10"/>
  <c r="E7" i="10"/>
  <c r="F7" i="10"/>
  <c r="C6" i="10"/>
  <c r="D6" i="10"/>
  <c r="E6" i="10"/>
  <c r="F6" i="10"/>
  <c r="C5" i="10"/>
  <c r="D5" i="10"/>
  <c r="E5" i="10"/>
  <c r="F5" i="10"/>
  <c r="F17" i="1"/>
  <c r="F17" i="6"/>
  <c r="F17" i="5"/>
  <c r="F17" i="7"/>
  <c r="C4" i="10"/>
  <c r="D4" i="10"/>
  <c r="E4" i="10"/>
  <c r="F4" i="10"/>
  <c r="B7" i="10"/>
  <c r="B6" i="10"/>
  <c r="B5" i="10"/>
  <c r="B4" i="10"/>
  <c r="C20" i="1"/>
  <c r="D20" i="1"/>
  <c r="E20" i="1"/>
  <c r="C20" i="6"/>
  <c r="D20" i="6"/>
  <c r="E20" i="6"/>
  <c r="C20" i="5"/>
  <c r="D20" i="5"/>
  <c r="E20" i="5"/>
  <c r="C20" i="7"/>
  <c r="D20" i="7"/>
  <c r="E20" i="7"/>
  <c r="B20" i="1"/>
  <c r="B20" i="6"/>
  <c r="B20" i="5"/>
  <c r="B20" i="7"/>
  <c r="C19" i="1"/>
  <c r="D19" i="1"/>
  <c r="E19" i="1"/>
  <c r="C19" i="6"/>
  <c r="D19" i="6"/>
  <c r="E19" i="6"/>
  <c r="C19" i="5"/>
  <c r="D19" i="5"/>
  <c r="E19" i="5"/>
  <c r="C19" i="7"/>
  <c r="D19" i="7"/>
  <c r="E19" i="7"/>
  <c r="B19" i="1"/>
  <c r="B19" i="6"/>
  <c r="B19" i="5"/>
  <c r="B19" i="7"/>
  <c r="C17" i="1"/>
  <c r="D17" i="1"/>
  <c r="E17" i="1"/>
  <c r="C17" i="6"/>
  <c r="D17" i="6"/>
  <c r="E17" i="6"/>
  <c r="C17" i="5"/>
  <c r="D17" i="5"/>
  <c r="E17" i="5"/>
  <c r="C17" i="7"/>
  <c r="D17" i="7"/>
  <c r="E17" i="7"/>
  <c r="B17" i="1"/>
  <c r="B17" i="6"/>
  <c r="B17" i="5"/>
  <c r="B17" i="7"/>
  <c r="F5" i="1"/>
  <c r="F6" i="1"/>
  <c r="F7" i="1"/>
  <c r="F8" i="1"/>
  <c r="F9" i="1"/>
  <c r="F10" i="1"/>
  <c r="F11" i="1"/>
  <c r="F12" i="1"/>
  <c r="F13" i="1"/>
  <c r="F14" i="1"/>
  <c r="F15" i="1"/>
  <c r="F16" i="1"/>
  <c r="F5" i="6"/>
  <c r="F6" i="6"/>
  <c r="F7" i="6"/>
  <c r="F8" i="6"/>
  <c r="F9" i="6"/>
  <c r="F10" i="6"/>
  <c r="F11" i="6"/>
  <c r="F12" i="6"/>
  <c r="F13" i="6"/>
  <c r="F14" i="6"/>
  <c r="F15" i="6"/>
  <c r="F16" i="6"/>
  <c r="F5" i="5"/>
  <c r="F6" i="5"/>
  <c r="F7" i="5"/>
  <c r="F8" i="5"/>
  <c r="F9" i="5"/>
  <c r="F10" i="5"/>
  <c r="F11" i="5"/>
  <c r="F12" i="5"/>
  <c r="F13" i="5"/>
  <c r="F14" i="5"/>
  <c r="F15" i="5"/>
  <c r="F16" i="5"/>
  <c r="F5" i="7"/>
  <c r="F6" i="7"/>
  <c r="F7" i="7"/>
  <c r="F8" i="7"/>
  <c r="F9" i="7"/>
  <c r="F10" i="7"/>
  <c r="F11" i="7"/>
  <c r="F12" i="7"/>
  <c r="F13" i="7"/>
  <c r="F14" i="7"/>
  <c r="F15" i="7"/>
  <c r="F16" i="7"/>
  <c r="F4" i="1"/>
  <c r="F4" i="6"/>
  <c r="F4" i="5"/>
  <c r="F4" i="7"/>
  <c r="F36" i="9" l="1"/>
  <c r="G6" i="9" s="1"/>
  <c r="G10" i="9" l="1"/>
  <c r="G12" i="9"/>
  <c r="G20" i="9"/>
  <c r="G25" i="9"/>
  <c r="G19" i="9"/>
  <c r="G13" i="9"/>
  <c r="G21" i="9"/>
  <c r="G27" i="9"/>
  <c r="G26" i="9"/>
  <c r="G5" i="9"/>
  <c r="G31" i="9"/>
  <c r="G11" i="9"/>
  <c r="G32" i="9"/>
  <c r="G35" i="9"/>
  <c r="G34" i="9"/>
  <c r="G16" i="9"/>
  <c r="G8" i="9"/>
  <c r="G22" i="9"/>
  <c r="G15" i="9"/>
  <c r="G30" i="9"/>
  <c r="G23" i="9"/>
  <c r="G33" i="9"/>
  <c r="G14" i="9"/>
  <c r="G29" i="9"/>
  <c r="G18" i="9"/>
  <c r="G4" i="9"/>
  <c r="G9" i="9"/>
  <c r="G7" i="9"/>
  <c r="G28" i="9"/>
  <c r="G24" i="9"/>
  <c r="G17" i="9"/>
  <c r="G36" i="9"/>
</calcChain>
</file>

<file path=xl/sharedStrings.xml><?xml version="1.0" encoding="utf-8"?>
<sst xmlns="http://schemas.openxmlformats.org/spreadsheetml/2006/main" count="194" uniqueCount="89">
  <si>
    <t>Item</t>
  </si>
  <si>
    <t>Highest</t>
  </si>
  <si>
    <t>Average</t>
  </si>
  <si>
    <t>Quantity</t>
  </si>
  <si>
    <t>Item Cost</t>
  </si>
  <si>
    <t>Total Cost</t>
  </si>
  <si>
    <t>% of Total</t>
  </si>
  <si>
    <t>Wine Me Up</t>
  </si>
  <si>
    <t>Order</t>
  </si>
  <si>
    <t>Taylor Crest White</t>
  </si>
  <si>
    <t>Harrister Pinot Noir</t>
  </si>
  <si>
    <t>Variety</t>
  </si>
  <si>
    <t>Rondell Red</t>
  </si>
  <si>
    <t>Latera Creek Cabernet</t>
  </si>
  <si>
    <t>Kateria Red Zinfandel</t>
  </si>
  <si>
    <t>Lone Dove Zinfandel</t>
  </si>
  <si>
    <t>R.K. Cellars Merlot</t>
  </si>
  <si>
    <t>Bluff Pine Cellars Viognier</t>
  </si>
  <si>
    <t>Barilla Chenin Blanc</t>
  </si>
  <si>
    <t>Emery Old Vine Zinfandel</t>
  </si>
  <si>
    <t>Noland Sauvignon Blanc</t>
  </si>
  <si>
    <t>Kateria Chardonnay</t>
  </si>
  <si>
    <t>Knip Moscato</t>
  </si>
  <si>
    <t>R.K. Cellars Malbec</t>
  </si>
  <si>
    <t>Latera Creek Syrah</t>
  </si>
  <si>
    <t>Knip Cellars Riesling</t>
  </si>
  <si>
    <t>Harrister Cab Franc</t>
  </si>
  <si>
    <t>Kateria Chinon Blanc</t>
  </si>
  <si>
    <t>Yarbor Crest Chianti</t>
  </si>
  <si>
    <t>R.K. Cellars Viognier</t>
  </si>
  <si>
    <t>Bluff Pine Cellars Merlot</t>
  </si>
  <si>
    <t>Emery Pinot Noir</t>
  </si>
  <si>
    <t>Rondell Malbec</t>
  </si>
  <si>
    <t>Chardonnay</t>
  </si>
  <si>
    <t>Merlot</t>
  </si>
  <si>
    <t>Zinfandel</t>
  </si>
  <si>
    <t>Pinot Noir</t>
  </si>
  <si>
    <t>Cabernet</t>
  </si>
  <si>
    <t>Champagne</t>
  </si>
  <si>
    <t>Chenin Blanc</t>
  </si>
  <si>
    <t>Viognier</t>
  </si>
  <si>
    <t>Sauvignon B</t>
  </si>
  <si>
    <t>Cab Franc</t>
  </si>
  <si>
    <t>Moscato</t>
  </si>
  <si>
    <t>Pinot Grigio</t>
  </si>
  <si>
    <t>Lone Dove Pinot Grigio</t>
  </si>
  <si>
    <t>Syrah</t>
  </si>
  <si>
    <t>Chianti</t>
  </si>
  <si>
    <t>Chinon Blanc</t>
  </si>
  <si>
    <t>Knip Syrah</t>
  </si>
  <si>
    <t>Noland Moscato</t>
  </si>
  <si>
    <t>Yarbor Crest Cab Franc</t>
  </si>
  <si>
    <t>Wine</t>
  </si>
  <si>
    <t>Aerator</t>
  </si>
  <si>
    <t>Decanter</t>
  </si>
  <si>
    <t>Tumbler Glass</t>
  </si>
  <si>
    <t>Stem Glass</t>
  </si>
  <si>
    <t>Wine Cooler</t>
  </si>
  <si>
    <t>Wine Opener</t>
  </si>
  <si>
    <t>Foil Cutter</t>
  </si>
  <si>
    <t>Cork Candles</t>
  </si>
  <si>
    <t>Bottle Stoppers</t>
  </si>
  <si>
    <t>12 Bottle Rack Wood</t>
  </si>
  <si>
    <t>18 Bottle Rack Metal</t>
  </si>
  <si>
    <t>Wine Tastings</t>
  </si>
  <si>
    <t>Year 1</t>
  </si>
  <si>
    <t>Year 2</t>
  </si>
  <si>
    <t>Year 3</t>
  </si>
  <si>
    <t>Year 4</t>
  </si>
  <si>
    <t>Yearly Total</t>
  </si>
  <si>
    <t>Year Total</t>
  </si>
  <si>
    <t>Noland Champagn</t>
  </si>
  <si>
    <t>Riesling</t>
  </si>
  <si>
    <t>VH Pinot Grigio</t>
  </si>
  <si>
    <t>VH Cellars Chardonnay</t>
  </si>
  <si>
    <t>Barilla Sauvignon Blanc</t>
  </si>
  <si>
    <t>Malbec</t>
  </si>
  <si>
    <t>Location</t>
  </si>
  <si>
    <t>Downtown</t>
  </si>
  <si>
    <t>Midtown</t>
  </si>
  <si>
    <t>Seaside</t>
  </si>
  <si>
    <t>Town Center</t>
  </si>
  <si>
    <t>Total Sales</t>
  </si>
  <si>
    <t>Bonus</t>
  </si>
  <si>
    <t>Town Center Sales</t>
  </si>
  <si>
    <t>Sum</t>
  </si>
  <si>
    <t>Running Total</t>
  </si>
  <si>
    <t>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</si>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</sst>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&quot;$&quot;#,##0"/>
    <numFmt numFmtId="166" formatCode="[$-409]mmmm\ d\,\ yyyy;@"/>
    <numFmt numFmtId="167" formatCode="0.0%"/>
  </numFmts>
  <fonts count="8" x14ac:knownFonts="1">
    <font>
      <sz val="11"/>
      <color theme="1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sz val="11"/>
      <color theme="0"/>
      <name val="Gill Sans MT"/>
      <family val="2"/>
      <scheme val="minor"/>
    </font>
    <font>
      <sz val="16"/>
      <color theme="0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6"/>
      <color theme="7" tint="-0.499984740745262"/>
      <name val="Gill Sans MT"/>
      <family val="2"/>
      <scheme val="minor"/>
    </font>
    <font>
      <sz val="11"/>
      <color theme="7" tint="-0.499984740745262"/>
      <name val="Gill Sans MT"/>
      <family val="2"/>
      <scheme val="minor"/>
    </font>
    <font>
      <b/>
      <sz val="11"/>
      <color theme="1"/>
      <name val="Gill Sans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8">
    <xf numFmtId="0" fontId="0" fillId="0" borderId="0"/>
    <xf numFmtId="0" fontId="1" fillId="0" borderId="1" applyNumberFormat="0" applyFill="0" applyAlignment="0" applyProtection="0"/>
    <xf numFmtId="41" fontId="4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1" applyNumberFormat="0" applyFill="0" applyAlignment="0" applyProtection="0"/>
    <xf numFmtId="41" fontId="4" fillId="0" borderId="0" applyFont="0" applyFill="0" applyBorder="0" applyAlignment="0" applyProtection="0"/>
    <xf numFmtId="0" fontId="1" fillId="0" borderId="1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7" fillId="0" borderId="2" applyNumberFormat="0" applyFill="0" applyAlignment="0" applyProtection="0"/>
  </cellStyleXfs>
  <cellXfs count="35">
    <xf numFmtId="0" fontId="0" fillId="0" borderId="0" xfId="0"/>
    <xf numFmtId="0" fontId="6" fillId="4" borderId="0" xfId="22" applyFont="1" applyFill="1" applyAlignment="1">
      <alignment horizontal="center"/>
    </xf>
    <xf numFmtId="0" fontId="5" fillId="4" borderId="0" xfId="21" applyFont="1" applyFill="1" applyAlignment="1">
      <alignment horizontal="center"/>
    </xf>
    <xf numFmtId="0" fontId="4" fillId="0" borderId="0" xfId="7" applyFont="1" applyFill="1"/>
    <xf numFmtId="0" fontId="1" fillId="0" borderId="1" xfId="8" applyFont="1" applyFill="1" applyBorder="1" applyAlignment="1">
      <alignment horizontal="left" vertical="center" wrapText="1"/>
    </xf>
    <xf numFmtId="41" fontId="0" fillId="0" borderId="0" xfId="9" applyNumberFormat="1" applyFont="1" applyFill="1"/>
    <xf numFmtId="0" fontId="0" fillId="0" borderId="0" xfId="11" applyFont="1"/>
    <xf numFmtId="0" fontId="0" fillId="0" borderId="0" xfId="12" applyFont="1" applyFill="1"/>
    <xf numFmtId="0" fontId="0" fillId="0" borderId="0" xfId="13" applyFont="1" applyAlignment="1">
      <alignment horizontal="center"/>
    </xf>
    <xf numFmtId="0" fontId="0" fillId="0" borderId="0" xfId="14" applyNumberFormat="1" applyFont="1" applyFill="1" applyAlignment="1">
      <alignment horizontal="center"/>
    </xf>
    <xf numFmtId="44" fontId="4" fillId="0" borderId="0" xfId="15" applyNumberFormat="1" applyFont="1"/>
    <xf numFmtId="44" fontId="4" fillId="0" borderId="0" xfId="16" applyNumberFormat="1" applyFill="1"/>
    <xf numFmtId="0" fontId="4" fillId="0" borderId="0" xfId="17" applyFont="1" applyBorder="1" applyAlignment="1">
      <alignment horizontal="center"/>
    </xf>
    <xf numFmtId="0" fontId="4" fillId="0" borderId="0" xfId="19" applyFont="1" applyFill="1" applyBorder="1" applyAlignment="1">
      <alignment horizontal="center"/>
    </xf>
    <xf numFmtId="44" fontId="0" fillId="0" borderId="0" xfId="20" applyNumberFormat="1" applyFont="1"/>
    <xf numFmtId="0" fontId="1" fillId="0" borderId="1" xfId="10" applyFont="1" applyFill="1" applyBorder="1" applyAlignment="1">
      <alignment horizontal="center" vertical="center" wrapText="1"/>
    </xf>
    <xf numFmtId="42" fontId="0" fillId="0" borderId="0" xfId="25" applyFont="1" applyFill="1"/>
    <xf numFmtId="42" fontId="7" fillId="0" borderId="2" xfId="27" applyNumberFormat="1" applyFill="1"/>
    <xf numFmtId="42" fontId="0" fillId="0" borderId="0" xfId="0" applyNumberFormat="1"/>
    <xf numFmtId="42" fontId="7" fillId="0" borderId="2" xfId="27" applyNumberFormat="1"/>
    <xf numFmtId="41" fontId="0" fillId="0" borderId="0" xfId="26" applyFont="1"/>
    <xf numFmtId="164" fontId="0" fillId="0" borderId="0" xfId="0" applyNumberFormat="1" applyAlignment="1">
      <alignment horizontal="center" vertical="center"/>
    </xf>
    <xf numFmtId="0" fontId="1" fillId="0" borderId="0" xfId="10" applyFont="1" applyFill="1" applyBorder="1" applyAlignment="1">
      <alignment horizontal="center" vertical="center" wrapText="1"/>
    </xf>
    <xf numFmtId="166" fontId="0" fillId="0" borderId="0" xfId="0" applyNumberFormat="1"/>
    <xf numFmtId="0" fontId="5" fillId="4" borderId="0" xfId="21" applyFont="1" applyFill="1" applyAlignment="1">
      <alignment horizontal="center" wrapText="1"/>
    </xf>
    <xf numFmtId="0" fontId="3" fillId="2" borderId="0" xfId="23" applyFont="1" applyFill="1" applyAlignment="1">
      <alignment horizontal="center" wrapText="1"/>
    </xf>
    <xf numFmtId="0" fontId="6" fillId="4" borderId="0" xfId="22" applyFont="1" applyFill="1" applyAlignment="1">
      <alignment horizontal="center" wrapText="1"/>
    </xf>
    <xf numFmtId="0" fontId="2" fillId="3" borderId="0" xfId="24" applyNumberFormat="1" applyFont="1" applyFill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 applyProtection="1"/>
    <xf numFmtId="0" fontId="4" fillId="0" borderId="1" xfId="0" applyFont="1" applyFill="1" applyBorder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44" fontId="0" fillId="0" borderId="0" xfId="0" applyNumberFormat="1" applyFont="1" applyFill="1" applyBorder="1" applyAlignment="1" applyProtection="1"/>
    <xf numFmtId="167" fontId="0" fillId="0" borderId="0" xfId="0" applyNumberFormat="1" applyAlignment="1">
      <alignment horizontal="center" vertical="center"/>
    </xf>
  </cellXfs>
  <cellStyles count="28">
    <cellStyle name="+8aodXkWgPwMQzdyzfikWCZEUEBj/Z2z+V3laCDm0pA=-~83WFPQEbAEqeYvXquIxQyQ==" xfId="22" xr:uid="{00000000-0005-0000-0000-000016000000}"/>
    <cellStyle name="+iy3wrrVo34QCBFjcrxDW9gbY5clLlw1BC1oaNvtdZU=-~XL+9fBwLHPKWCUrSMItu6g==" xfId="9" xr:uid="{00000000-0005-0000-0000-000009000000}"/>
    <cellStyle name="5SDyUBF73e4P1SfQi1KwSeXxkUDmVWdCZUEsz5E1R+4=-~8XrIfy1BaKlbf53kvhri3A==" xfId="8" xr:uid="{00000000-0005-0000-0000-000008000000}"/>
    <cellStyle name="6OQZ94mPoPvSuP1YGkSYGf9lBcOEzbGckaZTFzEzTJc=-~4t1Q13truJsLP9rVdDQa7A==" xfId="19" xr:uid="{00000000-0005-0000-0000-000013000000}"/>
    <cellStyle name="A/Yl6ockLMbxqrGCqgWe4Rsh7JizQ6FsRmoioamUBMM=-~oIwIoMEb9ney74hJDMZ3Lw==" xfId="17" xr:uid="{00000000-0005-0000-0000-000011000000}"/>
    <cellStyle name="b3ZLRH9vjzTbKX8PRIvEmPs+PdrhaGa/6aHxFaaKiWQ=-~m99MwQ2FS3wnt0Q1bAytPg==" xfId="24" xr:uid="{00000000-0005-0000-0000-000018000000}"/>
    <cellStyle name="Comma [0]" xfId="26" builtinId="6"/>
    <cellStyle name="Currency [0]" xfId="25" builtinId="7"/>
    <cellStyle name="Custom Style 1" xfId="5" xr:uid="{00000000-0005-0000-0000-000000000000}"/>
    <cellStyle name="Custom Style 2" xfId="1" xr:uid="{00000000-0005-0000-0000-000001000000}"/>
    <cellStyle name="Custom Style 3" xfId="2" xr:uid="{00000000-0005-0000-0000-000002000000}"/>
    <cellStyle name="Custom Style 4" xfId="3" xr:uid="{00000000-0005-0000-0000-000003000000}"/>
    <cellStyle name="Custom Style 5" xfId="4" xr:uid="{00000000-0005-0000-0000-000004000000}"/>
    <cellStyle name="dASZuymHunoGybNNgBHA/lGlE127TYgCrG7sO7L3o38=-~/NyGI71jFjPN10Zu6FvN2w==" xfId="10" xr:uid="{00000000-0005-0000-0000-00000A000000}"/>
    <cellStyle name="dPciRMh8/OtRJBLjlfx4YPCB3uLzq/lsS1Od7LPvikI=-~p7q0fCErI0OMwSfEMaX4Og==" xfId="6" xr:uid="{00000000-0005-0000-0000-000006000000}"/>
    <cellStyle name="G1QVaxiFBe29ofoHG7sieSJYfqATSuifcbuEfcPcoXk=-~dDOjpUYOX6MuStaE052PkQ==" xfId="7" xr:uid="{00000000-0005-0000-0000-000007000000}"/>
    <cellStyle name="gaQ6u7qCv79ihstbBNP9YQUFNiMpfVBqxaRlgzrMaZ0=-~kP08XMpSs1MBo8sakEtGyg==" xfId="16" xr:uid="{00000000-0005-0000-0000-000010000000}"/>
    <cellStyle name="gmjwVyLivCGY9ZWsX5ehPbO8q7ueY8Byilsywk0DN4I=-~zT+iG/Lbo+Ao9UCVIhyu6A==" xfId="21" xr:uid="{00000000-0005-0000-0000-000015000000}"/>
    <cellStyle name="lB9IPoHh83oAFvs+7Zf0TasJZA1VihtDfkumL6EAaCA=-~0kV6rNW9iif6odkYK/Iffw==" xfId="14" xr:uid="{00000000-0005-0000-0000-00000E000000}"/>
    <cellStyle name="mJJg2RK4BArRBET8TrhsIZ7RBBxD7wizxblZPxmY4NI=-~2CptormqjjlCt+oaxW490w==" xfId="18" xr:uid="{00000000-0005-0000-0000-000012000000}"/>
    <cellStyle name="Normal" xfId="0" builtinId="0"/>
    <cellStyle name="sv7WlsOYOI6IvmaR2awzwe7erGfolpJjQNiArCdutV4=-~0l1MNSjYNX43t4rvFz+pAA==" xfId="12" xr:uid="{00000000-0005-0000-0000-00000C000000}"/>
    <cellStyle name="tkdYXnB6++/ROttWGUWOQ/CQfOpuZx7XDSs/Ry2oZ/U=-~qy1ZAIduE/3B6w5hM9WDZg==" xfId="15" xr:uid="{00000000-0005-0000-0000-00000F000000}"/>
    <cellStyle name="Total" xfId="27" builtinId="25"/>
    <cellStyle name="V06KqstvCfJipuTBSIwprJxR2H119u153KmNFgUp/qo=-~u/nhsSpV4TCLJYYUsnio9g==" xfId="23" xr:uid="{00000000-0005-0000-0000-000017000000}"/>
    <cellStyle name="WAMwj+u0qdU0nwn8SA/+ru9njhHZ+AzUQ3boS9ppmmw=-~VYyTXzaST6zWFH/DDk8+bw==" xfId="20" xr:uid="{00000000-0005-0000-0000-000014000000}"/>
    <cellStyle name="whg/ZpSiX766oHnhGUOvTMYJWvmnYcFk8FhB1xxx9MY=-~VUdaTEaneJ482TdIU8Pm2g==" xfId="13" xr:uid="{00000000-0005-0000-0000-00000D000000}"/>
    <cellStyle name="zTIRhIl2WmuW/gsTxBWLRJFYxXVvWKQ0qx13++Uya4I=-~uy3FNyMMoc3k7dO9hYGqkQ==" xfId="11" xr:uid="{00000000-0005-0000-0000-00000B000000}"/>
  </cellStyles>
  <dxfs count="16">
    <dxf>
      <numFmt numFmtId="167" formatCode="0.0%"/>
      <alignment horizontal="center" vertical="center" textRotation="0" wrapText="0" indent="0" justifyLastLine="0" shrinkToFit="0" readingOrder="0"/>
    </dxf>
    <dxf>
      <numFmt numFmtId="167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medium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Gill Sans MT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Year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Summary!$A$4:$A$7</c:f>
              <c:strCache>
                <c:ptCount val="4"/>
                <c:pt idx="0">
                  <c:v>Downtown</c:v>
                </c:pt>
                <c:pt idx="1">
                  <c:v>Midtown</c:v>
                </c:pt>
                <c:pt idx="2">
                  <c:v>Seaside</c:v>
                </c:pt>
                <c:pt idx="3">
                  <c:v>Town Center</c:v>
                </c:pt>
              </c:strCache>
            </c:strRef>
          </c:cat>
          <c:val>
            <c:numRef>
              <c:f>Summary!$B$4:$B$7</c:f>
              <c:numCache>
                <c:formatCode>_(* #,##0_);_(* \(#,##0\);_(* "-"_);_(@_)</c:formatCode>
                <c:ptCount val="4"/>
                <c:pt idx="0" formatCode="_(&quot;$&quot;* #,##0_);_(&quot;$&quot;* \(#,##0\);_(&quot;$&quot;* &quot;-&quot;_);_(@_)">
                  <c:v>14783</c:v>
                </c:pt>
                <c:pt idx="1">
                  <c:v>11909</c:v>
                </c:pt>
                <c:pt idx="2">
                  <c:v>8750</c:v>
                </c:pt>
                <c:pt idx="3">
                  <c:v>11312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4-4904-B1F8-DCF45CD74FA0}"/>
            </c:ext>
          </c:extLst>
        </c:ser>
        <c:ser>
          <c:idx val="1"/>
          <c:order val="1"/>
          <c:tx>
            <c:strRef>
              <c:f>Summary!$C$3</c:f>
              <c:strCache>
                <c:ptCount val="1"/>
                <c:pt idx="0">
                  <c:v>Year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Summary!$A$4:$A$7</c:f>
              <c:strCache>
                <c:ptCount val="4"/>
                <c:pt idx="0">
                  <c:v>Downtown</c:v>
                </c:pt>
                <c:pt idx="1">
                  <c:v>Midtown</c:v>
                </c:pt>
                <c:pt idx="2">
                  <c:v>Seaside</c:v>
                </c:pt>
                <c:pt idx="3">
                  <c:v>Town Center</c:v>
                </c:pt>
              </c:strCache>
            </c:strRef>
          </c:cat>
          <c:val>
            <c:numRef>
              <c:f>Summary!$C$4:$C$7</c:f>
              <c:numCache>
                <c:formatCode>_(* #,##0_);_(* \(#,##0\);_(* "-"_);_(@_)</c:formatCode>
                <c:ptCount val="4"/>
                <c:pt idx="0" formatCode="_(&quot;$&quot;* #,##0_);_(&quot;$&quot;* \(#,##0\);_(&quot;$&quot;* &quot;-&quot;_);_(@_)">
                  <c:v>11856</c:v>
                </c:pt>
                <c:pt idx="1">
                  <c:v>21763</c:v>
                </c:pt>
                <c:pt idx="2">
                  <c:v>34011</c:v>
                </c:pt>
                <c:pt idx="3">
                  <c:v>12488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4-4904-B1F8-DCF45CD74FA0}"/>
            </c:ext>
          </c:extLst>
        </c:ser>
        <c:ser>
          <c:idx val="2"/>
          <c:order val="2"/>
          <c:tx>
            <c:strRef>
              <c:f>Summary!$D$3</c:f>
              <c:strCache>
                <c:ptCount val="1"/>
                <c:pt idx="0">
                  <c:v>Year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Summary!$A$4:$A$7</c:f>
              <c:strCache>
                <c:ptCount val="4"/>
                <c:pt idx="0">
                  <c:v>Downtown</c:v>
                </c:pt>
                <c:pt idx="1">
                  <c:v>Midtown</c:v>
                </c:pt>
                <c:pt idx="2">
                  <c:v>Seaside</c:v>
                </c:pt>
                <c:pt idx="3">
                  <c:v>Town Center</c:v>
                </c:pt>
              </c:strCache>
            </c:strRef>
          </c:cat>
          <c:val>
            <c:numRef>
              <c:f>Summary!$D$4:$D$7</c:f>
              <c:numCache>
                <c:formatCode>_(* #,##0_);_(* \(#,##0\);_(* "-"_);_(@_)</c:formatCode>
                <c:ptCount val="4"/>
                <c:pt idx="0" formatCode="_(&quot;$&quot;* #,##0_);_(&quot;$&quot;* \(#,##0\);_(&quot;$&quot;* &quot;-&quot;_);_(@_)">
                  <c:v>15110</c:v>
                </c:pt>
                <c:pt idx="1">
                  <c:v>25548</c:v>
                </c:pt>
                <c:pt idx="2">
                  <c:v>28748</c:v>
                </c:pt>
                <c:pt idx="3">
                  <c:v>10266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4-4904-B1F8-DCF45CD74FA0}"/>
            </c:ext>
          </c:extLst>
        </c:ser>
        <c:ser>
          <c:idx val="3"/>
          <c:order val="3"/>
          <c:tx>
            <c:strRef>
              <c:f>Summary!$E$3</c:f>
              <c:strCache>
                <c:ptCount val="1"/>
                <c:pt idx="0">
                  <c:v>Year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Summary!$A$4:$A$7</c:f>
              <c:strCache>
                <c:ptCount val="4"/>
                <c:pt idx="0">
                  <c:v>Downtown</c:v>
                </c:pt>
                <c:pt idx="1">
                  <c:v>Midtown</c:v>
                </c:pt>
                <c:pt idx="2">
                  <c:v>Seaside</c:v>
                </c:pt>
                <c:pt idx="3">
                  <c:v>Town Center</c:v>
                </c:pt>
              </c:strCache>
            </c:strRef>
          </c:cat>
          <c:val>
            <c:numRef>
              <c:f>Summary!$E$4:$E$7</c:f>
              <c:numCache>
                <c:formatCode>_(* #,##0_);_(* \(#,##0\);_(* "-"_);_(@_)</c:formatCode>
                <c:ptCount val="4"/>
                <c:pt idx="0" formatCode="_(&quot;$&quot;* #,##0_);_(&quot;$&quot;* \(#,##0\);_(&quot;$&quot;* &quot;-&quot;_);_(@_)">
                  <c:v>20882</c:v>
                </c:pt>
                <c:pt idx="1">
                  <c:v>30674</c:v>
                </c:pt>
                <c:pt idx="2">
                  <c:v>42565</c:v>
                </c:pt>
                <c:pt idx="3">
                  <c:v>11946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74-4904-B1F8-DCF45CD74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0992840"/>
        <c:axId val="455130632"/>
        <c:axId val="0"/>
      </c:bar3DChart>
      <c:catAx>
        <c:axId val="460992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30632"/>
        <c:crosses val="autoZero"/>
        <c:auto val="1"/>
        <c:lblAlgn val="ctr"/>
        <c:lblOffset val="100"/>
        <c:noMultiLvlLbl val="0"/>
      </c:catAx>
      <c:valAx>
        <c:axId val="45513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9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884DDB-BD07-46AC-84A3-0F50EFC87168}">
  <sheetPr/>
  <sheetViews>
    <sheetView tabSelected="1"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E3BB42-0A5E-46E7-B872-EFF6F76256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CDF690-5950-4C8E-9DF4-42AA32963F43}" name="Table1" displayName="Table1" ref="A3:G36" totalsRowCount="1" headerRowDxfId="8" headerRowBorderDxfId="15" headerRowCellStyle="dASZuymHunoGybNNgBHA/lGlE127TYgCrG7sO7L3o38=-~/NyGI71jFjPN10Zu6FvN2w==">
  <autoFilter ref="A3:G35" xr:uid="{F14C4268-462D-4D85-887E-FA11AC6DA7D5}">
    <filterColumn colId="1">
      <filters>
        <filter val="Chardonnay"/>
        <filter val="Pinot Grigio"/>
      </filters>
    </filterColumn>
  </autoFilter>
  <sortState ref="A4:G35">
    <sortCondition ref="A3:A35"/>
  </sortState>
  <tableColumns count="7">
    <tableColumn id="1" xr3:uid="{BD06495D-6CA1-4724-B98F-935C1028C45B}" name="Item" totalsRowLabel="Total" dataDxfId="14" totalsRowDxfId="7" dataCellStyle="sv7WlsOYOI6IvmaR2awzwe7erGfolpJjQNiArCdutV4=-~0l1MNSjYNX43t4rvFz+pAA=="/>
    <tableColumn id="2" xr3:uid="{0476B01D-FB8A-4BF2-94DE-90BCE44D05FB}" name="Variety" dataDxfId="13" totalsRowDxfId="6" dataCellStyle="lB9IPoHh83oAFvs+7Zf0TasJZA1VihtDfkumL6EAaCA=-~0kV6rNW9iif6odkYK/Iffw=="/>
    <tableColumn id="3" xr3:uid="{176B254E-3E31-4F35-9755-474C94A5A55B}" name="Quantity" totalsRowFunction="sum" dataDxfId="12" totalsRowDxfId="5" dataCellStyle="6OQZ94mPoPvSuP1YGkSYGf9lBcOEzbGckaZTFzEzTJc=-~4t1Q13truJsLP9rVdDQa7A=="/>
    <tableColumn id="4" xr3:uid="{83155D54-77FF-48BB-92BA-177194298CFF}" name="Item Cost" dataDxfId="11" totalsRowDxfId="4" dataCellStyle="gaQ6u7qCv79ihstbBNP9YQUFNiMpfVBqxaRlgzrMaZ0=-~kP08XMpSs1MBo8sakEtGyg=="/>
    <tableColumn id="5" xr3:uid="{31493A15-1FEF-4482-B94F-E9D32D47A950}" name="Order" dataDxfId="10" totalsRowDxfId="3" dataCellStyle="A/Yl6ockLMbxqrGCqgWe4Rsh7JizQ6FsRmoioamUBMM=-~oIwIoMEb9ney74hJDMZ3Lw==">
      <calculatedColumnFormula>IF(C4&lt;12,"Yes","No")</calculatedColumnFormula>
    </tableColumn>
    <tableColumn id="6" xr3:uid="{6AF0ADCA-3BFC-4314-AC21-CC406DEA0CD0}" name="Total Cost" totalsRowFunction="sum" dataDxfId="9" totalsRowDxfId="2" dataCellStyle="WAMwj+u0qdU0nwn8SA/+ru9njhHZ+AzUQ3boS9ppmmw=-~VYyTXzaST6zWFH/DDk8+bw==">
      <calculatedColumnFormula>(C4*D4)</calculatedColumnFormula>
    </tableColumn>
    <tableColumn id="7" xr3:uid="{D6571426-8AE6-4ADD-A436-D462B641878F}" name="% of Total" totalsRowFunction="sum" dataDxfId="0" totalsRowDxfId="1">
      <calculatedColumnFormula>(F4/$F$36)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Gallery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3FDC0-BEF3-46D4-9116-5BF5F0ED54EF}">
  <sheetPr>
    <tabColor theme="4"/>
  </sheetPr>
  <dimension ref="A1:H10"/>
  <sheetViews>
    <sheetView topLeftCell="A22" zoomScaleNormal="100" workbookViewId="0">
      <selection activeCell="G39" sqref="G39"/>
    </sheetView>
  </sheetViews>
  <sheetFormatPr defaultRowHeight="16.5" x14ac:dyDescent="0.5"/>
  <cols>
    <col min="1" max="1" width="17.453125" bestFit="1" customWidth="1"/>
    <col min="2" max="4" width="9.6328125" customWidth="1"/>
    <col min="5" max="6" width="10.453125" bestFit="1" customWidth="1"/>
  </cols>
  <sheetData>
    <row r="1" spans="1:8" ht="24" x14ac:dyDescent="0.7">
      <c r="A1" s="2" t="s">
        <v>7</v>
      </c>
      <c r="B1" s="2"/>
      <c r="C1" s="2"/>
      <c r="D1" s="2"/>
      <c r="E1" s="2"/>
      <c r="F1" s="2"/>
    </row>
    <row r="2" spans="1:8" x14ac:dyDescent="0.5">
      <c r="A2" s="1" t="s">
        <v>84</v>
      </c>
      <c r="B2" s="1"/>
      <c r="C2" s="1"/>
      <c r="D2" s="1"/>
      <c r="E2" s="1"/>
      <c r="F2" s="1"/>
      <c r="H2" s="21">
        <v>75000</v>
      </c>
    </row>
    <row r="3" spans="1:8" ht="33.5" thickBot="1" x14ac:dyDescent="0.55000000000000004">
      <c r="A3" s="4" t="s">
        <v>77</v>
      </c>
      <c r="B3" s="15" t="s">
        <v>65</v>
      </c>
      <c r="C3" s="15" t="s">
        <v>66</v>
      </c>
      <c r="D3" s="15" t="s">
        <v>67</v>
      </c>
      <c r="E3" s="15" t="s">
        <v>68</v>
      </c>
      <c r="F3" s="15" t="s">
        <v>69</v>
      </c>
      <c r="H3" s="22" t="s">
        <v>83</v>
      </c>
    </row>
    <row r="4" spans="1:8" x14ac:dyDescent="0.5">
      <c r="A4" t="s">
        <v>78</v>
      </c>
      <c r="B4" s="18">
        <f>Downtown!B17</f>
        <v>14783</v>
      </c>
      <c r="C4" s="18">
        <f>Downtown!C17</f>
        <v>11856</v>
      </c>
      <c r="D4" s="18">
        <f>Downtown!D17</f>
        <v>15110</v>
      </c>
      <c r="E4" s="18">
        <f>Downtown!E17</f>
        <v>20882</v>
      </c>
      <c r="F4" s="18">
        <f>Downtown!F17</f>
        <v>62631</v>
      </c>
      <c r="H4" s="21" t="str">
        <f>IF(F4&gt;$H$2,"1500","500")</f>
        <v>500</v>
      </c>
    </row>
    <row r="5" spans="1:8" x14ac:dyDescent="0.5">
      <c r="A5" t="s">
        <v>79</v>
      </c>
      <c r="B5" s="20">
        <f>Midtown!B17</f>
        <v>11909</v>
      </c>
      <c r="C5" s="20">
        <f>Midtown!C17</f>
        <v>21763</v>
      </c>
      <c r="D5" s="20">
        <f>Midtown!D17</f>
        <v>25548</v>
      </c>
      <c r="E5" s="20">
        <f>Midtown!E17</f>
        <v>30674</v>
      </c>
      <c r="F5" s="20">
        <f>Midtown!F17</f>
        <v>89894</v>
      </c>
      <c r="H5" s="21" t="str">
        <f t="shared" ref="H5:H7" si="0">IF(F5&gt;$H$2,"1500","500")</f>
        <v>1500</v>
      </c>
    </row>
    <row r="6" spans="1:8" x14ac:dyDescent="0.5">
      <c r="A6" t="s">
        <v>80</v>
      </c>
      <c r="B6" s="20">
        <f>Seaside!B17</f>
        <v>8750</v>
      </c>
      <c r="C6" s="20">
        <f>Seaside!C17</f>
        <v>34011</v>
      </c>
      <c r="D6" s="20">
        <f>Seaside!D17</f>
        <v>28748</v>
      </c>
      <c r="E6" s="20">
        <f>Seaside!E17</f>
        <v>42565</v>
      </c>
      <c r="F6" s="20">
        <f>Seaside!F17</f>
        <v>114074</v>
      </c>
      <c r="H6" s="21" t="str">
        <f t="shared" si="0"/>
        <v>1500</v>
      </c>
    </row>
    <row r="7" spans="1:8" x14ac:dyDescent="0.5">
      <c r="A7" t="s">
        <v>81</v>
      </c>
      <c r="B7" s="20">
        <f>'Town Center'!B17</f>
        <v>11312</v>
      </c>
      <c r="C7" s="20">
        <f>'Town Center'!C17</f>
        <v>12488</v>
      </c>
      <c r="D7" s="20">
        <f>'Town Center'!D17</f>
        <v>10266</v>
      </c>
      <c r="E7" s="20">
        <f>'Town Center'!E17</f>
        <v>11946</v>
      </c>
      <c r="F7" s="20">
        <f>'Town Center'!F17</f>
        <v>46012</v>
      </c>
      <c r="H7" s="21" t="str">
        <f t="shared" si="0"/>
        <v>500</v>
      </c>
    </row>
    <row r="8" spans="1:8" ht="17" thickBot="1" x14ac:dyDescent="0.55000000000000004">
      <c r="A8" t="s">
        <v>82</v>
      </c>
      <c r="B8" s="19">
        <f>SUM(B4:B7)</f>
        <v>46754</v>
      </c>
      <c r="C8" s="19">
        <f t="shared" ref="C8:F8" si="1">SUM(C4:C7)</f>
        <v>80118</v>
      </c>
      <c r="D8" s="19">
        <f t="shared" si="1"/>
        <v>79672</v>
      </c>
      <c r="E8" s="19">
        <f t="shared" si="1"/>
        <v>106067</v>
      </c>
      <c r="F8" s="19">
        <f t="shared" si="1"/>
        <v>312611</v>
      </c>
    </row>
    <row r="9" spans="1:8" ht="17" thickTop="1" x14ac:dyDescent="0.5"/>
    <row r="10" spans="1:8" x14ac:dyDescent="0.5">
      <c r="A10" s="23">
        <f ca="1">TODAY()</f>
        <v>43416</v>
      </c>
    </row>
  </sheetData>
  <mergeCells count="2">
    <mergeCell ref="A1:F1"/>
    <mergeCell ref="A2:F2"/>
  </mergeCells>
  <conditionalFormatting sqref="B4:F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{21844686-B848-4303-93CF-C28EBBDFE889}</x14:id>
        </ext>
      </extLst>
    </cfRule>
  </conditionalFormatting>
  <pageMargins left="0.7" right="0.7" top="0.75" bottom="0.75" header="0.3" footer="0.3"/>
  <pageSetup orientation="portrait" r:id="rId1"/>
  <headerFooter>
    <oddFooter>&amp;L&amp;A&amp;R&amp;D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844686-B848-4303-93CF-C28EBBDFE8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B4:F7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8244AECB-4F46-43B7-9704-126BBFE790D5}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Summary!B4:F4</xm:f>
              <xm:sqref>G4</xm:sqref>
            </x14:sparkline>
            <x14:sparkline>
              <xm:f>Summary!B5:F5</xm:f>
              <xm:sqref>G5</xm:sqref>
            </x14:sparkline>
            <x14:sparkline>
              <xm:f>Summary!B6:F6</xm:f>
              <xm:sqref>G6</xm:sqref>
            </x14:sparkline>
            <x14:sparkline>
              <xm:f>Summary!B7:F7</xm:f>
              <xm:sqref>G7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F20"/>
  <sheetViews>
    <sheetView showFormulas="1" zoomScaleNormal="100" workbookViewId="0">
      <selection activeCell="G39" sqref="G39"/>
    </sheetView>
  </sheetViews>
  <sheetFormatPr defaultRowHeight="16.5" x14ac:dyDescent="0.5"/>
  <cols>
    <col min="1" max="1" width="17.453125" customWidth="1"/>
    <col min="2" max="6" width="9.6328125" customWidth="1"/>
  </cols>
  <sheetData>
    <row r="1" spans="1:6" ht="24" x14ac:dyDescent="0.7">
      <c r="A1" s="2" t="s">
        <v>7</v>
      </c>
      <c r="B1" s="2"/>
      <c r="C1" s="2"/>
      <c r="D1" s="2"/>
      <c r="E1" s="2"/>
      <c r="F1" s="2"/>
    </row>
    <row r="2" spans="1:6" x14ac:dyDescent="0.5">
      <c r="A2" s="1" t="s">
        <v>84</v>
      </c>
      <c r="B2" s="1"/>
      <c r="C2" s="1"/>
      <c r="D2" s="1"/>
      <c r="E2" s="1"/>
      <c r="F2" s="1"/>
    </row>
    <row r="3" spans="1:6" ht="33.5" thickBot="1" x14ac:dyDescent="0.55000000000000004">
      <c r="A3" s="4" t="s">
        <v>0</v>
      </c>
      <c r="B3" s="15" t="s">
        <v>65</v>
      </c>
      <c r="C3" s="15" t="s">
        <v>66</v>
      </c>
      <c r="D3" s="15" t="s">
        <v>67</v>
      </c>
      <c r="E3" s="15" t="s">
        <v>68</v>
      </c>
      <c r="F3" s="15" t="s">
        <v>69</v>
      </c>
    </row>
    <row r="4" spans="1:6" x14ac:dyDescent="0.5">
      <c r="A4" s="3" t="s">
        <v>52</v>
      </c>
      <c r="B4" s="16">
        <v>1213</v>
      </c>
      <c r="C4" s="16">
        <v>1234</v>
      </c>
      <c r="D4" s="16">
        <v>2345</v>
      </c>
      <c r="E4" s="16">
        <v>4325</v>
      </c>
      <c r="F4" s="16">
        <f>SUM(B4:E4)</f>
        <v>9117</v>
      </c>
    </row>
    <row r="5" spans="1:6" x14ac:dyDescent="0.5">
      <c r="A5" s="3" t="s">
        <v>58</v>
      </c>
      <c r="B5" s="16">
        <v>159</v>
      </c>
      <c r="C5" s="16">
        <v>172</v>
      </c>
      <c r="D5" s="16">
        <v>123</v>
      </c>
      <c r="E5" s="16">
        <v>152</v>
      </c>
      <c r="F5" s="16">
        <f t="shared" ref="F5:F17" si="0">SUM(B5:E5)</f>
        <v>606</v>
      </c>
    </row>
    <row r="6" spans="1:6" x14ac:dyDescent="0.5">
      <c r="A6" s="3" t="s">
        <v>57</v>
      </c>
      <c r="B6" s="16">
        <v>823</v>
      </c>
      <c r="C6" s="16">
        <v>216</v>
      </c>
      <c r="D6" s="16">
        <v>412</v>
      </c>
      <c r="E6" s="16">
        <v>234</v>
      </c>
      <c r="F6" s="16">
        <f t="shared" si="0"/>
        <v>1685</v>
      </c>
    </row>
    <row r="7" spans="1:6" x14ac:dyDescent="0.5">
      <c r="A7" s="3" t="s">
        <v>56</v>
      </c>
      <c r="B7" s="16">
        <v>213</v>
      </c>
      <c r="C7" s="16">
        <v>162</v>
      </c>
      <c r="D7" s="16">
        <v>123</v>
      </c>
      <c r="E7" s="16">
        <v>211</v>
      </c>
      <c r="F7" s="16">
        <f t="shared" si="0"/>
        <v>709</v>
      </c>
    </row>
    <row r="8" spans="1:6" x14ac:dyDescent="0.5">
      <c r="A8" s="3" t="s">
        <v>55</v>
      </c>
      <c r="B8" s="16">
        <v>912</v>
      </c>
      <c r="C8" s="16">
        <v>481</v>
      </c>
      <c r="D8" s="16">
        <v>346</v>
      </c>
      <c r="E8" s="16">
        <v>654</v>
      </c>
      <c r="F8" s="16">
        <f t="shared" si="0"/>
        <v>2393</v>
      </c>
    </row>
    <row r="9" spans="1:6" x14ac:dyDescent="0.5">
      <c r="A9" s="3" t="s">
        <v>54</v>
      </c>
      <c r="B9" s="16">
        <v>754</v>
      </c>
      <c r="C9" s="16">
        <v>812</v>
      </c>
      <c r="D9" s="16">
        <v>656</v>
      </c>
      <c r="E9" s="16">
        <v>502</v>
      </c>
      <c r="F9" s="16">
        <f t="shared" si="0"/>
        <v>2724</v>
      </c>
    </row>
    <row r="10" spans="1:6" x14ac:dyDescent="0.5">
      <c r="A10" s="3" t="s">
        <v>53</v>
      </c>
      <c r="B10" s="16">
        <v>159</v>
      </c>
      <c r="C10" s="16">
        <v>172</v>
      </c>
      <c r="D10" s="16">
        <v>123</v>
      </c>
      <c r="E10" s="16">
        <v>152</v>
      </c>
      <c r="F10" s="16">
        <f t="shared" si="0"/>
        <v>606</v>
      </c>
    </row>
    <row r="11" spans="1:6" x14ac:dyDescent="0.5">
      <c r="A11" s="3" t="s">
        <v>59</v>
      </c>
      <c r="B11" s="16">
        <v>823</v>
      </c>
      <c r="C11" s="16">
        <v>216</v>
      </c>
      <c r="D11" s="16">
        <v>412</v>
      </c>
      <c r="E11" s="16">
        <v>234</v>
      </c>
      <c r="F11" s="16">
        <f t="shared" si="0"/>
        <v>1685</v>
      </c>
    </row>
    <row r="12" spans="1:6" x14ac:dyDescent="0.5">
      <c r="A12" s="3" t="s">
        <v>60</v>
      </c>
      <c r="B12" s="16">
        <v>709</v>
      </c>
      <c r="C12" s="16">
        <v>824</v>
      </c>
      <c r="D12" s="16">
        <v>872</v>
      </c>
      <c r="E12" s="16">
        <v>903</v>
      </c>
      <c r="F12" s="16">
        <f t="shared" si="0"/>
        <v>3308</v>
      </c>
    </row>
    <row r="13" spans="1:6" x14ac:dyDescent="0.5">
      <c r="A13" s="3" t="s">
        <v>62</v>
      </c>
      <c r="B13" s="16">
        <v>2348</v>
      </c>
      <c r="C13" s="16">
        <v>1234</v>
      </c>
      <c r="D13" s="16">
        <v>2345</v>
      </c>
      <c r="E13" s="16">
        <v>4325</v>
      </c>
      <c r="F13" s="16">
        <f t="shared" si="0"/>
        <v>10252</v>
      </c>
    </row>
    <row r="14" spans="1:6" x14ac:dyDescent="0.5">
      <c r="A14" s="3" t="s">
        <v>61</v>
      </c>
      <c r="B14" s="16">
        <v>945</v>
      </c>
      <c r="C14" s="16">
        <v>765</v>
      </c>
      <c r="D14" s="16">
        <v>2132</v>
      </c>
      <c r="E14" s="16">
        <v>1232</v>
      </c>
      <c r="F14" s="16">
        <f t="shared" si="0"/>
        <v>5074</v>
      </c>
    </row>
    <row r="15" spans="1:6" x14ac:dyDescent="0.5">
      <c r="A15" s="3" t="s">
        <v>63</v>
      </c>
      <c r="B15" s="16">
        <v>1213</v>
      </c>
      <c r="C15" s="16">
        <v>982</v>
      </c>
      <c r="D15" s="16">
        <v>234</v>
      </c>
      <c r="E15" s="16">
        <v>324</v>
      </c>
      <c r="F15" s="16">
        <f t="shared" si="0"/>
        <v>2753</v>
      </c>
    </row>
    <row r="16" spans="1:6" x14ac:dyDescent="0.5">
      <c r="A16" s="3" t="s">
        <v>64</v>
      </c>
      <c r="B16" s="16">
        <v>4512</v>
      </c>
      <c r="C16" s="16">
        <v>4586</v>
      </c>
      <c r="D16" s="16">
        <v>4987</v>
      </c>
      <c r="E16" s="16">
        <v>7634</v>
      </c>
      <c r="F16" s="16">
        <f t="shared" si="0"/>
        <v>21719</v>
      </c>
    </row>
    <row r="17" spans="1:6" ht="17" thickBot="1" x14ac:dyDescent="0.55000000000000004">
      <c r="A17" s="3" t="s">
        <v>70</v>
      </c>
      <c r="B17" s="17">
        <f>SUM(B4:B16)</f>
        <v>14783</v>
      </c>
      <c r="C17" s="17">
        <f t="shared" ref="C17:E17" si="1">SUM(C4:C16)</f>
        <v>11856</v>
      </c>
      <c r="D17" s="17">
        <f t="shared" si="1"/>
        <v>15110</v>
      </c>
      <c r="E17" s="17">
        <f t="shared" si="1"/>
        <v>20882</v>
      </c>
      <c r="F17" s="17">
        <f t="shared" si="0"/>
        <v>62631</v>
      </c>
    </row>
    <row r="18" spans="1:6" ht="17" thickTop="1" x14ac:dyDescent="0.5">
      <c r="B18" s="5"/>
      <c r="C18" s="5"/>
      <c r="D18" s="5"/>
      <c r="E18" s="5"/>
      <c r="F18" s="5"/>
    </row>
    <row r="19" spans="1:6" x14ac:dyDescent="0.5">
      <c r="A19" s="3" t="s">
        <v>2</v>
      </c>
      <c r="B19" s="18">
        <f>AVERAGE(B4:B16)</f>
        <v>1137.1538461538462</v>
      </c>
      <c r="C19" s="18">
        <f t="shared" ref="C19:E19" si="2">AVERAGE(C4:C16)</f>
        <v>912</v>
      </c>
      <c r="D19" s="18">
        <f t="shared" si="2"/>
        <v>1162.3076923076924</v>
      </c>
      <c r="E19" s="18">
        <f t="shared" si="2"/>
        <v>1606.3076923076924</v>
      </c>
    </row>
    <row r="20" spans="1:6" x14ac:dyDescent="0.5">
      <c r="A20" s="3" t="s">
        <v>1</v>
      </c>
      <c r="B20" s="18">
        <f>MAX(B4:B16)</f>
        <v>4512</v>
      </c>
      <c r="C20" s="18">
        <f t="shared" ref="C20:E20" si="3">MAX(C4:C16)</f>
        <v>4586</v>
      </c>
      <c r="D20" s="18">
        <f t="shared" si="3"/>
        <v>4987</v>
      </c>
      <c r="E20" s="18">
        <f t="shared" si="3"/>
        <v>7634</v>
      </c>
    </row>
  </sheetData>
  <mergeCells count="2">
    <mergeCell ref="A1:F1"/>
    <mergeCell ref="A2:F2"/>
  </mergeCells>
  <pageMargins left="0.7" right="0.7" top="0.75" bottom="0.75" header="0.3" footer="0.3"/>
  <pageSetup scale="70" fitToHeight="0" orientation="portrait" r:id="rId1"/>
  <headerFooter>
    <oddFooter>&amp;L&amp;A&amp;R&amp;D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F20"/>
  <sheetViews>
    <sheetView topLeftCell="A22" zoomScaleNormal="100" workbookViewId="0">
      <selection activeCell="G39" sqref="G39"/>
    </sheetView>
  </sheetViews>
  <sheetFormatPr defaultRowHeight="16.5" x14ac:dyDescent="0.5"/>
  <cols>
    <col min="1" max="1" width="17.453125" customWidth="1"/>
    <col min="2" max="6" width="9.6328125" customWidth="1"/>
  </cols>
  <sheetData>
    <row r="1" spans="1:6" ht="24" x14ac:dyDescent="0.7">
      <c r="A1" s="2" t="s">
        <v>7</v>
      </c>
      <c r="B1" s="2"/>
      <c r="C1" s="2"/>
      <c r="D1" s="2"/>
      <c r="E1" s="2"/>
      <c r="F1" s="2"/>
    </row>
    <row r="2" spans="1:6" x14ac:dyDescent="0.5">
      <c r="A2" s="1" t="s">
        <v>84</v>
      </c>
      <c r="B2" s="1"/>
      <c r="C2" s="1"/>
      <c r="D2" s="1"/>
      <c r="E2" s="1"/>
      <c r="F2" s="1"/>
    </row>
    <row r="3" spans="1:6" ht="33.5" thickBot="1" x14ac:dyDescent="0.55000000000000004">
      <c r="A3" s="4" t="s">
        <v>0</v>
      </c>
      <c r="B3" s="15" t="s">
        <v>65</v>
      </c>
      <c r="C3" s="15" t="s">
        <v>66</v>
      </c>
      <c r="D3" s="15" t="s">
        <v>67</v>
      </c>
      <c r="E3" s="15" t="s">
        <v>68</v>
      </c>
      <c r="F3" s="15" t="s">
        <v>69</v>
      </c>
    </row>
    <row r="4" spans="1:6" x14ac:dyDescent="0.5">
      <c r="A4" s="6" t="s">
        <v>52</v>
      </c>
      <c r="B4" s="16">
        <v>1213</v>
      </c>
      <c r="C4" s="16">
        <v>13523</v>
      </c>
      <c r="D4" s="16">
        <v>16545</v>
      </c>
      <c r="E4" s="16">
        <v>15346</v>
      </c>
      <c r="F4" s="16">
        <f>SUM(B4:E4)</f>
        <v>46627</v>
      </c>
    </row>
    <row r="5" spans="1:6" x14ac:dyDescent="0.5">
      <c r="A5" s="6" t="s">
        <v>58</v>
      </c>
      <c r="B5" s="16">
        <v>213</v>
      </c>
      <c r="C5" s="16">
        <v>135</v>
      </c>
      <c r="D5" s="16">
        <v>145</v>
      </c>
      <c r="E5" s="16">
        <v>165</v>
      </c>
      <c r="F5" s="16">
        <f t="shared" ref="F5:F17" si="0">SUM(B5:E5)</f>
        <v>658</v>
      </c>
    </row>
    <row r="6" spans="1:6" x14ac:dyDescent="0.5">
      <c r="A6" s="6" t="s">
        <v>57</v>
      </c>
      <c r="B6" s="16">
        <v>234</v>
      </c>
      <c r="C6" s="16">
        <v>231</v>
      </c>
      <c r="D6" s="16">
        <v>345</v>
      </c>
      <c r="E6" s="16">
        <v>324</v>
      </c>
      <c r="F6" s="16">
        <f t="shared" si="0"/>
        <v>1134</v>
      </c>
    </row>
    <row r="7" spans="1:6" x14ac:dyDescent="0.5">
      <c r="A7" s="6" t="s">
        <v>56</v>
      </c>
      <c r="B7" s="16">
        <v>2348</v>
      </c>
      <c r="C7" s="16">
        <v>1234</v>
      </c>
      <c r="D7" s="16">
        <v>2345</v>
      </c>
      <c r="E7" s="16">
        <v>4325</v>
      </c>
      <c r="F7" s="16">
        <f t="shared" si="0"/>
        <v>10252</v>
      </c>
    </row>
    <row r="8" spans="1:6" x14ac:dyDescent="0.5">
      <c r="A8" s="6" t="s">
        <v>55</v>
      </c>
      <c r="B8" s="16">
        <v>945</v>
      </c>
      <c r="C8" s="16">
        <v>765</v>
      </c>
      <c r="D8" s="16">
        <v>2132</v>
      </c>
      <c r="E8" s="16">
        <v>1232</v>
      </c>
      <c r="F8" s="16">
        <f t="shared" si="0"/>
        <v>5074</v>
      </c>
    </row>
    <row r="9" spans="1:6" x14ac:dyDescent="0.5">
      <c r="A9" s="6" t="s">
        <v>54</v>
      </c>
      <c r="B9" s="16">
        <v>1213</v>
      </c>
      <c r="C9" s="16">
        <v>982</v>
      </c>
      <c r="D9" s="16">
        <v>234</v>
      </c>
      <c r="E9" s="16">
        <v>324</v>
      </c>
      <c r="F9" s="16">
        <f t="shared" si="0"/>
        <v>2753</v>
      </c>
    </row>
    <row r="10" spans="1:6" x14ac:dyDescent="0.5">
      <c r="A10" s="6" t="s">
        <v>53</v>
      </c>
      <c r="B10" s="16">
        <v>213</v>
      </c>
      <c r="C10" s="16">
        <v>162</v>
      </c>
      <c r="D10" s="16">
        <v>123</v>
      </c>
      <c r="E10" s="16">
        <v>211</v>
      </c>
      <c r="F10" s="16">
        <f t="shared" si="0"/>
        <v>709</v>
      </c>
    </row>
    <row r="11" spans="1:6" x14ac:dyDescent="0.5">
      <c r="A11" s="6" t="s">
        <v>59</v>
      </c>
      <c r="B11" s="16">
        <v>156</v>
      </c>
      <c r="C11" s="16">
        <v>235</v>
      </c>
      <c r="D11" s="16">
        <v>321</v>
      </c>
      <c r="E11" s="16">
        <v>231</v>
      </c>
      <c r="F11" s="16">
        <f t="shared" si="0"/>
        <v>943</v>
      </c>
    </row>
    <row r="12" spans="1:6" x14ac:dyDescent="0.5">
      <c r="A12" s="6" t="s">
        <v>60</v>
      </c>
      <c r="B12" s="16">
        <v>159</v>
      </c>
      <c r="C12" s="16">
        <v>172</v>
      </c>
      <c r="D12" s="16">
        <v>123</v>
      </c>
      <c r="E12" s="16">
        <v>152</v>
      </c>
      <c r="F12" s="16">
        <f t="shared" si="0"/>
        <v>606</v>
      </c>
    </row>
    <row r="13" spans="1:6" x14ac:dyDescent="0.5">
      <c r="A13" s="6" t="s">
        <v>62</v>
      </c>
      <c r="B13" s="16">
        <v>823</v>
      </c>
      <c r="C13" s="16">
        <v>216</v>
      </c>
      <c r="D13" s="16">
        <v>412</v>
      </c>
      <c r="E13" s="16">
        <v>234</v>
      </c>
      <c r="F13" s="16">
        <f t="shared" si="0"/>
        <v>1685</v>
      </c>
    </row>
    <row r="14" spans="1:6" x14ac:dyDescent="0.5">
      <c r="A14" s="6" t="s">
        <v>61</v>
      </c>
      <c r="B14" s="16">
        <v>213</v>
      </c>
      <c r="C14" s="16">
        <v>162</v>
      </c>
      <c r="D14" s="16">
        <v>123</v>
      </c>
      <c r="E14" s="16">
        <v>211</v>
      </c>
      <c r="F14" s="16">
        <f t="shared" si="0"/>
        <v>709</v>
      </c>
    </row>
    <row r="15" spans="1:6" x14ac:dyDescent="0.5">
      <c r="A15" s="6" t="s">
        <v>63</v>
      </c>
      <c r="B15" s="16">
        <v>912</v>
      </c>
      <c r="C15" s="16">
        <v>481</v>
      </c>
      <c r="D15" s="16">
        <v>346</v>
      </c>
      <c r="E15" s="16">
        <v>654</v>
      </c>
      <c r="F15" s="16">
        <f t="shared" si="0"/>
        <v>2393</v>
      </c>
    </row>
    <row r="16" spans="1:6" x14ac:dyDescent="0.5">
      <c r="A16" s="6" t="s">
        <v>64</v>
      </c>
      <c r="B16" s="16">
        <v>3267</v>
      </c>
      <c r="C16" s="16">
        <v>3465</v>
      </c>
      <c r="D16" s="16">
        <v>2354</v>
      </c>
      <c r="E16" s="16">
        <v>7265</v>
      </c>
      <c r="F16" s="16">
        <f t="shared" si="0"/>
        <v>16351</v>
      </c>
    </row>
    <row r="17" spans="1:6" ht="17" thickBot="1" x14ac:dyDescent="0.55000000000000004">
      <c r="A17" s="3" t="s">
        <v>70</v>
      </c>
      <c r="B17" s="17">
        <f>SUM(B4:B16)</f>
        <v>11909</v>
      </c>
      <c r="C17" s="17">
        <f t="shared" ref="C17:E17" si="1">SUM(C4:C16)</f>
        <v>21763</v>
      </c>
      <c r="D17" s="17">
        <f t="shared" si="1"/>
        <v>25548</v>
      </c>
      <c r="E17" s="17">
        <f t="shared" si="1"/>
        <v>30674</v>
      </c>
      <c r="F17" s="17">
        <f t="shared" si="0"/>
        <v>89894</v>
      </c>
    </row>
    <row r="18" spans="1:6" ht="17" thickTop="1" x14ac:dyDescent="0.5">
      <c r="B18" s="5"/>
      <c r="C18" s="5"/>
      <c r="D18" s="5"/>
      <c r="E18" s="5"/>
      <c r="F18" s="5"/>
    </row>
    <row r="19" spans="1:6" x14ac:dyDescent="0.5">
      <c r="A19" s="3" t="s">
        <v>2</v>
      </c>
      <c r="B19" s="18">
        <f>AVERAGE(B4:B16)</f>
        <v>916.07692307692309</v>
      </c>
      <c r="C19" s="18">
        <f t="shared" ref="C19:E19" si="2">AVERAGE(C4:C16)</f>
        <v>1674.0769230769231</v>
      </c>
      <c r="D19" s="18">
        <f t="shared" si="2"/>
        <v>1965.2307692307693</v>
      </c>
      <c r="E19" s="18">
        <f t="shared" si="2"/>
        <v>2359.5384615384614</v>
      </c>
    </row>
    <row r="20" spans="1:6" x14ac:dyDescent="0.5">
      <c r="A20" s="3" t="s">
        <v>1</v>
      </c>
      <c r="B20" s="18">
        <f>MAX(B4:B16)</f>
        <v>3267</v>
      </c>
      <c r="C20" s="18">
        <f t="shared" ref="C20:E20" si="3">MAX(C4:C16)</f>
        <v>13523</v>
      </c>
      <c r="D20" s="18">
        <f t="shared" si="3"/>
        <v>16545</v>
      </c>
      <c r="E20" s="18">
        <f t="shared" si="3"/>
        <v>15346</v>
      </c>
    </row>
  </sheetData>
  <mergeCells count="2">
    <mergeCell ref="A1:F1"/>
    <mergeCell ref="A2:F2"/>
  </mergeCells>
  <pageMargins left="0.7" right="0.7" top="0.75" bottom="0.75" header="0.3" footer="0.3"/>
  <pageSetup orientation="portrait" r:id="rId1"/>
  <headerFooter>
    <oddFooter>&amp;L&amp;A&amp;R&amp;D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F20"/>
  <sheetViews>
    <sheetView topLeftCell="A22" zoomScaleNormal="100" workbookViewId="0">
      <selection activeCell="G39" sqref="G39"/>
    </sheetView>
  </sheetViews>
  <sheetFormatPr defaultRowHeight="16.5" x14ac:dyDescent="0.5"/>
  <cols>
    <col min="1" max="1" width="17.453125" customWidth="1"/>
    <col min="2" max="5" width="9.6328125" customWidth="1"/>
    <col min="6" max="6" width="10.453125" bestFit="1" customWidth="1"/>
  </cols>
  <sheetData>
    <row r="1" spans="1:6" ht="24" x14ac:dyDescent="0.7">
      <c r="A1" s="2" t="s">
        <v>7</v>
      </c>
      <c r="B1" s="2"/>
      <c r="C1" s="2"/>
      <c r="D1" s="2"/>
      <c r="E1" s="2"/>
      <c r="F1" s="2"/>
    </row>
    <row r="2" spans="1:6" x14ac:dyDescent="0.5">
      <c r="A2" s="1" t="s">
        <v>84</v>
      </c>
      <c r="B2" s="1"/>
      <c r="C2" s="1"/>
      <c r="D2" s="1"/>
      <c r="E2" s="1"/>
      <c r="F2" s="1"/>
    </row>
    <row r="3" spans="1:6" ht="33.5" thickBot="1" x14ac:dyDescent="0.55000000000000004">
      <c r="A3" s="4" t="s">
        <v>0</v>
      </c>
      <c r="B3" s="15" t="s">
        <v>65</v>
      </c>
      <c r="C3" s="15" t="s">
        <v>66</v>
      </c>
      <c r="D3" s="15" t="s">
        <v>67</v>
      </c>
      <c r="E3" s="15" t="s">
        <v>68</v>
      </c>
      <c r="F3" s="15" t="s">
        <v>69</v>
      </c>
    </row>
    <row r="4" spans="1:6" x14ac:dyDescent="0.5">
      <c r="A4" s="3" t="s">
        <v>52</v>
      </c>
      <c r="B4" s="16">
        <v>1213</v>
      </c>
      <c r="C4" s="16">
        <v>23432</v>
      </c>
      <c r="D4" s="16">
        <v>21234</v>
      </c>
      <c r="E4" s="16">
        <v>35467</v>
      </c>
      <c r="F4" s="16">
        <f>SUM(B4:E4)</f>
        <v>81346</v>
      </c>
    </row>
    <row r="5" spans="1:6" x14ac:dyDescent="0.5">
      <c r="A5" s="3" t="s">
        <v>58</v>
      </c>
      <c r="B5" s="16">
        <v>149</v>
      </c>
      <c r="C5" s="16">
        <v>185</v>
      </c>
      <c r="D5" s="16">
        <v>175</v>
      </c>
      <c r="E5" s="16">
        <v>201</v>
      </c>
      <c r="F5" s="16">
        <f t="shared" ref="F5:F17" si="0">SUM(B5:E5)</f>
        <v>710</v>
      </c>
    </row>
    <row r="6" spans="1:6" x14ac:dyDescent="0.5">
      <c r="A6" s="3" t="s">
        <v>57</v>
      </c>
      <c r="B6" s="16">
        <v>263</v>
      </c>
      <c r="C6" s="16">
        <v>368</v>
      </c>
      <c r="D6" s="16">
        <v>382</v>
      </c>
      <c r="E6" s="16">
        <v>442</v>
      </c>
      <c r="F6" s="16">
        <f t="shared" si="0"/>
        <v>1455</v>
      </c>
    </row>
    <row r="7" spans="1:6" x14ac:dyDescent="0.5">
      <c r="A7" s="3" t="s">
        <v>56</v>
      </c>
      <c r="B7" s="16">
        <v>361</v>
      </c>
      <c r="C7" s="16">
        <v>485</v>
      </c>
      <c r="D7" s="16">
        <v>491</v>
      </c>
      <c r="E7" s="16">
        <v>519</v>
      </c>
      <c r="F7" s="16">
        <f t="shared" si="0"/>
        <v>1856</v>
      </c>
    </row>
    <row r="8" spans="1:6" x14ac:dyDescent="0.5">
      <c r="A8" s="3" t="s">
        <v>55</v>
      </c>
      <c r="B8" s="16">
        <v>388</v>
      </c>
      <c r="C8" s="16">
        <v>566</v>
      </c>
      <c r="D8" s="16">
        <v>542</v>
      </c>
      <c r="E8" s="16">
        <v>585</v>
      </c>
      <c r="F8" s="16">
        <f t="shared" si="0"/>
        <v>2081</v>
      </c>
    </row>
    <row r="9" spans="1:6" x14ac:dyDescent="0.5">
      <c r="A9" s="3" t="s">
        <v>54</v>
      </c>
      <c r="B9" s="16">
        <v>945</v>
      </c>
      <c r="C9" s="16">
        <v>765</v>
      </c>
      <c r="D9" s="16">
        <v>2132</v>
      </c>
      <c r="E9" s="16">
        <v>1232</v>
      </c>
      <c r="F9" s="16">
        <f t="shared" si="0"/>
        <v>5074</v>
      </c>
    </row>
    <row r="10" spans="1:6" x14ac:dyDescent="0.5">
      <c r="A10" s="3" t="s">
        <v>53</v>
      </c>
      <c r="B10" s="16">
        <v>1213</v>
      </c>
      <c r="C10" s="16">
        <v>982</v>
      </c>
      <c r="D10" s="16">
        <v>234</v>
      </c>
      <c r="E10" s="16">
        <v>324</v>
      </c>
      <c r="F10" s="16">
        <f t="shared" si="0"/>
        <v>2753</v>
      </c>
    </row>
    <row r="11" spans="1:6" x14ac:dyDescent="0.5">
      <c r="A11" s="3" t="s">
        <v>59</v>
      </c>
      <c r="B11" s="16">
        <v>213</v>
      </c>
      <c r="C11" s="16">
        <v>162</v>
      </c>
      <c r="D11" s="16">
        <v>123</v>
      </c>
      <c r="E11" s="16">
        <v>211</v>
      </c>
      <c r="F11" s="16">
        <f t="shared" si="0"/>
        <v>709</v>
      </c>
    </row>
    <row r="12" spans="1:6" x14ac:dyDescent="0.5">
      <c r="A12" s="3" t="s">
        <v>60</v>
      </c>
      <c r="B12" s="16">
        <v>156</v>
      </c>
      <c r="C12" s="16">
        <v>235</v>
      </c>
      <c r="D12" s="16">
        <v>321</v>
      </c>
      <c r="E12" s="16">
        <v>231</v>
      </c>
      <c r="F12" s="16">
        <f t="shared" si="0"/>
        <v>943</v>
      </c>
    </row>
    <row r="13" spans="1:6" x14ac:dyDescent="0.5">
      <c r="A13" s="3" t="s">
        <v>62</v>
      </c>
      <c r="B13" s="16">
        <v>159</v>
      </c>
      <c r="C13" s="16">
        <v>172</v>
      </c>
      <c r="D13" s="16">
        <v>123</v>
      </c>
      <c r="E13" s="16">
        <v>152</v>
      </c>
      <c r="F13" s="16">
        <f t="shared" si="0"/>
        <v>606</v>
      </c>
    </row>
    <row r="14" spans="1:6" x14ac:dyDescent="0.5">
      <c r="A14" s="3" t="s">
        <v>61</v>
      </c>
      <c r="B14" s="16">
        <v>823</v>
      </c>
      <c r="C14" s="16">
        <v>216</v>
      </c>
      <c r="D14" s="16">
        <v>412</v>
      </c>
      <c r="E14" s="16">
        <v>234</v>
      </c>
      <c r="F14" s="16">
        <f t="shared" si="0"/>
        <v>1685</v>
      </c>
    </row>
    <row r="15" spans="1:6" x14ac:dyDescent="0.5">
      <c r="A15" s="3" t="s">
        <v>63</v>
      </c>
      <c r="B15" s="16">
        <v>1213</v>
      </c>
      <c r="C15" s="16">
        <v>982</v>
      </c>
      <c r="D15" s="16">
        <v>234</v>
      </c>
      <c r="E15" s="16">
        <v>324</v>
      </c>
      <c r="F15" s="16">
        <f t="shared" si="0"/>
        <v>2753</v>
      </c>
    </row>
    <row r="16" spans="1:6" x14ac:dyDescent="0.5">
      <c r="A16" s="3" t="s">
        <v>64</v>
      </c>
      <c r="B16" s="16">
        <v>1654</v>
      </c>
      <c r="C16" s="16">
        <v>5461</v>
      </c>
      <c r="D16" s="16">
        <v>2345</v>
      </c>
      <c r="E16" s="16">
        <v>2643</v>
      </c>
      <c r="F16" s="16">
        <f t="shared" si="0"/>
        <v>12103</v>
      </c>
    </row>
    <row r="17" spans="1:6" ht="17" thickBot="1" x14ac:dyDescent="0.55000000000000004">
      <c r="A17" s="6" t="s">
        <v>70</v>
      </c>
      <c r="B17" s="17">
        <f>SUM(B4:B16)</f>
        <v>8750</v>
      </c>
      <c r="C17" s="17">
        <f t="shared" ref="C17:E17" si="1">SUM(C4:C16)</f>
        <v>34011</v>
      </c>
      <c r="D17" s="17">
        <f t="shared" si="1"/>
        <v>28748</v>
      </c>
      <c r="E17" s="17">
        <f t="shared" si="1"/>
        <v>42565</v>
      </c>
      <c r="F17" s="17">
        <f t="shared" si="0"/>
        <v>114074</v>
      </c>
    </row>
    <row r="18" spans="1:6" ht="17" thickTop="1" x14ac:dyDescent="0.5">
      <c r="B18" s="5"/>
      <c r="C18" s="5"/>
      <c r="D18" s="5"/>
      <c r="E18" s="5"/>
      <c r="F18" s="5"/>
    </row>
    <row r="19" spans="1:6" x14ac:dyDescent="0.5">
      <c r="A19" s="6" t="s">
        <v>2</v>
      </c>
      <c r="B19" s="18">
        <f>AVERAGE(B4:B16)</f>
        <v>673.07692307692309</v>
      </c>
      <c r="C19" s="18">
        <f t="shared" ref="C19:E19" si="2">AVERAGE(C4:C16)</f>
        <v>2616.2307692307691</v>
      </c>
      <c r="D19" s="18">
        <f t="shared" si="2"/>
        <v>2211.3846153846152</v>
      </c>
      <c r="E19" s="18">
        <f t="shared" si="2"/>
        <v>3274.2307692307691</v>
      </c>
    </row>
    <row r="20" spans="1:6" x14ac:dyDescent="0.5">
      <c r="A20" s="6" t="s">
        <v>1</v>
      </c>
      <c r="B20" s="18">
        <f>MAX(B4:B16)</f>
        <v>1654</v>
      </c>
      <c r="C20" s="18">
        <f t="shared" ref="C20:E20" si="3">MAX(C4:C16)</f>
        <v>23432</v>
      </c>
      <c r="D20" s="18">
        <f t="shared" si="3"/>
        <v>21234</v>
      </c>
      <c r="E20" s="18">
        <f t="shared" si="3"/>
        <v>35467</v>
      </c>
    </row>
  </sheetData>
  <mergeCells count="2">
    <mergeCell ref="A1:F1"/>
    <mergeCell ref="A2:F2"/>
  </mergeCells>
  <pageMargins left="0.7" right="0.7" top="0.75" bottom="0.75" header="0.3" footer="0.3"/>
  <pageSetup orientation="portrait" r:id="rId1"/>
  <headerFooter>
    <oddFooter>&amp;L&amp;A&amp;R&amp;D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F20"/>
  <sheetViews>
    <sheetView topLeftCell="A4" zoomScaleNormal="100" workbookViewId="0">
      <selection activeCell="G15" sqref="G15"/>
    </sheetView>
  </sheetViews>
  <sheetFormatPr defaultRowHeight="16.5" x14ac:dyDescent="0.5"/>
  <cols>
    <col min="1" max="1" width="17.453125" customWidth="1"/>
    <col min="2" max="6" width="9.6328125" customWidth="1"/>
  </cols>
  <sheetData>
    <row r="1" spans="1:6" ht="24" x14ac:dyDescent="0.7">
      <c r="A1" s="2" t="s">
        <v>7</v>
      </c>
      <c r="B1" s="2"/>
      <c r="C1" s="2"/>
      <c r="D1" s="2"/>
      <c r="E1" s="2"/>
      <c r="F1" s="2"/>
    </row>
    <row r="2" spans="1:6" x14ac:dyDescent="0.5">
      <c r="A2" s="1" t="s">
        <v>84</v>
      </c>
      <c r="B2" s="1"/>
      <c r="C2" s="1"/>
      <c r="D2" s="1"/>
      <c r="E2" s="1"/>
      <c r="F2" s="1"/>
    </row>
    <row r="3" spans="1:6" ht="33.5" thickBot="1" x14ac:dyDescent="0.55000000000000004">
      <c r="A3" s="4" t="s">
        <v>0</v>
      </c>
      <c r="B3" s="15" t="s">
        <v>65</v>
      </c>
      <c r="C3" s="15" t="s">
        <v>66</v>
      </c>
      <c r="D3" s="15" t="s">
        <v>67</v>
      </c>
      <c r="E3" s="15" t="s">
        <v>68</v>
      </c>
      <c r="F3" s="15" t="s">
        <v>69</v>
      </c>
    </row>
    <row r="4" spans="1:6" x14ac:dyDescent="0.5">
      <c r="A4" s="3" t="s">
        <v>52</v>
      </c>
      <c r="B4" s="16">
        <v>1213</v>
      </c>
      <c r="C4" s="16">
        <v>982</v>
      </c>
      <c r="D4" s="16">
        <v>234</v>
      </c>
      <c r="E4" s="16">
        <v>324</v>
      </c>
      <c r="F4" s="16">
        <f>SUM(B4:E4)</f>
        <v>2753</v>
      </c>
    </row>
    <row r="5" spans="1:6" x14ac:dyDescent="0.5">
      <c r="A5" s="3" t="s">
        <v>58</v>
      </c>
      <c r="B5" s="16">
        <v>213</v>
      </c>
      <c r="C5" s="16">
        <v>162</v>
      </c>
      <c r="D5" s="16">
        <v>123</v>
      </c>
      <c r="E5" s="16">
        <v>211</v>
      </c>
      <c r="F5" s="16">
        <f t="shared" ref="F5:F17" si="0">SUM(B5:E5)</f>
        <v>709</v>
      </c>
    </row>
    <row r="6" spans="1:6" x14ac:dyDescent="0.5">
      <c r="A6" s="3" t="s">
        <v>57</v>
      </c>
      <c r="B6" s="16">
        <v>156</v>
      </c>
      <c r="C6" s="16">
        <v>235</v>
      </c>
      <c r="D6" s="16">
        <v>321</v>
      </c>
      <c r="E6" s="16">
        <v>231</v>
      </c>
      <c r="F6" s="16">
        <f t="shared" si="0"/>
        <v>943</v>
      </c>
    </row>
    <row r="7" spans="1:6" x14ac:dyDescent="0.5">
      <c r="A7" s="3" t="s">
        <v>56</v>
      </c>
      <c r="B7" s="16">
        <v>159</v>
      </c>
      <c r="C7" s="16">
        <v>172</v>
      </c>
      <c r="D7" s="16">
        <v>123</v>
      </c>
      <c r="E7" s="16">
        <v>152</v>
      </c>
      <c r="F7" s="16">
        <f t="shared" si="0"/>
        <v>606</v>
      </c>
    </row>
    <row r="8" spans="1:6" x14ac:dyDescent="0.5">
      <c r="A8" s="3" t="s">
        <v>55</v>
      </c>
      <c r="B8" s="16">
        <v>823</v>
      </c>
      <c r="C8" s="16">
        <v>216</v>
      </c>
      <c r="D8" s="16">
        <v>412</v>
      </c>
      <c r="E8" s="16">
        <v>234</v>
      </c>
      <c r="F8" s="16">
        <f t="shared" si="0"/>
        <v>1685</v>
      </c>
    </row>
    <row r="9" spans="1:6" x14ac:dyDescent="0.5">
      <c r="A9" s="3" t="s">
        <v>54</v>
      </c>
      <c r="B9" s="16">
        <v>213</v>
      </c>
      <c r="C9" s="16">
        <v>162</v>
      </c>
      <c r="D9" s="16">
        <v>123</v>
      </c>
      <c r="E9" s="16">
        <v>211</v>
      </c>
      <c r="F9" s="16">
        <f t="shared" si="0"/>
        <v>709</v>
      </c>
    </row>
    <row r="10" spans="1:6" x14ac:dyDescent="0.5">
      <c r="A10" s="3" t="s">
        <v>53</v>
      </c>
      <c r="B10" s="16">
        <v>912</v>
      </c>
      <c r="C10" s="16">
        <v>481</v>
      </c>
      <c r="D10" s="16">
        <v>346</v>
      </c>
      <c r="E10" s="16">
        <v>654</v>
      </c>
      <c r="F10" s="16">
        <f t="shared" si="0"/>
        <v>2393</v>
      </c>
    </row>
    <row r="11" spans="1:6" x14ac:dyDescent="0.5">
      <c r="A11" s="3" t="s">
        <v>59</v>
      </c>
      <c r="B11" s="16">
        <v>754</v>
      </c>
      <c r="C11" s="16">
        <v>812</v>
      </c>
      <c r="D11" s="16">
        <v>656</v>
      </c>
      <c r="E11" s="16">
        <v>502</v>
      </c>
      <c r="F11" s="16">
        <f t="shared" si="0"/>
        <v>2724</v>
      </c>
    </row>
    <row r="12" spans="1:6" x14ac:dyDescent="0.5">
      <c r="A12" s="3" t="s">
        <v>60</v>
      </c>
      <c r="B12" s="16">
        <v>709</v>
      </c>
      <c r="C12" s="16">
        <v>824</v>
      </c>
      <c r="D12" s="16">
        <v>872</v>
      </c>
      <c r="E12" s="16">
        <v>903</v>
      </c>
      <c r="F12" s="16">
        <f t="shared" si="0"/>
        <v>3308</v>
      </c>
    </row>
    <row r="13" spans="1:6" x14ac:dyDescent="0.5">
      <c r="A13" s="3" t="s">
        <v>62</v>
      </c>
      <c r="B13" s="16">
        <v>2348</v>
      </c>
      <c r="C13" s="16">
        <v>1234</v>
      </c>
      <c r="D13" s="16">
        <v>2345</v>
      </c>
      <c r="E13" s="16">
        <v>4325</v>
      </c>
      <c r="F13" s="16">
        <f t="shared" si="0"/>
        <v>10252</v>
      </c>
    </row>
    <row r="14" spans="1:6" x14ac:dyDescent="0.5">
      <c r="A14" s="3" t="s">
        <v>61</v>
      </c>
      <c r="B14" s="16">
        <v>945</v>
      </c>
      <c r="C14" s="16">
        <v>765</v>
      </c>
      <c r="D14" s="16">
        <v>2132</v>
      </c>
      <c r="E14" s="16">
        <v>1232</v>
      </c>
      <c r="F14" s="16">
        <f t="shared" si="0"/>
        <v>5074</v>
      </c>
    </row>
    <row r="15" spans="1:6" x14ac:dyDescent="0.5">
      <c r="A15" s="3" t="s">
        <v>63</v>
      </c>
      <c r="B15" s="16">
        <v>1213</v>
      </c>
      <c r="C15" s="16">
        <v>982</v>
      </c>
      <c r="D15" s="16">
        <v>234</v>
      </c>
      <c r="E15" s="16">
        <v>324</v>
      </c>
      <c r="F15" s="16">
        <f t="shared" si="0"/>
        <v>2753</v>
      </c>
    </row>
    <row r="16" spans="1:6" x14ac:dyDescent="0.5">
      <c r="A16" s="3" t="s">
        <v>64</v>
      </c>
      <c r="B16" s="16">
        <v>1654</v>
      </c>
      <c r="C16" s="16">
        <v>5461</v>
      </c>
      <c r="D16" s="16">
        <v>2345</v>
      </c>
      <c r="E16" s="16">
        <v>2643</v>
      </c>
      <c r="F16" s="16">
        <f t="shared" si="0"/>
        <v>12103</v>
      </c>
    </row>
    <row r="17" spans="1:6" ht="17" thickBot="1" x14ac:dyDescent="0.55000000000000004">
      <c r="A17" s="3" t="s">
        <v>70</v>
      </c>
      <c r="B17" s="17">
        <f>SUM(B4:B16)</f>
        <v>11312</v>
      </c>
      <c r="C17" s="17">
        <f t="shared" ref="C17:E17" si="1">SUM(C4:C16)</f>
        <v>12488</v>
      </c>
      <c r="D17" s="17">
        <f t="shared" si="1"/>
        <v>10266</v>
      </c>
      <c r="E17" s="17">
        <f t="shared" si="1"/>
        <v>11946</v>
      </c>
      <c r="F17" s="17">
        <f t="shared" si="0"/>
        <v>46012</v>
      </c>
    </row>
    <row r="18" spans="1:6" ht="17" thickTop="1" x14ac:dyDescent="0.5">
      <c r="B18" s="5"/>
      <c r="C18" s="5"/>
      <c r="D18" s="5"/>
      <c r="E18" s="5"/>
      <c r="F18" s="5"/>
    </row>
    <row r="19" spans="1:6" x14ac:dyDescent="0.5">
      <c r="A19" s="3" t="s">
        <v>2</v>
      </c>
      <c r="B19">
        <f>AVERAGE(B4:B16)</f>
        <v>870.15384615384619</v>
      </c>
      <c r="C19">
        <f t="shared" ref="C19:E19" si="2">AVERAGE(C4:C16)</f>
        <v>960.61538461538464</v>
      </c>
      <c r="D19">
        <f t="shared" si="2"/>
        <v>789.69230769230774</v>
      </c>
      <c r="E19">
        <f t="shared" si="2"/>
        <v>918.92307692307691</v>
      </c>
    </row>
    <row r="20" spans="1:6" x14ac:dyDescent="0.5">
      <c r="A20" s="3" t="s">
        <v>1</v>
      </c>
      <c r="B20" s="18">
        <f>MAX(B4:B16)</f>
        <v>2348</v>
      </c>
      <c r="C20" s="18">
        <f t="shared" ref="C20:E20" si="3">MAX(C4:C16)</f>
        <v>5461</v>
      </c>
      <c r="D20" s="18">
        <f t="shared" si="3"/>
        <v>2345</v>
      </c>
      <c r="E20" s="18">
        <f t="shared" si="3"/>
        <v>4325</v>
      </c>
    </row>
  </sheetData>
  <mergeCells count="2">
    <mergeCell ref="A1:F1"/>
    <mergeCell ref="A2:F2"/>
  </mergeCells>
  <pageMargins left="0.7" right="0.7" top="0.75" bottom="0.75" header="0.3" footer="0.3"/>
  <pageSetup orientation="portrait" r:id="rId1"/>
  <headerFooter>
    <oddFooter>&amp;L&amp;A&amp;R&amp;D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G37"/>
  <sheetViews>
    <sheetView zoomScaleNormal="100" workbookViewId="0">
      <selection activeCell="H20" sqref="H20"/>
    </sheetView>
  </sheetViews>
  <sheetFormatPr defaultRowHeight="16.5" x14ac:dyDescent="0.5"/>
  <cols>
    <col min="1" max="1" width="18.7265625" customWidth="1"/>
    <col min="2" max="2" width="10.36328125" bestFit="1" customWidth="1"/>
    <col min="3" max="3" width="11.1796875" customWidth="1"/>
    <col min="4" max="4" width="12.1796875" customWidth="1"/>
    <col min="5" max="5" width="8.6328125" customWidth="1"/>
    <col min="6" max="6" width="12.81640625" customWidth="1"/>
    <col min="7" max="7" width="12.26953125" customWidth="1"/>
  </cols>
  <sheetData>
    <row r="1" spans="1:7" ht="24" x14ac:dyDescent="0.7">
      <c r="A1" s="24" t="s">
        <v>7</v>
      </c>
      <c r="B1" s="24"/>
      <c r="C1" s="24"/>
      <c r="D1" s="24"/>
      <c r="E1" s="24"/>
      <c r="F1" s="24"/>
      <c r="G1" s="25"/>
    </row>
    <row r="2" spans="1:7" x14ac:dyDescent="0.5">
      <c r="A2" s="26" t="s">
        <v>84</v>
      </c>
      <c r="B2" s="26"/>
      <c r="C2" s="26"/>
      <c r="D2" s="26"/>
      <c r="E2" s="26"/>
      <c r="F2" s="26"/>
      <c r="G2" s="27"/>
    </row>
    <row r="3" spans="1:7" ht="17" thickBot="1" x14ac:dyDescent="0.55000000000000004">
      <c r="A3" s="28" t="s">
        <v>0</v>
      </c>
      <c r="B3" s="28" t="s">
        <v>11</v>
      </c>
      <c r="C3" s="28" t="s">
        <v>3</v>
      </c>
      <c r="D3" s="28" t="s">
        <v>4</v>
      </c>
      <c r="E3" s="28" t="s">
        <v>8</v>
      </c>
      <c r="F3" s="28" t="s">
        <v>5</v>
      </c>
      <c r="G3" s="28" t="s">
        <v>6</v>
      </c>
    </row>
    <row r="4" spans="1:7" hidden="1" x14ac:dyDescent="0.5">
      <c r="A4" s="6" t="s">
        <v>18</v>
      </c>
      <c r="B4" s="8" t="s">
        <v>39</v>
      </c>
      <c r="C4" s="12">
        <v>8</v>
      </c>
      <c r="D4" s="10">
        <v>69</v>
      </c>
      <c r="E4" s="12" t="str">
        <f>IF(C4&lt;12,"Yes","No")</f>
        <v>Yes</v>
      </c>
      <c r="F4" s="14">
        <f>(C4*D4)</f>
        <v>552</v>
      </c>
      <c r="G4" s="34">
        <f>(F4/$F$36)</f>
        <v>0.17353033637220999</v>
      </c>
    </row>
    <row r="5" spans="1:7" hidden="1" x14ac:dyDescent="0.5">
      <c r="A5" s="6" t="s">
        <v>75</v>
      </c>
      <c r="B5" s="8" t="s">
        <v>41</v>
      </c>
      <c r="C5" s="12">
        <v>23</v>
      </c>
      <c r="D5" s="10">
        <v>39</v>
      </c>
      <c r="E5" s="12" t="str">
        <f>IF(C5&lt;12,"Yes","No")</f>
        <v>No</v>
      </c>
      <c r="F5" s="14">
        <f>(C5*D5)</f>
        <v>897</v>
      </c>
      <c r="G5" s="34">
        <f>(F5/$F$36)</f>
        <v>0.28198679660484127</v>
      </c>
    </row>
    <row r="6" spans="1:7" hidden="1" x14ac:dyDescent="0.5">
      <c r="A6" s="6" t="s">
        <v>30</v>
      </c>
      <c r="B6" s="8" t="s">
        <v>34</v>
      </c>
      <c r="C6" s="12">
        <v>21</v>
      </c>
      <c r="D6" s="10">
        <v>21</v>
      </c>
      <c r="E6" s="12" t="str">
        <f>IF(C6&lt;12,"Yes","No")</f>
        <v>No</v>
      </c>
      <c r="F6" s="14">
        <f>(C6*D6)</f>
        <v>441</v>
      </c>
      <c r="G6" s="34">
        <f>(F6/$F$36)</f>
        <v>0.13863564916692864</v>
      </c>
    </row>
    <row r="7" spans="1:7" hidden="1" x14ac:dyDescent="0.5">
      <c r="A7" s="6" t="s">
        <v>17</v>
      </c>
      <c r="B7" s="8" t="s">
        <v>40</v>
      </c>
      <c r="C7" s="12">
        <v>28</v>
      </c>
      <c r="D7" s="10">
        <v>36</v>
      </c>
      <c r="E7" s="12" t="str">
        <f>IF(C7&lt;12,"Yes","No")</f>
        <v>No</v>
      </c>
      <c r="F7" s="14">
        <f>(C7*D7)</f>
        <v>1008</v>
      </c>
      <c r="G7" s="34">
        <f>(F7/$F$36)</f>
        <v>0.3168814838101226</v>
      </c>
    </row>
    <row r="8" spans="1:7" hidden="1" x14ac:dyDescent="0.5">
      <c r="A8" s="6" t="s">
        <v>19</v>
      </c>
      <c r="B8" s="8" t="s">
        <v>35</v>
      </c>
      <c r="C8" s="12">
        <v>24</v>
      </c>
      <c r="D8" s="10">
        <v>48</v>
      </c>
      <c r="E8" s="12" t="str">
        <f>IF(C8&lt;12,"Yes","No")</f>
        <v>No</v>
      </c>
      <c r="F8" s="14">
        <f>(C8*D8)</f>
        <v>1152</v>
      </c>
      <c r="G8" s="34">
        <f>(F8/$F$36)</f>
        <v>0.36215026721156868</v>
      </c>
    </row>
    <row r="9" spans="1:7" hidden="1" x14ac:dyDescent="0.5">
      <c r="A9" s="7" t="s">
        <v>31</v>
      </c>
      <c r="B9" s="9" t="s">
        <v>36</v>
      </c>
      <c r="C9" s="13">
        <v>5</v>
      </c>
      <c r="D9" s="11">
        <v>25</v>
      </c>
      <c r="E9" s="12" t="str">
        <f>IF(C9&lt;12,"Yes","No")</f>
        <v>Yes</v>
      </c>
      <c r="F9" s="14">
        <f>(C9*D9)</f>
        <v>125</v>
      </c>
      <c r="G9" s="34">
        <f>(F9/$F$36)</f>
        <v>3.9295818924866395E-2</v>
      </c>
    </row>
    <row r="10" spans="1:7" hidden="1" x14ac:dyDescent="0.5">
      <c r="A10" s="6" t="s">
        <v>26</v>
      </c>
      <c r="B10" s="8" t="s">
        <v>42</v>
      </c>
      <c r="C10" s="12">
        <v>30</v>
      </c>
      <c r="D10" s="10">
        <v>23</v>
      </c>
      <c r="E10" s="12" t="str">
        <f>IF(C10&lt;12,"Yes","No")</f>
        <v>No</v>
      </c>
      <c r="F10" s="14">
        <f>(C10*D10)</f>
        <v>690</v>
      </c>
      <c r="G10" s="34">
        <f>(F10/$F$36)</f>
        <v>0.2169129204652625</v>
      </c>
    </row>
    <row r="11" spans="1:7" hidden="1" x14ac:dyDescent="0.5">
      <c r="A11" s="6" t="s">
        <v>10</v>
      </c>
      <c r="B11" s="8" t="s">
        <v>36</v>
      </c>
      <c r="C11" s="12">
        <v>17</v>
      </c>
      <c r="D11" s="10">
        <v>24</v>
      </c>
      <c r="E11" s="12" t="str">
        <f>IF(C11&lt;12,"Yes","No")</f>
        <v>No</v>
      </c>
      <c r="F11" s="14">
        <f>(C11*D11)</f>
        <v>408</v>
      </c>
      <c r="G11" s="34">
        <f>(F11/$F$36)</f>
        <v>0.12826155297076391</v>
      </c>
    </row>
    <row r="12" spans="1:7" x14ac:dyDescent="0.5">
      <c r="A12" s="6" t="s">
        <v>21</v>
      </c>
      <c r="B12" s="8" t="s">
        <v>33</v>
      </c>
      <c r="C12" s="12">
        <v>5</v>
      </c>
      <c r="D12" s="10">
        <v>73</v>
      </c>
      <c r="E12" s="12" t="str">
        <f>IF(C12&lt;12,"Yes","No")</f>
        <v>Yes</v>
      </c>
      <c r="F12" s="14">
        <f>(C12*D12)</f>
        <v>365</v>
      </c>
      <c r="G12" s="34">
        <f>(F12/$F$36)</f>
        <v>0.11474379126060986</v>
      </c>
    </row>
    <row r="13" spans="1:7" hidden="1" x14ac:dyDescent="0.5">
      <c r="A13" s="6" t="s">
        <v>27</v>
      </c>
      <c r="B13" s="8" t="s">
        <v>48</v>
      </c>
      <c r="C13" s="12">
        <v>3</v>
      </c>
      <c r="D13" s="10">
        <v>36</v>
      </c>
      <c r="E13" s="12" t="str">
        <f>IF(C13&lt;12,"Yes","No")</f>
        <v>Yes</v>
      </c>
      <c r="F13" s="14">
        <f>(C13*D13)</f>
        <v>108</v>
      </c>
      <c r="G13" s="34">
        <f>(F13/$F$36)</f>
        <v>3.3951587551084565E-2</v>
      </c>
    </row>
    <row r="14" spans="1:7" hidden="1" x14ac:dyDescent="0.5">
      <c r="A14" s="6" t="s">
        <v>14</v>
      </c>
      <c r="B14" s="8" t="s">
        <v>35</v>
      </c>
      <c r="C14" s="12">
        <v>6</v>
      </c>
      <c r="D14" s="10">
        <v>54</v>
      </c>
      <c r="E14" s="12" t="str">
        <f>IF(C14&lt;12,"Yes","No")</f>
        <v>Yes</v>
      </c>
      <c r="F14" s="14">
        <f>(C14*D14)</f>
        <v>324</v>
      </c>
      <c r="G14" s="34">
        <f>(F14/$F$36)</f>
        <v>0.10185476265325369</v>
      </c>
    </row>
    <row r="15" spans="1:7" hidden="1" x14ac:dyDescent="0.5">
      <c r="A15" s="6" t="s">
        <v>25</v>
      </c>
      <c r="B15" s="8" t="s">
        <v>72</v>
      </c>
      <c r="C15" s="12">
        <v>25</v>
      </c>
      <c r="D15" s="10">
        <v>53</v>
      </c>
      <c r="E15" s="12" t="str">
        <f>IF(C15&lt;12,"Yes","No")</f>
        <v>No</v>
      </c>
      <c r="F15" s="14">
        <f>(C15*D15)</f>
        <v>1325</v>
      </c>
      <c r="G15" s="34">
        <f>(F15/$F$36)</f>
        <v>0.41653568060358376</v>
      </c>
    </row>
    <row r="16" spans="1:7" hidden="1" x14ac:dyDescent="0.5">
      <c r="A16" s="6" t="s">
        <v>22</v>
      </c>
      <c r="B16" s="8" t="s">
        <v>43</v>
      </c>
      <c r="C16" s="12">
        <v>16</v>
      </c>
      <c r="D16" s="10">
        <v>15</v>
      </c>
      <c r="E16" s="12" t="str">
        <f>IF(C16&lt;12,"Yes","No")</f>
        <v>No</v>
      </c>
      <c r="F16" s="14">
        <f>(C16*D16)</f>
        <v>240</v>
      </c>
      <c r="G16" s="34">
        <f>(F16/$F$36)</f>
        <v>7.5447972335743477E-2</v>
      </c>
    </row>
    <row r="17" spans="1:7" hidden="1" x14ac:dyDescent="0.5">
      <c r="A17" s="7" t="s">
        <v>49</v>
      </c>
      <c r="B17" s="9" t="s">
        <v>46</v>
      </c>
      <c r="C17" s="13">
        <v>9</v>
      </c>
      <c r="D17" s="11">
        <v>49</v>
      </c>
      <c r="E17" s="12" t="str">
        <f>IF(C17&lt;12,"Yes","No")</f>
        <v>Yes</v>
      </c>
      <c r="F17" s="14">
        <f>(C17*D17)</f>
        <v>441</v>
      </c>
      <c r="G17" s="34">
        <f>(F17/$F$36)</f>
        <v>0.13863564916692864</v>
      </c>
    </row>
    <row r="18" spans="1:7" hidden="1" x14ac:dyDescent="0.5">
      <c r="A18" s="6" t="s">
        <v>13</v>
      </c>
      <c r="B18" s="8" t="s">
        <v>37</v>
      </c>
      <c r="C18" s="12">
        <v>16</v>
      </c>
      <c r="D18" s="10">
        <v>76</v>
      </c>
      <c r="E18" s="12" t="str">
        <f>IF(C18&lt;12,"Yes","No")</f>
        <v>No</v>
      </c>
      <c r="F18" s="14">
        <f>(C18*D18)</f>
        <v>1216</v>
      </c>
      <c r="G18" s="34">
        <f>(F18/$F$36)</f>
        <v>0.3822697265011003</v>
      </c>
    </row>
    <row r="19" spans="1:7" hidden="1" x14ac:dyDescent="0.5">
      <c r="A19" s="6" t="s">
        <v>24</v>
      </c>
      <c r="B19" s="8" t="s">
        <v>46</v>
      </c>
      <c r="C19" s="12">
        <v>35</v>
      </c>
      <c r="D19" s="10">
        <v>45</v>
      </c>
      <c r="E19" s="12" t="str">
        <f>IF(C19&lt;12,"Yes","No")</f>
        <v>No</v>
      </c>
      <c r="F19" s="14">
        <f>(C19*D19)</f>
        <v>1575</v>
      </c>
      <c r="G19" s="34">
        <f>(F19/$F$36)</f>
        <v>0.49512731845331659</v>
      </c>
    </row>
    <row r="20" spans="1:7" x14ac:dyDescent="0.5">
      <c r="A20" s="6" t="s">
        <v>45</v>
      </c>
      <c r="B20" s="8" t="s">
        <v>44</v>
      </c>
      <c r="C20" s="12">
        <v>32</v>
      </c>
      <c r="D20" s="10">
        <v>25</v>
      </c>
      <c r="E20" s="12" t="str">
        <f>IF(C20&lt;12,"Yes","No")</f>
        <v>No</v>
      </c>
      <c r="F20" s="14">
        <f>(C20*D20)</f>
        <v>800</v>
      </c>
      <c r="G20" s="34">
        <f>(F20/$F$36)</f>
        <v>0.25149324111914495</v>
      </c>
    </row>
    <row r="21" spans="1:7" hidden="1" x14ac:dyDescent="0.5">
      <c r="A21" s="6" t="s">
        <v>15</v>
      </c>
      <c r="B21" s="8" t="s">
        <v>35</v>
      </c>
      <c r="C21" s="12">
        <v>13</v>
      </c>
      <c r="D21" s="10">
        <v>56</v>
      </c>
      <c r="E21" s="12" t="str">
        <f>IF(C21&lt;12,"Yes","No")</f>
        <v>No</v>
      </c>
      <c r="F21" s="14">
        <f>(C21*D21)</f>
        <v>728</v>
      </c>
      <c r="G21" s="34">
        <f>(F21/$F$36)</f>
        <v>0.22885884941842188</v>
      </c>
    </row>
    <row r="22" spans="1:7" hidden="1" x14ac:dyDescent="0.5">
      <c r="A22" s="6" t="s">
        <v>71</v>
      </c>
      <c r="B22" s="8" t="s">
        <v>38</v>
      </c>
      <c r="C22" s="12">
        <v>16</v>
      </c>
      <c r="D22" s="10">
        <v>89</v>
      </c>
      <c r="E22" s="12" t="str">
        <f>IF(C22&lt;12,"Yes","No")</f>
        <v>No</v>
      </c>
      <c r="F22" s="14">
        <f>(C22*D22)</f>
        <v>1424</v>
      </c>
      <c r="G22" s="34">
        <f>(F22/$F$36)</f>
        <v>0.44765796919207795</v>
      </c>
    </row>
    <row r="23" spans="1:7" hidden="1" x14ac:dyDescent="0.5">
      <c r="A23" s="7" t="s">
        <v>50</v>
      </c>
      <c r="B23" s="9" t="s">
        <v>43</v>
      </c>
      <c r="C23" s="13">
        <v>13</v>
      </c>
      <c r="D23" s="11">
        <v>14</v>
      </c>
      <c r="E23" s="12" t="str">
        <f>IF(C23&lt;12,"Yes","No")</f>
        <v>No</v>
      </c>
      <c r="F23" s="14">
        <f>(C23*D23)</f>
        <v>182</v>
      </c>
      <c r="G23" s="34">
        <f>(F23/$F$36)</f>
        <v>5.7214712354605471E-2</v>
      </c>
    </row>
    <row r="24" spans="1:7" hidden="1" x14ac:dyDescent="0.5">
      <c r="A24" s="6" t="s">
        <v>20</v>
      </c>
      <c r="B24" s="8" t="s">
        <v>41</v>
      </c>
      <c r="C24" s="12">
        <v>15</v>
      </c>
      <c r="D24" s="10">
        <v>54</v>
      </c>
      <c r="E24" s="12" t="str">
        <f>IF(C24&lt;12,"Yes","No")</f>
        <v>No</v>
      </c>
      <c r="F24" s="14">
        <f>(C24*D24)</f>
        <v>810</v>
      </c>
      <c r="G24" s="34">
        <f>(F24/$F$36)</f>
        <v>0.25463690663313421</v>
      </c>
    </row>
    <row r="25" spans="1:7" hidden="1" x14ac:dyDescent="0.5">
      <c r="A25" s="6" t="s">
        <v>23</v>
      </c>
      <c r="B25" s="8" t="s">
        <v>76</v>
      </c>
      <c r="C25" s="12">
        <v>24</v>
      </c>
      <c r="D25" s="10">
        <v>132</v>
      </c>
      <c r="E25" s="12" t="str">
        <f>IF(C25&lt;12,"Yes","No")</f>
        <v>No</v>
      </c>
      <c r="F25" s="14">
        <f>(C25*D25)</f>
        <v>3168</v>
      </c>
      <c r="G25" s="34">
        <f>(F25/$F$36)</f>
        <v>0.99591323483181393</v>
      </c>
    </row>
    <row r="26" spans="1:7" hidden="1" x14ac:dyDescent="0.5">
      <c r="A26" s="6" t="s">
        <v>16</v>
      </c>
      <c r="B26" s="8" t="s">
        <v>34</v>
      </c>
      <c r="C26" s="12">
        <v>24</v>
      </c>
      <c r="D26" s="10">
        <v>13</v>
      </c>
      <c r="E26" s="12" t="str">
        <f>IF(C26&lt;12,"Yes","No")</f>
        <v>No</v>
      </c>
      <c r="F26" s="14">
        <f>(C26*D26)</f>
        <v>312</v>
      </c>
      <c r="G26" s="34">
        <f>(F26/$F$36)</f>
        <v>9.8082364036466516E-2</v>
      </c>
    </row>
    <row r="27" spans="1:7" hidden="1" x14ac:dyDescent="0.5">
      <c r="A27" s="6" t="s">
        <v>29</v>
      </c>
      <c r="B27" s="8" t="s">
        <v>40</v>
      </c>
      <c r="C27" s="12">
        <v>54</v>
      </c>
      <c r="D27" s="10">
        <v>25</v>
      </c>
      <c r="E27" s="12" t="str">
        <f>IF(C27&lt;12,"Yes","No")</f>
        <v>No</v>
      </c>
      <c r="F27" s="14">
        <f>(C27*D27)</f>
        <v>1350</v>
      </c>
      <c r="G27" s="34">
        <f>(F27/$F$36)</f>
        <v>0.42439484438855707</v>
      </c>
    </row>
    <row r="28" spans="1:7" hidden="1" x14ac:dyDescent="0.5">
      <c r="A28" s="7" t="s">
        <v>32</v>
      </c>
      <c r="B28" s="9" t="s">
        <v>76</v>
      </c>
      <c r="C28" s="13">
        <v>32</v>
      </c>
      <c r="D28" s="11">
        <v>39</v>
      </c>
      <c r="E28" s="12" t="str">
        <f>IF(C28&lt;12,"Yes","No")</f>
        <v>No</v>
      </c>
      <c r="F28" s="14">
        <f>(C28*D28)</f>
        <v>1248</v>
      </c>
      <c r="G28" s="34">
        <f>(F28/$F$36)</f>
        <v>0.39232945614586606</v>
      </c>
    </row>
    <row r="29" spans="1:7" hidden="1" x14ac:dyDescent="0.5">
      <c r="A29" s="6" t="s">
        <v>12</v>
      </c>
      <c r="B29" s="8" t="s">
        <v>34</v>
      </c>
      <c r="C29" s="12">
        <v>13</v>
      </c>
      <c r="D29" s="10">
        <v>13</v>
      </c>
      <c r="E29" s="12" t="str">
        <f>IF(C29&lt;12,"Yes","No")</f>
        <v>No</v>
      </c>
      <c r="F29" s="14">
        <f>(C29*D29)</f>
        <v>169</v>
      </c>
      <c r="G29" s="34">
        <f>(F29/$F$36)</f>
        <v>5.3127947186419368E-2</v>
      </c>
    </row>
    <row r="30" spans="1:7" x14ac:dyDescent="0.5">
      <c r="A30" s="6" t="s">
        <v>9</v>
      </c>
      <c r="B30" s="8" t="s">
        <v>33</v>
      </c>
      <c r="C30" s="12">
        <v>13</v>
      </c>
      <c r="D30" s="10">
        <v>14</v>
      </c>
      <c r="E30" s="12" t="str">
        <f>IF(C30&lt;12,"Yes","No")</f>
        <v>No</v>
      </c>
      <c r="F30" s="14">
        <f>(C30*D30)</f>
        <v>182</v>
      </c>
      <c r="G30" s="34">
        <f>(F30/$F$36)</f>
        <v>5.7214712354605471E-2</v>
      </c>
    </row>
    <row r="31" spans="1:7" x14ac:dyDescent="0.5">
      <c r="A31" s="6" t="s">
        <v>74</v>
      </c>
      <c r="B31" s="8" t="s">
        <v>33</v>
      </c>
      <c r="C31" s="12">
        <v>46</v>
      </c>
      <c r="D31" s="10">
        <v>34</v>
      </c>
      <c r="E31" s="12" t="str">
        <f>IF(C31&lt;12,"Yes","No")</f>
        <v>No</v>
      </c>
      <c r="F31" s="14">
        <f>(C31*D31)</f>
        <v>1564</v>
      </c>
      <c r="G31" s="34">
        <f>(F31/$F$36)</f>
        <v>0.49166928638792834</v>
      </c>
    </row>
    <row r="32" spans="1:7" x14ac:dyDescent="0.5">
      <c r="A32" s="7" t="s">
        <v>73</v>
      </c>
      <c r="B32" s="9" t="s">
        <v>44</v>
      </c>
      <c r="C32" s="13">
        <v>15</v>
      </c>
      <c r="D32" s="11">
        <v>18</v>
      </c>
      <c r="E32" s="12" t="str">
        <f>IF(C32&lt;12,"Yes","No")</f>
        <v>No</v>
      </c>
      <c r="F32" s="14">
        <f>(C32*D32)</f>
        <v>270</v>
      </c>
      <c r="G32" s="34">
        <f>(F32/$F$36)</f>
        <v>8.4878968877711417E-2</v>
      </c>
    </row>
    <row r="33" spans="1:7" hidden="1" x14ac:dyDescent="0.5">
      <c r="A33" s="7" t="s">
        <v>51</v>
      </c>
      <c r="B33" s="9" t="s">
        <v>42</v>
      </c>
      <c r="C33" s="13">
        <v>24</v>
      </c>
      <c r="D33" s="11">
        <v>137</v>
      </c>
      <c r="E33" s="12" t="str">
        <f>IF(C33&lt;12,"Yes","No")</f>
        <v>No</v>
      </c>
      <c r="F33" s="14">
        <f>(C33*D33)</f>
        <v>3288</v>
      </c>
      <c r="G33" s="34">
        <f>(F33/$F$36)</f>
        <v>1.0336372209996856</v>
      </c>
    </row>
    <row r="34" spans="1:7" hidden="1" x14ac:dyDescent="0.5">
      <c r="A34" s="6" t="s">
        <v>28</v>
      </c>
      <c r="B34" s="8" t="s">
        <v>47</v>
      </c>
      <c r="C34" s="12">
        <v>26</v>
      </c>
      <c r="D34" s="10">
        <v>32</v>
      </c>
      <c r="E34" s="12" t="str">
        <f>IF(C34&lt;12,"Yes","No")</f>
        <v>No</v>
      </c>
      <c r="F34" s="14">
        <f>(C34*D34)</f>
        <v>832</v>
      </c>
      <c r="G34" s="34">
        <f>(F34/$F$36)</f>
        <v>0.26155297076391071</v>
      </c>
    </row>
    <row r="35" spans="1:7" hidden="1" x14ac:dyDescent="0.5">
      <c r="A35" s="6" t="s">
        <v>28</v>
      </c>
      <c r="B35" s="8" t="s">
        <v>47</v>
      </c>
      <c r="C35" s="12">
        <v>43</v>
      </c>
      <c r="D35" s="10">
        <v>42</v>
      </c>
      <c r="E35" s="12" t="str">
        <f>IF(C35&lt;12,"Yes","No")</f>
        <v>No</v>
      </c>
      <c r="F35" s="14">
        <f>(C35*D35)</f>
        <v>1806</v>
      </c>
      <c r="G35" s="34">
        <f>(F35/$F$36)</f>
        <v>0.56774599182646968</v>
      </c>
    </row>
    <row r="36" spans="1:7" ht="17" thickBot="1" x14ac:dyDescent="0.55000000000000004">
      <c r="A36" s="29" t="s">
        <v>88</v>
      </c>
      <c r="B36" s="31"/>
      <c r="C36" s="32">
        <f>SUBTOTAL(109,Table1[Quantity])</f>
        <v>111</v>
      </c>
      <c r="D36" s="29"/>
      <c r="E36" s="30"/>
      <c r="F36" s="33">
        <f>SUBTOTAL(109,Table1[Total Cost])</f>
        <v>3181</v>
      </c>
      <c r="G36" s="34">
        <f>SUBTOTAL(109,Table1[% of Total])</f>
        <v>1</v>
      </c>
    </row>
    <row r="37" spans="1:7" x14ac:dyDescent="0.5">
      <c r="B37" s="9"/>
    </row>
  </sheetData>
  <mergeCells count="2">
    <mergeCell ref="A1:G1"/>
    <mergeCell ref="A2:G2"/>
  </mergeCells>
  <pageMargins left="0.7" right="0.7" top="0.75" bottom="0.75" header="0.3" footer="0.3"/>
  <pageSetup orientation="portrait" r:id="rId1"/>
  <headerFooter>
    <oddFooter>&amp;L&amp;A&amp;R&amp;D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A47uB+SwqJ4DRr5uBMhKSTJtO4LrERDe2FBEBKaVezg=-~E6PL+NfXPEwUf1J0fYPaBQ==</id>
</project>
</file>

<file path=customXml/itemProps1.xml><?xml version="1.0" encoding="utf-8"?>
<ds:datastoreItem xmlns:ds="http://schemas.openxmlformats.org/officeDocument/2006/customXml" ds:itemID="{06E6B2A7-8B7A-4527-852A-82FBF546E3E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Summary</vt:lpstr>
      <vt:lpstr>Downtown</vt:lpstr>
      <vt:lpstr>Midtown</vt:lpstr>
      <vt:lpstr>Seaside</vt:lpstr>
      <vt:lpstr>Town Center</vt:lpstr>
      <vt:lpstr>Stock</vt:lpstr>
      <vt:lpstr>Sales Chart</vt:lpstr>
      <vt:lpstr>Stock!Print_Titles</vt:lpstr>
    </vt:vector>
  </TitlesOfParts>
  <Company>Central New Mexico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SFS</dc:creator>
  <cp:lastModifiedBy>Michael Botelho</cp:lastModifiedBy>
  <dcterms:created xsi:type="dcterms:W3CDTF">2012-07-14T18:49:47Z</dcterms:created>
  <dcterms:modified xsi:type="dcterms:W3CDTF">2018-11-13T04:32:31Z</dcterms:modified>
</cp:coreProperties>
</file>