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-server\Users\IMP EXP\Sohaib.Ahmad\Import Share\EXPORT INVOICES\EFS CONSUMPTIONS\EFS-Fabric New Consumption sheet (Hashim)\"/>
    </mc:Choice>
  </mc:AlternateContent>
  <bookViews>
    <workbookView xWindow="0" yWindow="0" windowWidth="17280" windowHeight="9000"/>
  </bookViews>
  <sheets>
    <sheet name="CONSUMPTION" sheetId="1" r:id="rId1"/>
    <sheet name="957" sheetId="3" r:id="rId2"/>
    <sheet name="492" sheetId="2" r:id="rId3"/>
    <sheet name="Fabric" sheetId="4" r:id="rId4"/>
  </sheets>
  <definedNames>
    <definedName name="_xlnm._FilterDatabase" localSheetId="2" hidden="1">'492'!$A$1:$L$1</definedName>
    <definedName name="_xlnm._FilterDatabase" localSheetId="0" hidden="1">CONSUMPTION!$X$1:$X$638</definedName>
    <definedName name="_xlnm._FilterDatabase" localSheetId="3" hidden="1">Fabric!$A$1:$N$920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2" i="1" l="1"/>
  <c r="C13" i="1"/>
  <c r="R3" i="1"/>
  <c r="F49" i="1" l="1"/>
  <c r="L49" i="1" s="1"/>
  <c r="N49" i="1" s="1"/>
  <c r="M49" i="1" l="1"/>
  <c r="O49" i="1"/>
  <c r="H11" i="1"/>
  <c r="L53" i="1" l="1"/>
  <c r="M53" i="1" s="1"/>
  <c r="L54" i="1"/>
  <c r="M54" i="1" s="1"/>
  <c r="L55" i="1"/>
  <c r="O55" i="1" s="1"/>
  <c r="L56" i="1"/>
  <c r="O56" i="1"/>
  <c r="G44" i="1"/>
  <c r="G43" i="1"/>
  <c r="G42" i="1"/>
  <c r="G34" i="1"/>
  <c r="G33" i="1"/>
  <c r="G32" i="1"/>
  <c r="G31" i="1"/>
  <c r="F31" i="1"/>
  <c r="N53" i="1" l="1"/>
  <c r="O53" i="1"/>
  <c r="N54" i="1"/>
  <c r="O54" i="1"/>
  <c r="M56" i="1"/>
  <c r="M55" i="1"/>
  <c r="N56" i="1"/>
  <c r="N55" i="1"/>
  <c r="Q294" i="1" l="1"/>
  <c r="Q295" i="1"/>
  <c r="R295" i="1"/>
  <c r="R294" i="1"/>
  <c r="R135" i="1"/>
  <c r="R134" i="1"/>
  <c r="Q135" i="1"/>
  <c r="Q134" i="1"/>
  <c r="A69" i="1"/>
  <c r="D69" i="1"/>
  <c r="E69" i="1"/>
  <c r="H69" i="1"/>
  <c r="I69" i="1"/>
  <c r="J69" i="1"/>
  <c r="F65" i="1"/>
  <c r="V633" i="1"/>
  <c r="V632" i="1"/>
  <c r="V624" i="1"/>
  <c r="V613" i="1"/>
  <c r="V612" i="1"/>
  <c r="V604" i="1"/>
  <c r="V593" i="1"/>
  <c r="V592" i="1"/>
  <c r="V584" i="1"/>
  <c r="V573" i="1"/>
  <c r="V572" i="1"/>
  <c r="V564" i="1"/>
  <c r="V553" i="1"/>
  <c r="V552" i="1"/>
  <c r="V544" i="1"/>
  <c r="V533" i="1"/>
  <c r="V532" i="1"/>
  <c r="V524" i="1"/>
  <c r="V513" i="1"/>
  <c r="V512" i="1"/>
  <c r="V504" i="1"/>
  <c r="V493" i="1"/>
  <c r="V492" i="1"/>
  <c r="V484" i="1"/>
  <c r="V473" i="1"/>
  <c r="V472" i="1"/>
  <c r="V464" i="1"/>
  <c r="V453" i="1"/>
  <c r="V452" i="1"/>
  <c r="V444" i="1"/>
  <c r="V433" i="1"/>
  <c r="V432" i="1"/>
  <c r="V424" i="1"/>
  <c r="V393" i="1"/>
  <c r="V392" i="1"/>
  <c r="V384" i="1"/>
  <c r="V373" i="1"/>
  <c r="V372" i="1"/>
  <c r="V364" i="1"/>
  <c r="V353" i="1"/>
  <c r="V352" i="1"/>
  <c r="V344" i="1"/>
  <c r="V333" i="1"/>
  <c r="V332" i="1"/>
  <c r="V324" i="1"/>
  <c r="V313" i="1"/>
  <c r="V312" i="1"/>
  <c r="V304" i="1"/>
  <c r="V273" i="1"/>
  <c r="V272" i="1"/>
  <c r="V264" i="1"/>
  <c r="V253" i="1"/>
  <c r="V252" i="1"/>
  <c r="V244" i="1"/>
  <c r="V233" i="1"/>
  <c r="V232" i="1"/>
  <c r="V224" i="1"/>
  <c r="V213" i="1"/>
  <c r="V212" i="1"/>
  <c r="V204" i="1"/>
  <c r="V193" i="1"/>
  <c r="V192" i="1"/>
  <c r="V184" i="1"/>
  <c r="V173" i="1"/>
  <c r="V172" i="1"/>
  <c r="V164" i="1"/>
  <c r="V153" i="1"/>
  <c r="V152" i="1"/>
  <c r="V144" i="1"/>
  <c r="V413" i="1"/>
  <c r="V412" i="1"/>
  <c r="V404" i="1"/>
  <c r="V293" i="1"/>
  <c r="V292" i="1"/>
  <c r="V284" i="1"/>
  <c r="V133" i="1"/>
  <c r="V132" i="1"/>
  <c r="V124" i="1"/>
  <c r="V113" i="1"/>
  <c r="V112" i="1"/>
  <c r="V104" i="1"/>
  <c r="V84" i="1"/>
  <c r="V93" i="1"/>
  <c r="V92" i="1"/>
  <c r="V72" i="1"/>
  <c r="V73" i="1"/>
  <c r="F32" i="1"/>
  <c r="Q31" i="1"/>
  <c r="L50" i="1" l="1"/>
  <c r="K3" i="1"/>
  <c r="D12" i="1" s="1"/>
  <c r="O50" i="1" l="1"/>
  <c r="N50" i="1"/>
  <c r="M50" i="1"/>
  <c r="L51" i="1"/>
  <c r="F48" i="1"/>
  <c r="L48" i="1" s="1"/>
  <c r="L52" i="1"/>
  <c r="P35" i="1"/>
  <c r="F42" i="1"/>
  <c r="F44" i="1"/>
  <c r="F34" i="1"/>
  <c r="P39" i="1"/>
  <c r="P38" i="1"/>
  <c r="P37" i="1"/>
  <c r="P36" i="1"/>
  <c r="O51" i="1" l="1"/>
  <c r="N51" i="1"/>
  <c r="M51" i="1"/>
  <c r="M52" i="1"/>
  <c r="N52" i="1"/>
  <c r="O52" i="1"/>
  <c r="N48" i="1"/>
  <c r="O48" i="1"/>
  <c r="M48" i="1"/>
  <c r="L57" i="1"/>
  <c r="N57" i="1" s="1"/>
  <c r="R215" i="1"/>
  <c r="R214" i="1"/>
  <c r="Q215" i="1"/>
  <c r="Q214" i="1"/>
  <c r="D11" i="1" l="1"/>
  <c r="J22" i="1" l="1"/>
  <c r="K513" i="1" l="1"/>
  <c r="Q114" i="1" l="1"/>
  <c r="K92" i="1"/>
  <c r="Q94" i="1"/>
  <c r="U635" i="1"/>
  <c r="T635" i="1"/>
  <c r="S635" i="1"/>
  <c r="R635" i="1"/>
  <c r="U634" i="1"/>
  <c r="T634" i="1"/>
  <c r="S634" i="1"/>
  <c r="R634" i="1"/>
  <c r="Q634" i="1"/>
  <c r="U615" i="1"/>
  <c r="T615" i="1"/>
  <c r="S615" i="1"/>
  <c r="R615" i="1"/>
  <c r="Q615" i="1"/>
  <c r="U614" i="1"/>
  <c r="T614" i="1"/>
  <c r="S614" i="1"/>
  <c r="R614" i="1"/>
  <c r="Q614" i="1"/>
  <c r="U595" i="1"/>
  <c r="T595" i="1"/>
  <c r="S595" i="1"/>
  <c r="R595" i="1"/>
  <c r="Q595" i="1"/>
  <c r="U594" i="1"/>
  <c r="T594" i="1"/>
  <c r="S594" i="1"/>
  <c r="R594" i="1"/>
  <c r="U575" i="1"/>
  <c r="T575" i="1"/>
  <c r="S575" i="1"/>
  <c r="R575" i="1"/>
  <c r="U574" i="1"/>
  <c r="T574" i="1"/>
  <c r="S574" i="1"/>
  <c r="R574" i="1"/>
  <c r="Q574" i="1"/>
  <c r="U555" i="1"/>
  <c r="T555" i="1"/>
  <c r="S555" i="1"/>
  <c r="R555" i="1"/>
  <c r="U554" i="1"/>
  <c r="T554" i="1"/>
  <c r="S554" i="1"/>
  <c r="R554" i="1"/>
  <c r="Q554" i="1"/>
  <c r="U535" i="1"/>
  <c r="T535" i="1"/>
  <c r="S535" i="1"/>
  <c r="R535" i="1"/>
  <c r="U534" i="1"/>
  <c r="T534" i="1"/>
  <c r="S534" i="1"/>
  <c r="R534" i="1"/>
  <c r="Q534" i="1"/>
  <c r="U515" i="1"/>
  <c r="T515" i="1"/>
  <c r="S515" i="1"/>
  <c r="R515" i="1"/>
  <c r="Q515" i="1"/>
  <c r="U514" i="1"/>
  <c r="T514" i="1"/>
  <c r="S514" i="1"/>
  <c r="R514" i="1"/>
  <c r="U511" i="1"/>
  <c r="T511" i="1"/>
  <c r="S511" i="1"/>
  <c r="R511" i="1"/>
  <c r="Q511" i="1"/>
  <c r="Q514" i="1"/>
  <c r="U495" i="1"/>
  <c r="T495" i="1"/>
  <c r="S495" i="1"/>
  <c r="R495" i="1"/>
  <c r="U494" i="1"/>
  <c r="T494" i="1"/>
  <c r="S494" i="1"/>
  <c r="R494" i="1"/>
  <c r="Q494" i="1"/>
  <c r="U475" i="1"/>
  <c r="T475" i="1"/>
  <c r="S475" i="1"/>
  <c r="R475" i="1"/>
  <c r="U474" i="1"/>
  <c r="T474" i="1"/>
  <c r="S474" i="1"/>
  <c r="R474" i="1"/>
  <c r="Q474" i="1"/>
  <c r="U455" i="1"/>
  <c r="T455" i="1"/>
  <c r="S455" i="1"/>
  <c r="R455" i="1"/>
  <c r="U454" i="1"/>
  <c r="T454" i="1"/>
  <c r="S454" i="1"/>
  <c r="R454" i="1"/>
  <c r="Q454" i="1"/>
  <c r="U435" i="1"/>
  <c r="T435" i="1"/>
  <c r="S435" i="1"/>
  <c r="R435" i="1"/>
  <c r="U434" i="1"/>
  <c r="T434" i="1"/>
  <c r="S434" i="1"/>
  <c r="R434" i="1"/>
  <c r="Q434" i="1"/>
  <c r="U415" i="1"/>
  <c r="T415" i="1"/>
  <c r="S415" i="1"/>
  <c r="R415" i="1"/>
  <c r="U414" i="1"/>
  <c r="T414" i="1"/>
  <c r="S414" i="1"/>
  <c r="R414" i="1"/>
  <c r="Q414" i="1"/>
  <c r="V414" i="1" s="1"/>
  <c r="U395" i="1"/>
  <c r="T395" i="1"/>
  <c r="S395" i="1"/>
  <c r="R395" i="1"/>
  <c r="U394" i="1"/>
  <c r="T394" i="1"/>
  <c r="S394" i="1"/>
  <c r="R394" i="1"/>
  <c r="Q394" i="1"/>
  <c r="Q395" i="1"/>
  <c r="U375" i="1"/>
  <c r="T375" i="1"/>
  <c r="S375" i="1"/>
  <c r="R375" i="1"/>
  <c r="Q375" i="1"/>
  <c r="U374" i="1"/>
  <c r="T374" i="1"/>
  <c r="S374" i="1"/>
  <c r="R374" i="1"/>
  <c r="Q374" i="1"/>
  <c r="U355" i="1"/>
  <c r="T355" i="1"/>
  <c r="S355" i="1"/>
  <c r="R355" i="1"/>
  <c r="U354" i="1"/>
  <c r="T354" i="1"/>
  <c r="S354" i="1"/>
  <c r="R354" i="1"/>
  <c r="Q354" i="1"/>
  <c r="U335" i="1"/>
  <c r="T335" i="1"/>
  <c r="S335" i="1"/>
  <c r="R335" i="1"/>
  <c r="Q335" i="1"/>
  <c r="U334" i="1"/>
  <c r="T334" i="1"/>
  <c r="S334" i="1"/>
  <c r="R334" i="1"/>
  <c r="Q334" i="1"/>
  <c r="U315" i="1"/>
  <c r="T315" i="1"/>
  <c r="S315" i="1"/>
  <c r="R315" i="1"/>
  <c r="U314" i="1"/>
  <c r="T314" i="1"/>
  <c r="S314" i="1"/>
  <c r="R314" i="1"/>
  <c r="U295" i="1"/>
  <c r="T295" i="1"/>
  <c r="S295" i="1"/>
  <c r="U294" i="1"/>
  <c r="T294" i="1"/>
  <c r="S294" i="1"/>
  <c r="U288" i="1"/>
  <c r="T288" i="1"/>
  <c r="S288" i="1"/>
  <c r="R288" i="1"/>
  <c r="U287" i="1"/>
  <c r="T287" i="1"/>
  <c r="S287" i="1"/>
  <c r="R287" i="1"/>
  <c r="Q287" i="1"/>
  <c r="U275" i="1"/>
  <c r="T275" i="1"/>
  <c r="S275" i="1"/>
  <c r="R275" i="1"/>
  <c r="U274" i="1"/>
  <c r="T274" i="1"/>
  <c r="S274" i="1"/>
  <c r="R274" i="1"/>
  <c r="U268" i="1"/>
  <c r="T268" i="1"/>
  <c r="S268" i="1"/>
  <c r="R268" i="1"/>
  <c r="U267" i="1"/>
  <c r="T267" i="1"/>
  <c r="S267" i="1"/>
  <c r="R267" i="1"/>
  <c r="Q274" i="1"/>
  <c r="U255" i="1"/>
  <c r="T255" i="1"/>
  <c r="S255" i="1"/>
  <c r="R255" i="1"/>
  <c r="U254" i="1"/>
  <c r="T254" i="1"/>
  <c r="S254" i="1"/>
  <c r="R254" i="1"/>
  <c r="Q254" i="1"/>
  <c r="V254" i="1" s="1"/>
  <c r="U235" i="1"/>
  <c r="T235" i="1"/>
  <c r="S235" i="1"/>
  <c r="R235" i="1"/>
  <c r="U234" i="1"/>
  <c r="T234" i="1"/>
  <c r="S234" i="1"/>
  <c r="R234" i="1"/>
  <c r="Q234" i="1"/>
  <c r="U215" i="1"/>
  <c r="T215" i="1"/>
  <c r="S215" i="1"/>
  <c r="U214" i="1"/>
  <c r="T214" i="1"/>
  <c r="S214" i="1"/>
  <c r="U209" i="1"/>
  <c r="T209" i="1"/>
  <c r="S209" i="1"/>
  <c r="R209" i="1"/>
  <c r="U195" i="1"/>
  <c r="T195" i="1"/>
  <c r="S195" i="1"/>
  <c r="R195" i="1"/>
  <c r="U194" i="1"/>
  <c r="T194" i="1"/>
  <c r="S194" i="1"/>
  <c r="R194" i="1"/>
  <c r="Q194" i="1"/>
  <c r="U175" i="1"/>
  <c r="T175" i="1"/>
  <c r="S175" i="1"/>
  <c r="R175" i="1"/>
  <c r="U174" i="1"/>
  <c r="T174" i="1"/>
  <c r="S174" i="1"/>
  <c r="R174" i="1"/>
  <c r="Q174" i="1"/>
  <c r="U155" i="1"/>
  <c r="T155" i="1"/>
  <c r="S155" i="1"/>
  <c r="R155" i="1"/>
  <c r="U154" i="1"/>
  <c r="T154" i="1"/>
  <c r="S154" i="1"/>
  <c r="R154" i="1"/>
  <c r="Q154" i="1"/>
  <c r="U135" i="1"/>
  <c r="T135" i="1"/>
  <c r="S135" i="1"/>
  <c r="U134" i="1"/>
  <c r="T134" i="1"/>
  <c r="S134" i="1"/>
  <c r="U115" i="1"/>
  <c r="T115" i="1"/>
  <c r="S115" i="1"/>
  <c r="R115" i="1"/>
  <c r="U114" i="1"/>
  <c r="T114" i="1"/>
  <c r="S114" i="1"/>
  <c r="R114" i="1"/>
  <c r="Q115" i="1"/>
  <c r="U95" i="1"/>
  <c r="T95" i="1"/>
  <c r="S95" i="1"/>
  <c r="R95" i="1"/>
  <c r="U94" i="1"/>
  <c r="T94" i="1"/>
  <c r="S94" i="1"/>
  <c r="R94" i="1"/>
  <c r="U75" i="1"/>
  <c r="U74" i="1"/>
  <c r="T75" i="1"/>
  <c r="T74" i="1"/>
  <c r="S75" i="1"/>
  <c r="S74" i="1"/>
  <c r="R75" i="1"/>
  <c r="R74" i="1"/>
  <c r="Q75" i="1"/>
  <c r="H76" i="1"/>
  <c r="Q74" i="1"/>
  <c r="V214" i="1" l="1"/>
  <c r="V614" i="1"/>
  <c r="V234" i="1"/>
  <c r="V394" i="1"/>
  <c r="V515" i="1"/>
  <c r="V274" i="1"/>
  <c r="V375" i="1"/>
  <c r="V334" i="1"/>
  <c r="V434" i="1"/>
  <c r="V294" i="1"/>
  <c r="V74" i="1"/>
  <c r="V295" i="1"/>
  <c r="V335" i="1"/>
  <c r="V395" i="1"/>
  <c r="V511" i="1"/>
  <c r="V574" i="1"/>
  <c r="V154" i="1"/>
  <c r="V454" i="1"/>
  <c r="V634" i="1"/>
  <c r="V174" i="1"/>
  <c r="V194" i="1"/>
  <c r="V215" i="1"/>
  <c r="V374" i="1"/>
  <c r="V494" i="1"/>
  <c r="V534" i="1"/>
  <c r="V354" i="1"/>
  <c r="V474" i="1"/>
  <c r="V595" i="1"/>
  <c r="V514" i="1"/>
  <c r="V554" i="1"/>
  <c r="V615" i="1"/>
  <c r="V115" i="1"/>
  <c r="V287" i="1"/>
  <c r="V114" i="1"/>
  <c r="V94" i="1"/>
  <c r="V75" i="1"/>
  <c r="Q635" i="1"/>
  <c r="V635" i="1" s="1"/>
  <c r="Q594" i="1"/>
  <c r="V594" i="1" s="1"/>
  <c r="Q575" i="1"/>
  <c r="V575" i="1" s="1"/>
  <c r="Q555" i="1"/>
  <c r="V555" i="1" s="1"/>
  <c r="Q535" i="1"/>
  <c r="V535" i="1" s="1"/>
  <c r="Q495" i="1"/>
  <c r="V495" i="1" s="1"/>
  <c r="Q475" i="1"/>
  <c r="V475" i="1" s="1"/>
  <c r="Q455" i="1"/>
  <c r="V455" i="1" s="1"/>
  <c r="Q435" i="1"/>
  <c r="V435" i="1" s="1"/>
  <c r="Q415" i="1"/>
  <c r="V415" i="1" s="1"/>
  <c r="Q355" i="1"/>
  <c r="V355" i="1" s="1"/>
  <c r="Q314" i="1"/>
  <c r="V314" i="1" s="1"/>
  <c r="Q315" i="1"/>
  <c r="V315" i="1" s="1"/>
  <c r="Q288" i="1"/>
  <c r="V288" i="1" s="1"/>
  <c r="Q268" i="1"/>
  <c r="V268" i="1" s="1"/>
  <c r="Q275" i="1"/>
  <c r="V275" i="1" s="1"/>
  <c r="Q267" i="1"/>
  <c r="V267" i="1" s="1"/>
  <c r="Q255" i="1"/>
  <c r="V255" i="1" s="1"/>
  <c r="Q235" i="1"/>
  <c r="V235" i="1" s="1"/>
  <c r="Q209" i="1"/>
  <c r="V209" i="1" s="1"/>
  <c r="Q195" i="1"/>
  <c r="V195" i="1" s="1"/>
  <c r="Q175" i="1"/>
  <c r="V175" i="1" s="1"/>
  <c r="Q155" i="1"/>
  <c r="V155" i="1" s="1"/>
  <c r="V135" i="1"/>
  <c r="V134" i="1"/>
  <c r="Q95" i="1"/>
  <c r="V95" i="1" s="1"/>
  <c r="H292" i="1" l="1"/>
  <c r="K292" i="1" l="1"/>
  <c r="N22" i="1"/>
  <c r="F11" i="1" l="1"/>
  <c r="N11" i="1" l="1"/>
  <c r="F626" i="1" l="1"/>
  <c r="F625" i="1"/>
  <c r="F586" i="1"/>
  <c r="F585" i="1"/>
  <c r="F565" i="1"/>
  <c r="A455" i="1"/>
  <c r="F365" i="1"/>
  <c r="F345" i="1"/>
  <c r="F346" i="1"/>
  <c r="F226" i="1"/>
  <c r="F225" i="1"/>
  <c r="F126" i="1"/>
  <c r="F125" i="1"/>
  <c r="A95" i="1"/>
  <c r="F106" i="1"/>
  <c r="F105" i="1"/>
  <c r="O22" i="1" l="1"/>
  <c r="L1149" i="4" l="1"/>
  <c r="N1149" i="4" s="1"/>
  <c r="M1149" i="4" l="1"/>
  <c r="R24" i="1"/>
  <c r="A335" i="1" l="1"/>
  <c r="K171" i="1"/>
  <c r="A271" i="1"/>
  <c r="D271" i="1"/>
  <c r="E271" i="1"/>
  <c r="G271" i="1"/>
  <c r="H271" i="1"/>
  <c r="I271" i="1"/>
  <c r="J271" i="1"/>
  <c r="J591" i="1"/>
  <c r="A71" i="1"/>
  <c r="D71" i="1"/>
  <c r="E71" i="1"/>
  <c r="G71" i="1"/>
  <c r="H71" i="1"/>
  <c r="I71" i="1"/>
  <c r="A91" i="1"/>
  <c r="D91" i="1"/>
  <c r="E91" i="1"/>
  <c r="G91" i="1"/>
  <c r="H91" i="1"/>
  <c r="I91" i="1"/>
  <c r="A111" i="1"/>
  <c r="D111" i="1"/>
  <c r="E111" i="1"/>
  <c r="G111" i="1"/>
  <c r="H111" i="1"/>
  <c r="I111" i="1"/>
  <c r="A131" i="1"/>
  <c r="D131" i="1"/>
  <c r="E131" i="1"/>
  <c r="G131" i="1"/>
  <c r="H131" i="1"/>
  <c r="I131" i="1"/>
  <c r="J131" i="1"/>
  <c r="A151" i="1"/>
  <c r="D151" i="1"/>
  <c r="E151" i="1"/>
  <c r="G151" i="1"/>
  <c r="H151" i="1"/>
  <c r="I151" i="1"/>
  <c r="A171" i="1"/>
  <c r="D171" i="1"/>
  <c r="E171" i="1"/>
  <c r="G171" i="1"/>
  <c r="H171" i="1"/>
  <c r="I171" i="1"/>
  <c r="A191" i="1"/>
  <c r="D191" i="1"/>
  <c r="E191" i="1"/>
  <c r="G191" i="1"/>
  <c r="H191" i="1"/>
  <c r="I191" i="1"/>
  <c r="J191" i="1"/>
  <c r="A211" i="1"/>
  <c r="D211" i="1"/>
  <c r="E211" i="1"/>
  <c r="G211" i="1"/>
  <c r="H211" i="1"/>
  <c r="I211" i="1"/>
  <c r="A231" i="1"/>
  <c r="D231" i="1"/>
  <c r="E231" i="1"/>
  <c r="G231" i="1"/>
  <c r="H231" i="1"/>
  <c r="I231" i="1"/>
  <c r="K231" i="1"/>
  <c r="A251" i="1"/>
  <c r="D251" i="1"/>
  <c r="E251" i="1"/>
  <c r="G251" i="1"/>
  <c r="H251" i="1"/>
  <c r="I251" i="1"/>
  <c r="J251" i="1"/>
  <c r="K251" i="1"/>
  <c r="A291" i="1"/>
  <c r="D291" i="1"/>
  <c r="E291" i="1"/>
  <c r="G291" i="1"/>
  <c r="H291" i="1"/>
  <c r="I291" i="1"/>
  <c r="K291" i="1"/>
  <c r="A311" i="1"/>
  <c r="D311" i="1"/>
  <c r="E311" i="1"/>
  <c r="G311" i="1"/>
  <c r="H311" i="1"/>
  <c r="I311" i="1"/>
  <c r="A331" i="1"/>
  <c r="D331" i="1"/>
  <c r="E331" i="1"/>
  <c r="G331" i="1"/>
  <c r="H331" i="1"/>
  <c r="I331" i="1"/>
  <c r="J331" i="1"/>
  <c r="A351" i="1"/>
  <c r="D351" i="1"/>
  <c r="E351" i="1"/>
  <c r="G351" i="1"/>
  <c r="H351" i="1"/>
  <c r="I351" i="1"/>
  <c r="A371" i="1"/>
  <c r="D371" i="1"/>
  <c r="E371" i="1"/>
  <c r="G371" i="1"/>
  <c r="H371" i="1"/>
  <c r="I371" i="1"/>
  <c r="K371" i="1"/>
  <c r="A391" i="1"/>
  <c r="D391" i="1"/>
  <c r="E391" i="1"/>
  <c r="G391" i="1"/>
  <c r="H391" i="1"/>
  <c r="I391" i="1"/>
  <c r="J391" i="1"/>
  <c r="K391" i="1"/>
  <c r="A411" i="1"/>
  <c r="D411" i="1"/>
  <c r="E411" i="1"/>
  <c r="G411" i="1"/>
  <c r="H411" i="1"/>
  <c r="I411" i="1"/>
  <c r="A431" i="1"/>
  <c r="D431" i="1"/>
  <c r="E431" i="1"/>
  <c r="G431" i="1"/>
  <c r="H431" i="1"/>
  <c r="I431" i="1"/>
  <c r="A451" i="1"/>
  <c r="D451" i="1"/>
  <c r="E451" i="1"/>
  <c r="G451" i="1"/>
  <c r="H451" i="1"/>
  <c r="I451" i="1"/>
  <c r="J451" i="1"/>
  <c r="A471" i="1"/>
  <c r="D471" i="1"/>
  <c r="E471" i="1"/>
  <c r="G471" i="1"/>
  <c r="H471" i="1"/>
  <c r="I471" i="1"/>
  <c r="A491" i="1"/>
  <c r="D491" i="1"/>
  <c r="E491" i="1"/>
  <c r="G491" i="1"/>
  <c r="H491" i="1"/>
  <c r="I491" i="1"/>
  <c r="J491" i="1"/>
  <c r="A511" i="1"/>
  <c r="D511" i="1"/>
  <c r="E511" i="1"/>
  <c r="H511" i="1"/>
  <c r="I511" i="1"/>
  <c r="J511" i="1"/>
  <c r="A531" i="1"/>
  <c r="D531" i="1"/>
  <c r="E531" i="1"/>
  <c r="G531" i="1"/>
  <c r="H531" i="1"/>
  <c r="I531" i="1"/>
  <c r="K531" i="1"/>
  <c r="A551" i="1"/>
  <c r="D551" i="1"/>
  <c r="E551" i="1"/>
  <c r="G551" i="1"/>
  <c r="H551" i="1"/>
  <c r="I551" i="1"/>
  <c r="J551" i="1"/>
  <c r="K551" i="1"/>
  <c r="A571" i="1"/>
  <c r="D571" i="1"/>
  <c r="E571" i="1"/>
  <c r="G571" i="1"/>
  <c r="H571" i="1"/>
  <c r="I571" i="1"/>
  <c r="J571" i="1"/>
  <c r="K571" i="1"/>
  <c r="A591" i="1"/>
  <c r="D591" i="1"/>
  <c r="E591" i="1"/>
  <c r="G591" i="1"/>
  <c r="H591" i="1"/>
  <c r="I591" i="1"/>
  <c r="K591" i="1"/>
  <c r="A611" i="1"/>
  <c r="D611" i="1"/>
  <c r="E611" i="1"/>
  <c r="G611" i="1"/>
  <c r="H611" i="1"/>
  <c r="I611" i="1"/>
  <c r="A631" i="1"/>
  <c r="D631" i="1"/>
  <c r="E631" i="1"/>
  <c r="G631" i="1"/>
  <c r="H631" i="1"/>
  <c r="I631" i="1"/>
  <c r="J631" i="1"/>
  <c r="G508" i="1"/>
  <c r="P33" i="1"/>
  <c r="P34" i="1" l="1"/>
  <c r="U411" i="1"/>
  <c r="T411" i="1"/>
  <c r="S411" i="1"/>
  <c r="R411" i="1"/>
  <c r="Q411" i="1"/>
  <c r="R391" i="1"/>
  <c r="Q391" i="1"/>
  <c r="T391" i="1"/>
  <c r="S391" i="1"/>
  <c r="U391" i="1"/>
  <c r="U231" i="1"/>
  <c r="T231" i="1"/>
  <c r="S231" i="1"/>
  <c r="R231" i="1"/>
  <c r="Q231" i="1"/>
  <c r="R131" i="1"/>
  <c r="Q131" i="1"/>
  <c r="U131" i="1"/>
  <c r="T131" i="1"/>
  <c r="S131" i="1"/>
  <c r="U291" i="1"/>
  <c r="T291" i="1"/>
  <c r="S291" i="1"/>
  <c r="R291" i="1"/>
  <c r="Q291" i="1"/>
  <c r="U251" i="1"/>
  <c r="T251" i="1"/>
  <c r="S251" i="1"/>
  <c r="R251" i="1"/>
  <c r="Q251" i="1"/>
  <c r="U151" i="1"/>
  <c r="T151" i="1"/>
  <c r="S151" i="1"/>
  <c r="R151" i="1"/>
  <c r="Q151" i="1"/>
  <c r="U531" i="1"/>
  <c r="T531" i="1"/>
  <c r="S531" i="1"/>
  <c r="R531" i="1"/>
  <c r="Q531" i="1"/>
  <c r="R431" i="1"/>
  <c r="U431" i="1"/>
  <c r="T431" i="1"/>
  <c r="S431" i="1"/>
  <c r="Q431" i="1"/>
  <c r="R311" i="1"/>
  <c r="U311" i="1"/>
  <c r="T311" i="1"/>
  <c r="S311" i="1"/>
  <c r="Q311" i="1"/>
  <c r="U271" i="1"/>
  <c r="T271" i="1"/>
  <c r="S271" i="1"/>
  <c r="R271" i="1"/>
  <c r="Q271" i="1"/>
  <c r="U508" i="1"/>
  <c r="T508" i="1"/>
  <c r="R508" i="1"/>
  <c r="S508" i="1"/>
  <c r="Q508" i="1"/>
  <c r="R591" i="1"/>
  <c r="U591" i="1"/>
  <c r="T591" i="1"/>
  <c r="S591" i="1"/>
  <c r="Q591" i="1"/>
  <c r="U571" i="1"/>
  <c r="T571" i="1"/>
  <c r="S571" i="1"/>
  <c r="R571" i="1"/>
  <c r="Q571" i="1"/>
  <c r="R551" i="1"/>
  <c r="Q551" i="1"/>
  <c r="U551" i="1"/>
  <c r="T551" i="1"/>
  <c r="S551" i="1"/>
  <c r="S171" i="1"/>
  <c r="R171" i="1"/>
  <c r="U171" i="1"/>
  <c r="T171" i="1"/>
  <c r="Q171" i="1"/>
  <c r="T611" i="1"/>
  <c r="S611" i="1"/>
  <c r="R611" i="1"/>
  <c r="U611" i="1"/>
  <c r="Q611" i="1"/>
  <c r="U451" i="1"/>
  <c r="T451" i="1"/>
  <c r="S451" i="1"/>
  <c r="R451" i="1"/>
  <c r="Q451" i="1"/>
  <c r="T331" i="1"/>
  <c r="S331" i="1"/>
  <c r="R331" i="1"/>
  <c r="Q331" i="1"/>
  <c r="U331" i="1"/>
  <c r="U91" i="1"/>
  <c r="T91" i="1"/>
  <c r="S91" i="1"/>
  <c r="R91" i="1"/>
  <c r="Q91" i="1"/>
  <c r="S471" i="1"/>
  <c r="R471" i="1"/>
  <c r="U471" i="1"/>
  <c r="T471" i="1"/>
  <c r="Q471" i="1"/>
  <c r="Q351" i="1"/>
  <c r="S351" i="1"/>
  <c r="R351" i="1"/>
  <c r="U351" i="1"/>
  <c r="T351" i="1"/>
  <c r="U191" i="1"/>
  <c r="T191" i="1"/>
  <c r="S191" i="1"/>
  <c r="R191" i="1"/>
  <c r="Q191" i="1"/>
  <c r="U631" i="1"/>
  <c r="T631" i="1"/>
  <c r="S631" i="1"/>
  <c r="Q631" i="1"/>
  <c r="R631" i="1"/>
  <c r="R211" i="1"/>
  <c r="Q211" i="1"/>
  <c r="U211" i="1"/>
  <c r="T211" i="1"/>
  <c r="S211" i="1"/>
  <c r="U111" i="1"/>
  <c r="T111" i="1"/>
  <c r="S111" i="1"/>
  <c r="R111" i="1"/>
  <c r="Q111" i="1"/>
  <c r="U491" i="1"/>
  <c r="T491" i="1"/>
  <c r="R491" i="1"/>
  <c r="S491" i="1"/>
  <c r="Q491" i="1"/>
  <c r="S371" i="1"/>
  <c r="R371" i="1"/>
  <c r="Q371" i="1"/>
  <c r="U371" i="1"/>
  <c r="T371" i="1"/>
  <c r="U71" i="1"/>
  <c r="T71" i="1"/>
  <c r="S71" i="1"/>
  <c r="R71" i="1"/>
  <c r="Q71" i="1"/>
  <c r="G67" i="1"/>
  <c r="G167" i="1"/>
  <c r="G327" i="1"/>
  <c r="G147" i="1"/>
  <c r="G607" i="1"/>
  <c r="G207" i="1"/>
  <c r="G507" i="1"/>
  <c r="G87" i="1"/>
  <c r="G127" i="1"/>
  <c r="G107" i="1"/>
  <c r="G608" i="1"/>
  <c r="G208" i="1"/>
  <c r="G328" i="1"/>
  <c r="G148" i="1"/>
  <c r="G68" i="1"/>
  <c r="G168" i="1"/>
  <c r="G88" i="1"/>
  <c r="G128" i="1"/>
  <c r="G108" i="1"/>
  <c r="K131" i="1"/>
  <c r="K111" i="1"/>
  <c r="K511" i="1"/>
  <c r="K491" i="1"/>
  <c r="K471" i="1"/>
  <c r="K211" i="1"/>
  <c r="K631" i="1"/>
  <c r="K611" i="1"/>
  <c r="K331" i="1"/>
  <c r="K311" i="1"/>
  <c r="K71" i="1"/>
  <c r="K271" i="1"/>
  <c r="K351" i="1"/>
  <c r="K91" i="1"/>
  <c r="K411" i="1"/>
  <c r="K151" i="1"/>
  <c r="K451" i="1"/>
  <c r="K431" i="1"/>
  <c r="K191" i="1"/>
  <c r="J311" i="1"/>
  <c r="J231" i="1"/>
  <c r="J611" i="1"/>
  <c r="J431" i="1"/>
  <c r="J371" i="1"/>
  <c r="J171" i="1"/>
  <c r="J111" i="1"/>
  <c r="J411" i="1"/>
  <c r="J531" i="1"/>
  <c r="J471" i="1"/>
  <c r="J351" i="1"/>
  <c r="J151" i="1"/>
  <c r="J71" i="1"/>
  <c r="J291" i="1"/>
  <c r="J211" i="1"/>
  <c r="J91" i="1"/>
  <c r="V508" i="1" l="1"/>
  <c r="V391" i="1"/>
  <c r="V491" i="1"/>
  <c r="V631" i="1"/>
  <c r="V271" i="1"/>
  <c r="V231" i="1"/>
  <c r="V331" i="1"/>
  <c r="V571" i="1"/>
  <c r="V251" i="1"/>
  <c r="V611" i="1"/>
  <c r="V431" i="1"/>
  <c r="V411" i="1"/>
  <c r="V371" i="1"/>
  <c r="V351" i="1"/>
  <c r="V471" i="1"/>
  <c r="V591" i="1"/>
  <c r="V191" i="1"/>
  <c r="V151" i="1"/>
  <c r="V211" i="1"/>
  <c r="V451" i="1"/>
  <c r="V311" i="1"/>
  <c r="V171" i="1"/>
  <c r="V551" i="1"/>
  <c r="V531" i="1"/>
  <c r="V111" i="1"/>
  <c r="V291" i="1"/>
  <c r="V131" i="1"/>
  <c r="V91" i="1"/>
  <c r="V71" i="1"/>
  <c r="R328" i="1"/>
  <c r="U328" i="1"/>
  <c r="T328" i="1"/>
  <c r="S328" i="1"/>
  <c r="Q328" i="1"/>
  <c r="U607" i="1"/>
  <c r="T607" i="1"/>
  <c r="S607" i="1"/>
  <c r="R607" i="1"/>
  <c r="Q607" i="1"/>
  <c r="U147" i="1"/>
  <c r="T147" i="1"/>
  <c r="S147" i="1"/>
  <c r="R147" i="1"/>
  <c r="Q147" i="1"/>
  <c r="U108" i="1"/>
  <c r="T108" i="1"/>
  <c r="S108" i="1"/>
  <c r="R108" i="1"/>
  <c r="Q108" i="1"/>
  <c r="T608" i="1"/>
  <c r="S608" i="1"/>
  <c r="R608" i="1"/>
  <c r="U608" i="1"/>
  <c r="Q608" i="1"/>
  <c r="U327" i="1"/>
  <c r="T327" i="1"/>
  <c r="S327" i="1"/>
  <c r="R327" i="1"/>
  <c r="Q327" i="1"/>
  <c r="U128" i="1"/>
  <c r="T128" i="1"/>
  <c r="S128" i="1"/>
  <c r="R128" i="1"/>
  <c r="Q128" i="1"/>
  <c r="Q107" i="1"/>
  <c r="U107" i="1"/>
  <c r="T107" i="1"/>
  <c r="S107" i="1"/>
  <c r="R107" i="1"/>
  <c r="T167" i="1"/>
  <c r="S167" i="1"/>
  <c r="R167" i="1"/>
  <c r="U167" i="1"/>
  <c r="Q167" i="1"/>
  <c r="U88" i="1"/>
  <c r="T88" i="1"/>
  <c r="S88" i="1"/>
  <c r="R88" i="1"/>
  <c r="Q88" i="1"/>
  <c r="S127" i="1"/>
  <c r="R127" i="1"/>
  <c r="U127" i="1"/>
  <c r="T127" i="1"/>
  <c r="Q127" i="1"/>
  <c r="U168" i="1"/>
  <c r="T168" i="1"/>
  <c r="S168" i="1"/>
  <c r="R168" i="1"/>
  <c r="Q168" i="1"/>
  <c r="L87" i="1"/>
  <c r="U87" i="1"/>
  <c r="T87" i="1"/>
  <c r="S87" i="1"/>
  <c r="R87" i="1"/>
  <c r="Q87" i="1"/>
  <c r="U208" i="1"/>
  <c r="T208" i="1"/>
  <c r="S208" i="1"/>
  <c r="R208" i="1"/>
  <c r="Q208" i="1"/>
  <c r="S507" i="1"/>
  <c r="R507" i="1"/>
  <c r="Q507" i="1"/>
  <c r="U507" i="1"/>
  <c r="T507" i="1"/>
  <c r="T148" i="1"/>
  <c r="S148" i="1"/>
  <c r="R148" i="1"/>
  <c r="U148" i="1"/>
  <c r="Q148" i="1"/>
  <c r="T207" i="1"/>
  <c r="S207" i="1"/>
  <c r="R207" i="1"/>
  <c r="U207" i="1"/>
  <c r="Q207" i="1"/>
  <c r="T68" i="1"/>
  <c r="S68" i="1"/>
  <c r="R68" i="1"/>
  <c r="Q68" i="1"/>
  <c r="U68" i="1"/>
  <c r="Q67" i="1"/>
  <c r="T67" i="1"/>
  <c r="R67" i="1"/>
  <c r="S67" i="1"/>
  <c r="U67" i="1"/>
  <c r="V507" i="1" l="1"/>
  <c r="V607" i="1"/>
  <c r="V207" i="1"/>
  <c r="V327" i="1"/>
  <c r="V167" i="1"/>
  <c r="V328" i="1"/>
  <c r="V168" i="1"/>
  <c r="V128" i="1"/>
  <c r="V148" i="1"/>
  <c r="V608" i="1"/>
  <c r="V208" i="1"/>
  <c r="V147" i="1"/>
  <c r="V127" i="1"/>
  <c r="V107" i="1"/>
  <c r="V108" i="1"/>
  <c r="V67" i="1"/>
  <c r="V68" i="1"/>
  <c r="V87" i="1"/>
  <c r="V88" i="1"/>
  <c r="G297" i="1"/>
  <c r="G277" i="1"/>
  <c r="C11" i="1"/>
  <c r="X77" i="1" l="1"/>
  <c r="X69" i="1"/>
  <c r="X61" i="1"/>
  <c r="X76" i="1"/>
  <c r="X68" i="1"/>
  <c r="X60" i="1"/>
  <c r="X75" i="1"/>
  <c r="X67" i="1"/>
  <c r="X59" i="1"/>
  <c r="X74" i="1"/>
  <c r="X66" i="1"/>
  <c r="X73" i="1"/>
  <c r="X65" i="1"/>
  <c r="X72" i="1"/>
  <c r="X64" i="1"/>
  <c r="X71" i="1"/>
  <c r="X63" i="1"/>
  <c r="X78" i="1"/>
  <c r="X70" i="1"/>
  <c r="X62" i="1"/>
  <c r="U277" i="1"/>
  <c r="T277" i="1"/>
  <c r="S277" i="1"/>
  <c r="R277" i="1"/>
  <c r="Q277" i="1"/>
  <c r="T297" i="1"/>
  <c r="S297" i="1"/>
  <c r="R297" i="1"/>
  <c r="Q297" i="1"/>
  <c r="U297" i="1"/>
  <c r="J11" i="1"/>
  <c r="K87" i="1"/>
  <c r="K508" i="1"/>
  <c r="V277" i="1" l="1"/>
  <c r="V297" i="1"/>
  <c r="F66" i="1"/>
  <c r="H22" i="1"/>
  <c r="I22" i="1"/>
  <c r="F86" i="1" l="1"/>
  <c r="F85" i="1"/>
  <c r="N13" i="1" l="1"/>
  <c r="K90" i="1"/>
  <c r="K89" i="1"/>
  <c r="K88" i="1"/>
  <c r="A72" i="1" l="1"/>
  <c r="D72" i="1"/>
  <c r="E72" i="1"/>
  <c r="H72" i="1"/>
  <c r="I72" i="1"/>
  <c r="J72" i="1"/>
  <c r="K72" i="1"/>
  <c r="A73" i="1"/>
  <c r="D73" i="1"/>
  <c r="E73" i="1"/>
  <c r="H73" i="1"/>
  <c r="I73" i="1"/>
  <c r="J73" i="1"/>
  <c r="K73" i="1"/>
  <c r="Q23" i="1" l="1"/>
  <c r="R12" i="1"/>
  <c r="R23" i="1" l="1"/>
  <c r="T23" i="1" s="1"/>
  <c r="G621" i="1"/>
  <c r="G601" i="1"/>
  <c r="G581" i="1"/>
  <c r="G561" i="1"/>
  <c r="G541" i="1"/>
  <c r="G521" i="1"/>
  <c r="G501" i="1"/>
  <c r="G481" i="1"/>
  <c r="G461" i="1"/>
  <c r="G441" i="1"/>
  <c r="G421" i="1"/>
  <c r="G401" i="1"/>
  <c r="G381" i="1"/>
  <c r="G361" i="1"/>
  <c r="G341" i="1"/>
  <c r="G161" i="1"/>
  <c r="G121" i="1"/>
  <c r="G101" i="1"/>
  <c r="G81" i="1"/>
  <c r="I61" i="1" l="1"/>
  <c r="J638" i="1"/>
  <c r="J637" i="1"/>
  <c r="J636" i="1"/>
  <c r="J633" i="1"/>
  <c r="J632" i="1"/>
  <c r="J630" i="1"/>
  <c r="J629" i="1"/>
  <c r="J628" i="1"/>
  <c r="J627" i="1"/>
  <c r="J626" i="1"/>
  <c r="J625" i="1"/>
  <c r="I638" i="1"/>
  <c r="I637" i="1"/>
  <c r="I636" i="1"/>
  <c r="I633" i="1"/>
  <c r="I632" i="1"/>
  <c r="I630" i="1"/>
  <c r="I629" i="1"/>
  <c r="I628" i="1"/>
  <c r="I627" i="1"/>
  <c r="I626" i="1"/>
  <c r="I625" i="1"/>
  <c r="H638" i="1"/>
  <c r="H637" i="1"/>
  <c r="H636" i="1"/>
  <c r="H633" i="1"/>
  <c r="H632" i="1"/>
  <c r="H630" i="1"/>
  <c r="H629" i="1"/>
  <c r="H628" i="1"/>
  <c r="H627" i="1"/>
  <c r="H626" i="1"/>
  <c r="H625" i="1"/>
  <c r="G633" i="1"/>
  <c r="G632" i="1"/>
  <c r="G630" i="1"/>
  <c r="G629" i="1"/>
  <c r="G628" i="1"/>
  <c r="G627" i="1"/>
  <c r="E633" i="1"/>
  <c r="E632" i="1"/>
  <c r="E630" i="1"/>
  <c r="E629" i="1"/>
  <c r="E628" i="1"/>
  <c r="E627" i="1"/>
  <c r="E626" i="1"/>
  <c r="E625" i="1"/>
  <c r="D638" i="1"/>
  <c r="D637" i="1"/>
  <c r="D636" i="1"/>
  <c r="D633" i="1"/>
  <c r="D632" i="1"/>
  <c r="D630" i="1"/>
  <c r="D629" i="1"/>
  <c r="D628" i="1"/>
  <c r="D627" i="1"/>
  <c r="D626" i="1"/>
  <c r="D625" i="1"/>
  <c r="A625" i="1"/>
  <c r="A628" i="1"/>
  <c r="A629" i="1"/>
  <c r="A630" i="1"/>
  <c r="A632" i="1"/>
  <c r="A633" i="1"/>
  <c r="A635" i="1"/>
  <c r="A636" i="1"/>
  <c r="A637" i="1"/>
  <c r="A638" i="1"/>
  <c r="A627" i="1"/>
  <c r="A626" i="1"/>
  <c r="A624" i="1"/>
  <c r="F606" i="1"/>
  <c r="F605" i="1"/>
  <c r="M615" i="1"/>
  <c r="K615" i="1"/>
  <c r="J618" i="1"/>
  <c r="J617" i="1"/>
  <c r="J616" i="1"/>
  <c r="J615" i="1"/>
  <c r="J613" i="1"/>
  <c r="J612" i="1"/>
  <c r="J610" i="1"/>
  <c r="J609" i="1"/>
  <c r="J608" i="1"/>
  <c r="J607" i="1"/>
  <c r="J606" i="1"/>
  <c r="J605" i="1"/>
  <c r="I618" i="1"/>
  <c r="I617" i="1"/>
  <c r="I616" i="1"/>
  <c r="I615" i="1"/>
  <c r="I613" i="1"/>
  <c r="I612" i="1"/>
  <c r="I610" i="1"/>
  <c r="I609" i="1"/>
  <c r="I608" i="1"/>
  <c r="I607" i="1"/>
  <c r="I606" i="1"/>
  <c r="I605" i="1"/>
  <c r="H618" i="1"/>
  <c r="H617" i="1"/>
  <c r="H616" i="1"/>
  <c r="H615" i="1"/>
  <c r="H613" i="1"/>
  <c r="H612" i="1"/>
  <c r="H610" i="1"/>
  <c r="H609" i="1"/>
  <c r="H608" i="1"/>
  <c r="H607" i="1"/>
  <c r="H606" i="1"/>
  <c r="H605" i="1"/>
  <c r="G615" i="1"/>
  <c r="G612" i="1"/>
  <c r="G610" i="1"/>
  <c r="G609" i="1"/>
  <c r="E615" i="1"/>
  <c r="E613" i="1"/>
  <c r="E612" i="1"/>
  <c r="E610" i="1"/>
  <c r="E609" i="1"/>
  <c r="E608" i="1"/>
  <c r="E607" i="1"/>
  <c r="E606" i="1"/>
  <c r="E605" i="1"/>
  <c r="D618" i="1"/>
  <c r="D617" i="1"/>
  <c r="D616" i="1"/>
  <c r="D615" i="1"/>
  <c r="D613" i="1"/>
  <c r="D612" i="1"/>
  <c r="D610" i="1"/>
  <c r="D609" i="1"/>
  <c r="D608" i="1"/>
  <c r="D607" i="1"/>
  <c r="D606" i="1"/>
  <c r="D605" i="1"/>
  <c r="A608" i="1"/>
  <c r="A609" i="1"/>
  <c r="A610" i="1"/>
  <c r="A612" i="1"/>
  <c r="A613" i="1"/>
  <c r="A615" i="1"/>
  <c r="A616" i="1"/>
  <c r="A617" i="1"/>
  <c r="A618" i="1"/>
  <c r="A607" i="1"/>
  <c r="A606" i="1"/>
  <c r="A605" i="1"/>
  <c r="A604" i="1"/>
  <c r="J598" i="1"/>
  <c r="J597" i="1"/>
  <c r="J596" i="1"/>
  <c r="J593" i="1"/>
  <c r="J592" i="1"/>
  <c r="J590" i="1"/>
  <c r="J589" i="1"/>
  <c r="J588" i="1"/>
  <c r="J587" i="1"/>
  <c r="J586" i="1"/>
  <c r="J585" i="1"/>
  <c r="I598" i="1"/>
  <c r="I597" i="1"/>
  <c r="I596" i="1"/>
  <c r="I593" i="1"/>
  <c r="I592" i="1"/>
  <c r="I590" i="1"/>
  <c r="I589" i="1"/>
  <c r="I588" i="1"/>
  <c r="I587" i="1"/>
  <c r="I586" i="1"/>
  <c r="I585" i="1"/>
  <c r="H598" i="1"/>
  <c r="H597" i="1"/>
  <c r="H596" i="1"/>
  <c r="H593" i="1"/>
  <c r="H592" i="1"/>
  <c r="H590" i="1"/>
  <c r="H589" i="1"/>
  <c r="H588" i="1"/>
  <c r="H587" i="1"/>
  <c r="H586" i="1"/>
  <c r="H585" i="1"/>
  <c r="G592" i="1"/>
  <c r="G590" i="1"/>
  <c r="G589" i="1"/>
  <c r="G588" i="1"/>
  <c r="G587" i="1"/>
  <c r="E593" i="1"/>
  <c r="E592" i="1"/>
  <c r="E590" i="1"/>
  <c r="E589" i="1"/>
  <c r="E588" i="1"/>
  <c r="E587" i="1"/>
  <c r="E586" i="1"/>
  <c r="E585" i="1"/>
  <c r="D598" i="1"/>
  <c r="D597" i="1"/>
  <c r="D596" i="1"/>
  <c r="D593" i="1"/>
  <c r="D592" i="1"/>
  <c r="D590" i="1"/>
  <c r="D589" i="1"/>
  <c r="D588" i="1"/>
  <c r="D587" i="1"/>
  <c r="D586" i="1"/>
  <c r="D585" i="1"/>
  <c r="A588" i="1"/>
  <c r="A589" i="1"/>
  <c r="A590" i="1"/>
  <c r="A592" i="1"/>
  <c r="A593" i="1"/>
  <c r="A595" i="1"/>
  <c r="A596" i="1"/>
  <c r="A597" i="1"/>
  <c r="A598" i="1"/>
  <c r="A587" i="1"/>
  <c r="A586" i="1"/>
  <c r="A585" i="1"/>
  <c r="A584" i="1"/>
  <c r="F566" i="1"/>
  <c r="J578" i="1"/>
  <c r="J577" i="1"/>
  <c r="J576" i="1"/>
  <c r="J573" i="1"/>
  <c r="J572" i="1"/>
  <c r="J570" i="1"/>
  <c r="J569" i="1"/>
  <c r="J568" i="1"/>
  <c r="J567" i="1"/>
  <c r="J566" i="1"/>
  <c r="J565" i="1"/>
  <c r="I578" i="1"/>
  <c r="I577" i="1"/>
  <c r="I576" i="1"/>
  <c r="I573" i="1"/>
  <c r="I572" i="1"/>
  <c r="I570" i="1"/>
  <c r="I569" i="1"/>
  <c r="I568" i="1"/>
  <c r="I567" i="1"/>
  <c r="I566" i="1"/>
  <c r="I565" i="1"/>
  <c r="H578" i="1"/>
  <c r="H577" i="1"/>
  <c r="H576" i="1"/>
  <c r="H573" i="1"/>
  <c r="H572" i="1"/>
  <c r="H570" i="1"/>
  <c r="H569" i="1"/>
  <c r="H568" i="1"/>
  <c r="H567" i="1"/>
  <c r="H566" i="1"/>
  <c r="H565" i="1"/>
  <c r="G573" i="1"/>
  <c r="G572" i="1"/>
  <c r="G570" i="1"/>
  <c r="G569" i="1"/>
  <c r="G568" i="1"/>
  <c r="G567" i="1"/>
  <c r="E573" i="1"/>
  <c r="E572" i="1"/>
  <c r="E570" i="1"/>
  <c r="E569" i="1"/>
  <c r="E568" i="1"/>
  <c r="E567" i="1"/>
  <c r="E566" i="1"/>
  <c r="E565" i="1"/>
  <c r="D578" i="1"/>
  <c r="D577" i="1"/>
  <c r="D576" i="1"/>
  <c r="D573" i="1"/>
  <c r="D572" i="1"/>
  <c r="D570" i="1"/>
  <c r="D569" i="1"/>
  <c r="D568" i="1"/>
  <c r="D567" i="1"/>
  <c r="D566" i="1"/>
  <c r="D565" i="1"/>
  <c r="A568" i="1"/>
  <c r="A569" i="1"/>
  <c r="A570" i="1"/>
  <c r="A572" i="1"/>
  <c r="A573" i="1"/>
  <c r="A575" i="1"/>
  <c r="A576" i="1"/>
  <c r="A577" i="1"/>
  <c r="A578" i="1"/>
  <c r="A567" i="1"/>
  <c r="A566" i="1"/>
  <c r="A565" i="1"/>
  <c r="A564" i="1"/>
  <c r="F546" i="1"/>
  <c r="F545" i="1"/>
  <c r="J558" i="1"/>
  <c r="J557" i="1"/>
  <c r="J556" i="1"/>
  <c r="J553" i="1"/>
  <c r="J552" i="1"/>
  <c r="J550" i="1"/>
  <c r="J549" i="1"/>
  <c r="J548" i="1"/>
  <c r="J547" i="1"/>
  <c r="J546" i="1"/>
  <c r="J545" i="1"/>
  <c r="I558" i="1"/>
  <c r="I557" i="1"/>
  <c r="I556" i="1"/>
  <c r="I553" i="1"/>
  <c r="I552" i="1"/>
  <c r="I550" i="1"/>
  <c r="I549" i="1"/>
  <c r="I548" i="1"/>
  <c r="I547" i="1"/>
  <c r="I546" i="1"/>
  <c r="I545" i="1"/>
  <c r="H558" i="1"/>
  <c r="H557" i="1"/>
  <c r="H556" i="1"/>
  <c r="H553" i="1"/>
  <c r="H552" i="1"/>
  <c r="H550" i="1"/>
  <c r="H549" i="1"/>
  <c r="H548" i="1"/>
  <c r="H547" i="1"/>
  <c r="H546" i="1"/>
  <c r="H545" i="1"/>
  <c r="G553" i="1"/>
  <c r="G552" i="1"/>
  <c r="G550" i="1"/>
  <c r="G549" i="1"/>
  <c r="G548" i="1"/>
  <c r="G547" i="1"/>
  <c r="E553" i="1"/>
  <c r="E552" i="1"/>
  <c r="E550" i="1"/>
  <c r="E549" i="1"/>
  <c r="E548" i="1"/>
  <c r="E547" i="1"/>
  <c r="E546" i="1"/>
  <c r="E545" i="1"/>
  <c r="D558" i="1"/>
  <c r="D557" i="1"/>
  <c r="D556" i="1"/>
  <c r="D553" i="1"/>
  <c r="D552" i="1"/>
  <c r="D550" i="1"/>
  <c r="D549" i="1"/>
  <c r="D548" i="1"/>
  <c r="D547" i="1"/>
  <c r="D546" i="1"/>
  <c r="D545" i="1"/>
  <c r="A548" i="1"/>
  <c r="A549" i="1"/>
  <c r="A550" i="1"/>
  <c r="A552" i="1"/>
  <c r="A553" i="1"/>
  <c r="A555" i="1"/>
  <c r="A556" i="1"/>
  <c r="A557" i="1"/>
  <c r="A558" i="1"/>
  <c r="A547" i="1"/>
  <c r="A546" i="1"/>
  <c r="A545" i="1"/>
  <c r="A544" i="1"/>
  <c r="F526" i="1"/>
  <c r="F525" i="1"/>
  <c r="J538" i="1"/>
  <c r="J537" i="1"/>
  <c r="J536" i="1"/>
  <c r="J533" i="1"/>
  <c r="J532" i="1"/>
  <c r="J530" i="1"/>
  <c r="J529" i="1"/>
  <c r="J528" i="1"/>
  <c r="J527" i="1"/>
  <c r="J526" i="1"/>
  <c r="J525" i="1"/>
  <c r="I538" i="1"/>
  <c r="I537" i="1"/>
  <c r="I536" i="1"/>
  <c r="I533" i="1"/>
  <c r="I532" i="1"/>
  <c r="I530" i="1"/>
  <c r="I529" i="1"/>
  <c r="I528" i="1"/>
  <c r="I527" i="1"/>
  <c r="I526" i="1"/>
  <c r="I525" i="1"/>
  <c r="H538" i="1"/>
  <c r="H537" i="1"/>
  <c r="H536" i="1"/>
  <c r="H533" i="1"/>
  <c r="H532" i="1"/>
  <c r="H530" i="1"/>
  <c r="H529" i="1"/>
  <c r="H528" i="1"/>
  <c r="H527" i="1"/>
  <c r="H526" i="1"/>
  <c r="H525" i="1"/>
  <c r="G533" i="1"/>
  <c r="G532" i="1"/>
  <c r="G530" i="1"/>
  <c r="G529" i="1"/>
  <c r="G528" i="1"/>
  <c r="G527" i="1"/>
  <c r="E533" i="1"/>
  <c r="E532" i="1"/>
  <c r="E530" i="1"/>
  <c r="E529" i="1"/>
  <c r="E528" i="1"/>
  <c r="E527" i="1"/>
  <c r="E526" i="1"/>
  <c r="E525" i="1"/>
  <c r="D538" i="1"/>
  <c r="D537" i="1"/>
  <c r="D536" i="1"/>
  <c r="D533" i="1"/>
  <c r="D532" i="1"/>
  <c r="D530" i="1"/>
  <c r="D529" i="1"/>
  <c r="D528" i="1"/>
  <c r="D527" i="1"/>
  <c r="D526" i="1"/>
  <c r="D525" i="1"/>
  <c r="A528" i="1"/>
  <c r="A529" i="1"/>
  <c r="A530" i="1"/>
  <c r="A532" i="1"/>
  <c r="A533" i="1"/>
  <c r="A535" i="1"/>
  <c r="A536" i="1"/>
  <c r="A537" i="1"/>
  <c r="A538" i="1"/>
  <c r="A527" i="1"/>
  <c r="A526" i="1"/>
  <c r="A525" i="1"/>
  <c r="A524" i="1"/>
  <c r="J518" i="1"/>
  <c r="J517" i="1"/>
  <c r="J516" i="1"/>
  <c r="J513" i="1"/>
  <c r="J512" i="1"/>
  <c r="J510" i="1"/>
  <c r="J509" i="1"/>
  <c r="J508" i="1"/>
  <c r="J507" i="1"/>
  <c r="J506" i="1"/>
  <c r="J505" i="1"/>
  <c r="I518" i="1"/>
  <c r="I517" i="1"/>
  <c r="I516" i="1"/>
  <c r="I513" i="1"/>
  <c r="I512" i="1"/>
  <c r="I510" i="1"/>
  <c r="I509" i="1"/>
  <c r="I508" i="1"/>
  <c r="I507" i="1"/>
  <c r="I506" i="1"/>
  <c r="I505" i="1"/>
  <c r="H518" i="1"/>
  <c r="H517" i="1"/>
  <c r="H516" i="1"/>
  <c r="H513" i="1"/>
  <c r="H512" i="1"/>
  <c r="H510" i="1"/>
  <c r="H509" i="1"/>
  <c r="H508" i="1"/>
  <c r="H507" i="1"/>
  <c r="H506" i="1"/>
  <c r="H505" i="1"/>
  <c r="G512" i="1"/>
  <c r="G510" i="1"/>
  <c r="G509" i="1"/>
  <c r="E513" i="1"/>
  <c r="E512" i="1"/>
  <c r="E510" i="1"/>
  <c r="E509" i="1"/>
  <c r="E508" i="1"/>
  <c r="E507" i="1"/>
  <c r="E506" i="1"/>
  <c r="E505" i="1"/>
  <c r="D518" i="1"/>
  <c r="D517" i="1"/>
  <c r="D516" i="1"/>
  <c r="D513" i="1"/>
  <c r="D512" i="1"/>
  <c r="D510" i="1"/>
  <c r="D509" i="1"/>
  <c r="D508" i="1"/>
  <c r="D507" i="1"/>
  <c r="D506" i="1"/>
  <c r="D505" i="1"/>
  <c r="A508" i="1"/>
  <c r="A509" i="1"/>
  <c r="A510" i="1"/>
  <c r="A512" i="1"/>
  <c r="A513" i="1"/>
  <c r="A515" i="1"/>
  <c r="A516" i="1"/>
  <c r="A517" i="1"/>
  <c r="A518" i="1"/>
  <c r="A507" i="1"/>
  <c r="A506" i="1"/>
  <c r="A505" i="1"/>
  <c r="F506" i="1"/>
  <c r="F505" i="1"/>
  <c r="A504" i="1"/>
  <c r="J498" i="1"/>
  <c r="J497" i="1"/>
  <c r="J496" i="1"/>
  <c r="J493" i="1"/>
  <c r="J492" i="1"/>
  <c r="J490" i="1"/>
  <c r="J489" i="1"/>
  <c r="J488" i="1"/>
  <c r="J487" i="1"/>
  <c r="J486" i="1"/>
  <c r="J485" i="1"/>
  <c r="I498" i="1"/>
  <c r="I497" i="1"/>
  <c r="I496" i="1"/>
  <c r="I493" i="1"/>
  <c r="I492" i="1"/>
  <c r="I490" i="1"/>
  <c r="I489" i="1"/>
  <c r="I488" i="1"/>
  <c r="I487" i="1"/>
  <c r="I486" i="1"/>
  <c r="I485" i="1"/>
  <c r="H498" i="1"/>
  <c r="H497" i="1"/>
  <c r="H496" i="1"/>
  <c r="H493" i="1"/>
  <c r="H492" i="1"/>
  <c r="H490" i="1"/>
  <c r="H489" i="1"/>
  <c r="H488" i="1"/>
  <c r="H487" i="1"/>
  <c r="H486" i="1"/>
  <c r="H485" i="1"/>
  <c r="G492" i="1"/>
  <c r="G490" i="1"/>
  <c r="G489" i="1"/>
  <c r="G488" i="1"/>
  <c r="G487" i="1"/>
  <c r="F485" i="1"/>
  <c r="F486" i="1"/>
  <c r="E493" i="1"/>
  <c r="E492" i="1"/>
  <c r="E490" i="1"/>
  <c r="E489" i="1"/>
  <c r="E488" i="1"/>
  <c r="E487" i="1"/>
  <c r="E486" i="1"/>
  <c r="E485" i="1"/>
  <c r="D498" i="1"/>
  <c r="D497" i="1"/>
  <c r="D496" i="1"/>
  <c r="D493" i="1"/>
  <c r="D492" i="1"/>
  <c r="D490" i="1"/>
  <c r="D489" i="1"/>
  <c r="D488" i="1"/>
  <c r="D487" i="1"/>
  <c r="D486" i="1"/>
  <c r="D485" i="1"/>
  <c r="A486" i="1"/>
  <c r="J478" i="1"/>
  <c r="J477" i="1"/>
  <c r="J476" i="1"/>
  <c r="J473" i="1"/>
  <c r="J472" i="1"/>
  <c r="J470" i="1"/>
  <c r="J469" i="1"/>
  <c r="J468" i="1"/>
  <c r="J467" i="1"/>
  <c r="J466" i="1"/>
  <c r="J465" i="1"/>
  <c r="I478" i="1"/>
  <c r="I477" i="1"/>
  <c r="I476" i="1"/>
  <c r="I473" i="1"/>
  <c r="I472" i="1"/>
  <c r="I470" i="1"/>
  <c r="I469" i="1"/>
  <c r="I468" i="1"/>
  <c r="I467" i="1"/>
  <c r="I466" i="1"/>
  <c r="I465" i="1"/>
  <c r="H478" i="1"/>
  <c r="H477" i="1"/>
  <c r="H476" i="1"/>
  <c r="H473" i="1"/>
  <c r="H472" i="1"/>
  <c r="H470" i="1"/>
  <c r="H469" i="1"/>
  <c r="H468" i="1"/>
  <c r="H467" i="1"/>
  <c r="H466" i="1"/>
  <c r="H465" i="1"/>
  <c r="G473" i="1"/>
  <c r="G472" i="1"/>
  <c r="G470" i="1"/>
  <c r="G469" i="1"/>
  <c r="G468" i="1"/>
  <c r="G467" i="1"/>
  <c r="F466" i="1"/>
  <c r="F465" i="1"/>
  <c r="E473" i="1"/>
  <c r="E472" i="1"/>
  <c r="E470" i="1"/>
  <c r="E469" i="1"/>
  <c r="E468" i="1"/>
  <c r="E467" i="1"/>
  <c r="E466" i="1"/>
  <c r="E465" i="1"/>
  <c r="A464" i="1"/>
  <c r="A465" i="1"/>
  <c r="D465" i="1"/>
  <c r="A466" i="1"/>
  <c r="D466" i="1"/>
  <c r="A467" i="1"/>
  <c r="D467" i="1"/>
  <c r="A468" i="1"/>
  <c r="D468" i="1"/>
  <c r="A469" i="1"/>
  <c r="D469" i="1"/>
  <c r="A470" i="1"/>
  <c r="D470" i="1"/>
  <c r="A472" i="1"/>
  <c r="D472" i="1"/>
  <c r="A473" i="1"/>
  <c r="D473" i="1"/>
  <c r="A475" i="1"/>
  <c r="A476" i="1"/>
  <c r="D476" i="1"/>
  <c r="A477" i="1"/>
  <c r="D477" i="1"/>
  <c r="A478" i="1"/>
  <c r="D478" i="1"/>
  <c r="A498" i="1"/>
  <c r="A497" i="1"/>
  <c r="A496" i="1"/>
  <c r="A495" i="1"/>
  <c r="A493" i="1"/>
  <c r="A492" i="1"/>
  <c r="A490" i="1"/>
  <c r="A489" i="1"/>
  <c r="A488" i="1"/>
  <c r="A487" i="1"/>
  <c r="A485" i="1"/>
  <c r="A484" i="1"/>
  <c r="A453" i="1"/>
  <c r="A458" i="1"/>
  <c r="A118" i="1"/>
  <c r="A78" i="1"/>
  <c r="A98" i="1"/>
  <c r="F446" i="1"/>
  <c r="F445" i="1"/>
  <c r="F425" i="1"/>
  <c r="F406" i="1"/>
  <c r="F405" i="1"/>
  <c r="C22" i="1"/>
  <c r="E361" i="1" s="1"/>
  <c r="Q11" i="1"/>
  <c r="F426" i="1"/>
  <c r="F386" i="1"/>
  <c r="F385" i="1"/>
  <c r="F366" i="1"/>
  <c r="F367" i="1" l="1"/>
  <c r="X365" i="1"/>
  <c r="X373" i="1"/>
  <c r="X366" i="1"/>
  <c r="X374" i="1"/>
  <c r="X361" i="1"/>
  <c r="X369" i="1"/>
  <c r="X377" i="1"/>
  <c r="X364" i="1"/>
  <c r="X378" i="1"/>
  <c r="X367" i="1"/>
  <c r="X359" i="1"/>
  <c r="X368" i="1"/>
  <c r="X371" i="1"/>
  <c r="X375" i="1"/>
  <c r="X360" i="1"/>
  <c r="X372" i="1"/>
  <c r="X362" i="1"/>
  <c r="X363" i="1"/>
  <c r="X370" i="1"/>
  <c r="X376" i="1"/>
  <c r="U489" i="1"/>
  <c r="T489" i="1"/>
  <c r="R489" i="1"/>
  <c r="Q489" i="1"/>
  <c r="S489" i="1"/>
  <c r="U627" i="1"/>
  <c r="T627" i="1"/>
  <c r="R627" i="1"/>
  <c r="Q627" i="1"/>
  <c r="S627" i="1"/>
  <c r="S467" i="1"/>
  <c r="R467" i="1"/>
  <c r="U467" i="1"/>
  <c r="T467" i="1"/>
  <c r="Q467" i="1"/>
  <c r="S490" i="1"/>
  <c r="R490" i="1"/>
  <c r="U490" i="1"/>
  <c r="T490" i="1"/>
  <c r="Q490" i="1"/>
  <c r="S628" i="1"/>
  <c r="R628" i="1"/>
  <c r="U628" i="1"/>
  <c r="T628" i="1"/>
  <c r="Q628" i="1"/>
  <c r="U468" i="1"/>
  <c r="T468" i="1"/>
  <c r="R468" i="1"/>
  <c r="S468" i="1"/>
  <c r="Q468" i="1"/>
  <c r="U527" i="1"/>
  <c r="T527" i="1"/>
  <c r="S527" i="1"/>
  <c r="R527" i="1"/>
  <c r="Q527" i="1"/>
  <c r="U629" i="1"/>
  <c r="T629" i="1"/>
  <c r="R629" i="1"/>
  <c r="S629" i="1"/>
  <c r="Q629" i="1"/>
  <c r="S469" i="1"/>
  <c r="R469" i="1"/>
  <c r="U469" i="1"/>
  <c r="T469" i="1"/>
  <c r="Q469" i="1"/>
  <c r="T528" i="1"/>
  <c r="S528" i="1"/>
  <c r="R528" i="1"/>
  <c r="U528" i="1"/>
  <c r="Q528" i="1"/>
  <c r="S547" i="1"/>
  <c r="R547" i="1"/>
  <c r="Q547" i="1"/>
  <c r="U547" i="1"/>
  <c r="T547" i="1"/>
  <c r="S630" i="1"/>
  <c r="R630" i="1"/>
  <c r="U630" i="1"/>
  <c r="T630" i="1"/>
  <c r="Q630" i="1"/>
  <c r="U470" i="1"/>
  <c r="T470" i="1"/>
  <c r="R470" i="1"/>
  <c r="S470" i="1"/>
  <c r="Q470" i="1"/>
  <c r="U529" i="1"/>
  <c r="T529" i="1"/>
  <c r="S529" i="1"/>
  <c r="R529" i="1"/>
  <c r="Q529" i="1"/>
  <c r="U548" i="1"/>
  <c r="T548" i="1"/>
  <c r="R548" i="1"/>
  <c r="S548" i="1"/>
  <c r="Q548" i="1"/>
  <c r="U567" i="1"/>
  <c r="T567" i="1"/>
  <c r="S567" i="1"/>
  <c r="Q567" i="1"/>
  <c r="R567" i="1"/>
  <c r="S587" i="1"/>
  <c r="R587" i="1"/>
  <c r="U587" i="1"/>
  <c r="T587" i="1"/>
  <c r="Q587" i="1"/>
  <c r="T609" i="1"/>
  <c r="S609" i="1"/>
  <c r="R609" i="1"/>
  <c r="Q609" i="1"/>
  <c r="U609" i="1"/>
  <c r="T530" i="1"/>
  <c r="S530" i="1"/>
  <c r="R530" i="1"/>
  <c r="U530" i="1"/>
  <c r="Q530" i="1"/>
  <c r="S549" i="1"/>
  <c r="R549" i="1"/>
  <c r="U549" i="1"/>
  <c r="T549" i="1"/>
  <c r="Q549" i="1"/>
  <c r="R568" i="1"/>
  <c r="U568" i="1"/>
  <c r="T568" i="1"/>
  <c r="S568" i="1"/>
  <c r="Q568" i="1"/>
  <c r="U588" i="1"/>
  <c r="T588" i="1"/>
  <c r="R588" i="1"/>
  <c r="S588" i="1"/>
  <c r="Q588" i="1"/>
  <c r="U610" i="1"/>
  <c r="S610" i="1"/>
  <c r="R610" i="1"/>
  <c r="T610" i="1"/>
  <c r="Q610" i="1"/>
  <c r="U487" i="1"/>
  <c r="S487" i="1"/>
  <c r="R487" i="1"/>
  <c r="Q487" i="1"/>
  <c r="T487" i="1"/>
  <c r="S509" i="1"/>
  <c r="R509" i="1"/>
  <c r="U509" i="1"/>
  <c r="T509" i="1"/>
  <c r="Q509" i="1"/>
  <c r="U550" i="1"/>
  <c r="T550" i="1"/>
  <c r="Q550" i="1"/>
  <c r="R550" i="1"/>
  <c r="S550" i="1"/>
  <c r="U569" i="1"/>
  <c r="T569" i="1"/>
  <c r="S569" i="1"/>
  <c r="R569" i="1"/>
  <c r="Q569" i="1"/>
  <c r="S589" i="1"/>
  <c r="R589" i="1"/>
  <c r="U589" i="1"/>
  <c r="T589" i="1"/>
  <c r="Q589" i="1"/>
  <c r="T488" i="1"/>
  <c r="S488" i="1"/>
  <c r="R488" i="1"/>
  <c r="U488" i="1"/>
  <c r="Q488" i="1"/>
  <c r="U510" i="1"/>
  <c r="T510" i="1"/>
  <c r="S510" i="1"/>
  <c r="Q510" i="1"/>
  <c r="R510" i="1"/>
  <c r="R570" i="1"/>
  <c r="U570" i="1"/>
  <c r="T570" i="1"/>
  <c r="S570" i="1"/>
  <c r="Q570" i="1"/>
  <c r="U590" i="1"/>
  <c r="T590" i="1"/>
  <c r="S590" i="1"/>
  <c r="Q590" i="1"/>
  <c r="R590" i="1"/>
  <c r="F378" i="1"/>
  <c r="F376" i="1"/>
  <c r="F372" i="1"/>
  <c r="F370" i="1"/>
  <c r="F368" i="1"/>
  <c r="F377" i="1"/>
  <c r="F373" i="1"/>
  <c r="F371" i="1"/>
  <c r="L371" i="1" s="1"/>
  <c r="F369" i="1"/>
  <c r="C24" i="1"/>
  <c r="I361" i="1" s="1"/>
  <c r="E341" i="1"/>
  <c r="Q13" i="1"/>
  <c r="I341" i="1" s="1"/>
  <c r="Q21" i="1"/>
  <c r="Q20" i="1"/>
  <c r="Q19" i="1"/>
  <c r="R10" i="1"/>
  <c r="R9" i="1"/>
  <c r="R8" i="1"/>
  <c r="P22" i="1"/>
  <c r="M22" i="1"/>
  <c r="L22" i="1"/>
  <c r="K22" i="1"/>
  <c r="G22" i="1"/>
  <c r="D22" i="1"/>
  <c r="E22" i="1"/>
  <c r="F22" i="1"/>
  <c r="V570" i="1" l="1"/>
  <c r="V610" i="1"/>
  <c r="V548" i="1"/>
  <c r="V527" i="1"/>
  <c r="V528" i="1"/>
  <c r="V488" i="1"/>
  <c r="V568" i="1"/>
  <c r="V470" i="1"/>
  <c r="V628" i="1"/>
  <c r="V629" i="1"/>
  <c r="V590" i="1"/>
  <c r="V569" i="1"/>
  <c r="V487" i="1"/>
  <c r="V530" i="1"/>
  <c r="V567" i="1"/>
  <c r="V467" i="1"/>
  <c r="V609" i="1"/>
  <c r="V627" i="1"/>
  <c r="V588" i="1"/>
  <c r="V529" i="1"/>
  <c r="V468" i="1"/>
  <c r="V510" i="1"/>
  <c r="V509" i="1"/>
  <c r="V587" i="1"/>
  <c r="V547" i="1"/>
  <c r="V469" i="1"/>
  <c r="V550" i="1"/>
  <c r="V589" i="1"/>
  <c r="V549" i="1"/>
  <c r="V630" i="1"/>
  <c r="V490" i="1"/>
  <c r="V489" i="1"/>
  <c r="F348" i="1"/>
  <c r="X341" i="1"/>
  <c r="X349" i="1"/>
  <c r="X357" i="1"/>
  <c r="X342" i="1"/>
  <c r="X350" i="1"/>
  <c r="X358" i="1"/>
  <c r="X345" i="1"/>
  <c r="X353" i="1"/>
  <c r="X351" i="1"/>
  <c r="X340" i="1"/>
  <c r="X352" i="1"/>
  <c r="X354" i="1"/>
  <c r="X344" i="1"/>
  <c r="X356" i="1"/>
  <c r="X346" i="1"/>
  <c r="X339" i="1"/>
  <c r="X347" i="1"/>
  <c r="X343" i="1"/>
  <c r="X348" i="1"/>
  <c r="X355" i="1"/>
  <c r="F358" i="1"/>
  <c r="F356" i="1"/>
  <c r="F352" i="1"/>
  <c r="F350" i="1"/>
  <c r="F357" i="1"/>
  <c r="F353" i="1"/>
  <c r="F351" i="1"/>
  <c r="F349" i="1"/>
  <c r="F347" i="1"/>
  <c r="N371" i="1"/>
  <c r="E421" i="1"/>
  <c r="F24" i="1"/>
  <c r="I421" i="1" s="1"/>
  <c r="E381" i="1"/>
  <c r="D24" i="1"/>
  <c r="I381" i="1" s="1"/>
  <c r="E461" i="1"/>
  <c r="H24" i="1"/>
  <c r="I461" i="1" s="1"/>
  <c r="E501" i="1"/>
  <c r="J24" i="1"/>
  <c r="I501" i="1" s="1"/>
  <c r="E541" i="1"/>
  <c r="L24" i="1"/>
  <c r="I541" i="1" s="1"/>
  <c r="E581" i="1"/>
  <c r="N24" i="1"/>
  <c r="I581" i="1" s="1"/>
  <c r="E621" i="1"/>
  <c r="X638" i="1" s="1"/>
  <c r="P24" i="1"/>
  <c r="I621" i="1" s="1"/>
  <c r="E401" i="1"/>
  <c r="E24" i="1"/>
  <c r="I401" i="1" s="1"/>
  <c r="E441" i="1"/>
  <c r="G24" i="1"/>
  <c r="I441" i="1" s="1"/>
  <c r="E481" i="1"/>
  <c r="I24" i="1"/>
  <c r="I481" i="1" s="1"/>
  <c r="E521" i="1"/>
  <c r="K24" i="1"/>
  <c r="I521" i="1" s="1"/>
  <c r="E561" i="1"/>
  <c r="M24" i="1"/>
  <c r="I561" i="1" s="1"/>
  <c r="E601" i="1"/>
  <c r="O24" i="1"/>
  <c r="I601" i="1" s="1"/>
  <c r="Q22" i="1"/>
  <c r="R19" i="1"/>
  <c r="T19" i="1" s="1"/>
  <c r="R20" i="1"/>
  <c r="T20" i="1" s="1"/>
  <c r="R21" i="1"/>
  <c r="T21" i="1" s="1"/>
  <c r="X421" i="1" l="1"/>
  <c r="X429" i="1"/>
  <c r="X437" i="1"/>
  <c r="X422" i="1"/>
  <c r="X430" i="1"/>
  <c r="X438" i="1"/>
  <c r="X425" i="1"/>
  <c r="X433" i="1"/>
  <c r="X420" i="1"/>
  <c r="X434" i="1"/>
  <c r="X436" i="1"/>
  <c r="X423" i="1"/>
  <c r="X435" i="1"/>
  <c r="X424" i="1"/>
  <c r="X427" i="1"/>
  <c r="X428" i="1"/>
  <c r="X431" i="1"/>
  <c r="X432" i="1"/>
  <c r="X426" i="1"/>
  <c r="X419" i="1"/>
  <c r="X501" i="1"/>
  <c r="X509" i="1"/>
  <c r="X517" i="1"/>
  <c r="X502" i="1"/>
  <c r="X510" i="1"/>
  <c r="X518" i="1"/>
  <c r="X505" i="1"/>
  <c r="X513" i="1"/>
  <c r="X504" i="1"/>
  <c r="X516" i="1"/>
  <c r="X507" i="1"/>
  <c r="X508" i="1"/>
  <c r="X506" i="1"/>
  <c r="X499" i="1"/>
  <c r="X511" i="1"/>
  <c r="X503" i="1"/>
  <c r="X512" i="1"/>
  <c r="X500" i="1"/>
  <c r="X514" i="1"/>
  <c r="X515" i="1"/>
  <c r="F529" i="1"/>
  <c r="L529" i="1" s="1"/>
  <c r="N529" i="1" s="1"/>
  <c r="X525" i="1"/>
  <c r="X533" i="1"/>
  <c r="X526" i="1"/>
  <c r="X534" i="1"/>
  <c r="X527" i="1"/>
  <c r="X521" i="1"/>
  <c r="X529" i="1"/>
  <c r="X537" i="1"/>
  <c r="X522" i="1"/>
  <c r="X530" i="1"/>
  <c r="X538" i="1"/>
  <c r="X528" i="1"/>
  <c r="X532" i="1"/>
  <c r="X531" i="1"/>
  <c r="X535" i="1"/>
  <c r="X536" i="1"/>
  <c r="X520" i="1"/>
  <c r="X519" i="1"/>
  <c r="X523" i="1"/>
  <c r="X524" i="1"/>
  <c r="F629" i="1"/>
  <c r="L629" i="1" s="1"/>
  <c r="N629" i="1" s="1"/>
  <c r="X620" i="1"/>
  <c r="X628" i="1"/>
  <c r="X636" i="1"/>
  <c r="X621" i="1"/>
  <c r="X629" i="1"/>
  <c r="X637" i="1"/>
  <c r="X622" i="1"/>
  <c r="X619" i="1"/>
  <c r="X624" i="1"/>
  <c r="X632" i="1"/>
  <c r="X625" i="1"/>
  <c r="X633" i="1"/>
  <c r="X623" i="1"/>
  <c r="X627" i="1"/>
  <c r="X630" i="1"/>
  <c r="X626" i="1"/>
  <c r="X631" i="1"/>
  <c r="X634" i="1"/>
  <c r="X635" i="1"/>
  <c r="X461" i="1"/>
  <c r="X469" i="1"/>
  <c r="X477" i="1"/>
  <c r="X462" i="1"/>
  <c r="X470" i="1"/>
  <c r="X478" i="1"/>
  <c r="X465" i="1"/>
  <c r="X473" i="1"/>
  <c r="X463" i="1"/>
  <c r="X475" i="1"/>
  <c r="X466" i="1"/>
  <c r="X459" i="1"/>
  <c r="X464" i="1"/>
  <c r="X476" i="1"/>
  <c r="X468" i="1"/>
  <c r="X474" i="1"/>
  <c r="X471" i="1"/>
  <c r="X472" i="1"/>
  <c r="X460" i="1"/>
  <c r="X467" i="1"/>
  <c r="X605" i="1"/>
  <c r="X613" i="1"/>
  <c r="X606" i="1"/>
  <c r="X614" i="1"/>
  <c r="X607" i="1"/>
  <c r="X615" i="1"/>
  <c r="X601" i="1"/>
  <c r="X609" i="1"/>
  <c r="X617" i="1"/>
  <c r="X602" i="1"/>
  <c r="X610" i="1"/>
  <c r="X618" i="1"/>
  <c r="X603" i="1"/>
  <c r="X604" i="1"/>
  <c r="X608" i="1"/>
  <c r="X611" i="1"/>
  <c r="X612" i="1"/>
  <c r="X600" i="1"/>
  <c r="X616" i="1"/>
  <c r="X599" i="1"/>
  <c r="X565" i="1"/>
  <c r="X573" i="1"/>
  <c r="X566" i="1"/>
  <c r="X574" i="1"/>
  <c r="X567" i="1"/>
  <c r="X575" i="1"/>
  <c r="X561" i="1"/>
  <c r="X569" i="1"/>
  <c r="X577" i="1"/>
  <c r="X562" i="1"/>
  <c r="X570" i="1"/>
  <c r="X578" i="1"/>
  <c r="X564" i="1"/>
  <c r="X571" i="1"/>
  <c r="X568" i="1"/>
  <c r="X572" i="1"/>
  <c r="X576" i="1"/>
  <c r="X559" i="1"/>
  <c r="X560" i="1"/>
  <c r="X563" i="1"/>
  <c r="F553" i="1"/>
  <c r="L553" i="1" s="1"/>
  <c r="N553" i="1" s="1"/>
  <c r="X541" i="1"/>
  <c r="X549" i="1"/>
  <c r="X557" i="1"/>
  <c r="X542" i="1"/>
  <c r="X550" i="1"/>
  <c r="X558" i="1"/>
  <c r="X543" i="1"/>
  <c r="X551" i="1"/>
  <c r="X539" i="1"/>
  <c r="X545" i="1"/>
  <c r="X553" i="1"/>
  <c r="X546" i="1"/>
  <c r="X554" i="1"/>
  <c r="X547" i="1"/>
  <c r="X552" i="1"/>
  <c r="X555" i="1"/>
  <c r="X548" i="1"/>
  <c r="X556" i="1"/>
  <c r="X544" i="1"/>
  <c r="X540" i="1"/>
  <c r="X485" i="1"/>
  <c r="X493" i="1"/>
  <c r="X486" i="1"/>
  <c r="X494" i="1"/>
  <c r="X481" i="1"/>
  <c r="X489" i="1"/>
  <c r="X497" i="1"/>
  <c r="X490" i="1"/>
  <c r="X480" i="1"/>
  <c r="X492" i="1"/>
  <c r="X491" i="1"/>
  <c r="X482" i="1"/>
  <c r="X495" i="1"/>
  <c r="X483" i="1"/>
  <c r="X496" i="1"/>
  <c r="X488" i="1"/>
  <c r="X484" i="1"/>
  <c r="X498" i="1"/>
  <c r="X487" i="1"/>
  <c r="X479" i="1"/>
  <c r="X581" i="1"/>
  <c r="X589" i="1"/>
  <c r="X597" i="1"/>
  <c r="X582" i="1"/>
  <c r="X590" i="1"/>
  <c r="X598" i="1"/>
  <c r="X583" i="1"/>
  <c r="X591" i="1"/>
  <c r="X579" i="1"/>
  <c r="X585" i="1"/>
  <c r="X593" i="1"/>
  <c r="X586" i="1"/>
  <c r="X594" i="1"/>
  <c r="X584" i="1"/>
  <c r="X588" i="1"/>
  <c r="X592" i="1"/>
  <c r="X587" i="1"/>
  <c r="X595" i="1"/>
  <c r="X596" i="1"/>
  <c r="X580" i="1"/>
  <c r="X381" i="1"/>
  <c r="X389" i="1"/>
  <c r="X397" i="1"/>
  <c r="X382" i="1"/>
  <c r="X390" i="1"/>
  <c r="X398" i="1"/>
  <c r="X385" i="1"/>
  <c r="X393" i="1"/>
  <c r="X392" i="1"/>
  <c r="X395" i="1"/>
  <c r="X380" i="1"/>
  <c r="X394" i="1"/>
  <c r="X383" i="1"/>
  <c r="X386" i="1"/>
  <c r="X379" i="1"/>
  <c r="X391" i="1"/>
  <c r="X387" i="1"/>
  <c r="X388" i="1"/>
  <c r="X384" i="1"/>
  <c r="X396" i="1"/>
  <c r="X445" i="1"/>
  <c r="X453" i="1"/>
  <c r="X446" i="1"/>
  <c r="X454" i="1"/>
  <c r="X441" i="1"/>
  <c r="X449" i="1"/>
  <c r="X457" i="1"/>
  <c r="X448" i="1"/>
  <c r="X451" i="1"/>
  <c r="X450" i="1"/>
  <c r="X442" i="1"/>
  <c r="X455" i="1"/>
  <c r="X444" i="1"/>
  <c r="X439" i="1"/>
  <c r="X443" i="1"/>
  <c r="X456" i="1"/>
  <c r="X458" i="1"/>
  <c r="X447" i="1"/>
  <c r="X440" i="1"/>
  <c r="X452" i="1"/>
  <c r="F407" i="1"/>
  <c r="X405" i="1"/>
  <c r="X413" i="1"/>
  <c r="X406" i="1"/>
  <c r="X414" i="1"/>
  <c r="X401" i="1"/>
  <c r="X409" i="1"/>
  <c r="X417" i="1"/>
  <c r="X407" i="1"/>
  <c r="X399" i="1"/>
  <c r="X410" i="1"/>
  <c r="X408" i="1"/>
  <c r="X400" i="1"/>
  <c r="X412" i="1"/>
  <c r="X404" i="1"/>
  <c r="X402" i="1"/>
  <c r="X415" i="1"/>
  <c r="X403" i="1"/>
  <c r="X416" i="1"/>
  <c r="X418" i="1"/>
  <c r="X411" i="1"/>
  <c r="L351" i="1"/>
  <c r="N351" i="1" s="1"/>
  <c r="F569" i="1"/>
  <c r="L569" i="1" s="1"/>
  <c r="F568" i="1"/>
  <c r="L568" i="1" s="1"/>
  <c r="N568" i="1" s="1"/>
  <c r="F571" i="1"/>
  <c r="L571" i="1" s="1"/>
  <c r="N571" i="1" s="1"/>
  <c r="F570" i="1"/>
  <c r="L570" i="1" s="1"/>
  <c r="N570" i="1" s="1"/>
  <c r="F593" i="1"/>
  <c r="F587" i="1"/>
  <c r="L587" i="1" s="1"/>
  <c r="N587" i="1" s="1"/>
  <c r="F610" i="1"/>
  <c r="L610" i="1" s="1"/>
  <c r="N610" i="1" s="1"/>
  <c r="F612" i="1"/>
  <c r="L612" i="1" s="1"/>
  <c r="N612" i="1" s="1"/>
  <c r="F608" i="1"/>
  <c r="L608" i="1" s="1"/>
  <c r="N608" i="1" s="1"/>
  <c r="F609" i="1"/>
  <c r="L609" i="1" s="1"/>
  <c r="N609" i="1" s="1"/>
  <c r="F607" i="1"/>
  <c r="L607" i="1" s="1"/>
  <c r="N607" i="1" s="1"/>
  <c r="F611" i="1"/>
  <c r="L611" i="1" s="1"/>
  <c r="N611" i="1" s="1"/>
  <c r="F513" i="1"/>
  <c r="L513" i="1" s="1"/>
  <c r="F510" i="1"/>
  <c r="L510" i="1" s="1"/>
  <c r="N510" i="1" s="1"/>
  <c r="F509" i="1"/>
  <c r="L509" i="1" s="1"/>
  <c r="N509" i="1" s="1"/>
  <c r="F512" i="1"/>
  <c r="L512" i="1" s="1"/>
  <c r="N512" i="1" s="1"/>
  <c r="F511" i="1"/>
  <c r="L511" i="1" s="1"/>
  <c r="F618" i="1"/>
  <c r="F613" i="1"/>
  <c r="L613" i="1" s="1"/>
  <c r="F616" i="1"/>
  <c r="F567" i="1"/>
  <c r="L567" i="1" s="1"/>
  <c r="N567" i="1" s="1"/>
  <c r="F572" i="1"/>
  <c r="F577" i="1"/>
  <c r="F573" i="1"/>
  <c r="F576" i="1"/>
  <c r="F578" i="1"/>
  <c r="F530" i="1"/>
  <c r="L530" i="1" s="1"/>
  <c r="N530" i="1" s="1"/>
  <c r="F533" i="1"/>
  <c r="L533" i="1" s="1"/>
  <c r="N533" i="1" s="1"/>
  <c r="F531" i="1"/>
  <c r="L531" i="1" s="1"/>
  <c r="N531" i="1" s="1"/>
  <c r="F528" i="1"/>
  <c r="L528" i="1" s="1"/>
  <c r="N528" i="1" s="1"/>
  <c r="F536" i="1"/>
  <c r="F538" i="1"/>
  <c r="F532" i="1"/>
  <c r="L532" i="1" s="1"/>
  <c r="N532" i="1" s="1"/>
  <c r="F527" i="1"/>
  <c r="L527" i="1" s="1"/>
  <c r="N527" i="1" s="1"/>
  <c r="F537" i="1"/>
  <c r="F498" i="1"/>
  <c r="F493" i="1"/>
  <c r="L493" i="1" s="1"/>
  <c r="F491" i="1"/>
  <c r="L491" i="1" s="1"/>
  <c r="N491" i="1" s="1"/>
  <c r="F488" i="1"/>
  <c r="L488" i="1" s="1"/>
  <c r="N488" i="1" s="1"/>
  <c r="F490" i="1"/>
  <c r="L490" i="1" s="1"/>
  <c r="N490" i="1" s="1"/>
  <c r="F496" i="1"/>
  <c r="F492" i="1"/>
  <c r="L492" i="1" s="1"/>
  <c r="N492" i="1" s="1"/>
  <c r="F489" i="1"/>
  <c r="L489" i="1" s="1"/>
  <c r="N489" i="1" s="1"/>
  <c r="F487" i="1"/>
  <c r="F457" i="1"/>
  <c r="F453" i="1"/>
  <c r="F451" i="1"/>
  <c r="L451" i="1" s="1"/>
  <c r="N451" i="1" s="1"/>
  <c r="F448" i="1"/>
  <c r="F449" i="1"/>
  <c r="F458" i="1"/>
  <c r="F456" i="1"/>
  <c r="F452" i="1"/>
  <c r="F450" i="1"/>
  <c r="F447" i="1"/>
  <c r="F411" i="1"/>
  <c r="L411" i="1" s="1"/>
  <c r="F413" i="1"/>
  <c r="L413" i="1" s="1"/>
  <c r="F409" i="1"/>
  <c r="F412" i="1"/>
  <c r="L412" i="1" s="1"/>
  <c r="F418" i="1"/>
  <c r="F416" i="1"/>
  <c r="F410" i="1"/>
  <c r="F408" i="1"/>
  <c r="F637" i="1"/>
  <c r="F633" i="1"/>
  <c r="L633" i="1" s="1"/>
  <c r="N633" i="1" s="1"/>
  <c r="F631" i="1"/>
  <c r="L631" i="1" s="1"/>
  <c r="N631" i="1" s="1"/>
  <c r="F627" i="1"/>
  <c r="L627" i="1" s="1"/>
  <c r="N627" i="1" s="1"/>
  <c r="F638" i="1"/>
  <c r="F636" i="1"/>
  <c r="F632" i="1"/>
  <c r="F630" i="1"/>
  <c r="L630" i="1" s="1"/>
  <c r="N630" i="1" s="1"/>
  <c r="F628" i="1"/>
  <c r="L628" i="1" s="1"/>
  <c r="N628" i="1" s="1"/>
  <c r="F589" i="1"/>
  <c r="L589" i="1" s="1"/>
  <c r="N589" i="1" s="1"/>
  <c r="F596" i="1"/>
  <c r="F591" i="1"/>
  <c r="L591" i="1" s="1"/>
  <c r="N591" i="1" s="1"/>
  <c r="F588" i="1"/>
  <c r="L588" i="1" s="1"/>
  <c r="N588" i="1" s="1"/>
  <c r="F597" i="1"/>
  <c r="F592" i="1"/>
  <c r="L592" i="1" s="1"/>
  <c r="N592" i="1" s="1"/>
  <c r="F590" i="1"/>
  <c r="L590" i="1" s="1"/>
  <c r="N590" i="1" s="1"/>
  <c r="F598" i="1"/>
  <c r="F549" i="1"/>
  <c r="L549" i="1" s="1"/>
  <c r="N549" i="1" s="1"/>
  <c r="F552" i="1"/>
  <c r="L552" i="1" s="1"/>
  <c r="N552" i="1" s="1"/>
  <c r="F550" i="1"/>
  <c r="L550" i="1" s="1"/>
  <c r="N550" i="1" s="1"/>
  <c r="F557" i="1"/>
  <c r="F548" i="1"/>
  <c r="L548" i="1" s="1"/>
  <c r="N548" i="1" s="1"/>
  <c r="F551" i="1"/>
  <c r="L551" i="1" s="1"/>
  <c r="N551" i="1" s="1"/>
  <c r="F547" i="1"/>
  <c r="F556" i="1"/>
  <c r="F558" i="1"/>
  <c r="F470" i="1"/>
  <c r="L470" i="1" s="1"/>
  <c r="N470" i="1" s="1"/>
  <c r="F478" i="1"/>
  <c r="F476" i="1"/>
  <c r="F472" i="1"/>
  <c r="L472" i="1" s="1"/>
  <c r="N472" i="1" s="1"/>
  <c r="F469" i="1"/>
  <c r="L469" i="1" s="1"/>
  <c r="N469" i="1" s="1"/>
  <c r="F467" i="1"/>
  <c r="F477" i="1"/>
  <c r="F473" i="1"/>
  <c r="L473" i="1" s="1"/>
  <c r="N473" i="1" s="1"/>
  <c r="F471" i="1"/>
  <c r="L471" i="1" s="1"/>
  <c r="N471" i="1" s="1"/>
  <c r="F468" i="1"/>
  <c r="F388" i="1"/>
  <c r="F393" i="1"/>
  <c r="F391" i="1"/>
  <c r="L391" i="1" s="1"/>
  <c r="N391" i="1" s="1"/>
  <c r="F387" i="1"/>
  <c r="F389" i="1"/>
  <c r="F392" i="1"/>
  <c r="F390" i="1"/>
  <c r="F437" i="1"/>
  <c r="F433" i="1"/>
  <c r="F431" i="1"/>
  <c r="L431" i="1" s="1"/>
  <c r="N431" i="1" s="1"/>
  <c r="F429" i="1"/>
  <c r="F427" i="1"/>
  <c r="F438" i="1"/>
  <c r="F436" i="1"/>
  <c r="F432" i="1"/>
  <c r="F430" i="1"/>
  <c r="F428" i="1"/>
  <c r="F508" i="1"/>
  <c r="F507" i="1"/>
  <c r="F518" i="1"/>
  <c r="F516" i="1"/>
  <c r="N569" i="1"/>
  <c r="F397" i="1"/>
  <c r="F396" i="1"/>
  <c r="F398" i="1"/>
  <c r="L593" i="1" l="1"/>
  <c r="N593" i="1" s="1"/>
  <c r="N411" i="1"/>
  <c r="L572" i="1"/>
  <c r="N572" i="1" s="1"/>
  <c r="L573" i="1"/>
  <c r="N573" i="1" s="1"/>
  <c r="L468" i="1"/>
  <c r="N468" i="1" s="1"/>
  <c r="L467" i="1"/>
  <c r="N467" i="1" s="1"/>
  <c r="L547" i="1"/>
  <c r="N547" i="1" s="1"/>
  <c r="L632" i="1"/>
  <c r="N632" i="1" s="1"/>
  <c r="N613" i="1"/>
  <c r="N513" i="1"/>
  <c r="L507" i="1"/>
  <c r="N507" i="1" s="1"/>
  <c r="L508" i="1"/>
  <c r="N508" i="1" s="1"/>
  <c r="L487" i="1"/>
  <c r="N487" i="1" s="1"/>
  <c r="N493" i="1"/>
  <c r="N511" i="1"/>
  <c r="E11" i="1"/>
  <c r="E101" i="1" l="1"/>
  <c r="E13" i="1"/>
  <c r="I101" i="1" s="1"/>
  <c r="X117" i="1" l="1"/>
  <c r="X109" i="1"/>
  <c r="X101" i="1"/>
  <c r="X116" i="1"/>
  <c r="X108" i="1"/>
  <c r="X100" i="1"/>
  <c r="X113" i="1"/>
  <c r="X105" i="1"/>
  <c r="X118" i="1"/>
  <c r="X104" i="1"/>
  <c r="X115" i="1"/>
  <c r="X102" i="1"/>
  <c r="X103" i="1"/>
  <c r="X114" i="1"/>
  <c r="X111" i="1"/>
  <c r="X107" i="1"/>
  <c r="X110" i="1"/>
  <c r="X112" i="1"/>
  <c r="X99" i="1"/>
  <c r="X106" i="1"/>
  <c r="F108" i="1"/>
  <c r="L108" i="1" s="1"/>
  <c r="F111" i="1"/>
  <c r="L111" i="1" s="1"/>
  <c r="F110" i="1"/>
  <c r="F107" i="1"/>
  <c r="L107" i="1" s="1"/>
  <c r="F109" i="1"/>
  <c r="F113" i="1"/>
  <c r="F118" i="1"/>
  <c r="F116" i="1"/>
  <c r="F112" i="1"/>
  <c r="L112" i="1" s="1"/>
  <c r="E81" i="1"/>
  <c r="D13" i="1"/>
  <c r="I81" i="1" s="1"/>
  <c r="X93" i="1" l="1"/>
  <c r="X85" i="1"/>
  <c r="X92" i="1"/>
  <c r="X84" i="1"/>
  <c r="X97" i="1"/>
  <c r="X89" i="1"/>
  <c r="X81" i="1"/>
  <c r="X91" i="1"/>
  <c r="X79" i="1"/>
  <c r="X90" i="1"/>
  <c r="X88" i="1"/>
  <c r="X98" i="1"/>
  <c r="X86" i="1"/>
  <c r="X82" i="1"/>
  <c r="X96" i="1"/>
  <c r="X83" i="1"/>
  <c r="X95" i="1"/>
  <c r="X94" i="1"/>
  <c r="X80" i="1"/>
  <c r="X87" i="1"/>
  <c r="F92" i="1"/>
  <c r="F88" i="1"/>
  <c r="L88" i="1" s="1"/>
  <c r="F91" i="1"/>
  <c r="L91" i="1" s="1"/>
  <c r="F89" i="1"/>
  <c r="F90" i="1"/>
  <c r="F93" i="1"/>
  <c r="L93" i="1" s="1"/>
  <c r="F98" i="1"/>
  <c r="F96" i="1"/>
  <c r="I11" i="1"/>
  <c r="I13" i="1" s="1"/>
  <c r="I181" i="1" s="1"/>
  <c r="G598" i="1" l="1"/>
  <c r="G538" i="1"/>
  <c r="G518" i="1"/>
  <c r="G618" i="1"/>
  <c r="G578" i="1"/>
  <c r="G638" i="1"/>
  <c r="Q638" i="1" s="1"/>
  <c r="G558" i="1"/>
  <c r="G498" i="1"/>
  <c r="G478" i="1"/>
  <c r="L498" i="1" l="1"/>
  <c r="S498" i="1"/>
  <c r="R498" i="1"/>
  <c r="U498" i="1"/>
  <c r="T498" i="1"/>
  <c r="Q498" i="1"/>
  <c r="L638" i="1"/>
  <c r="U638" i="1"/>
  <c r="S638" i="1"/>
  <c r="R638" i="1"/>
  <c r="T638" i="1"/>
  <c r="L518" i="1"/>
  <c r="R518" i="1"/>
  <c r="U518" i="1"/>
  <c r="T518" i="1"/>
  <c r="S518" i="1"/>
  <c r="Q518" i="1"/>
  <c r="L558" i="1"/>
  <c r="T558" i="1"/>
  <c r="S558" i="1"/>
  <c r="R558" i="1"/>
  <c r="U558" i="1"/>
  <c r="Q558" i="1"/>
  <c r="L578" i="1"/>
  <c r="T578" i="1"/>
  <c r="S578" i="1"/>
  <c r="R578" i="1"/>
  <c r="U578" i="1"/>
  <c r="Q578" i="1"/>
  <c r="L618" i="1"/>
  <c r="U618" i="1"/>
  <c r="T618" i="1"/>
  <c r="S618" i="1"/>
  <c r="R618" i="1"/>
  <c r="Q618" i="1"/>
  <c r="L538" i="1"/>
  <c r="T538" i="1"/>
  <c r="S538" i="1"/>
  <c r="R538" i="1"/>
  <c r="U538" i="1"/>
  <c r="Q538" i="1"/>
  <c r="L478" i="1"/>
  <c r="U478" i="1"/>
  <c r="T478" i="1"/>
  <c r="S478" i="1"/>
  <c r="R478" i="1"/>
  <c r="Q478" i="1"/>
  <c r="L598" i="1"/>
  <c r="U598" i="1"/>
  <c r="T598" i="1"/>
  <c r="S598" i="1"/>
  <c r="R598" i="1"/>
  <c r="Q598" i="1"/>
  <c r="M11" i="1"/>
  <c r="M13" i="1" s="1"/>
  <c r="I261" i="1" s="1"/>
  <c r="V478" i="1" l="1"/>
  <c r="V558" i="1"/>
  <c r="V598" i="1"/>
  <c r="V578" i="1"/>
  <c r="V498" i="1"/>
  <c r="V618" i="1"/>
  <c r="V538" i="1"/>
  <c r="V518" i="1"/>
  <c r="V638" i="1"/>
  <c r="G18" i="3"/>
  <c r="F18" i="3"/>
  <c r="L18" i="3" s="1"/>
  <c r="M18" i="3" l="1"/>
  <c r="O18" i="3"/>
  <c r="N18" i="3"/>
  <c r="K11" i="1" l="1"/>
  <c r="K13" i="1" s="1"/>
  <c r="I221" i="1" s="1"/>
  <c r="G15" i="3" l="1"/>
  <c r="F15" i="3"/>
  <c r="L15" i="3" s="1"/>
  <c r="M15" i="3" l="1"/>
  <c r="O15" i="3"/>
  <c r="N15" i="3"/>
  <c r="G14" i="3" l="1"/>
  <c r="L14" i="3" s="1"/>
  <c r="M14" i="3" l="1"/>
  <c r="O14" i="3"/>
  <c r="N14" i="3"/>
  <c r="Q44" i="1" l="1"/>
  <c r="E44" i="1" s="1"/>
  <c r="E638" i="1" l="1"/>
  <c r="N638" i="1" s="1"/>
  <c r="E558" i="1"/>
  <c r="N558" i="1" s="1"/>
  <c r="E618" i="1"/>
  <c r="N618" i="1" s="1"/>
  <c r="E498" i="1"/>
  <c r="N498" i="1" s="1"/>
  <c r="E598" i="1"/>
  <c r="N598" i="1" s="1"/>
  <c r="E578" i="1"/>
  <c r="N578" i="1" s="1"/>
  <c r="E538" i="1"/>
  <c r="N538" i="1" s="1"/>
  <c r="E518" i="1"/>
  <c r="N518" i="1" s="1"/>
  <c r="E478" i="1"/>
  <c r="N478" i="1" s="1"/>
  <c r="G13" i="3"/>
  <c r="F13" i="3"/>
  <c r="L13" i="3" s="1"/>
  <c r="M13" i="3" l="1"/>
  <c r="O13" i="3"/>
  <c r="N13" i="3"/>
  <c r="L11" i="1" l="1"/>
  <c r="L13" i="1" s="1"/>
  <c r="I241" i="1" s="1"/>
  <c r="J377" i="1"/>
  <c r="I377" i="1"/>
  <c r="H377" i="1"/>
  <c r="D377" i="1"/>
  <c r="A377" i="1"/>
  <c r="G12" i="3" l="1"/>
  <c r="F12" i="3"/>
  <c r="L12" i="3" l="1"/>
  <c r="O12" i="3" s="1"/>
  <c r="N12" i="3" l="1"/>
  <c r="M12" i="3"/>
  <c r="G10" i="3" l="1"/>
  <c r="F10" i="3"/>
  <c r="L10" i="3" s="1"/>
  <c r="O10" i="3" l="1"/>
  <c r="N10" i="3"/>
  <c r="M10" i="3"/>
  <c r="G377" i="1" l="1"/>
  <c r="G637" i="1"/>
  <c r="Q637" i="1" s="1"/>
  <c r="G617" i="1"/>
  <c r="G577" i="1"/>
  <c r="G557" i="1"/>
  <c r="G537" i="1"/>
  <c r="G497" i="1"/>
  <c r="G477" i="1"/>
  <c r="G597" i="1"/>
  <c r="G517" i="1"/>
  <c r="L497" i="1" l="1"/>
  <c r="U497" i="1"/>
  <c r="T497" i="1"/>
  <c r="R497" i="1"/>
  <c r="S497" i="1"/>
  <c r="Q497" i="1"/>
  <c r="L557" i="1"/>
  <c r="U557" i="1"/>
  <c r="S557" i="1"/>
  <c r="R557" i="1"/>
  <c r="Q557" i="1"/>
  <c r="T557" i="1"/>
  <c r="L517" i="1"/>
  <c r="U517" i="1"/>
  <c r="T517" i="1"/>
  <c r="S517" i="1"/>
  <c r="Q517" i="1"/>
  <c r="R517" i="1"/>
  <c r="L477" i="1"/>
  <c r="R477" i="1"/>
  <c r="Q477" i="1"/>
  <c r="U477" i="1"/>
  <c r="T477" i="1"/>
  <c r="S477" i="1"/>
  <c r="L537" i="1"/>
  <c r="U537" i="1"/>
  <c r="T537" i="1"/>
  <c r="S537" i="1"/>
  <c r="R537" i="1"/>
  <c r="Q537" i="1"/>
  <c r="L577" i="1"/>
  <c r="U577" i="1"/>
  <c r="T577" i="1"/>
  <c r="S577" i="1"/>
  <c r="R577" i="1"/>
  <c r="Q577" i="1"/>
  <c r="L617" i="1"/>
  <c r="T617" i="1"/>
  <c r="S617" i="1"/>
  <c r="R617" i="1"/>
  <c r="Q617" i="1"/>
  <c r="U617" i="1"/>
  <c r="L637" i="1"/>
  <c r="U637" i="1"/>
  <c r="T637" i="1"/>
  <c r="S637" i="1"/>
  <c r="R637" i="1"/>
  <c r="L597" i="1"/>
  <c r="Q597" i="1"/>
  <c r="T597" i="1"/>
  <c r="S597" i="1"/>
  <c r="R597" i="1"/>
  <c r="U597" i="1"/>
  <c r="U377" i="1"/>
  <c r="T377" i="1"/>
  <c r="Q377" i="1"/>
  <c r="S377" i="1"/>
  <c r="R377" i="1"/>
  <c r="L11" i="3"/>
  <c r="M11" i="3" s="1"/>
  <c r="V637" i="1" l="1"/>
  <c r="V537" i="1"/>
  <c r="V497" i="1"/>
  <c r="V477" i="1"/>
  <c r="V557" i="1"/>
  <c r="V577" i="1"/>
  <c r="V597" i="1"/>
  <c r="V377" i="1"/>
  <c r="V617" i="1"/>
  <c r="V517" i="1"/>
  <c r="N11" i="3"/>
  <c r="O11" i="3"/>
  <c r="G9" i="3" l="1"/>
  <c r="L9" i="3" s="1"/>
  <c r="N9" i="3" l="1"/>
  <c r="M9" i="3"/>
  <c r="O9" i="3"/>
  <c r="G8" i="3" l="1"/>
  <c r="F8" i="3"/>
  <c r="L8" i="3" l="1"/>
  <c r="M8" i="3" s="1"/>
  <c r="N8" i="3"/>
  <c r="O8" i="3" l="1"/>
  <c r="G11" i="1"/>
  <c r="G13" i="1" s="1"/>
  <c r="I141" i="1" s="1"/>
  <c r="A135" i="1" l="1"/>
  <c r="D135" i="1"/>
  <c r="E135" i="1"/>
  <c r="G135" i="1"/>
  <c r="H135" i="1"/>
  <c r="I135" i="1"/>
  <c r="J135" i="1"/>
  <c r="K135" i="1"/>
  <c r="M135" i="1"/>
  <c r="P32" i="1" l="1"/>
  <c r="G66" i="1" l="1"/>
  <c r="L66" i="1" s="1"/>
  <c r="G626" i="1"/>
  <c r="G566" i="1"/>
  <c r="G546" i="1"/>
  <c r="G526" i="1"/>
  <c r="G586" i="1"/>
  <c r="G506" i="1"/>
  <c r="G486" i="1"/>
  <c r="G466" i="1"/>
  <c r="G606" i="1"/>
  <c r="U586" i="1" l="1"/>
  <c r="T586" i="1"/>
  <c r="R586" i="1"/>
  <c r="S586" i="1"/>
  <c r="Q586" i="1"/>
  <c r="T526" i="1"/>
  <c r="S526" i="1"/>
  <c r="R526" i="1"/>
  <c r="U526" i="1"/>
  <c r="Q526" i="1"/>
  <c r="S566" i="1"/>
  <c r="R566" i="1"/>
  <c r="U566" i="1"/>
  <c r="T566" i="1"/>
  <c r="Q566" i="1"/>
  <c r="R606" i="1"/>
  <c r="Q606" i="1"/>
  <c r="U606" i="1"/>
  <c r="T606" i="1"/>
  <c r="S606" i="1"/>
  <c r="U466" i="1"/>
  <c r="T466" i="1"/>
  <c r="R466" i="1"/>
  <c r="S466" i="1"/>
  <c r="Q466" i="1"/>
  <c r="U486" i="1"/>
  <c r="T486" i="1"/>
  <c r="S486" i="1"/>
  <c r="R486" i="1"/>
  <c r="Q486" i="1"/>
  <c r="U546" i="1"/>
  <c r="S546" i="1"/>
  <c r="R546" i="1"/>
  <c r="T546" i="1"/>
  <c r="Q546" i="1"/>
  <c r="T626" i="1"/>
  <c r="S626" i="1"/>
  <c r="R626" i="1"/>
  <c r="U626" i="1"/>
  <c r="Q626" i="1"/>
  <c r="U506" i="1"/>
  <c r="S506" i="1"/>
  <c r="R506" i="1"/>
  <c r="Q506" i="1"/>
  <c r="T506" i="1"/>
  <c r="S66" i="1"/>
  <c r="R66" i="1"/>
  <c r="Q66" i="1"/>
  <c r="U66" i="1"/>
  <c r="T66" i="1"/>
  <c r="L546" i="1"/>
  <c r="N546" i="1" s="1"/>
  <c r="L566" i="1"/>
  <c r="N566" i="1" s="1"/>
  <c r="L486" i="1"/>
  <c r="N486" i="1" s="1"/>
  <c r="L506" i="1"/>
  <c r="N506" i="1" s="1"/>
  <c r="L606" i="1"/>
  <c r="N606" i="1" s="1"/>
  <c r="L586" i="1"/>
  <c r="N586" i="1" s="1"/>
  <c r="L626" i="1"/>
  <c r="N626" i="1" s="1"/>
  <c r="L466" i="1"/>
  <c r="N466" i="1" s="1"/>
  <c r="L526" i="1"/>
  <c r="N526" i="1" s="1"/>
  <c r="V626" i="1" l="1"/>
  <c r="V526" i="1"/>
  <c r="V466" i="1"/>
  <c r="V606" i="1"/>
  <c r="V566" i="1"/>
  <c r="V486" i="1"/>
  <c r="V586" i="1"/>
  <c r="V506" i="1"/>
  <c r="V546" i="1"/>
  <c r="V66" i="1"/>
  <c r="J13" i="1"/>
  <c r="I201" i="1" s="1"/>
  <c r="I281" i="1" l="1"/>
  <c r="F265" i="1" l="1"/>
  <c r="F145" i="1" l="1"/>
  <c r="F245" i="1"/>
  <c r="F246" i="1"/>
  <c r="F185" i="1"/>
  <c r="F165" i="1"/>
  <c r="F205" i="1" l="1"/>
  <c r="F285" i="1" l="1"/>
  <c r="F325" i="1"/>
  <c r="F326" i="1"/>
  <c r="E121" i="1" l="1"/>
  <c r="F13" i="1"/>
  <c r="I121" i="1" s="1"/>
  <c r="H13" i="1"/>
  <c r="I161" i="1" s="1"/>
  <c r="X133" i="1" l="1"/>
  <c r="X125" i="1"/>
  <c r="X132" i="1"/>
  <c r="X124" i="1"/>
  <c r="X137" i="1"/>
  <c r="X129" i="1"/>
  <c r="X121" i="1"/>
  <c r="X130" i="1"/>
  <c r="X128" i="1"/>
  <c r="X127" i="1"/>
  <c r="X136" i="1"/>
  <c r="X123" i="1"/>
  <c r="X134" i="1"/>
  <c r="X135" i="1"/>
  <c r="X122" i="1"/>
  <c r="X120" i="1"/>
  <c r="X138" i="1"/>
  <c r="X126" i="1"/>
  <c r="X119" i="1"/>
  <c r="X131" i="1"/>
  <c r="F133" i="1"/>
  <c r="L133" i="1" s="1"/>
  <c r="F132" i="1"/>
  <c r="L132" i="1" s="1"/>
  <c r="F130" i="1"/>
  <c r="F129" i="1"/>
  <c r="F128" i="1"/>
  <c r="L128" i="1" s="1"/>
  <c r="F131" i="1"/>
  <c r="L131" i="1" s="1"/>
  <c r="F127" i="1"/>
  <c r="L127" i="1" s="1"/>
  <c r="F138" i="1"/>
  <c r="F136" i="1"/>
  <c r="G7" i="3"/>
  <c r="L7" i="3" s="1"/>
  <c r="N7" i="3" l="1"/>
  <c r="M7" i="3"/>
  <c r="O7" i="3"/>
  <c r="G6" i="3" l="1"/>
  <c r="L6" i="3" s="1"/>
  <c r="N6" i="3" l="1"/>
  <c r="O6" i="3"/>
  <c r="M6" i="3"/>
  <c r="O5" i="3" l="1"/>
  <c r="N5" i="3"/>
  <c r="M5" i="3"/>
  <c r="G5" i="3"/>
  <c r="F5" i="3"/>
  <c r="E61" i="1" l="1"/>
  <c r="A457" i="1"/>
  <c r="D457" i="1"/>
  <c r="H457" i="1"/>
  <c r="I457" i="1"/>
  <c r="J457" i="1"/>
  <c r="A437" i="1"/>
  <c r="D437" i="1"/>
  <c r="H437" i="1"/>
  <c r="I437" i="1"/>
  <c r="J437" i="1"/>
  <c r="A417" i="1"/>
  <c r="D417" i="1"/>
  <c r="H417" i="1"/>
  <c r="I417" i="1"/>
  <c r="J417" i="1"/>
  <c r="A397" i="1"/>
  <c r="D397" i="1"/>
  <c r="H397" i="1"/>
  <c r="I397" i="1"/>
  <c r="J397" i="1"/>
  <c r="A357" i="1"/>
  <c r="D357" i="1"/>
  <c r="H357" i="1"/>
  <c r="I357" i="1"/>
  <c r="J357" i="1"/>
  <c r="A337" i="1"/>
  <c r="D337" i="1"/>
  <c r="H337" i="1"/>
  <c r="I337" i="1"/>
  <c r="J337" i="1"/>
  <c r="A317" i="1"/>
  <c r="D317" i="1"/>
  <c r="H317" i="1"/>
  <c r="I317" i="1"/>
  <c r="J317" i="1"/>
  <c r="A297" i="1"/>
  <c r="D297" i="1"/>
  <c r="H297" i="1"/>
  <c r="I297" i="1"/>
  <c r="J297" i="1"/>
  <c r="A277" i="1"/>
  <c r="D277" i="1"/>
  <c r="H277" i="1"/>
  <c r="I277" i="1"/>
  <c r="J277" i="1"/>
  <c r="A257" i="1"/>
  <c r="D257" i="1"/>
  <c r="H257" i="1"/>
  <c r="I257" i="1"/>
  <c r="J257" i="1"/>
  <c r="A237" i="1"/>
  <c r="D237" i="1"/>
  <c r="H237" i="1"/>
  <c r="I237" i="1"/>
  <c r="J237" i="1"/>
  <c r="A217" i="1"/>
  <c r="D217" i="1"/>
  <c r="H217" i="1"/>
  <c r="I217" i="1"/>
  <c r="J217" i="1"/>
  <c r="A197" i="1"/>
  <c r="D197" i="1"/>
  <c r="H197" i="1"/>
  <c r="I197" i="1"/>
  <c r="J197" i="1"/>
  <c r="A177" i="1"/>
  <c r="D177" i="1"/>
  <c r="H177" i="1"/>
  <c r="I177" i="1"/>
  <c r="J177" i="1"/>
  <c r="A157" i="1"/>
  <c r="D157" i="1"/>
  <c r="H157" i="1"/>
  <c r="I157" i="1"/>
  <c r="J157" i="1"/>
  <c r="A137" i="1"/>
  <c r="D137" i="1"/>
  <c r="H137" i="1"/>
  <c r="I137" i="1"/>
  <c r="J137" i="1"/>
  <c r="A117" i="1"/>
  <c r="D117" i="1"/>
  <c r="H117" i="1"/>
  <c r="I117" i="1"/>
  <c r="J117" i="1"/>
  <c r="A97" i="1"/>
  <c r="D97" i="1"/>
  <c r="H97" i="1"/>
  <c r="I97" i="1"/>
  <c r="J97" i="1"/>
  <c r="A77" i="1"/>
  <c r="D77" i="1"/>
  <c r="H77" i="1"/>
  <c r="I77" i="1"/>
  <c r="J77" i="1"/>
  <c r="G417" i="1"/>
  <c r="Q43" i="1"/>
  <c r="E43" i="1" s="1"/>
  <c r="F67" i="1" l="1"/>
  <c r="L67" i="1" s="1"/>
  <c r="F69" i="1"/>
  <c r="L69" i="1" s="1"/>
  <c r="S417" i="1"/>
  <c r="R417" i="1"/>
  <c r="Q417" i="1"/>
  <c r="U417" i="1"/>
  <c r="T417" i="1"/>
  <c r="F73" i="1"/>
  <c r="L73" i="1" s="1"/>
  <c r="F72" i="1"/>
  <c r="L72" i="1" s="1"/>
  <c r="F70" i="1"/>
  <c r="F71" i="1"/>
  <c r="L71" i="1" s="1"/>
  <c r="F68" i="1"/>
  <c r="L68" i="1" s="1"/>
  <c r="F78" i="1"/>
  <c r="F76" i="1"/>
  <c r="G337" i="1"/>
  <c r="G437" i="1"/>
  <c r="G157" i="1"/>
  <c r="G197" i="1"/>
  <c r="G237" i="1"/>
  <c r="G357" i="1"/>
  <c r="G457" i="1"/>
  <c r="G97" i="1"/>
  <c r="G77" i="1"/>
  <c r="G117" i="1"/>
  <c r="G137" i="1"/>
  <c r="G177" i="1"/>
  <c r="G217" i="1"/>
  <c r="G257" i="1"/>
  <c r="G317" i="1"/>
  <c r="G397" i="1"/>
  <c r="V417" i="1" l="1"/>
  <c r="U157" i="1"/>
  <c r="T157" i="1"/>
  <c r="S157" i="1"/>
  <c r="R157" i="1"/>
  <c r="Q157" i="1"/>
  <c r="T117" i="1"/>
  <c r="S117" i="1"/>
  <c r="R117" i="1"/>
  <c r="Q117" i="1"/>
  <c r="U117" i="1"/>
  <c r="L397" i="1"/>
  <c r="U397" i="1"/>
  <c r="R397" i="1"/>
  <c r="Q397" i="1"/>
  <c r="T397" i="1"/>
  <c r="S397" i="1"/>
  <c r="Q317" i="1"/>
  <c r="U317" i="1"/>
  <c r="T317" i="1"/>
  <c r="S317" i="1"/>
  <c r="R317" i="1"/>
  <c r="T97" i="1"/>
  <c r="S97" i="1"/>
  <c r="R97" i="1"/>
  <c r="Q97" i="1"/>
  <c r="U97" i="1"/>
  <c r="R137" i="1"/>
  <c r="U137" i="1"/>
  <c r="T137" i="1"/>
  <c r="S137" i="1"/>
  <c r="Q137" i="1"/>
  <c r="Q437" i="1"/>
  <c r="T437" i="1"/>
  <c r="S437" i="1"/>
  <c r="R437" i="1"/>
  <c r="U437" i="1"/>
  <c r="T337" i="1"/>
  <c r="S337" i="1"/>
  <c r="R337" i="1"/>
  <c r="Q337" i="1"/>
  <c r="U337" i="1"/>
  <c r="L457" i="1"/>
  <c r="T457" i="1"/>
  <c r="S457" i="1"/>
  <c r="R457" i="1"/>
  <c r="U457" i="1"/>
  <c r="Q457" i="1"/>
  <c r="U257" i="1"/>
  <c r="T257" i="1"/>
  <c r="S257" i="1"/>
  <c r="R257" i="1"/>
  <c r="Q257" i="1"/>
  <c r="T237" i="1"/>
  <c r="S237" i="1"/>
  <c r="R237" i="1"/>
  <c r="Q237" i="1"/>
  <c r="U237" i="1"/>
  <c r="Q357" i="1"/>
  <c r="U357" i="1"/>
  <c r="R357" i="1"/>
  <c r="T357" i="1"/>
  <c r="S357" i="1"/>
  <c r="U217" i="1"/>
  <c r="T217" i="1"/>
  <c r="S217" i="1"/>
  <c r="R217" i="1"/>
  <c r="Q217" i="1"/>
  <c r="S177" i="1"/>
  <c r="R177" i="1"/>
  <c r="U177" i="1"/>
  <c r="T177" i="1"/>
  <c r="Q177" i="1"/>
  <c r="U197" i="1"/>
  <c r="T197" i="1"/>
  <c r="S197" i="1"/>
  <c r="R197" i="1"/>
  <c r="Q197" i="1"/>
  <c r="L77" i="1"/>
  <c r="R77" i="1"/>
  <c r="Q77" i="1"/>
  <c r="T77" i="1"/>
  <c r="U77" i="1"/>
  <c r="S77" i="1"/>
  <c r="E377" i="1"/>
  <c r="E617" i="1"/>
  <c r="N617" i="1" s="1"/>
  <c r="E597" i="1"/>
  <c r="N597" i="1" s="1"/>
  <c r="E577" i="1"/>
  <c r="N577" i="1" s="1"/>
  <c r="E537" i="1"/>
  <c r="N537" i="1" s="1"/>
  <c r="E517" i="1"/>
  <c r="N517" i="1" s="1"/>
  <c r="E637" i="1"/>
  <c r="N637" i="1" s="1"/>
  <c r="E557" i="1"/>
  <c r="N557" i="1" s="1"/>
  <c r="E477" i="1"/>
  <c r="N477" i="1" s="1"/>
  <c r="E497" i="1"/>
  <c r="N497" i="1" s="1"/>
  <c r="E297" i="1"/>
  <c r="E337" i="1"/>
  <c r="E137" i="1"/>
  <c r="E197" i="1"/>
  <c r="E397" i="1"/>
  <c r="E417" i="1"/>
  <c r="E217" i="1"/>
  <c r="E77" i="1"/>
  <c r="E357" i="1"/>
  <c r="E177" i="1"/>
  <c r="E437" i="1"/>
  <c r="E237" i="1"/>
  <c r="E97" i="1"/>
  <c r="E257" i="1"/>
  <c r="E157" i="1"/>
  <c r="E457" i="1"/>
  <c r="E317" i="1"/>
  <c r="E117" i="1"/>
  <c r="E277" i="1"/>
  <c r="V457" i="1" l="1"/>
  <c r="V317" i="1"/>
  <c r="V177" i="1"/>
  <c r="V337" i="1"/>
  <c r="V197" i="1"/>
  <c r="V157" i="1"/>
  <c r="V237" i="1"/>
  <c r="V397" i="1"/>
  <c r="V257" i="1"/>
  <c r="V437" i="1"/>
  <c r="V217" i="1"/>
  <c r="V357" i="1"/>
  <c r="V137" i="1"/>
  <c r="V117" i="1"/>
  <c r="V97" i="1"/>
  <c r="V77" i="1"/>
  <c r="N397" i="1"/>
  <c r="P31" i="1"/>
  <c r="G605" i="1" l="1"/>
  <c r="G585" i="1"/>
  <c r="G505" i="1"/>
  <c r="G565" i="1"/>
  <c r="G525" i="1"/>
  <c r="G625" i="1"/>
  <c r="G545" i="1"/>
  <c r="G485" i="1"/>
  <c r="G465" i="1"/>
  <c r="T545" i="1" l="1"/>
  <c r="S545" i="1"/>
  <c r="R545" i="1"/>
  <c r="U545" i="1"/>
  <c r="Q545" i="1"/>
  <c r="U505" i="1"/>
  <c r="T505" i="1"/>
  <c r="S505" i="1"/>
  <c r="R505" i="1"/>
  <c r="Q505" i="1"/>
  <c r="S465" i="1"/>
  <c r="R465" i="1"/>
  <c r="U465" i="1"/>
  <c r="T465" i="1"/>
  <c r="Q465" i="1"/>
  <c r="U625" i="1"/>
  <c r="S625" i="1"/>
  <c r="R625" i="1"/>
  <c r="T625" i="1"/>
  <c r="Q625" i="1"/>
  <c r="U525" i="1"/>
  <c r="T525" i="1"/>
  <c r="S525" i="1"/>
  <c r="R525" i="1"/>
  <c r="Q525" i="1"/>
  <c r="U565" i="1"/>
  <c r="T565" i="1"/>
  <c r="R565" i="1"/>
  <c r="S565" i="1"/>
  <c r="Q565" i="1"/>
  <c r="S585" i="1"/>
  <c r="R585" i="1"/>
  <c r="Q585" i="1"/>
  <c r="U585" i="1"/>
  <c r="T585" i="1"/>
  <c r="U605" i="1"/>
  <c r="T605" i="1"/>
  <c r="R605" i="1"/>
  <c r="Q605" i="1"/>
  <c r="S605" i="1"/>
  <c r="T485" i="1"/>
  <c r="S485" i="1"/>
  <c r="R485" i="1"/>
  <c r="U485" i="1"/>
  <c r="Q485" i="1"/>
  <c r="L505" i="1"/>
  <c r="N505" i="1" s="1"/>
  <c r="L585" i="1"/>
  <c r="N585" i="1" s="1"/>
  <c r="L465" i="1"/>
  <c r="N465" i="1" s="1"/>
  <c r="L525" i="1"/>
  <c r="N525" i="1" s="1"/>
  <c r="L605" i="1"/>
  <c r="N605" i="1" s="1"/>
  <c r="L545" i="1"/>
  <c r="N545" i="1" s="1"/>
  <c r="L625" i="1"/>
  <c r="N625" i="1" s="1"/>
  <c r="L485" i="1"/>
  <c r="N485" i="1" s="1"/>
  <c r="L565" i="1"/>
  <c r="N565" i="1" s="1"/>
  <c r="G596" i="1"/>
  <c r="G536" i="1"/>
  <c r="G516" i="1"/>
  <c r="G636" i="1"/>
  <c r="G556" i="1"/>
  <c r="G616" i="1"/>
  <c r="G576" i="1"/>
  <c r="G496" i="1"/>
  <c r="G476" i="1"/>
  <c r="Q42" i="1"/>
  <c r="E42" i="1" s="1"/>
  <c r="V465" i="1" l="1"/>
  <c r="V485" i="1"/>
  <c r="V545" i="1"/>
  <c r="V565" i="1"/>
  <c r="V605" i="1"/>
  <c r="V625" i="1"/>
  <c r="V505" i="1"/>
  <c r="V585" i="1"/>
  <c r="V525" i="1"/>
  <c r="L476" i="1"/>
  <c r="U476" i="1"/>
  <c r="T476" i="1"/>
  <c r="S476" i="1"/>
  <c r="R476" i="1"/>
  <c r="Q476" i="1"/>
  <c r="L536" i="1"/>
  <c r="T536" i="1"/>
  <c r="S536" i="1"/>
  <c r="R536" i="1"/>
  <c r="U536" i="1"/>
  <c r="Q536" i="1"/>
  <c r="L596" i="1"/>
  <c r="U596" i="1"/>
  <c r="T596" i="1"/>
  <c r="S596" i="1"/>
  <c r="R596" i="1"/>
  <c r="Q596" i="1"/>
  <c r="L556" i="1"/>
  <c r="U556" i="1"/>
  <c r="T556" i="1"/>
  <c r="S556" i="1"/>
  <c r="R556" i="1"/>
  <c r="Q556" i="1"/>
  <c r="L496" i="1"/>
  <c r="S496" i="1"/>
  <c r="R496" i="1"/>
  <c r="U496" i="1"/>
  <c r="T496" i="1"/>
  <c r="Q496" i="1"/>
  <c r="L636" i="1"/>
  <c r="T636" i="1"/>
  <c r="S636" i="1"/>
  <c r="R636" i="1"/>
  <c r="U636" i="1"/>
  <c r="Q636" i="1"/>
  <c r="L576" i="1"/>
  <c r="R576" i="1"/>
  <c r="U576" i="1"/>
  <c r="T576" i="1"/>
  <c r="S576" i="1"/>
  <c r="Q576" i="1"/>
  <c r="L616" i="1"/>
  <c r="U616" i="1"/>
  <c r="T616" i="1"/>
  <c r="S616" i="1"/>
  <c r="R616" i="1"/>
  <c r="Q616" i="1"/>
  <c r="L516" i="1"/>
  <c r="S516" i="1"/>
  <c r="R516" i="1"/>
  <c r="Q516" i="1"/>
  <c r="U516" i="1"/>
  <c r="T516" i="1"/>
  <c r="Q4" i="3"/>
  <c r="E4" i="3" s="1"/>
  <c r="G4" i="3"/>
  <c r="L4" i="3" s="1"/>
  <c r="V596" i="1" l="1"/>
  <c r="V576" i="1"/>
  <c r="V616" i="1"/>
  <c r="V556" i="1"/>
  <c r="V496" i="1"/>
  <c r="V476" i="1"/>
  <c r="V516" i="1"/>
  <c r="V636" i="1"/>
  <c r="V536" i="1"/>
  <c r="N4" i="3"/>
  <c r="M4" i="3"/>
  <c r="O4" i="3"/>
  <c r="G3" i="3" l="1"/>
  <c r="L3" i="3" s="1"/>
  <c r="G2" i="3"/>
  <c r="L2" i="3" s="1"/>
  <c r="O2" i="3" s="1"/>
  <c r="N3" i="3" l="1"/>
  <c r="O3" i="3"/>
  <c r="M3" i="3"/>
  <c r="M2" i="3"/>
  <c r="N2" i="3"/>
  <c r="A193" i="1" l="1"/>
  <c r="D193" i="1"/>
  <c r="E193" i="1"/>
  <c r="H193" i="1"/>
  <c r="I193" i="1"/>
  <c r="J193" i="1"/>
  <c r="G193" i="1" l="1"/>
  <c r="D455" i="1"/>
  <c r="E455" i="1"/>
  <c r="G455" i="1"/>
  <c r="H455" i="1"/>
  <c r="I455" i="1"/>
  <c r="J455" i="1"/>
  <c r="K455" i="1"/>
  <c r="M455" i="1"/>
  <c r="A456" i="1"/>
  <c r="D456" i="1"/>
  <c r="H456" i="1"/>
  <c r="I456" i="1"/>
  <c r="J456" i="1"/>
  <c r="D458" i="1"/>
  <c r="H458" i="1"/>
  <c r="I458" i="1"/>
  <c r="J458" i="1"/>
  <c r="A444" i="1"/>
  <c r="A435" i="1"/>
  <c r="D435" i="1"/>
  <c r="E435" i="1"/>
  <c r="G435" i="1"/>
  <c r="H435" i="1"/>
  <c r="I435" i="1"/>
  <c r="J435" i="1"/>
  <c r="K435" i="1"/>
  <c r="M435" i="1"/>
  <c r="A436" i="1"/>
  <c r="D436" i="1"/>
  <c r="H436" i="1"/>
  <c r="I436" i="1"/>
  <c r="J436" i="1"/>
  <c r="A438" i="1"/>
  <c r="D438" i="1"/>
  <c r="H438" i="1"/>
  <c r="I438" i="1"/>
  <c r="J438" i="1"/>
  <c r="A424" i="1"/>
  <c r="A415" i="1"/>
  <c r="D415" i="1"/>
  <c r="E415" i="1"/>
  <c r="G415" i="1"/>
  <c r="H415" i="1"/>
  <c r="I415" i="1"/>
  <c r="J415" i="1"/>
  <c r="K415" i="1"/>
  <c r="M415" i="1"/>
  <c r="A416" i="1"/>
  <c r="D416" i="1"/>
  <c r="H416" i="1"/>
  <c r="I416" i="1"/>
  <c r="J416" i="1"/>
  <c r="A418" i="1"/>
  <c r="D418" i="1"/>
  <c r="H418" i="1"/>
  <c r="I418" i="1"/>
  <c r="J418" i="1"/>
  <c r="A404" i="1"/>
  <c r="A395" i="1"/>
  <c r="D395" i="1"/>
  <c r="E395" i="1"/>
  <c r="G395" i="1"/>
  <c r="H395" i="1"/>
  <c r="I395" i="1"/>
  <c r="J395" i="1"/>
  <c r="K395" i="1"/>
  <c r="M395" i="1"/>
  <c r="A396" i="1"/>
  <c r="D396" i="1"/>
  <c r="H396" i="1"/>
  <c r="I396" i="1"/>
  <c r="J396" i="1"/>
  <c r="A398" i="1"/>
  <c r="D398" i="1"/>
  <c r="G398" i="1"/>
  <c r="H398" i="1"/>
  <c r="I398" i="1"/>
  <c r="J398" i="1"/>
  <c r="A384" i="1"/>
  <c r="A375" i="1"/>
  <c r="D375" i="1"/>
  <c r="E375" i="1"/>
  <c r="G375" i="1"/>
  <c r="H375" i="1"/>
  <c r="I375" i="1"/>
  <c r="J375" i="1"/>
  <c r="K375" i="1"/>
  <c r="M375" i="1"/>
  <c r="A376" i="1"/>
  <c r="D376" i="1"/>
  <c r="H376" i="1"/>
  <c r="I376" i="1"/>
  <c r="J376" i="1"/>
  <c r="A378" i="1"/>
  <c r="D378" i="1"/>
  <c r="H378" i="1"/>
  <c r="I378" i="1"/>
  <c r="J378" i="1"/>
  <c r="A364" i="1"/>
  <c r="A355" i="1"/>
  <c r="D355" i="1"/>
  <c r="E355" i="1"/>
  <c r="G355" i="1"/>
  <c r="H355" i="1"/>
  <c r="I355" i="1"/>
  <c r="J355" i="1"/>
  <c r="K355" i="1"/>
  <c r="M355" i="1"/>
  <c r="A356" i="1"/>
  <c r="D356" i="1"/>
  <c r="H356" i="1"/>
  <c r="I356" i="1"/>
  <c r="J356" i="1"/>
  <c r="A358" i="1"/>
  <c r="D358" i="1"/>
  <c r="G358" i="1"/>
  <c r="H358" i="1"/>
  <c r="I358" i="1"/>
  <c r="J358" i="1"/>
  <c r="A344" i="1"/>
  <c r="D335" i="1"/>
  <c r="E335" i="1"/>
  <c r="G335" i="1"/>
  <c r="H335" i="1"/>
  <c r="I335" i="1"/>
  <c r="J335" i="1"/>
  <c r="K335" i="1"/>
  <c r="M335" i="1"/>
  <c r="A336" i="1"/>
  <c r="D336" i="1"/>
  <c r="H336" i="1"/>
  <c r="I336" i="1"/>
  <c r="J336" i="1"/>
  <c r="A338" i="1"/>
  <c r="D338" i="1"/>
  <c r="H338" i="1"/>
  <c r="I338" i="1"/>
  <c r="J338" i="1"/>
  <c r="A324" i="1"/>
  <c r="A315" i="1"/>
  <c r="D315" i="1"/>
  <c r="E315" i="1"/>
  <c r="G315" i="1"/>
  <c r="H315" i="1"/>
  <c r="I315" i="1"/>
  <c r="J315" i="1"/>
  <c r="K315" i="1"/>
  <c r="M315" i="1"/>
  <c r="A316" i="1"/>
  <c r="D316" i="1"/>
  <c r="H316" i="1"/>
  <c r="I316" i="1"/>
  <c r="J316" i="1"/>
  <c r="A318" i="1"/>
  <c r="D318" i="1"/>
  <c r="G318" i="1"/>
  <c r="H318" i="1"/>
  <c r="I318" i="1"/>
  <c r="J318" i="1"/>
  <c r="A304" i="1"/>
  <c r="A295" i="1"/>
  <c r="D295" i="1"/>
  <c r="E295" i="1"/>
  <c r="G295" i="1"/>
  <c r="H295" i="1"/>
  <c r="I295" i="1"/>
  <c r="J295" i="1"/>
  <c r="K295" i="1"/>
  <c r="M295" i="1"/>
  <c r="A296" i="1"/>
  <c r="D296" i="1"/>
  <c r="H296" i="1"/>
  <c r="I296" i="1"/>
  <c r="J296" i="1"/>
  <c r="A298" i="1"/>
  <c r="D298" i="1"/>
  <c r="H298" i="1"/>
  <c r="I298" i="1"/>
  <c r="J298" i="1"/>
  <c r="A284" i="1"/>
  <c r="A275" i="1"/>
  <c r="D275" i="1"/>
  <c r="E275" i="1"/>
  <c r="G275" i="1"/>
  <c r="H275" i="1"/>
  <c r="I275" i="1"/>
  <c r="J275" i="1"/>
  <c r="K275" i="1"/>
  <c r="M275" i="1"/>
  <c r="A276" i="1"/>
  <c r="D276" i="1"/>
  <c r="H276" i="1"/>
  <c r="I276" i="1"/>
  <c r="J276" i="1"/>
  <c r="A278" i="1"/>
  <c r="D278" i="1"/>
  <c r="H278" i="1"/>
  <c r="I278" i="1"/>
  <c r="J278" i="1"/>
  <c r="A264" i="1"/>
  <c r="A255" i="1"/>
  <c r="D255" i="1"/>
  <c r="E255" i="1"/>
  <c r="G255" i="1"/>
  <c r="H255" i="1"/>
  <c r="I255" i="1"/>
  <c r="J255" i="1"/>
  <c r="K255" i="1"/>
  <c r="M255" i="1"/>
  <c r="A256" i="1"/>
  <c r="D256" i="1"/>
  <c r="H256" i="1"/>
  <c r="I256" i="1"/>
  <c r="J256" i="1"/>
  <c r="A258" i="1"/>
  <c r="D258" i="1"/>
  <c r="H258" i="1"/>
  <c r="I258" i="1"/>
  <c r="J258" i="1"/>
  <c r="A244" i="1"/>
  <c r="A235" i="1"/>
  <c r="D235" i="1"/>
  <c r="E235" i="1"/>
  <c r="G235" i="1"/>
  <c r="H235" i="1"/>
  <c r="I235" i="1"/>
  <c r="J235" i="1"/>
  <c r="K235" i="1"/>
  <c r="M235" i="1"/>
  <c r="A236" i="1"/>
  <c r="D236" i="1"/>
  <c r="H236" i="1"/>
  <c r="I236" i="1"/>
  <c r="J236" i="1"/>
  <c r="A238" i="1"/>
  <c r="D238" i="1"/>
  <c r="H238" i="1"/>
  <c r="I238" i="1"/>
  <c r="J238" i="1"/>
  <c r="A224" i="1"/>
  <c r="A215" i="1"/>
  <c r="D215" i="1"/>
  <c r="E215" i="1"/>
  <c r="G215" i="1"/>
  <c r="H215" i="1"/>
  <c r="I215" i="1"/>
  <c r="J215" i="1"/>
  <c r="K215" i="1"/>
  <c r="M215" i="1"/>
  <c r="A216" i="1"/>
  <c r="D216" i="1"/>
  <c r="H216" i="1"/>
  <c r="I216" i="1"/>
  <c r="J216" i="1"/>
  <c r="A218" i="1"/>
  <c r="D218" i="1"/>
  <c r="H218" i="1"/>
  <c r="I218" i="1"/>
  <c r="J218" i="1"/>
  <c r="A204" i="1"/>
  <c r="A195" i="1"/>
  <c r="D195" i="1"/>
  <c r="E195" i="1"/>
  <c r="G195" i="1"/>
  <c r="H195" i="1"/>
  <c r="I195" i="1"/>
  <c r="J195" i="1"/>
  <c r="K195" i="1"/>
  <c r="M195" i="1"/>
  <c r="A196" i="1"/>
  <c r="D196" i="1"/>
  <c r="H196" i="1"/>
  <c r="I196" i="1"/>
  <c r="J196" i="1"/>
  <c r="A198" i="1"/>
  <c r="D198" i="1"/>
  <c r="G198" i="1"/>
  <c r="H198" i="1"/>
  <c r="I198" i="1"/>
  <c r="J198" i="1"/>
  <c r="A184" i="1"/>
  <c r="A164" i="1"/>
  <c r="A175" i="1"/>
  <c r="D175" i="1"/>
  <c r="E175" i="1"/>
  <c r="G175" i="1"/>
  <c r="H175" i="1"/>
  <c r="I175" i="1"/>
  <c r="J175" i="1"/>
  <c r="K175" i="1"/>
  <c r="M175" i="1"/>
  <c r="A176" i="1"/>
  <c r="D176" i="1"/>
  <c r="H176" i="1"/>
  <c r="I176" i="1"/>
  <c r="J176" i="1"/>
  <c r="A178" i="1"/>
  <c r="D178" i="1"/>
  <c r="G178" i="1"/>
  <c r="H178" i="1"/>
  <c r="I178" i="1"/>
  <c r="J178" i="1"/>
  <c r="A155" i="1"/>
  <c r="D155" i="1"/>
  <c r="E155" i="1"/>
  <c r="G155" i="1"/>
  <c r="H155" i="1"/>
  <c r="I155" i="1"/>
  <c r="J155" i="1"/>
  <c r="K155" i="1"/>
  <c r="M155" i="1"/>
  <c r="A156" i="1"/>
  <c r="D156" i="1"/>
  <c r="H156" i="1"/>
  <c r="I156" i="1"/>
  <c r="J156" i="1"/>
  <c r="A158" i="1"/>
  <c r="D158" i="1"/>
  <c r="G158" i="1"/>
  <c r="H158" i="1"/>
  <c r="I158" i="1"/>
  <c r="J158" i="1"/>
  <c r="A144" i="1"/>
  <c r="A136" i="1"/>
  <c r="D136" i="1"/>
  <c r="H136" i="1"/>
  <c r="I136" i="1"/>
  <c r="J136" i="1"/>
  <c r="A138" i="1"/>
  <c r="D138" i="1"/>
  <c r="H138" i="1"/>
  <c r="I138" i="1"/>
  <c r="J138" i="1"/>
  <c r="A124" i="1"/>
  <c r="A104" i="1"/>
  <c r="A115" i="1"/>
  <c r="D115" i="1"/>
  <c r="E115" i="1"/>
  <c r="G115" i="1"/>
  <c r="H115" i="1"/>
  <c r="I115" i="1"/>
  <c r="J115" i="1"/>
  <c r="K115" i="1"/>
  <c r="M115" i="1"/>
  <c r="A116" i="1"/>
  <c r="D116" i="1"/>
  <c r="H116" i="1"/>
  <c r="I116" i="1"/>
  <c r="J116" i="1"/>
  <c r="D118" i="1"/>
  <c r="H118" i="1"/>
  <c r="I118" i="1"/>
  <c r="J118" i="1"/>
  <c r="A84" i="1"/>
  <c r="D95" i="1"/>
  <c r="E95" i="1"/>
  <c r="G95" i="1"/>
  <c r="H95" i="1"/>
  <c r="I95" i="1"/>
  <c r="J95" i="1"/>
  <c r="K95" i="1"/>
  <c r="M95" i="1"/>
  <c r="A96" i="1"/>
  <c r="D96" i="1"/>
  <c r="H96" i="1"/>
  <c r="I96" i="1"/>
  <c r="J96" i="1"/>
  <c r="D98" i="1"/>
  <c r="H98" i="1"/>
  <c r="I98" i="1"/>
  <c r="J98" i="1"/>
  <c r="A64" i="1"/>
  <c r="A75" i="1"/>
  <c r="A76" i="1"/>
  <c r="D76" i="1"/>
  <c r="I76" i="1"/>
  <c r="J76" i="1"/>
  <c r="D78" i="1"/>
  <c r="H78" i="1"/>
  <c r="I78" i="1"/>
  <c r="J78" i="1"/>
  <c r="A65" i="1"/>
  <c r="G458" i="1"/>
  <c r="R158" i="1" l="1"/>
  <c r="U158" i="1"/>
  <c r="T158" i="1"/>
  <c r="S158" i="1"/>
  <c r="Q158" i="1"/>
  <c r="L458" i="1"/>
  <c r="U458" i="1"/>
  <c r="S458" i="1"/>
  <c r="R458" i="1"/>
  <c r="T458" i="1"/>
  <c r="Q458" i="1"/>
  <c r="R198" i="1"/>
  <c r="U198" i="1"/>
  <c r="T198" i="1"/>
  <c r="S198" i="1"/>
  <c r="Q198" i="1"/>
  <c r="U318" i="1"/>
  <c r="T318" i="1"/>
  <c r="S318" i="1"/>
  <c r="R318" i="1"/>
  <c r="Q318" i="1"/>
  <c r="T358" i="1"/>
  <c r="S358" i="1"/>
  <c r="R358" i="1"/>
  <c r="U358" i="1"/>
  <c r="Q358" i="1"/>
  <c r="U178" i="1"/>
  <c r="T178" i="1"/>
  <c r="S178" i="1"/>
  <c r="R178" i="1"/>
  <c r="Q178" i="1"/>
  <c r="T398" i="1"/>
  <c r="S398" i="1"/>
  <c r="R398" i="1"/>
  <c r="U398" i="1"/>
  <c r="Q398" i="1"/>
  <c r="E178" i="1"/>
  <c r="G78" i="1"/>
  <c r="G98" i="1"/>
  <c r="G118" i="1"/>
  <c r="G138" i="1"/>
  <c r="G218" i="1"/>
  <c r="G238" i="1"/>
  <c r="G258" i="1"/>
  <c r="G278" i="1"/>
  <c r="G298" i="1"/>
  <c r="G338" i="1"/>
  <c r="G378" i="1"/>
  <c r="G418" i="1"/>
  <c r="G438" i="1"/>
  <c r="V198" i="1" l="1"/>
  <c r="V178" i="1"/>
  <c r="V358" i="1"/>
  <c r="V318" i="1"/>
  <c r="V158" i="1"/>
  <c r="V398" i="1"/>
  <c r="V458" i="1"/>
  <c r="U98" i="1"/>
  <c r="T98" i="1"/>
  <c r="S98" i="1"/>
  <c r="R98" i="1"/>
  <c r="Q98" i="1"/>
  <c r="S278" i="1"/>
  <c r="R278" i="1"/>
  <c r="U278" i="1"/>
  <c r="T278" i="1"/>
  <c r="Q278" i="1"/>
  <c r="U298" i="1"/>
  <c r="T298" i="1"/>
  <c r="S298" i="1"/>
  <c r="R298" i="1"/>
  <c r="Q298" i="1"/>
  <c r="T258" i="1"/>
  <c r="S258" i="1"/>
  <c r="R258" i="1"/>
  <c r="U258" i="1"/>
  <c r="Q258" i="1"/>
  <c r="U218" i="1"/>
  <c r="T218" i="1"/>
  <c r="S218" i="1"/>
  <c r="R218" i="1"/>
  <c r="Q218" i="1"/>
  <c r="U238" i="1"/>
  <c r="T238" i="1"/>
  <c r="S238" i="1"/>
  <c r="R238" i="1"/>
  <c r="Q238" i="1"/>
  <c r="U438" i="1"/>
  <c r="T438" i="1"/>
  <c r="S438" i="1"/>
  <c r="R438" i="1"/>
  <c r="Q438" i="1"/>
  <c r="U418" i="1"/>
  <c r="T418" i="1"/>
  <c r="R418" i="1"/>
  <c r="S418" i="1"/>
  <c r="Q418" i="1"/>
  <c r="U138" i="1"/>
  <c r="T138" i="1"/>
  <c r="S138" i="1"/>
  <c r="R138" i="1"/>
  <c r="Q138" i="1"/>
  <c r="U338" i="1"/>
  <c r="R338" i="1"/>
  <c r="T338" i="1"/>
  <c r="S338" i="1"/>
  <c r="Q338" i="1"/>
  <c r="S378" i="1"/>
  <c r="R378" i="1"/>
  <c r="U378" i="1"/>
  <c r="T378" i="1"/>
  <c r="Q378" i="1"/>
  <c r="U118" i="1"/>
  <c r="T118" i="1"/>
  <c r="S118" i="1"/>
  <c r="R118" i="1"/>
  <c r="Q118" i="1"/>
  <c r="L78" i="1"/>
  <c r="Q78" i="1"/>
  <c r="R78" i="1"/>
  <c r="S78" i="1"/>
  <c r="T78" i="1"/>
  <c r="U78" i="1"/>
  <c r="E376" i="1"/>
  <c r="E636" i="1"/>
  <c r="N636" i="1" s="1"/>
  <c r="E556" i="1"/>
  <c r="N556" i="1" s="1"/>
  <c r="E596" i="1"/>
  <c r="N596" i="1" s="1"/>
  <c r="E576" i="1"/>
  <c r="N576" i="1" s="1"/>
  <c r="E536" i="1"/>
  <c r="N536" i="1" s="1"/>
  <c r="E516" i="1"/>
  <c r="N516" i="1" s="1"/>
  <c r="E496" i="1"/>
  <c r="N496" i="1" s="1"/>
  <c r="E616" i="1"/>
  <c r="N616" i="1" s="1"/>
  <c r="E476" i="1"/>
  <c r="N476" i="1" s="1"/>
  <c r="E98" i="1"/>
  <c r="E238" i="1"/>
  <c r="E418" i="1"/>
  <c r="E138" i="1"/>
  <c r="E358" i="1"/>
  <c r="E96" i="1"/>
  <c r="E298" i="1"/>
  <c r="E218" i="1"/>
  <c r="E78" i="1"/>
  <c r="E398" i="1"/>
  <c r="E378" i="1"/>
  <c r="E338" i="1"/>
  <c r="E278" i="1"/>
  <c r="E198" i="1"/>
  <c r="E458" i="1"/>
  <c r="E158" i="1"/>
  <c r="E318" i="1"/>
  <c r="E258" i="1"/>
  <c r="E118" i="1"/>
  <c r="E438" i="1"/>
  <c r="E396" i="1"/>
  <c r="E436" i="1"/>
  <c r="E276" i="1"/>
  <c r="E416" i="1"/>
  <c r="E76" i="1"/>
  <c r="E456" i="1"/>
  <c r="E176" i="1"/>
  <c r="E236" i="1"/>
  <c r="E316" i="1"/>
  <c r="E216" i="1"/>
  <c r="E356" i="1"/>
  <c r="E336" i="1"/>
  <c r="E136" i="1"/>
  <c r="E296" i="1"/>
  <c r="E196" i="1"/>
  <c r="E156" i="1"/>
  <c r="E256" i="1"/>
  <c r="E116" i="1"/>
  <c r="G396" i="1"/>
  <c r="G356" i="1"/>
  <c r="G316" i="1"/>
  <c r="G276" i="1"/>
  <c r="G256" i="1"/>
  <c r="G236" i="1"/>
  <c r="G216" i="1"/>
  <c r="G196" i="1"/>
  <c r="G176" i="1"/>
  <c r="G156" i="1"/>
  <c r="G96" i="1"/>
  <c r="G456" i="1"/>
  <c r="G436" i="1"/>
  <c r="G416" i="1"/>
  <c r="G376" i="1"/>
  <c r="G336" i="1"/>
  <c r="G296" i="1"/>
  <c r="G136" i="1"/>
  <c r="G116" i="1"/>
  <c r="G76" i="1"/>
  <c r="V438" i="1" l="1"/>
  <c r="V258" i="1"/>
  <c r="V338" i="1"/>
  <c r="V278" i="1"/>
  <c r="V218" i="1"/>
  <c r="V418" i="1"/>
  <c r="V378" i="1"/>
  <c r="V298" i="1"/>
  <c r="V238" i="1"/>
  <c r="V138" i="1"/>
  <c r="V118" i="1"/>
  <c r="V78" i="1"/>
  <c r="V98" i="1"/>
  <c r="U416" i="1"/>
  <c r="S416" i="1"/>
  <c r="R416" i="1"/>
  <c r="Q416" i="1"/>
  <c r="T416" i="1"/>
  <c r="U236" i="1"/>
  <c r="T236" i="1"/>
  <c r="S236" i="1"/>
  <c r="R236" i="1"/>
  <c r="Q236" i="1"/>
  <c r="L456" i="1"/>
  <c r="U456" i="1"/>
  <c r="S456" i="1"/>
  <c r="R456" i="1"/>
  <c r="Q456" i="1"/>
  <c r="T456" i="1"/>
  <c r="T256" i="1"/>
  <c r="S256" i="1"/>
  <c r="R256" i="1"/>
  <c r="Q256" i="1"/>
  <c r="U256" i="1"/>
  <c r="U96" i="1"/>
  <c r="T96" i="1"/>
  <c r="S96" i="1"/>
  <c r="R96" i="1"/>
  <c r="Q96" i="1"/>
  <c r="T356" i="1"/>
  <c r="S356" i="1"/>
  <c r="R356" i="1"/>
  <c r="U356" i="1"/>
  <c r="Q356" i="1"/>
  <c r="S276" i="1"/>
  <c r="R276" i="1"/>
  <c r="U276" i="1"/>
  <c r="T276" i="1"/>
  <c r="Q276" i="1"/>
  <c r="U316" i="1"/>
  <c r="T316" i="1"/>
  <c r="S316" i="1"/>
  <c r="R316" i="1"/>
  <c r="Q316" i="1"/>
  <c r="U396" i="1"/>
  <c r="T396" i="1"/>
  <c r="S396" i="1"/>
  <c r="R396" i="1"/>
  <c r="Q396" i="1"/>
  <c r="U436" i="1"/>
  <c r="T436" i="1"/>
  <c r="S436" i="1"/>
  <c r="R436" i="1"/>
  <c r="Q436" i="1"/>
  <c r="U296" i="1"/>
  <c r="T296" i="1"/>
  <c r="S296" i="1"/>
  <c r="R296" i="1"/>
  <c r="Q296" i="1"/>
  <c r="S336" i="1"/>
  <c r="R336" i="1"/>
  <c r="U336" i="1"/>
  <c r="T336" i="1"/>
  <c r="Q336" i="1"/>
  <c r="S196" i="1"/>
  <c r="R196" i="1"/>
  <c r="U196" i="1"/>
  <c r="T196" i="1"/>
  <c r="Q196" i="1"/>
  <c r="Q116" i="1"/>
  <c r="U116" i="1"/>
  <c r="T116" i="1"/>
  <c r="S116" i="1"/>
  <c r="R116" i="1"/>
  <c r="U136" i="1"/>
  <c r="T136" i="1"/>
  <c r="Q136" i="1"/>
  <c r="S136" i="1"/>
  <c r="R136" i="1"/>
  <c r="R156" i="1"/>
  <c r="Q156" i="1"/>
  <c r="U156" i="1"/>
  <c r="T156" i="1"/>
  <c r="S156" i="1"/>
  <c r="U176" i="1"/>
  <c r="T176" i="1"/>
  <c r="S176" i="1"/>
  <c r="R176" i="1"/>
  <c r="Q176" i="1"/>
  <c r="T376" i="1"/>
  <c r="S376" i="1"/>
  <c r="R376" i="1"/>
  <c r="Q376" i="1"/>
  <c r="U376" i="1"/>
  <c r="U216" i="1"/>
  <c r="T216" i="1"/>
  <c r="S216" i="1"/>
  <c r="R216" i="1"/>
  <c r="Q216" i="1"/>
  <c r="L76" i="1"/>
  <c r="Q76" i="1"/>
  <c r="U76" i="1"/>
  <c r="T76" i="1"/>
  <c r="S76" i="1"/>
  <c r="R76" i="1"/>
  <c r="E130" i="1"/>
  <c r="V216" i="1" l="1"/>
  <c r="V356" i="1"/>
  <c r="V176" i="1"/>
  <c r="V396" i="1"/>
  <c r="V336" i="1"/>
  <c r="V456" i="1"/>
  <c r="V276" i="1"/>
  <c r="V256" i="1"/>
  <c r="V436" i="1"/>
  <c r="V156" i="1"/>
  <c r="V376" i="1"/>
  <c r="V196" i="1"/>
  <c r="V236" i="1"/>
  <c r="V316" i="1"/>
  <c r="V136" i="1"/>
  <c r="V296" i="1"/>
  <c r="V116" i="1"/>
  <c r="V416" i="1"/>
  <c r="V76" i="1"/>
  <c r="V96" i="1"/>
  <c r="P11" i="1"/>
  <c r="O11" i="1"/>
  <c r="O13" i="1" l="1"/>
  <c r="I301" i="1" s="1"/>
  <c r="E321" i="1"/>
  <c r="P13" i="1"/>
  <c r="I321" i="1" s="1"/>
  <c r="R11" i="1"/>
  <c r="R22" i="1" s="1"/>
  <c r="T22" i="1" s="1"/>
  <c r="F306" i="1"/>
  <c r="F305" i="1"/>
  <c r="F286" i="1"/>
  <c r="F266" i="1"/>
  <c r="F206" i="1"/>
  <c r="F186" i="1"/>
  <c r="F166" i="1"/>
  <c r="F146" i="1"/>
  <c r="A85" i="1"/>
  <c r="F327" i="1" l="1"/>
  <c r="L327" i="1" s="1"/>
  <c r="X325" i="1"/>
  <c r="X333" i="1"/>
  <c r="X326" i="1"/>
  <c r="X334" i="1"/>
  <c r="X321" i="1"/>
  <c r="X329" i="1"/>
  <c r="X337" i="1"/>
  <c r="X323" i="1"/>
  <c r="X336" i="1"/>
  <c r="X338" i="1"/>
  <c r="X327" i="1"/>
  <c r="X324" i="1"/>
  <c r="X319" i="1"/>
  <c r="X330" i="1"/>
  <c r="X332" i="1"/>
  <c r="X331" i="1"/>
  <c r="X320" i="1"/>
  <c r="X322" i="1"/>
  <c r="X328" i="1"/>
  <c r="X335" i="1"/>
  <c r="F338" i="1"/>
  <c r="F336" i="1"/>
  <c r="F332" i="1"/>
  <c r="F330" i="1"/>
  <c r="F328" i="1"/>
  <c r="L328" i="1" s="1"/>
  <c r="F337" i="1"/>
  <c r="F333" i="1"/>
  <c r="F331" i="1"/>
  <c r="F329" i="1"/>
  <c r="A70" i="1"/>
  <c r="A68" i="1"/>
  <c r="A67" i="1"/>
  <c r="A66" i="1"/>
  <c r="L331" i="1" l="1"/>
  <c r="N331" i="1" s="1"/>
  <c r="J450" i="1"/>
  <c r="I450" i="1"/>
  <c r="H450" i="1"/>
  <c r="E450" i="1"/>
  <c r="D450" i="1"/>
  <c r="A450" i="1"/>
  <c r="J453" i="1"/>
  <c r="I453" i="1"/>
  <c r="H453" i="1"/>
  <c r="E453" i="1"/>
  <c r="D453" i="1"/>
  <c r="J452" i="1"/>
  <c r="I452" i="1"/>
  <c r="H452" i="1"/>
  <c r="G452" i="1"/>
  <c r="L452" i="1" s="1"/>
  <c r="E452" i="1"/>
  <c r="D452" i="1"/>
  <c r="A452" i="1"/>
  <c r="J449" i="1"/>
  <c r="I449" i="1"/>
  <c r="H449" i="1"/>
  <c r="G449" i="1"/>
  <c r="E449" i="1"/>
  <c r="D449" i="1"/>
  <c r="A449" i="1"/>
  <c r="J448" i="1"/>
  <c r="I448" i="1"/>
  <c r="H448" i="1"/>
  <c r="E448" i="1"/>
  <c r="D448" i="1"/>
  <c r="A448" i="1"/>
  <c r="J447" i="1"/>
  <c r="I447" i="1"/>
  <c r="H447" i="1"/>
  <c r="G447" i="1"/>
  <c r="E447" i="1"/>
  <c r="D447" i="1"/>
  <c r="A447" i="1"/>
  <c r="J446" i="1"/>
  <c r="I446" i="1"/>
  <c r="H446" i="1"/>
  <c r="E446" i="1"/>
  <c r="D446" i="1"/>
  <c r="A446" i="1"/>
  <c r="J445" i="1"/>
  <c r="I445" i="1"/>
  <c r="H445" i="1"/>
  <c r="E445" i="1"/>
  <c r="D445" i="1"/>
  <c r="A445" i="1"/>
  <c r="J433" i="1"/>
  <c r="I433" i="1"/>
  <c r="H433" i="1"/>
  <c r="E433" i="1"/>
  <c r="D433" i="1"/>
  <c r="A433" i="1"/>
  <c r="J432" i="1"/>
  <c r="I432" i="1"/>
  <c r="H432" i="1"/>
  <c r="G432" i="1"/>
  <c r="L432" i="1" s="1"/>
  <c r="E432" i="1"/>
  <c r="D432" i="1"/>
  <c r="A432" i="1"/>
  <c r="J430" i="1"/>
  <c r="I430" i="1"/>
  <c r="H430" i="1"/>
  <c r="E430" i="1"/>
  <c r="D430" i="1"/>
  <c r="A430" i="1"/>
  <c r="J429" i="1"/>
  <c r="I429" i="1"/>
  <c r="H429" i="1"/>
  <c r="G429" i="1"/>
  <c r="E429" i="1"/>
  <c r="D429" i="1"/>
  <c r="A429" i="1"/>
  <c r="J428" i="1"/>
  <c r="I428" i="1"/>
  <c r="H428" i="1"/>
  <c r="E428" i="1"/>
  <c r="D428" i="1"/>
  <c r="A428" i="1"/>
  <c r="J427" i="1"/>
  <c r="I427" i="1"/>
  <c r="H427" i="1"/>
  <c r="G427" i="1"/>
  <c r="E427" i="1"/>
  <c r="D427" i="1"/>
  <c r="A427" i="1"/>
  <c r="J426" i="1"/>
  <c r="I426" i="1"/>
  <c r="H426" i="1"/>
  <c r="E426" i="1"/>
  <c r="D426" i="1"/>
  <c r="A426" i="1"/>
  <c r="J425" i="1"/>
  <c r="I425" i="1"/>
  <c r="H425" i="1"/>
  <c r="E425" i="1"/>
  <c r="D425" i="1"/>
  <c r="A425" i="1"/>
  <c r="J413" i="1"/>
  <c r="I413" i="1"/>
  <c r="H413" i="1"/>
  <c r="E413" i="1"/>
  <c r="D413" i="1"/>
  <c r="A413" i="1"/>
  <c r="J410" i="1"/>
  <c r="I410" i="1"/>
  <c r="H410" i="1"/>
  <c r="E410" i="1"/>
  <c r="D410" i="1"/>
  <c r="A410" i="1"/>
  <c r="J412" i="1"/>
  <c r="I412" i="1"/>
  <c r="H412" i="1"/>
  <c r="E412" i="1"/>
  <c r="D412" i="1"/>
  <c r="A412" i="1"/>
  <c r="J409" i="1"/>
  <c r="I409" i="1"/>
  <c r="H409" i="1"/>
  <c r="G409" i="1"/>
  <c r="E409" i="1"/>
  <c r="D409" i="1"/>
  <c r="A409" i="1"/>
  <c r="J408" i="1"/>
  <c r="I408" i="1"/>
  <c r="H408" i="1"/>
  <c r="E408" i="1"/>
  <c r="D408" i="1"/>
  <c r="A408" i="1"/>
  <c r="J407" i="1"/>
  <c r="I407" i="1"/>
  <c r="H407" i="1"/>
  <c r="G407" i="1"/>
  <c r="E407" i="1"/>
  <c r="D407" i="1"/>
  <c r="A407" i="1"/>
  <c r="J406" i="1"/>
  <c r="I406" i="1"/>
  <c r="H406" i="1"/>
  <c r="E406" i="1"/>
  <c r="D406" i="1"/>
  <c r="A406" i="1"/>
  <c r="J405" i="1"/>
  <c r="I405" i="1"/>
  <c r="H405" i="1"/>
  <c r="E405" i="1"/>
  <c r="D405" i="1"/>
  <c r="A405" i="1"/>
  <c r="J393" i="1"/>
  <c r="I393" i="1"/>
  <c r="H393" i="1"/>
  <c r="E393" i="1"/>
  <c r="D393" i="1"/>
  <c r="A393" i="1"/>
  <c r="J392" i="1"/>
  <c r="I392" i="1"/>
  <c r="H392" i="1"/>
  <c r="G392" i="1"/>
  <c r="L392" i="1" s="1"/>
  <c r="E392" i="1"/>
  <c r="D392" i="1"/>
  <c r="A392" i="1"/>
  <c r="J390" i="1"/>
  <c r="I390" i="1"/>
  <c r="H390" i="1"/>
  <c r="E390" i="1"/>
  <c r="D390" i="1"/>
  <c r="A390" i="1"/>
  <c r="J389" i="1"/>
  <c r="I389" i="1"/>
  <c r="H389" i="1"/>
  <c r="G389" i="1"/>
  <c r="E389" i="1"/>
  <c r="D389" i="1"/>
  <c r="A389" i="1"/>
  <c r="J388" i="1"/>
  <c r="I388" i="1"/>
  <c r="H388" i="1"/>
  <c r="E388" i="1"/>
  <c r="D388" i="1"/>
  <c r="A388" i="1"/>
  <c r="J387" i="1"/>
  <c r="I387" i="1"/>
  <c r="H387" i="1"/>
  <c r="G387" i="1"/>
  <c r="E387" i="1"/>
  <c r="D387" i="1"/>
  <c r="A387" i="1"/>
  <c r="J386" i="1"/>
  <c r="I386" i="1"/>
  <c r="H386" i="1"/>
  <c r="E386" i="1"/>
  <c r="D386" i="1"/>
  <c r="A386" i="1"/>
  <c r="J385" i="1"/>
  <c r="I385" i="1"/>
  <c r="H385" i="1"/>
  <c r="E385" i="1"/>
  <c r="D385" i="1"/>
  <c r="A385" i="1"/>
  <c r="J373" i="1"/>
  <c r="I373" i="1"/>
  <c r="H373" i="1"/>
  <c r="E373" i="1"/>
  <c r="D373" i="1"/>
  <c r="A373" i="1"/>
  <c r="J372" i="1"/>
  <c r="I372" i="1"/>
  <c r="H372" i="1"/>
  <c r="G372" i="1"/>
  <c r="L372" i="1" s="1"/>
  <c r="E372" i="1"/>
  <c r="D372" i="1"/>
  <c r="A372" i="1"/>
  <c r="J370" i="1"/>
  <c r="I370" i="1"/>
  <c r="H370" i="1"/>
  <c r="E370" i="1"/>
  <c r="D370" i="1"/>
  <c r="A370" i="1"/>
  <c r="J369" i="1"/>
  <c r="I369" i="1"/>
  <c r="H369" i="1"/>
  <c r="G369" i="1"/>
  <c r="E369" i="1"/>
  <c r="D369" i="1"/>
  <c r="A369" i="1"/>
  <c r="J368" i="1"/>
  <c r="I368" i="1"/>
  <c r="H368" i="1"/>
  <c r="E368" i="1"/>
  <c r="D368" i="1"/>
  <c r="A368" i="1"/>
  <c r="J367" i="1"/>
  <c r="I367" i="1"/>
  <c r="H367" i="1"/>
  <c r="G367" i="1"/>
  <c r="E367" i="1"/>
  <c r="D367" i="1"/>
  <c r="A367" i="1"/>
  <c r="J366" i="1"/>
  <c r="I366" i="1"/>
  <c r="H366" i="1"/>
  <c r="E366" i="1"/>
  <c r="D366" i="1"/>
  <c r="A366" i="1"/>
  <c r="J365" i="1"/>
  <c r="I365" i="1"/>
  <c r="H365" i="1"/>
  <c r="E365" i="1"/>
  <c r="D365" i="1"/>
  <c r="A365" i="1"/>
  <c r="J353" i="1"/>
  <c r="I353" i="1"/>
  <c r="H353" i="1"/>
  <c r="E353" i="1"/>
  <c r="D353" i="1"/>
  <c r="A353" i="1"/>
  <c r="J352" i="1"/>
  <c r="I352" i="1"/>
  <c r="H352" i="1"/>
  <c r="G352" i="1"/>
  <c r="L352" i="1" s="1"/>
  <c r="E352" i="1"/>
  <c r="D352" i="1"/>
  <c r="A352" i="1"/>
  <c r="J350" i="1"/>
  <c r="I350" i="1"/>
  <c r="H350" i="1"/>
  <c r="E350" i="1"/>
  <c r="D350" i="1"/>
  <c r="A350" i="1"/>
  <c r="J349" i="1"/>
  <c r="I349" i="1"/>
  <c r="H349" i="1"/>
  <c r="G349" i="1"/>
  <c r="E349" i="1"/>
  <c r="D349" i="1"/>
  <c r="A349" i="1"/>
  <c r="J348" i="1"/>
  <c r="I348" i="1"/>
  <c r="H348" i="1"/>
  <c r="E348" i="1"/>
  <c r="D348" i="1"/>
  <c r="A348" i="1"/>
  <c r="J347" i="1"/>
  <c r="I347" i="1"/>
  <c r="H347" i="1"/>
  <c r="G347" i="1"/>
  <c r="E347" i="1"/>
  <c r="D347" i="1"/>
  <c r="A347" i="1"/>
  <c r="J346" i="1"/>
  <c r="I346" i="1"/>
  <c r="H346" i="1"/>
  <c r="E346" i="1"/>
  <c r="D346" i="1"/>
  <c r="A346" i="1"/>
  <c r="J345" i="1"/>
  <c r="I345" i="1"/>
  <c r="H345" i="1"/>
  <c r="E345" i="1"/>
  <c r="D345" i="1"/>
  <c r="A345" i="1"/>
  <c r="J333" i="1"/>
  <c r="I333" i="1"/>
  <c r="H333" i="1"/>
  <c r="E333" i="1"/>
  <c r="D333" i="1"/>
  <c r="A333" i="1"/>
  <c r="J332" i="1"/>
  <c r="I332" i="1"/>
  <c r="H332" i="1"/>
  <c r="G332" i="1"/>
  <c r="L332" i="1" s="1"/>
  <c r="E332" i="1"/>
  <c r="D332" i="1"/>
  <c r="A332" i="1"/>
  <c r="J330" i="1"/>
  <c r="I330" i="1"/>
  <c r="H330" i="1"/>
  <c r="E330" i="1"/>
  <c r="D330" i="1"/>
  <c r="A330" i="1"/>
  <c r="J329" i="1"/>
  <c r="I329" i="1"/>
  <c r="H329" i="1"/>
  <c r="G329" i="1"/>
  <c r="E329" i="1"/>
  <c r="D329" i="1"/>
  <c r="A329" i="1"/>
  <c r="J328" i="1"/>
  <c r="I328" i="1"/>
  <c r="H328" i="1"/>
  <c r="E328" i="1"/>
  <c r="D328" i="1"/>
  <c r="A328" i="1"/>
  <c r="J327" i="1"/>
  <c r="I327" i="1"/>
  <c r="H327" i="1"/>
  <c r="E327" i="1"/>
  <c r="D327" i="1"/>
  <c r="A327" i="1"/>
  <c r="J326" i="1"/>
  <c r="I326" i="1"/>
  <c r="H326" i="1"/>
  <c r="E326" i="1"/>
  <c r="D326" i="1"/>
  <c r="A326" i="1"/>
  <c r="J325" i="1"/>
  <c r="I325" i="1"/>
  <c r="H325" i="1"/>
  <c r="E325" i="1"/>
  <c r="D325" i="1"/>
  <c r="A325" i="1"/>
  <c r="J313" i="1"/>
  <c r="I313" i="1"/>
  <c r="H313" i="1"/>
  <c r="E313" i="1"/>
  <c r="D313" i="1"/>
  <c r="A313" i="1"/>
  <c r="J312" i="1"/>
  <c r="I312" i="1"/>
  <c r="H312" i="1"/>
  <c r="G312" i="1"/>
  <c r="E312" i="1"/>
  <c r="D312" i="1"/>
  <c r="A312" i="1"/>
  <c r="J310" i="1"/>
  <c r="I310" i="1"/>
  <c r="H310" i="1"/>
  <c r="E310" i="1"/>
  <c r="D310" i="1"/>
  <c r="A310" i="1"/>
  <c r="J309" i="1"/>
  <c r="I309" i="1"/>
  <c r="H309" i="1"/>
  <c r="G309" i="1"/>
  <c r="E309" i="1"/>
  <c r="D309" i="1"/>
  <c r="A309" i="1"/>
  <c r="J308" i="1"/>
  <c r="I308" i="1"/>
  <c r="H308" i="1"/>
  <c r="E308" i="1"/>
  <c r="D308" i="1"/>
  <c r="A308" i="1"/>
  <c r="J307" i="1"/>
  <c r="I307" i="1"/>
  <c r="H307" i="1"/>
  <c r="G307" i="1"/>
  <c r="E307" i="1"/>
  <c r="D307" i="1"/>
  <c r="A307" i="1"/>
  <c r="J306" i="1"/>
  <c r="I306" i="1"/>
  <c r="H306" i="1"/>
  <c r="E306" i="1"/>
  <c r="D306" i="1"/>
  <c r="A306" i="1"/>
  <c r="J305" i="1"/>
  <c r="I305" i="1"/>
  <c r="H305" i="1"/>
  <c r="E305" i="1"/>
  <c r="D305" i="1"/>
  <c r="A305" i="1"/>
  <c r="J293" i="1"/>
  <c r="I293" i="1"/>
  <c r="H293" i="1"/>
  <c r="E293" i="1"/>
  <c r="D293" i="1"/>
  <c r="A293" i="1"/>
  <c r="J292" i="1"/>
  <c r="I292" i="1"/>
  <c r="E292" i="1"/>
  <c r="D292" i="1"/>
  <c r="A292" i="1"/>
  <c r="J290" i="1"/>
  <c r="I290" i="1"/>
  <c r="H290" i="1"/>
  <c r="E290" i="1"/>
  <c r="D290" i="1"/>
  <c r="A290" i="1"/>
  <c r="J289" i="1"/>
  <c r="I289" i="1"/>
  <c r="H289" i="1"/>
  <c r="G289" i="1"/>
  <c r="E289" i="1"/>
  <c r="D289" i="1"/>
  <c r="A289" i="1"/>
  <c r="J288" i="1"/>
  <c r="I288" i="1"/>
  <c r="H288" i="1"/>
  <c r="E288" i="1"/>
  <c r="D288" i="1"/>
  <c r="A288" i="1"/>
  <c r="J287" i="1"/>
  <c r="I287" i="1"/>
  <c r="H287" i="1"/>
  <c r="E287" i="1"/>
  <c r="D287" i="1"/>
  <c r="A287" i="1"/>
  <c r="J286" i="1"/>
  <c r="I286" i="1"/>
  <c r="H286" i="1"/>
  <c r="E286" i="1"/>
  <c r="D286" i="1"/>
  <c r="A286" i="1"/>
  <c r="J285" i="1"/>
  <c r="I285" i="1"/>
  <c r="H285" i="1"/>
  <c r="E285" i="1"/>
  <c r="D285" i="1"/>
  <c r="A285" i="1"/>
  <c r="A273" i="1"/>
  <c r="D273" i="1"/>
  <c r="E273" i="1"/>
  <c r="H273" i="1"/>
  <c r="I273" i="1"/>
  <c r="J273" i="1"/>
  <c r="J272" i="1"/>
  <c r="I272" i="1"/>
  <c r="H272" i="1"/>
  <c r="E272" i="1"/>
  <c r="D272" i="1"/>
  <c r="A272" i="1"/>
  <c r="J270" i="1"/>
  <c r="I270" i="1"/>
  <c r="H270" i="1"/>
  <c r="E270" i="1"/>
  <c r="D270" i="1"/>
  <c r="A270" i="1"/>
  <c r="J269" i="1"/>
  <c r="I269" i="1"/>
  <c r="H269" i="1"/>
  <c r="G269" i="1"/>
  <c r="E269" i="1"/>
  <c r="D269" i="1"/>
  <c r="A269" i="1"/>
  <c r="J268" i="1"/>
  <c r="I268" i="1"/>
  <c r="H268" i="1"/>
  <c r="E268" i="1"/>
  <c r="D268" i="1"/>
  <c r="A268" i="1"/>
  <c r="J267" i="1"/>
  <c r="I267" i="1"/>
  <c r="H267" i="1"/>
  <c r="E267" i="1"/>
  <c r="D267" i="1"/>
  <c r="A267" i="1"/>
  <c r="J266" i="1"/>
  <c r="I266" i="1"/>
  <c r="H266" i="1"/>
  <c r="E266" i="1"/>
  <c r="D266" i="1"/>
  <c r="A266" i="1"/>
  <c r="J265" i="1"/>
  <c r="I265" i="1"/>
  <c r="H265" i="1"/>
  <c r="E265" i="1"/>
  <c r="D265" i="1"/>
  <c r="A265" i="1"/>
  <c r="A253" i="1"/>
  <c r="D253" i="1"/>
  <c r="E253" i="1"/>
  <c r="H253" i="1"/>
  <c r="I253" i="1"/>
  <c r="J253" i="1"/>
  <c r="J252" i="1"/>
  <c r="I252" i="1"/>
  <c r="H252" i="1"/>
  <c r="E252" i="1"/>
  <c r="D252" i="1"/>
  <c r="A252" i="1"/>
  <c r="J250" i="1"/>
  <c r="I250" i="1"/>
  <c r="H250" i="1"/>
  <c r="E250" i="1"/>
  <c r="D250" i="1"/>
  <c r="A250" i="1"/>
  <c r="J249" i="1"/>
  <c r="I249" i="1"/>
  <c r="H249" i="1"/>
  <c r="G249" i="1"/>
  <c r="E249" i="1"/>
  <c r="D249" i="1"/>
  <c r="A249" i="1"/>
  <c r="J248" i="1"/>
  <c r="I248" i="1"/>
  <c r="H248" i="1"/>
  <c r="E248" i="1"/>
  <c r="D248" i="1"/>
  <c r="A248" i="1"/>
  <c r="J247" i="1"/>
  <c r="I247" i="1"/>
  <c r="H247" i="1"/>
  <c r="G247" i="1"/>
  <c r="E247" i="1"/>
  <c r="D247" i="1"/>
  <c r="A247" i="1"/>
  <c r="J246" i="1"/>
  <c r="I246" i="1"/>
  <c r="H246" i="1"/>
  <c r="E246" i="1"/>
  <c r="D246" i="1"/>
  <c r="A246" i="1"/>
  <c r="J245" i="1"/>
  <c r="I245" i="1"/>
  <c r="H245" i="1"/>
  <c r="E245" i="1"/>
  <c r="D245" i="1"/>
  <c r="A245" i="1"/>
  <c r="A233" i="1"/>
  <c r="D233" i="1"/>
  <c r="E233" i="1"/>
  <c r="H233" i="1"/>
  <c r="I233" i="1"/>
  <c r="J233" i="1"/>
  <c r="J232" i="1"/>
  <c r="I232" i="1"/>
  <c r="H232" i="1"/>
  <c r="E232" i="1"/>
  <c r="D232" i="1"/>
  <c r="A232" i="1"/>
  <c r="J230" i="1"/>
  <c r="I230" i="1"/>
  <c r="H230" i="1"/>
  <c r="E230" i="1"/>
  <c r="D230" i="1"/>
  <c r="A230" i="1"/>
  <c r="J229" i="1"/>
  <c r="I229" i="1"/>
  <c r="H229" i="1"/>
  <c r="G229" i="1"/>
  <c r="E229" i="1"/>
  <c r="D229" i="1"/>
  <c r="A229" i="1"/>
  <c r="J228" i="1"/>
  <c r="I228" i="1"/>
  <c r="H228" i="1"/>
  <c r="E228" i="1"/>
  <c r="D228" i="1"/>
  <c r="A228" i="1"/>
  <c r="J227" i="1"/>
  <c r="I227" i="1"/>
  <c r="H227" i="1"/>
  <c r="G227" i="1"/>
  <c r="E227" i="1"/>
  <c r="D227" i="1"/>
  <c r="A227" i="1"/>
  <c r="J226" i="1"/>
  <c r="I226" i="1"/>
  <c r="H226" i="1"/>
  <c r="E226" i="1"/>
  <c r="D226" i="1"/>
  <c r="A226" i="1"/>
  <c r="J225" i="1"/>
  <c r="I225" i="1"/>
  <c r="H225" i="1"/>
  <c r="E225" i="1"/>
  <c r="D225" i="1"/>
  <c r="A225" i="1"/>
  <c r="A213" i="1"/>
  <c r="D213" i="1"/>
  <c r="E213" i="1"/>
  <c r="H213" i="1"/>
  <c r="I213" i="1"/>
  <c r="J213" i="1"/>
  <c r="J212" i="1"/>
  <c r="I212" i="1"/>
  <c r="H212" i="1"/>
  <c r="E212" i="1"/>
  <c r="D212" i="1"/>
  <c r="A212" i="1"/>
  <c r="J210" i="1"/>
  <c r="I210" i="1"/>
  <c r="H210" i="1"/>
  <c r="E210" i="1"/>
  <c r="D210" i="1"/>
  <c r="A210" i="1"/>
  <c r="J209" i="1"/>
  <c r="I209" i="1"/>
  <c r="H209" i="1"/>
  <c r="E209" i="1"/>
  <c r="D209" i="1"/>
  <c r="A209" i="1"/>
  <c r="J208" i="1"/>
  <c r="I208" i="1"/>
  <c r="H208" i="1"/>
  <c r="E208" i="1"/>
  <c r="D208" i="1"/>
  <c r="A208" i="1"/>
  <c r="J207" i="1"/>
  <c r="I207" i="1"/>
  <c r="H207" i="1"/>
  <c r="E207" i="1"/>
  <c r="D207" i="1"/>
  <c r="A207" i="1"/>
  <c r="J206" i="1"/>
  <c r="I206" i="1"/>
  <c r="H206" i="1"/>
  <c r="E206" i="1"/>
  <c r="D206" i="1"/>
  <c r="A206" i="1"/>
  <c r="D205" i="1"/>
  <c r="J205" i="1"/>
  <c r="I205" i="1"/>
  <c r="H205" i="1"/>
  <c r="E205" i="1"/>
  <c r="A205" i="1"/>
  <c r="J192" i="1"/>
  <c r="I192" i="1"/>
  <c r="H192" i="1"/>
  <c r="E192" i="1"/>
  <c r="D192" i="1"/>
  <c r="A192" i="1"/>
  <c r="J190" i="1"/>
  <c r="I190" i="1"/>
  <c r="H190" i="1"/>
  <c r="E190" i="1"/>
  <c r="D190" i="1"/>
  <c r="A190" i="1"/>
  <c r="J189" i="1"/>
  <c r="I189" i="1"/>
  <c r="H189" i="1"/>
  <c r="G189" i="1"/>
  <c r="E189" i="1"/>
  <c r="D189" i="1"/>
  <c r="A189" i="1"/>
  <c r="J188" i="1"/>
  <c r="I188" i="1"/>
  <c r="H188" i="1"/>
  <c r="E188" i="1"/>
  <c r="D188" i="1"/>
  <c r="A188" i="1"/>
  <c r="J187" i="1"/>
  <c r="I187" i="1"/>
  <c r="H187" i="1"/>
  <c r="G187" i="1"/>
  <c r="E187" i="1"/>
  <c r="D187" i="1"/>
  <c r="A187" i="1"/>
  <c r="J186" i="1"/>
  <c r="I186" i="1"/>
  <c r="H186" i="1"/>
  <c r="E186" i="1"/>
  <c r="D186" i="1"/>
  <c r="A186" i="1"/>
  <c r="J185" i="1"/>
  <c r="I185" i="1"/>
  <c r="H185" i="1"/>
  <c r="E185" i="1"/>
  <c r="D185" i="1"/>
  <c r="A185" i="1"/>
  <c r="J173" i="1"/>
  <c r="I173" i="1"/>
  <c r="H173" i="1"/>
  <c r="E173" i="1"/>
  <c r="D173" i="1"/>
  <c r="A173" i="1"/>
  <c r="J172" i="1"/>
  <c r="I172" i="1"/>
  <c r="H172" i="1"/>
  <c r="E172" i="1"/>
  <c r="D172" i="1"/>
  <c r="A172" i="1"/>
  <c r="J170" i="1"/>
  <c r="I170" i="1"/>
  <c r="H170" i="1"/>
  <c r="E170" i="1"/>
  <c r="D170" i="1"/>
  <c r="A170" i="1"/>
  <c r="J169" i="1"/>
  <c r="I169" i="1"/>
  <c r="H169" i="1"/>
  <c r="G169" i="1"/>
  <c r="E169" i="1"/>
  <c r="D169" i="1"/>
  <c r="A169" i="1"/>
  <c r="J168" i="1"/>
  <c r="I168" i="1"/>
  <c r="H168" i="1"/>
  <c r="E168" i="1"/>
  <c r="D168" i="1"/>
  <c r="A168" i="1"/>
  <c r="J167" i="1"/>
  <c r="I167" i="1"/>
  <c r="H167" i="1"/>
  <c r="E167" i="1"/>
  <c r="D167" i="1"/>
  <c r="A167" i="1"/>
  <c r="J166" i="1"/>
  <c r="I166" i="1"/>
  <c r="H166" i="1"/>
  <c r="E166" i="1"/>
  <c r="D166" i="1"/>
  <c r="A166" i="1"/>
  <c r="J165" i="1"/>
  <c r="I165" i="1"/>
  <c r="H165" i="1"/>
  <c r="E165" i="1"/>
  <c r="D165" i="1"/>
  <c r="A165" i="1"/>
  <c r="J153" i="1"/>
  <c r="I153" i="1"/>
  <c r="H153" i="1"/>
  <c r="E153" i="1"/>
  <c r="D153" i="1"/>
  <c r="A153" i="1"/>
  <c r="J152" i="1"/>
  <c r="I152" i="1"/>
  <c r="H152" i="1"/>
  <c r="E152" i="1"/>
  <c r="D152" i="1"/>
  <c r="A152" i="1"/>
  <c r="J150" i="1"/>
  <c r="I150" i="1"/>
  <c r="H150" i="1"/>
  <c r="E150" i="1"/>
  <c r="D150" i="1"/>
  <c r="A150" i="1"/>
  <c r="J149" i="1"/>
  <c r="I149" i="1"/>
  <c r="H149" i="1"/>
  <c r="G149" i="1"/>
  <c r="E149" i="1"/>
  <c r="D149" i="1"/>
  <c r="A149" i="1"/>
  <c r="J148" i="1"/>
  <c r="I148" i="1"/>
  <c r="H148" i="1"/>
  <c r="E148" i="1"/>
  <c r="D148" i="1"/>
  <c r="A148" i="1"/>
  <c r="J147" i="1"/>
  <c r="I147" i="1"/>
  <c r="H147" i="1"/>
  <c r="E147" i="1"/>
  <c r="D147" i="1"/>
  <c r="A147" i="1"/>
  <c r="J146" i="1"/>
  <c r="I146" i="1"/>
  <c r="H146" i="1"/>
  <c r="E146" i="1"/>
  <c r="D146" i="1"/>
  <c r="A146" i="1"/>
  <c r="J145" i="1"/>
  <c r="I145" i="1"/>
  <c r="H145" i="1"/>
  <c r="E145" i="1"/>
  <c r="D145" i="1"/>
  <c r="A145" i="1"/>
  <c r="J133" i="1"/>
  <c r="I133" i="1"/>
  <c r="H133" i="1"/>
  <c r="E133" i="1"/>
  <c r="D133" i="1"/>
  <c r="A133" i="1"/>
  <c r="J113" i="1"/>
  <c r="I113" i="1"/>
  <c r="H113" i="1"/>
  <c r="E113" i="1"/>
  <c r="D113" i="1"/>
  <c r="A113" i="1"/>
  <c r="J132" i="1"/>
  <c r="I132" i="1"/>
  <c r="H132" i="1"/>
  <c r="E132" i="1"/>
  <c r="D132" i="1"/>
  <c r="A132" i="1"/>
  <c r="J130" i="1"/>
  <c r="I130" i="1"/>
  <c r="H130" i="1"/>
  <c r="D130" i="1"/>
  <c r="A130" i="1"/>
  <c r="J129" i="1"/>
  <c r="I129" i="1"/>
  <c r="H129" i="1"/>
  <c r="G129" i="1"/>
  <c r="E129" i="1"/>
  <c r="D129" i="1"/>
  <c r="A129" i="1"/>
  <c r="J128" i="1"/>
  <c r="I128" i="1"/>
  <c r="H128" i="1"/>
  <c r="E128" i="1"/>
  <c r="D128" i="1"/>
  <c r="A128" i="1"/>
  <c r="J127" i="1"/>
  <c r="I127" i="1"/>
  <c r="H127" i="1"/>
  <c r="E127" i="1"/>
  <c r="D127" i="1"/>
  <c r="A127" i="1"/>
  <c r="J126" i="1"/>
  <c r="I126" i="1"/>
  <c r="H126" i="1"/>
  <c r="E126" i="1"/>
  <c r="D126" i="1"/>
  <c r="A126" i="1"/>
  <c r="J125" i="1"/>
  <c r="I125" i="1"/>
  <c r="H125" i="1"/>
  <c r="E125" i="1"/>
  <c r="D125" i="1"/>
  <c r="A125" i="1"/>
  <c r="J112" i="1"/>
  <c r="I112" i="1"/>
  <c r="H112" i="1"/>
  <c r="E112" i="1"/>
  <c r="D112" i="1"/>
  <c r="A112" i="1"/>
  <c r="J109" i="1"/>
  <c r="I109" i="1"/>
  <c r="H109" i="1"/>
  <c r="G109" i="1"/>
  <c r="E109" i="1"/>
  <c r="D109" i="1"/>
  <c r="A109" i="1"/>
  <c r="J110" i="1"/>
  <c r="I110" i="1"/>
  <c r="H110" i="1"/>
  <c r="E110" i="1"/>
  <c r="D110" i="1"/>
  <c r="A110" i="1"/>
  <c r="J108" i="1"/>
  <c r="I108" i="1"/>
  <c r="H108" i="1"/>
  <c r="E108" i="1"/>
  <c r="D108" i="1"/>
  <c r="A108" i="1"/>
  <c r="J107" i="1"/>
  <c r="I107" i="1"/>
  <c r="H107" i="1"/>
  <c r="E107" i="1"/>
  <c r="D107" i="1"/>
  <c r="A107" i="1"/>
  <c r="J106" i="1"/>
  <c r="I106" i="1"/>
  <c r="H106" i="1"/>
  <c r="E106" i="1"/>
  <c r="D106" i="1"/>
  <c r="A106" i="1"/>
  <c r="J105" i="1"/>
  <c r="I105" i="1"/>
  <c r="H105" i="1"/>
  <c r="E105" i="1"/>
  <c r="D105" i="1"/>
  <c r="A105" i="1"/>
  <c r="J93" i="1"/>
  <c r="I93" i="1"/>
  <c r="H93" i="1"/>
  <c r="E93" i="1"/>
  <c r="D93" i="1"/>
  <c r="A93" i="1"/>
  <c r="J92" i="1"/>
  <c r="I92" i="1"/>
  <c r="H92" i="1"/>
  <c r="E92" i="1"/>
  <c r="D92" i="1"/>
  <c r="A92" i="1"/>
  <c r="J90" i="1"/>
  <c r="I90" i="1"/>
  <c r="H90" i="1"/>
  <c r="E90" i="1"/>
  <c r="D90" i="1"/>
  <c r="A90" i="1"/>
  <c r="J89" i="1"/>
  <c r="I89" i="1"/>
  <c r="H89" i="1"/>
  <c r="G89" i="1"/>
  <c r="E89" i="1"/>
  <c r="D89" i="1"/>
  <c r="A89" i="1"/>
  <c r="J88" i="1"/>
  <c r="I88" i="1"/>
  <c r="H88" i="1"/>
  <c r="E88" i="1"/>
  <c r="D88" i="1"/>
  <c r="A88" i="1"/>
  <c r="J87" i="1"/>
  <c r="I87" i="1"/>
  <c r="H87" i="1"/>
  <c r="E87" i="1"/>
  <c r="D87" i="1"/>
  <c r="A87" i="1"/>
  <c r="J86" i="1"/>
  <c r="I86" i="1"/>
  <c r="H86" i="1"/>
  <c r="E86" i="1"/>
  <c r="D86" i="1"/>
  <c r="A86" i="1"/>
  <c r="J85" i="1"/>
  <c r="I85" i="1"/>
  <c r="H85" i="1"/>
  <c r="E85" i="1"/>
  <c r="D85" i="1"/>
  <c r="U229" i="1" l="1"/>
  <c r="T229" i="1"/>
  <c r="S229" i="1"/>
  <c r="R229" i="1"/>
  <c r="Q229" i="1"/>
  <c r="L329" i="1"/>
  <c r="U329" i="1"/>
  <c r="T329" i="1"/>
  <c r="S329" i="1"/>
  <c r="R329" i="1"/>
  <c r="Q329" i="1"/>
  <c r="U149" i="1"/>
  <c r="T149" i="1"/>
  <c r="S149" i="1"/>
  <c r="R149" i="1"/>
  <c r="Q149" i="1"/>
  <c r="R307" i="1"/>
  <c r="Q307" i="1"/>
  <c r="U307" i="1"/>
  <c r="T307" i="1"/>
  <c r="S307" i="1"/>
  <c r="L367" i="1"/>
  <c r="T367" i="1"/>
  <c r="S367" i="1"/>
  <c r="R367" i="1"/>
  <c r="Q367" i="1"/>
  <c r="U367" i="1"/>
  <c r="L389" i="1"/>
  <c r="T389" i="1"/>
  <c r="S389" i="1"/>
  <c r="R389" i="1"/>
  <c r="Q389" i="1"/>
  <c r="U389" i="1"/>
  <c r="L427" i="1"/>
  <c r="R427" i="1"/>
  <c r="U427" i="1"/>
  <c r="T427" i="1"/>
  <c r="S427" i="1"/>
  <c r="Q427" i="1"/>
  <c r="L449" i="1"/>
  <c r="U449" i="1"/>
  <c r="T449" i="1"/>
  <c r="S449" i="1"/>
  <c r="Q449" i="1"/>
  <c r="R449" i="1"/>
  <c r="S169" i="1"/>
  <c r="R169" i="1"/>
  <c r="Q169" i="1"/>
  <c r="U169" i="1"/>
  <c r="T169" i="1"/>
  <c r="L129" i="1"/>
  <c r="S129" i="1"/>
  <c r="R129" i="1"/>
  <c r="U129" i="1"/>
  <c r="T129" i="1"/>
  <c r="Q129" i="1"/>
  <c r="U227" i="1"/>
  <c r="T227" i="1"/>
  <c r="S227" i="1"/>
  <c r="R227" i="1"/>
  <c r="Q227" i="1"/>
  <c r="Q249" i="1"/>
  <c r="U249" i="1"/>
  <c r="T249" i="1"/>
  <c r="S249" i="1"/>
  <c r="R249" i="1"/>
  <c r="L349" i="1"/>
  <c r="R349" i="1"/>
  <c r="Q349" i="1"/>
  <c r="T349" i="1"/>
  <c r="S349" i="1"/>
  <c r="U349" i="1"/>
  <c r="U189" i="1"/>
  <c r="T189" i="1"/>
  <c r="S189" i="1"/>
  <c r="R189" i="1"/>
  <c r="Q189" i="1"/>
  <c r="U269" i="1"/>
  <c r="T269" i="1"/>
  <c r="S269" i="1"/>
  <c r="R269" i="1"/>
  <c r="Q269" i="1"/>
  <c r="L387" i="1"/>
  <c r="U387" i="1"/>
  <c r="T387" i="1"/>
  <c r="S387" i="1"/>
  <c r="R387" i="1"/>
  <c r="Q387" i="1"/>
  <c r="L409" i="1"/>
  <c r="U409" i="1"/>
  <c r="T409" i="1"/>
  <c r="S409" i="1"/>
  <c r="R409" i="1"/>
  <c r="Q409" i="1"/>
  <c r="L447" i="1"/>
  <c r="U447" i="1"/>
  <c r="T447" i="1"/>
  <c r="R447" i="1"/>
  <c r="S447" i="1"/>
  <c r="Q447" i="1"/>
  <c r="U289" i="1"/>
  <c r="T289" i="1"/>
  <c r="S289" i="1"/>
  <c r="R289" i="1"/>
  <c r="Q289" i="1"/>
  <c r="L109" i="1"/>
  <c r="U109" i="1"/>
  <c r="T109" i="1"/>
  <c r="S109" i="1"/>
  <c r="R109" i="1"/>
  <c r="Q109" i="1"/>
  <c r="R247" i="1"/>
  <c r="U247" i="1"/>
  <c r="T247" i="1"/>
  <c r="S247" i="1"/>
  <c r="Q247" i="1"/>
  <c r="R309" i="1"/>
  <c r="U309" i="1"/>
  <c r="T309" i="1"/>
  <c r="S309" i="1"/>
  <c r="Q309" i="1"/>
  <c r="L347" i="1"/>
  <c r="S347" i="1"/>
  <c r="R347" i="1"/>
  <c r="U347" i="1"/>
  <c r="T347" i="1"/>
  <c r="Q347" i="1"/>
  <c r="L369" i="1"/>
  <c r="T369" i="1"/>
  <c r="S369" i="1"/>
  <c r="R369" i="1"/>
  <c r="U369" i="1"/>
  <c r="Q369" i="1"/>
  <c r="L429" i="1"/>
  <c r="R429" i="1"/>
  <c r="U429" i="1"/>
  <c r="T429" i="1"/>
  <c r="S429" i="1"/>
  <c r="Q429" i="1"/>
  <c r="L89" i="1"/>
  <c r="U89" i="1"/>
  <c r="T89" i="1"/>
  <c r="S89" i="1"/>
  <c r="R89" i="1"/>
  <c r="Q89" i="1"/>
  <c r="Q187" i="1"/>
  <c r="U187" i="1"/>
  <c r="T187" i="1"/>
  <c r="S187" i="1"/>
  <c r="R187" i="1"/>
  <c r="L407" i="1"/>
  <c r="U407" i="1"/>
  <c r="T407" i="1"/>
  <c r="S407" i="1"/>
  <c r="R407" i="1"/>
  <c r="Q407" i="1"/>
  <c r="G368" i="1"/>
  <c r="G348" i="1"/>
  <c r="G308" i="1"/>
  <c r="G248" i="1"/>
  <c r="G188" i="1"/>
  <c r="G408" i="1"/>
  <c r="G388" i="1"/>
  <c r="G228" i="1"/>
  <c r="G448" i="1"/>
  <c r="G428" i="1"/>
  <c r="G273" i="1"/>
  <c r="G373" i="1"/>
  <c r="L373" i="1" s="1"/>
  <c r="G333" i="1"/>
  <c r="L333" i="1" s="1"/>
  <c r="G313" i="1"/>
  <c r="G393" i="1"/>
  <c r="L393" i="1" s="1"/>
  <c r="G433" i="1"/>
  <c r="L433" i="1" s="1"/>
  <c r="G353" i="1"/>
  <c r="L353" i="1" s="1"/>
  <c r="G453" i="1"/>
  <c r="L453" i="1" s="1"/>
  <c r="G233" i="1"/>
  <c r="G153" i="1"/>
  <c r="G113" i="1"/>
  <c r="L113" i="1" s="1"/>
  <c r="V307" i="1" l="1"/>
  <c r="V187" i="1"/>
  <c r="V387" i="1"/>
  <c r="V129" i="1"/>
  <c r="V149" i="1"/>
  <c r="V347" i="1"/>
  <c r="V109" i="1"/>
  <c r="V427" i="1"/>
  <c r="V169" i="1"/>
  <c r="V389" i="1"/>
  <c r="V409" i="1"/>
  <c r="V249" i="1"/>
  <c r="V369" i="1"/>
  <c r="V189" i="1"/>
  <c r="V349" i="1"/>
  <c r="V227" i="1"/>
  <c r="V229" i="1"/>
  <c r="V447" i="1"/>
  <c r="V449" i="1"/>
  <c r="V247" i="1"/>
  <c r="V429" i="1"/>
  <c r="V329" i="1"/>
  <c r="V269" i="1"/>
  <c r="V367" i="1"/>
  <c r="V309" i="1"/>
  <c r="V407" i="1"/>
  <c r="V289" i="1"/>
  <c r="V89" i="1"/>
  <c r="U248" i="1"/>
  <c r="T248" i="1"/>
  <c r="S248" i="1"/>
  <c r="R248" i="1"/>
  <c r="Q248" i="1"/>
  <c r="L448" i="1"/>
  <c r="S448" i="1"/>
  <c r="R448" i="1"/>
  <c r="U448" i="1"/>
  <c r="T448" i="1"/>
  <c r="Q448" i="1"/>
  <c r="L368" i="1"/>
  <c r="U368" i="1"/>
  <c r="R368" i="1"/>
  <c r="T368" i="1"/>
  <c r="S368" i="1"/>
  <c r="Q368" i="1"/>
  <c r="U308" i="1"/>
  <c r="T308" i="1"/>
  <c r="S308" i="1"/>
  <c r="R308" i="1"/>
  <c r="Q308" i="1"/>
  <c r="L428" i="1"/>
  <c r="U428" i="1"/>
  <c r="T428" i="1"/>
  <c r="S428" i="1"/>
  <c r="R428" i="1"/>
  <c r="Q428" i="1"/>
  <c r="S228" i="1"/>
  <c r="R228" i="1"/>
  <c r="U228" i="1"/>
  <c r="T228" i="1"/>
  <c r="Q228" i="1"/>
  <c r="L348" i="1"/>
  <c r="U348" i="1"/>
  <c r="T348" i="1"/>
  <c r="S348" i="1"/>
  <c r="R348" i="1"/>
  <c r="Q348" i="1"/>
  <c r="L388" i="1"/>
  <c r="S388" i="1"/>
  <c r="R388" i="1"/>
  <c r="U388" i="1"/>
  <c r="T388" i="1"/>
  <c r="Q388" i="1"/>
  <c r="L408" i="1"/>
  <c r="S408" i="1"/>
  <c r="R408" i="1"/>
  <c r="T408" i="1"/>
  <c r="U408" i="1"/>
  <c r="Q408" i="1"/>
  <c r="U188" i="1"/>
  <c r="T188" i="1"/>
  <c r="S188" i="1"/>
  <c r="R188" i="1"/>
  <c r="Q188" i="1"/>
  <c r="J70" i="1"/>
  <c r="I70" i="1"/>
  <c r="H70" i="1"/>
  <c r="E70" i="1"/>
  <c r="D70" i="1"/>
  <c r="J68" i="1"/>
  <c r="I68" i="1"/>
  <c r="H68" i="1"/>
  <c r="E68" i="1"/>
  <c r="D68" i="1"/>
  <c r="J67" i="1"/>
  <c r="I67" i="1"/>
  <c r="H67" i="1"/>
  <c r="E67" i="1"/>
  <c r="D67" i="1"/>
  <c r="J66" i="1"/>
  <c r="I66" i="1"/>
  <c r="H66" i="1"/>
  <c r="E66" i="1"/>
  <c r="D66" i="1"/>
  <c r="J65" i="1"/>
  <c r="I65" i="1"/>
  <c r="H65" i="1"/>
  <c r="E65" i="1"/>
  <c r="D65" i="1"/>
  <c r="V188" i="1" l="1"/>
  <c r="V348" i="1"/>
  <c r="V308" i="1"/>
  <c r="V388" i="1"/>
  <c r="V248" i="1"/>
  <c r="V428" i="1"/>
  <c r="V408" i="1"/>
  <c r="V448" i="1"/>
  <c r="V228" i="1"/>
  <c r="V368" i="1"/>
  <c r="U69" i="1"/>
  <c r="T69" i="1"/>
  <c r="R69" i="1"/>
  <c r="Q69" i="1"/>
  <c r="S69" i="1"/>
  <c r="G390" i="1"/>
  <c r="G230" i="1"/>
  <c r="G430" i="1"/>
  <c r="G450" i="1"/>
  <c r="G410" i="1"/>
  <c r="G350" i="1"/>
  <c r="G250" i="1"/>
  <c r="G370" i="1"/>
  <c r="G330" i="1"/>
  <c r="G310" i="1"/>
  <c r="G290" i="1"/>
  <c r="G270" i="1"/>
  <c r="G210" i="1"/>
  <c r="G190" i="1"/>
  <c r="G110" i="1"/>
  <c r="G90" i="1"/>
  <c r="G130" i="1"/>
  <c r="G170" i="1"/>
  <c r="G150" i="1"/>
  <c r="G70" i="1"/>
  <c r="N457" i="1"/>
  <c r="L437" i="1"/>
  <c r="N437" i="1" s="1"/>
  <c r="L357" i="1"/>
  <c r="N357" i="1" s="1"/>
  <c r="E301" i="1"/>
  <c r="E281" i="1"/>
  <c r="E261" i="1"/>
  <c r="E241" i="1"/>
  <c r="E221" i="1"/>
  <c r="E201" i="1"/>
  <c r="E181" i="1"/>
  <c r="E161" i="1"/>
  <c r="E141" i="1"/>
  <c r="F287" i="1" l="1"/>
  <c r="L287" i="1" s="1"/>
  <c r="X285" i="1"/>
  <c r="X293" i="1"/>
  <c r="X286" i="1"/>
  <c r="X294" i="1"/>
  <c r="X281" i="1"/>
  <c r="X289" i="1"/>
  <c r="X297" i="1"/>
  <c r="X282" i="1"/>
  <c r="X295" i="1"/>
  <c r="X283" i="1"/>
  <c r="X284" i="1"/>
  <c r="X296" i="1"/>
  <c r="X298" i="1"/>
  <c r="X288" i="1"/>
  <c r="X290" i="1"/>
  <c r="X291" i="1"/>
  <c r="X280" i="1"/>
  <c r="X292" i="1"/>
  <c r="X287" i="1"/>
  <c r="X279" i="1"/>
  <c r="X157" i="1"/>
  <c r="X149" i="1"/>
  <c r="X141" i="1"/>
  <c r="X156" i="1"/>
  <c r="X148" i="1"/>
  <c r="X140" i="1"/>
  <c r="X153" i="1"/>
  <c r="X145" i="1"/>
  <c r="X155" i="1"/>
  <c r="X143" i="1"/>
  <c r="X154" i="1"/>
  <c r="X142" i="1"/>
  <c r="X152" i="1"/>
  <c r="X139" i="1"/>
  <c r="X150" i="1"/>
  <c r="X147" i="1"/>
  <c r="X146" i="1"/>
  <c r="X158" i="1"/>
  <c r="X144" i="1"/>
  <c r="X151" i="1"/>
  <c r="F267" i="1"/>
  <c r="L267" i="1" s="1"/>
  <c r="X261" i="1"/>
  <c r="X269" i="1"/>
  <c r="X277" i="1"/>
  <c r="X262" i="1"/>
  <c r="X270" i="1"/>
  <c r="X278" i="1"/>
  <c r="X265" i="1"/>
  <c r="X273" i="1"/>
  <c r="X267" i="1"/>
  <c r="X268" i="1"/>
  <c r="X271" i="1"/>
  <c r="X260" i="1"/>
  <c r="X274" i="1"/>
  <c r="X276" i="1"/>
  <c r="X263" i="1"/>
  <c r="X275" i="1"/>
  <c r="X264" i="1"/>
  <c r="X272" i="1"/>
  <c r="X259" i="1"/>
  <c r="X266" i="1"/>
  <c r="X205" i="1"/>
  <c r="X213" i="1"/>
  <c r="X206" i="1"/>
  <c r="X214" i="1"/>
  <c r="X201" i="1"/>
  <c r="X209" i="1"/>
  <c r="X217" i="1"/>
  <c r="X211" i="1"/>
  <c r="X200" i="1"/>
  <c r="X212" i="1"/>
  <c r="X202" i="1"/>
  <c r="X215" i="1"/>
  <c r="X204" i="1"/>
  <c r="X218" i="1"/>
  <c r="X208" i="1"/>
  <c r="X207" i="1"/>
  <c r="X199" i="1"/>
  <c r="X203" i="1"/>
  <c r="X210" i="1"/>
  <c r="X216" i="1"/>
  <c r="F312" i="1"/>
  <c r="L312" i="1" s="1"/>
  <c r="N312" i="1" s="1"/>
  <c r="X301" i="1"/>
  <c r="X309" i="1"/>
  <c r="X317" i="1"/>
  <c r="X302" i="1"/>
  <c r="X310" i="1"/>
  <c r="X318" i="1"/>
  <c r="X305" i="1"/>
  <c r="X313" i="1"/>
  <c r="X308" i="1"/>
  <c r="X312" i="1"/>
  <c r="X311" i="1"/>
  <c r="X303" i="1"/>
  <c r="X315" i="1"/>
  <c r="X299" i="1"/>
  <c r="X304" i="1"/>
  <c r="X316" i="1"/>
  <c r="X306" i="1"/>
  <c r="X300" i="1"/>
  <c r="X307" i="1"/>
  <c r="X314" i="1"/>
  <c r="X173" i="1"/>
  <c r="X165" i="1"/>
  <c r="X172" i="1"/>
  <c r="X164" i="1"/>
  <c r="X177" i="1"/>
  <c r="X169" i="1"/>
  <c r="X161" i="1"/>
  <c r="X168" i="1"/>
  <c r="X167" i="1"/>
  <c r="X166" i="1"/>
  <c r="X178" i="1"/>
  <c r="X175" i="1"/>
  <c r="X162" i="1"/>
  <c r="X159" i="1"/>
  <c r="X174" i="1"/>
  <c r="X160" i="1"/>
  <c r="X171" i="1"/>
  <c r="X163" i="1"/>
  <c r="X176" i="1"/>
  <c r="X170" i="1"/>
  <c r="X181" i="1"/>
  <c r="X189" i="1"/>
  <c r="X197" i="1"/>
  <c r="X182" i="1"/>
  <c r="X190" i="1"/>
  <c r="X198" i="1"/>
  <c r="X185" i="1"/>
  <c r="X193" i="1"/>
  <c r="X184" i="1"/>
  <c r="X196" i="1"/>
  <c r="X186" i="1"/>
  <c r="X187" i="1"/>
  <c r="X179" i="1"/>
  <c r="X191" i="1"/>
  <c r="X194" i="1"/>
  <c r="X192" i="1"/>
  <c r="X180" i="1"/>
  <c r="X195" i="1"/>
  <c r="X183" i="1"/>
  <c r="X188" i="1"/>
  <c r="X221" i="1"/>
  <c r="X229" i="1"/>
  <c r="X237" i="1"/>
  <c r="X222" i="1"/>
  <c r="X230" i="1"/>
  <c r="X238" i="1"/>
  <c r="X225" i="1"/>
  <c r="X233" i="1"/>
  <c r="X226" i="1"/>
  <c r="X219" i="1"/>
  <c r="X227" i="1"/>
  <c r="X228" i="1"/>
  <c r="X232" i="1"/>
  <c r="X223" i="1"/>
  <c r="X220" i="1"/>
  <c r="X234" i="1"/>
  <c r="X235" i="1"/>
  <c r="X231" i="1"/>
  <c r="X236" i="1"/>
  <c r="X224" i="1"/>
  <c r="X245" i="1"/>
  <c r="X253" i="1"/>
  <c r="X246" i="1"/>
  <c r="X254" i="1"/>
  <c r="X241" i="1"/>
  <c r="X249" i="1"/>
  <c r="X257" i="1"/>
  <c r="X240" i="1"/>
  <c r="X252" i="1"/>
  <c r="X242" i="1"/>
  <c r="X256" i="1"/>
  <c r="X255" i="1"/>
  <c r="X243" i="1"/>
  <c r="X247" i="1"/>
  <c r="X239" i="1"/>
  <c r="X248" i="1"/>
  <c r="X250" i="1"/>
  <c r="X244" i="1"/>
  <c r="X258" i="1"/>
  <c r="X251" i="1"/>
  <c r="V69" i="1"/>
  <c r="S230" i="1"/>
  <c r="R230" i="1"/>
  <c r="U230" i="1"/>
  <c r="T230" i="1"/>
  <c r="Q230" i="1"/>
  <c r="U310" i="1"/>
  <c r="T310" i="1"/>
  <c r="Q310" i="1"/>
  <c r="S310" i="1"/>
  <c r="R310" i="1"/>
  <c r="L390" i="1"/>
  <c r="N390" i="1" s="1"/>
  <c r="U390" i="1"/>
  <c r="T390" i="1"/>
  <c r="Q390" i="1"/>
  <c r="S390" i="1"/>
  <c r="R390" i="1"/>
  <c r="U250" i="1"/>
  <c r="T250" i="1"/>
  <c r="S250" i="1"/>
  <c r="R250" i="1"/>
  <c r="Q250" i="1"/>
  <c r="L370" i="1"/>
  <c r="N370" i="1" s="1"/>
  <c r="U370" i="1"/>
  <c r="R370" i="1"/>
  <c r="Q370" i="1"/>
  <c r="T370" i="1"/>
  <c r="S370" i="1"/>
  <c r="U190" i="1"/>
  <c r="T190" i="1"/>
  <c r="Q190" i="1"/>
  <c r="S190" i="1"/>
  <c r="R190" i="1"/>
  <c r="L350" i="1"/>
  <c r="N350" i="1" s="1"/>
  <c r="U350" i="1"/>
  <c r="T350" i="1"/>
  <c r="S350" i="1"/>
  <c r="R350" i="1"/>
  <c r="Q350" i="1"/>
  <c r="U210" i="1"/>
  <c r="T210" i="1"/>
  <c r="S210" i="1"/>
  <c r="R210" i="1"/>
  <c r="Q210" i="1"/>
  <c r="L130" i="1"/>
  <c r="N130" i="1" s="1"/>
  <c r="U130" i="1"/>
  <c r="T130" i="1"/>
  <c r="S130" i="1"/>
  <c r="R130" i="1"/>
  <c r="Q130" i="1"/>
  <c r="L90" i="1"/>
  <c r="U90" i="1"/>
  <c r="T90" i="1"/>
  <c r="Q90" i="1"/>
  <c r="S90" i="1"/>
  <c r="R90" i="1"/>
  <c r="U170" i="1"/>
  <c r="T170" i="1"/>
  <c r="S170" i="1"/>
  <c r="R170" i="1"/>
  <c r="Q170" i="1"/>
  <c r="L330" i="1"/>
  <c r="N330" i="1" s="1"/>
  <c r="U330" i="1"/>
  <c r="T330" i="1"/>
  <c r="S330" i="1"/>
  <c r="R330" i="1"/>
  <c r="Q330" i="1"/>
  <c r="L110" i="1"/>
  <c r="T110" i="1"/>
  <c r="S110" i="1"/>
  <c r="R110" i="1"/>
  <c r="Q110" i="1"/>
  <c r="U110" i="1"/>
  <c r="L410" i="1"/>
  <c r="T410" i="1"/>
  <c r="S410" i="1"/>
  <c r="R410" i="1"/>
  <c r="U410" i="1"/>
  <c r="Q410" i="1"/>
  <c r="S270" i="1"/>
  <c r="R270" i="1"/>
  <c r="U270" i="1"/>
  <c r="T270" i="1"/>
  <c r="Q270" i="1"/>
  <c r="L450" i="1"/>
  <c r="N450" i="1" s="1"/>
  <c r="R450" i="1"/>
  <c r="U450" i="1"/>
  <c r="T450" i="1"/>
  <c r="S450" i="1"/>
  <c r="Q450" i="1"/>
  <c r="S150" i="1"/>
  <c r="R150" i="1"/>
  <c r="U150" i="1"/>
  <c r="T150" i="1"/>
  <c r="Q150" i="1"/>
  <c r="U290" i="1"/>
  <c r="T290" i="1"/>
  <c r="Q290" i="1"/>
  <c r="S290" i="1"/>
  <c r="R290" i="1"/>
  <c r="L430" i="1"/>
  <c r="N430" i="1" s="1"/>
  <c r="U430" i="1"/>
  <c r="T430" i="1"/>
  <c r="S430" i="1"/>
  <c r="R430" i="1"/>
  <c r="Q430" i="1"/>
  <c r="L70" i="1"/>
  <c r="S70" i="1"/>
  <c r="T70" i="1"/>
  <c r="R70" i="1"/>
  <c r="Q70" i="1"/>
  <c r="U70" i="1"/>
  <c r="F213" i="1"/>
  <c r="L213" i="1" s="1"/>
  <c r="F212" i="1"/>
  <c r="L212" i="1" s="1"/>
  <c r="F293" i="1"/>
  <c r="L293" i="1" s="1"/>
  <c r="F292" i="1"/>
  <c r="L292" i="1" s="1"/>
  <c r="F150" i="1"/>
  <c r="L150" i="1" s="1"/>
  <c r="N150" i="1" s="1"/>
  <c r="F153" i="1"/>
  <c r="L153" i="1" s="1"/>
  <c r="F149" i="1"/>
  <c r="L149" i="1" s="1"/>
  <c r="F152" i="1"/>
  <c r="L152" i="1" s="1"/>
  <c r="F151" i="1"/>
  <c r="L151" i="1" s="1"/>
  <c r="N151" i="1" s="1"/>
  <c r="F227" i="1"/>
  <c r="L227" i="1" s="1"/>
  <c r="N227" i="1" s="1"/>
  <c r="F228" i="1"/>
  <c r="L228" i="1" s="1"/>
  <c r="N228" i="1" s="1"/>
  <c r="F171" i="1"/>
  <c r="L171" i="1" s="1"/>
  <c r="F170" i="1"/>
  <c r="L170" i="1" s="1"/>
  <c r="N170" i="1" s="1"/>
  <c r="F173" i="1"/>
  <c r="L173" i="1" s="1"/>
  <c r="F169" i="1"/>
  <c r="L169" i="1" s="1"/>
  <c r="F172" i="1"/>
  <c r="L172" i="1" s="1"/>
  <c r="F189" i="1"/>
  <c r="L189" i="1" s="1"/>
  <c r="N189" i="1" s="1"/>
  <c r="F193" i="1"/>
  <c r="L193" i="1" s="1"/>
  <c r="N193" i="1" s="1"/>
  <c r="F191" i="1"/>
  <c r="L191" i="1" s="1"/>
  <c r="N191" i="1" s="1"/>
  <c r="F192" i="1"/>
  <c r="L192" i="1" s="1"/>
  <c r="N192" i="1" s="1"/>
  <c r="F190" i="1"/>
  <c r="L190" i="1" s="1"/>
  <c r="N190" i="1" s="1"/>
  <c r="F268" i="1"/>
  <c r="L268" i="1" s="1"/>
  <c r="F269" i="1"/>
  <c r="L269" i="1" s="1"/>
  <c r="N269" i="1" s="1"/>
  <c r="F271" i="1"/>
  <c r="L271" i="1" s="1"/>
  <c r="N271" i="1" s="1"/>
  <c r="F270" i="1"/>
  <c r="L270" i="1" s="1"/>
  <c r="N270" i="1" s="1"/>
  <c r="F273" i="1"/>
  <c r="L273" i="1" s="1"/>
  <c r="N273" i="1" s="1"/>
  <c r="F208" i="1"/>
  <c r="L208" i="1" s="1"/>
  <c r="F210" i="1"/>
  <c r="L210" i="1" s="1"/>
  <c r="N210" i="1" s="1"/>
  <c r="F211" i="1"/>
  <c r="L211" i="1" s="1"/>
  <c r="N211" i="1" s="1"/>
  <c r="F209" i="1"/>
  <c r="L209" i="1" s="1"/>
  <c r="F291" i="1"/>
  <c r="L291" i="1" s="1"/>
  <c r="F290" i="1"/>
  <c r="L290" i="1" s="1"/>
  <c r="F289" i="1"/>
  <c r="L289" i="1" s="1"/>
  <c r="N289" i="1" s="1"/>
  <c r="F158" i="1"/>
  <c r="L158" i="1" s="1"/>
  <c r="N158" i="1" s="1"/>
  <c r="F156" i="1"/>
  <c r="L156" i="1" s="1"/>
  <c r="N156" i="1" s="1"/>
  <c r="F148" i="1"/>
  <c r="L148" i="1" s="1"/>
  <c r="N148" i="1" s="1"/>
  <c r="L157" i="1"/>
  <c r="N157" i="1" s="1"/>
  <c r="F147" i="1"/>
  <c r="L147" i="1" s="1"/>
  <c r="F238" i="1"/>
  <c r="L238" i="1" s="1"/>
  <c r="N238" i="1" s="1"/>
  <c r="F236" i="1"/>
  <c r="L236" i="1" s="1"/>
  <c r="N236" i="1" s="1"/>
  <c r="F232" i="1"/>
  <c r="F230" i="1"/>
  <c r="F237" i="1"/>
  <c r="L237" i="1" s="1"/>
  <c r="N237" i="1" s="1"/>
  <c r="F233" i="1"/>
  <c r="L233" i="1" s="1"/>
  <c r="N233" i="1" s="1"/>
  <c r="F231" i="1"/>
  <c r="L231" i="1" s="1"/>
  <c r="N231" i="1" s="1"/>
  <c r="F229" i="1"/>
  <c r="F318" i="1"/>
  <c r="L318" i="1" s="1"/>
  <c r="N318" i="1" s="1"/>
  <c r="F316" i="1"/>
  <c r="L316" i="1" s="1"/>
  <c r="N316" i="1" s="1"/>
  <c r="F310" i="1"/>
  <c r="L310" i="1" s="1"/>
  <c r="N310" i="1" s="1"/>
  <c r="F308" i="1"/>
  <c r="L308" i="1" s="1"/>
  <c r="N308" i="1" s="1"/>
  <c r="F317" i="1"/>
  <c r="L317" i="1" s="1"/>
  <c r="N317" i="1" s="1"/>
  <c r="F313" i="1"/>
  <c r="L313" i="1" s="1"/>
  <c r="N313" i="1" s="1"/>
  <c r="F311" i="1"/>
  <c r="F309" i="1"/>
  <c r="L309" i="1" s="1"/>
  <c r="N309" i="1" s="1"/>
  <c r="F307" i="1"/>
  <c r="L307" i="1" s="1"/>
  <c r="F178" i="1"/>
  <c r="L178" i="1" s="1"/>
  <c r="N178" i="1" s="1"/>
  <c r="F176" i="1"/>
  <c r="L176" i="1" s="1"/>
  <c r="N176" i="1" s="1"/>
  <c r="F168" i="1"/>
  <c r="L177" i="1"/>
  <c r="N177" i="1" s="1"/>
  <c r="F167" i="1"/>
  <c r="L167" i="1" s="1"/>
  <c r="F258" i="1"/>
  <c r="L258" i="1" s="1"/>
  <c r="N258" i="1" s="1"/>
  <c r="F256" i="1"/>
  <c r="L256" i="1" s="1"/>
  <c r="N256" i="1" s="1"/>
  <c r="F252" i="1"/>
  <c r="L252" i="1" s="1"/>
  <c r="F250" i="1"/>
  <c r="F248" i="1"/>
  <c r="L248" i="1" s="1"/>
  <c r="N248" i="1" s="1"/>
  <c r="L257" i="1"/>
  <c r="N257" i="1" s="1"/>
  <c r="F253" i="1"/>
  <c r="L253" i="1" s="1"/>
  <c r="F251" i="1"/>
  <c r="L251" i="1" s="1"/>
  <c r="F249" i="1"/>
  <c r="L249" i="1" s="1"/>
  <c r="N249" i="1" s="1"/>
  <c r="F247" i="1"/>
  <c r="F218" i="1"/>
  <c r="L218" i="1" s="1"/>
  <c r="N218" i="1" s="1"/>
  <c r="F216" i="1"/>
  <c r="L216" i="1" s="1"/>
  <c r="N216" i="1" s="1"/>
  <c r="L217" i="1"/>
  <c r="N217" i="1" s="1"/>
  <c r="F207" i="1"/>
  <c r="L207" i="1" s="1"/>
  <c r="F198" i="1"/>
  <c r="L198" i="1" s="1"/>
  <c r="N198" i="1" s="1"/>
  <c r="F196" i="1"/>
  <c r="L196" i="1" s="1"/>
  <c r="N196" i="1" s="1"/>
  <c r="F188" i="1"/>
  <c r="L188" i="1" s="1"/>
  <c r="N188" i="1" s="1"/>
  <c r="F197" i="1"/>
  <c r="L197" i="1" s="1"/>
  <c r="F187" i="1"/>
  <c r="L187" i="1" s="1"/>
  <c r="F298" i="1"/>
  <c r="L298" i="1" s="1"/>
  <c r="N298" i="1" s="1"/>
  <c r="F296" i="1"/>
  <c r="L296" i="1" s="1"/>
  <c r="N296" i="1" s="1"/>
  <c r="F288" i="1"/>
  <c r="L288" i="1" s="1"/>
  <c r="N91" i="1"/>
  <c r="N131" i="1"/>
  <c r="N128" i="1"/>
  <c r="N127" i="1"/>
  <c r="F276" i="1"/>
  <c r="L276" i="1" s="1"/>
  <c r="N276" i="1" s="1"/>
  <c r="F272" i="1"/>
  <c r="L272" i="1" s="1"/>
  <c r="F278" i="1"/>
  <c r="L278" i="1" s="1"/>
  <c r="N278" i="1" s="1"/>
  <c r="N409" i="1"/>
  <c r="L377" i="1"/>
  <c r="N377" i="1" s="1"/>
  <c r="N372" i="1"/>
  <c r="N369" i="1"/>
  <c r="N329" i="1"/>
  <c r="N332" i="1"/>
  <c r="N129" i="1"/>
  <c r="N132" i="1"/>
  <c r="F135" i="1"/>
  <c r="L135" i="1" s="1"/>
  <c r="N135" i="1" s="1"/>
  <c r="L277" i="1"/>
  <c r="N277" i="1" s="1"/>
  <c r="L376" i="1"/>
  <c r="N376" i="1" s="1"/>
  <c r="L338" i="1"/>
  <c r="N338" i="1" s="1"/>
  <c r="L337" i="1"/>
  <c r="N337" i="1" s="1"/>
  <c r="N413" i="1"/>
  <c r="L417" i="1"/>
  <c r="N417" i="1" s="1"/>
  <c r="L297" i="1"/>
  <c r="N297" i="1" s="1"/>
  <c r="L137" i="1"/>
  <c r="N137" i="1" s="1"/>
  <c r="N133" i="1"/>
  <c r="L398" i="1"/>
  <c r="N398" i="1" s="1"/>
  <c r="L396" i="1"/>
  <c r="N396" i="1" s="1"/>
  <c r="L416" i="1"/>
  <c r="L136" i="1"/>
  <c r="N136" i="1" s="1"/>
  <c r="N327" i="1"/>
  <c r="L336" i="1"/>
  <c r="N336" i="1" s="1"/>
  <c r="N458" i="1"/>
  <c r="N447" i="1"/>
  <c r="N456" i="1"/>
  <c r="N453" i="1"/>
  <c r="N452" i="1"/>
  <c r="L138" i="1"/>
  <c r="N138" i="1" s="1"/>
  <c r="F155" i="1"/>
  <c r="L155" i="1" s="1"/>
  <c r="N155" i="1" s="1"/>
  <c r="F175" i="1"/>
  <c r="L175" i="1" s="1"/>
  <c r="N175" i="1" s="1"/>
  <c r="F295" i="1"/>
  <c r="L295" i="1" s="1"/>
  <c r="N295" i="1" s="1"/>
  <c r="F335" i="1"/>
  <c r="L335" i="1" s="1"/>
  <c r="N335" i="1" s="1"/>
  <c r="F375" i="1"/>
  <c r="L375" i="1" s="1"/>
  <c r="N375" i="1" s="1"/>
  <c r="L378" i="1"/>
  <c r="N378" i="1" s="1"/>
  <c r="F415" i="1"/>
  <c r="L415" i="1" s="1"/>
  <c r="N415" i="1" s="1"/>
  <c r="L418" i="1"/>
  <c r="F455" i="1"/>
  <c r="L455" i="1" s="1"/>
  <c r="N455" i="1" s="1"/>
  <c r="F195" i="1"/>
  <c r="L195" i="1" s="1"/>
  <c r="N195" i="1" s="1"/>
  <c r="F315" i="1"/>
  <c r="L315" i="1" s="1"/>
  <c r="N315" i="1" s="1"/>
  <c r="L358" i="1"/>
  <c r="N358" i="1" s="1"/>
  <c r="F355" i="1"/>
  <c r="L355" i="1" s="1"/>
  <c r="N355" i="1" s="1"/>
  <c r="L356" i="1"/>
  <c r="N356" i="1" s="1"/>
  <c r="F395" i="1"/>
  <c r="L395" i="1" s="1"/>
  <c r="N395" i="1" s="1"/>
  <c r="F435" i="1"/>
  <c r="L435" i="1" s="1"/>
  <c r="N435" i="1" s="1"/>
  <c r="L436" i="1"/>
  <c r="N436" i="1" s="1"/>
  <c r="L438" i="1"/>
  <c r="N438" i="1" s="1"/>
  <c r="F215" i="1"/>
  <c r="L215" i="1" s="1"/>
  <c r="N215" i="1" s="1"/>
  <c r="F255" i="1"/>
  <c r="L255" i="1" s="1"/>
  <c r="N255" i="1" s="1"/>
  <c r="F235" i="1"/>
  <c r="L235" i="1" s="1"/>
  <c r="N235" i="1" s="1"/>
  <c r="F275" i="1"/>
  <c r="L275" i="1" s="1"/>
  <c r="N275" i="1" s="1"/>
  <c r="N389" i="1"/>
  <c r="N393" i="1"/>
  <c r="N388" i="1"/>
  <c r="N392" i="1"/>
  <c r="N387" i="1"/>
  <c r="N448" i="1"/>
  <c r="N349" i="1"/>
  <c r="N353" i="1"/>
  <c r="N348" i="1"/>
  <c r="N352" i="1"/>
  <c r="N347" i="1"/>
  <c r="N412" i="1"/>
  <c r="N408" i="1"/>
  <c r="N407" i="1"/>
  <c r="N432" i="1"/>
  <c r="N427" i="1"/>
  <c r="N429" i="1"/>
  <c r="N433" i="1"/>
  <c r="N428" i="1"/>
  <c r="N373" i="1"/>
  <c r="N368" i="1"/>
  <c r="N367" i="1"/>
  <c r="N333" i="1"/>
  <c r="N153" i="1" l="1"/>
  <c r="L39" i="1"/>
  <c r="V250" i="1"/>
  <c r="V230" i="1"/>
  <c r="N149" i="1"/>
  <c r="V310" i="1"/>
  <c r="V110" i="1"/>
  <c r="V150" i="1"/>
  <c r="V410" i="1"/>
  <c r="V350" i="1"/>
  <c r="V190" i="1"/>
  <c r="V390" i="1"/>
  <c r="V270" i="1"/>
  <c r="V210" i="1"/>
  <c r="V170" i="1"/>
  <c r="V330" i="1"/>
  <c r="V430" i="1"/>
  <c r="V450" i="1"/>
  <c r="V370" i="1"/>
  <c r="V290" i="1"/>
  <c r="V130" i="1"/>
  <c r="V70" i="1"/>
  <c r="V90" i="1"/>
  <c r="L232" i="1"/>
  <c r="N232" i="1" s="1"/>
  <c r="N197" i="1"/>
  <c r="N171" i="1"/>
  <c r="N169" i="1"/>
  <c r="N418" i="1"/>
  <c r="N416" i="1"/>
  <c r="N410" i="1"/>
  <c r="L311" i="1"/>
  <c r="N311" i="1" s="1"/>
  <c r="N253" i="1"/>
  <c r="N213" i="1"/>
  <c r="N173" i="1"/>
  <c r="L229" i="1"/>
  <c r="N229" i="1" s="1"/>
  <c r="N251" i="1"/>
  <c r="L250" i="1"/>
  <c r="N250" i="1" s="1"/>
  <c r="N167" i="1"/>
  <c r="L230" i="1"/>
  <c r="N230" i="1" s="1"/>
  <c r="L168" i="1"/>
  <c r="L247" i="1"/>
  <c r="N247" i="1" s="1"/>
  <c r="N290" i="1"/>
  <c r="N291" i="1"/>
  <c r="N152" i="1"/>
  <c r="N111" i="1"/>
  <c r="N293" i="1"/>
  <c r="N212" i="1"/>
  <c r="N292" i="1"/>
  <c r="N209" i="1"/>
  <c r="N71" i="1"/>
  <c r="M71" i="1"/>
  <c r="N272" i="1"/>
  <c r="N307" i="1"/>
  <c r="M72" i="1"/>
  <c r="N72" i="1"/>
  <c r="M73" i="1"/>
  <c r="N73" i="1"/>
  <c r="N187" i="1"/>
  <c r="N112" i="1"/>
  <c r="N89" i="1"/>
  <c r="L117" i="1"/>
  <c r="N117" i="1" s="1"/>
  <c r="N77" i="1"/>
  <c r="N93" i="1"/>
  <c r="L97" i="1"/>
  <c r="N97" i="1" s="1"/>
  <c r="L96" i="1"/>
  <c r="N96" i="1" s="1"/>
  <c r="L116" i="1"/>
  <c r="N116" i="1" s="1"/>
  <c r="N449" i="1"/>
  <c r="L118" i="1"/>
  <c r="N118" i="1" s="1"/>
  <c r="N107" i="1"/>
  <c r="N88" i="1"/>
  <c r="N87" i="1"/>
  <c r="N92" i="1"/>
  <c r="F115" i="1"/>
  <c r="L115" i="1" s="1"/>
  <c r="N115" i="1" s="1"/>
  <c r="L98" i="1"/>
  <c r="N98" i="1" s="1"/>
  <c r="F95" i="1"/>
  <c r="L95" i="1" s="1"/>
  <c r="N95" i="1" s="1"/>
  <c r="N108" i="1"/>
  <c r="G85" i="1"/>
  <c r="G406" i="1"/>
  <c r="G386" i="1"/>
  <c r="G346" i="1"/>
  <c r="G326" i="1"/>
  <c r="G226" i="1"/>
  <c r="G206" i="1"/>
  <c r="G446" i="1"/>
  <c r="G426" i="1"/>
  <c r="G366" i="1"/>
  <c r="G306" i="1"/>
  <c r="G286" i="1"/>
  <c r="G266" i="1"/>
  <c r="G246" i="1"/>
  <c r="G186" i="1"/>
  <c r="G385" i="1"/>
  <c r="G365" i="1"/>
  <c r="G305" i="1"/>
  <c r="G285" i="1"/>
  <c r="G265" i="1"/>
  <c r="G245" i="1"/>
  <c r="G445" i="1"/>
  <c r="G425" i="1"/>
  <c r="G205" i="1"/>
  <c r="G225" i="1"/>
  <c r="G325" i="1"/>
  <c r="G405" i="1"/>
  <c r="G345" i="1"/>
  <c r="G106" i="1"/>
  <c r="G126" i="1"/>
  <c r="G86" i="1"/>
  <c r="G166" i="1"/>
  <c r="G146" i="1"/>
  <c r="G65" i="1"/>
  <c r="G165" i="1"/>
  <c r="G145" i="1"/>
  <c r="G125" i="1"/>
  <c r="G185" i="1"/>
  <c r="G105" i="1"/>
  <c r="M39" i="1" l="1"/>
  <c r="O39" i="1"/>
  <c r="L38" i="1"/>
  <c r="L35" i="1"/>
  <c r="L36" i="1"/>
  <c r="L43" i="1"/>
  <c r="L37" i="1"/>
  <c r="L33" i="1"/>
  <c r="N168" i="1"/>
  <c r="L34" i="1"/>
  <c r="L44" i="1"/>
  <c r="L42" i="1"/>
  <c r="L146" i="1"/>
  <c r="N146" i="1" s="1"/>
  <c r="T146" i="1"/>
  <c r="S146" i="1"/>
  <c r="R146" i="1"/>
  <c r="Q146" i="1"/>
  <c r="U146" i="1"/>
  <c r="L225" i="1"/>
  <c r="N225" i="1" s="1"/>
  <c r="U225" i="1"/>
  <c r="T225" i="1"/>
  <c r="S225" i="1"/>
  <c r="R225" i="1"/>
  <c r="Q225" i="1"/>
  <c r="U365" i="1"/>
  <c r="T365" i="1"/>
  <c r="S365" i="1"/>
  <c r="R365" i="1"/>
  <c r="Q365" i="1"/>
  <c r="U426" i="1"/>
  <c r="T426" i="1"/>
  <c r="S426" i="1"/>
  <c r="R426" i="1"/>
  <c r="Q426" i="1"/>
  <c r="U85" i="1"/>
  <c r="T85" i="1"/>
  <c r="S85" i="1"/>
  <c r="R85" i="1"/>
  <c r="Q85" i="1"/>
  <c r="S446" i="1"/>
  <c r="R446" i="1"/>
  <c r="Q446" i="1"/>
  <c r="U446" i="1"/>
  <c r="T446" i="1"/>
  <c r="U206" i="1"/>
  <c r="T206" i="1"/>
  <c r="S206" i="1"/>
  <c r="R206" i="1"/>
  <c r="Q206" i="1"/>
  <c r="L185" i="1"/>
  <c r="N185" i="1" s="1"/>
  <c r="R185" i="1"/>
  <c r="U185" i="1"/>
  <c r="T185" i="1"/>
  <c r="S185" i="1"/>
  <c r="Q185" i="1"/>
  <c r="T226" i="1"/>
  <c r="S226" i="1"/>
  <c r="R226" i="1"/>
  <c r="U226" i="1"/>
  <c r="Q226" i="1"/>
  <c r="L125" i="1"/>
  <c r="N125" i="1" s="1"/>
  <c r="S125" i="1"/>
  <c r="R125" i="1"/>
  <c r="U125" i="1"/>
  <c r="T125" i="1"/>
  <c r="Q125" i="1"/>
  <c r="S266" i="1"/>
  <c r="R266" i="1"/>
  <c r="U266" i="1"/>
  <c r="T266" i="1"/>
  <c r="Q266" i="1"/>
  <c r="S326" i="1"/>
  <c r="R326" i="1"/>
  <c r="U326" i="1"/>
  <c r="T326" i="1"/>
  <c r="Q326" i="1"/>
  <c r="L205" i="1"/>
  <c r="N205" i="1" s="1"/>
  <c r="U205" i="1"/>
  <c r="T205" i="1"/>
  <c r="S205" i="1"/>
  <c r="R205" i="1"/>
  <c r="Q205" i="1"/>
  <c r="R425" i="1"/>
  <c r="U425" i="1"/>
  <c r="T425" i="1"/>
  <c r="S425" i="1"/>
  <c r="Q425" i="1"/>
  <c r="U246" i="1"/>
  <c r="T246" i="1"/>
  <c r="S246" i="1"/>
  <c r="R246" i="1"/>
  <c r="Q246" i="1"/>
  <c r="L145" i="1"/>
  <c r="N145" i="1" s="1"/>
  <c r="U145" i="1"/>
  <c r="T145" i="1"/>
  <c r="S145" i="1"/>
  <c r="R145" i="1"/>
  <c r="Q145" i="1"/>
  <c r="R286" i="1"/>
  <c r="U286" i="1"/>
  <c r="T286" i="1"/>
  <c r="S286" i="1"/>
  <c r="Q286" i="1"/>
  <c r="U166" i="1"/>
  <c r="T166" i="1"/>
  <c r="S166" i="1"/>
  <c r="R166" i="1"/>
  <c r="Q166" i="1"/>
  <c r="S105" i="1"/>
  <c r="R105" i="1"/>
  <c r="U105" i="1"/>
  <c r="T105" i="1"/>
  <c r="Q105" i="1"/>
  <c r="R86" i="1"/>
  <c r="U86" i="1"/>
  <c r="T86" i="1"/>
  <c r="S86" i="1"/>
  <c r="Q86" i="1"/>
  <c r="U126" i="1"/>
  <c r="T126" i="1"/>
  <c r="S126" i="1"/>
  <c r="R126" i="1"/>
  <c r="Q126" i="1"/>
  <c r="U106" i="1"/>
  <c r="T106" i="1"/>
  <c r="S106" i="1"/>
  <c r="R106" i="1"/>
  <c r="Q106" i="1"/>
  <c r="U285" i="1"/>
  <c r="T285" i="1"/>
  <c r="S285" i="1"/>
  <c r="R285" i="1"/>
  <c r="Q285" i="1"/>
  <c r="U385" i="1"/>
  <c r="T385" i="1"/>
  <c r="S385" i="1"/>
  <c r="R385" i="1"/>
  <c r="Q385" i="1"/>
  <c r="U186" i="1"/>
  <c r="T186" i="1"/>
  <c r="S186" i="1"/>
  <c r="R186" i="1"/>
  <c r="Q186" i="1"/>
  <c r="U445" i="1"/>
  <c r="S445" i="1"/>
  <c r="R445" i="1"/>
  <c r="T445" i="1"/>
  <c r="Q445" i="1"/>
  <c r="L245" i="1"/>
  <c r="N245" i="1" s="1"/>
  <c r="S245" i="1"/>
  <c r="R245" i="1"/>
  <c r="U245" i="1"/>
  <c r="T245" i="1"/>
  <c r="Q245" i="1"/>
  <c r="S345" i="1"/>
  <c r="R345" i="1"/>
  <c r="U345" i="1"/>
  <c r="T345" i="1"/>
  <c r="Q345" i="1"/>
  <c r="L265" i="1"/>
  <c r="N265" i="1" s="1"/>
  <c r="U265" i="1"/>
  <c r="T265" i="1"/>
  <c r="S265" i="1"/>
  <c r="R265" i="1"/>
  <c r="Q265" i="1"/>
  <c r="U346" i="1"/>
  <c r="T346" i="1"/>
  <c r="R346" i="1"/>
  <c r="S346" i="1"/>
  <c r="Q346" i="1"/>
  <c r="L165" i="1"/>
  <c r="N165" i="1" s="1"/>
  <c r="U165" i="1"/>
  <c r="T165" i="1"/>
  <c r="S165" i="1"/>
  <c r="R165" i="1"/>
  <c r="Q165" i="1"/>
  <c r="U405" i="1"/>
  <c r="T405" i="1"/>
  <c r="S405" i="1"/>
  <c r="R405" i="1"/>
  <c r="Q405" i="1"/>
  <c r="U306" i="1"/>
  <c r="T306" i="1"/>
  <c r="S306" i="1"/>
  <c r="R306" i="1"/>
  <c r="Q306" i="1"/>
  <c r="R386" i="1"/>
  <c r="T386" i="1"/>
  <c r="S386" i="1"/>
  <c r="U386" i="1"/>
  <c r="Q386" i="1"/>
  <c r="U325" i="1"/>
  <c r="T325" i="1"/>
  <c r="S325" i="1"/>
  <c r="R325" i="1"/>
  <c r="Q325" i="1"/>
  <c r="S305" i="1"/>
  <c r="R305" i="1"/>
  <c r="U305" i="1"/>
  <c r="T305" i="1"/>
  <c r="Q305" i="1"/>
  <c r="Q366" i="1"/>
  <c r="S366" i="1"/>
  <c r="R366" i="1"/>
  <c r="U366" i="1"/>
  <c r="T366" i="1"/>
  <c r="R406" i="1"/>
  <c r="Q406" i="1"/>
  <c r="T406" i="1"/>
  <c r="S406" i="1"/>
  <c r="U406" i="1"/>
  <c r="L86" i="1"/>
  <c r="N86" i="1" s="1"/>
  <c r="U65" i="1"/>
  <c r="T65" i="1"/>
  <c r="S65" i="1"/>
  <c r="R65" i="1"/>
  <c r="Q65" i="1"/>
  <c r="L405" i="1"/>
  <c r="L425" i="1"/>
  <c r="N425" i="1" s="1"/>
  <c r="L285" i="1"/>
  <c r="L186" i="1"/>
  <c r="N186" i="1" s="1"/>
  <c r="L306" i="1"/>
  <c r="N306" i="1" s="1"/>
  <c r="L206" i="1"/>
  <c r="N206" i="1" s="1"/>
  <c r="L386" i="1"/>
  <c r="N386" i="1" s="1"/>
  <c r="L65" i="1"/>
  <c r="N65" i="1" s="1"/>
  <c r="L126" i="1"/>
  <c r="N126" i="1" s="1"/>
  <c r="L325" i="1"/>
  <c r="N325" i="1" s="1"/>
  <c r="L445" i="1"/>
  <c r="N445" i="1" s="1"/>
  <c r="L305" i="1"/>
  <c r="N305" i="1" s="1"/>
  <c r="L246" i="1"/>
  <c r="N246" i="1" s="1"/>
  <c r="L366" i="1"/>
  <c r="N366" i="1" s="1"/>
  <c r="L226" i="1"/>
  <c r="N226" i="1" s="1"/>
  <c r="L406" i="1"/>
  <c r="N406" i="1" s="1"/>
  <c r="L365" i="1"/>
  <c r="N365" i="1" s="1"/>
  <c r="L266" i="1"/>
  <c r="N266" i="1" s="1"/>
  <c r="L426" i="1"/>
  <c r="N426" i="1" s="1"/>
  <c r="L326" i="1"/>
  <c r="N326" i="1" s="1"/>
  <c r="L85" i="1"/>
  <c r="N85" i="1" s="1"/>
  <c r="L166" i="1"/>
  <c r="L345" i="1"/>
  <c r="N345" i="1" s="1"/>
  <c r="L385" i="1"/>
  <c r="N385" i="1" s="1"/>
  <c r="L286" i="1"/>
  <c r="N286" i="1" s="1"/>
  <c r="L446" i="1"/>
  <c r="N446" i="1" s="1"/>
  <c r="L346" i="1"/>
  <c r="N346" i="1" s="1"/>
  <c r="N252" i="1"/>
  <c r="S39" i="1"/>
  <c r="N172" i="1"/>
  <c r="N113" i="1"/>
  <c r="N110" i="1"/>
  <c r="N109" i="1"/>
  <c r="N90" i="1"/>
  <c r="N78" i="1"/>
  <c r="N76" i="1"/>
  <c r="L106" i="1"/>
  <c r="N106" i="1" s="1"/>
  <c r="L105" i="1"/>
  <c r="N105" i="1" s="1"/>
  <c r="N69" i="1"/>
  <c r="N70" i="1"/>
  <c r="N43" i="1" l="1"/>
  <c r="M43" i="1"/>
  <c r="O43" i="1"/>
  <c r="O44" i="1"/>
  <c r="M44" i="1"/>
  <c r="O37" i="1"/>
  <c r="M37" i="1"/>
  <c r="M38" i="1"/>
  <c r="O38" i="1"/>
  <c r="S34" i="1"/>
  <c r="M34" i="1"/>
  <c r="O34" i="1"/>
  <c r="M36" i="1"/>
  <c r="O36" i="1"/>
  <c r="N285" i="1"/>
  <c r="L31" i="1"/>
  <c r="O42" i="1"/>
  <c r="M42" i="1"/>
  <c r="O33" i="1"/>
  <c r="M33" i="1"/>
  <c r="S35" i="1"/>
  <c r="O35" i="1"/>
  <c r="M35" i="1"/>
  <c r="N35" i="1"/>
  <c r="V366" i="1"/>
  <c r="V446" i="1"/>
  <c r="V245" i="1"/>
  <c r="V306" i="1"/>
  <c r="V346" i="1"/>
  <c r="V385" i="1"/>
  <c r="V145" i="1"/>
  <c r="V205" i="1"/>
  <c r="V125" i="1"/>
  <c r="V426" i="1"/>
  <c r="V305" i="1"/>
  <c r="V165" i="1"/>
  <c r="V225" i="1"/>
  <c r="V206" i="1"/>
  <c r="V146" i="1"/>
  <c r="V386" i="1"/>
  <c r="V345" i="1"/>
  <c r="V186" i="1"/>
  <c r="V425" i="1"/>
  <c r="V266" i="1"/>
  <c r="V185" i="1"/>
  <c r="V265" i="1"/>
  <c r="V365" i="1"/>
  <c r="V325" i="1"/>
  <c r="V445" i="1"/>
  <c r="V166" i="1"/>
  <c r="V246" i="1"/>
  <c r="V326" i="1"/>
  <c r="V226" i="1"/>
  <c r="V126" i="1"/>
  <c r="V105" i="1"/>
  <c r="V406" i="1"/>
  <c r="V106" i="1"/>
  <c r="V286" i="1"/>
  <c r="V405" i="1"/>
  <c r="V285" i="1"/>
  <c r="V85" i="1"/>
  <c r="V86" i="1"/>
  <c r="V65" i="1"/>
  <c r="S38" i="1"/>
  <c r="S33" i="1"/>
  <c r="S37" i="1"/>
  <c r="S36" i="1"/>
  <c r="N33" i="1"/>
  <c r="N44" i="1"/>
  <c r="N34" i="1"/>
  <c r="N166" i="1"/>
  <c r="L32" i="1"/>
  <c r="N405" i="1"/>
  <c r="N37" i="1"/>
  <c r="M271" i="1"/>
  <c r="N36" i="1"/>
  <c r="N38" i="1"/>
  <c r="N39" i="1"/>
  <c r="N66" i="1"/>
  <c r="T39" i="1" l="1"/>
  <c r="T40" i="1" s="1"/>
  <c r="U40" i="1" s="1"/>
  <c r="M32" i="1"/>
  <c r="O32" i="1"/>
  <c r="O31" i="1"/>
  <c r="M31" i="1"/>
  <c r="S31" i="1"/>
  <c r="N32" i="1"/>
  <c r="S32" i="1"/>
  <c r="M131" i="1"/>
  <c r="M331" i="1"/>
  <c r="M231" i="1"/>
  <c r="M291" i="1"/>
  <c r="M151" i="1"/>
  <c r="M191" i="1"/>
  <c r="M411" i="1"/>
  <c r="M351" i="1"/>
  <c r="M631" i="1"/>
  <c r="M491" i="1"/>
  <c r="M91" i="1"/>
  <c r="M391" i="1"/>
  <c r="M531" i="1"/>
  <c r="M571" i="1"/>
  <c r="M551" i="1"/>
  <c r="M371" i="1"/>
  <c r="M591" i="1"/>
  <c r="M111" i="1"/>
  <c r="M211" i="1"/>
  <c r="M611" i="1"/>
  <c r="M311" i="1"/>
  <c r="M451" i="1"/>
  <c r="M171" i="1"/>
  <c r="M251" i="1"/>
  <c r="M511" i="1"/>
  <c r="M431" i="1"/>
  <c r="M471" i="1"/>
  <c r="N42" i="1"/>
  <c r="N31" i="1" l="1"/>
  <c r="G261" i="1"/>
  <c r="G301" i="1"/>
  <c r="G321" i="1"/>
  <c r="G201" i="1"/>
  <c r="G241" i="1"/>
  <c r="G181" i="1"/>
  <c r="G141" i="1"/>
  <c r="G281" i="1"/>
  <c r="G221" i="1"/>
  <c r="Q32" i="1"/>
  <c r="Q33" i="1" s="1"/>
  <c r="N147" i="1" l="1"/>
  <c r="N328" i="1"/>
  <c r="N268" i="1"/>
  <c r="G61" i="1"/>
  <c r="N207" i="1" l="1"/>
  <c r="N208" i="1"/>
  <c r="N287" i="1"/>
  <c r="N267" i="1"/>
  <c r="K629" i="1"/>
  <c r="K529" i="1"/>
  <c r="K309" i="1"/>
  <c r="K289" i="1"/>
  <c r="K489" i="1"/>
  <c r="K429" i="1"/>
  <c r="K389" i="1"/>
  <c r="K189" i="1"/>
  <c r="K469" i="1"/>
  <c r="K269" i="1"/>
  <c r="K409" i="1"/>
  <c r="K329" i="1"/>
  <c r="K549" i="1"/>
  <c r="K209" i="1"/>
  <c r="K349" i="1"/>
  <c r="K509" i="1"/>
  <c r="K149" i="1"/>
  <c r="K569" i="1"/>
  <c r="K109" i="1"/>
  <c r="K589" i="1"/>
  <c r="K129" i="1"/>
  <c r="K449" i="1"/>
  <c r="K169" i="1"/>
  <c r="K609" i="1"/>
  <c r="K249" i="1"/>
  <c r="K229" i="1"/>
  <c r="K369" i="1"/>
  <c r="K533" i="1"/>
  <c r="K213" i="1"/>
  <c r="K93" i="1"/>
  <c r="K473" i="1"/>
  <c r="K433" i="1"/>
  <c r="K413" i="1"/>
  <c r="K633" i="1"/>
  <c r="K173" i="1"/>
  <c r="K153" i="1"/>
  <c r="K593" i="1"/>
  <c r="K393" i="1"/>
  <c r="K373" i="1"/>
  <c r="K293" i="1"/>
  <c r="K193" i="1"/>
  <c r="K453" i="1"/>
  <c r="K273" i="1"/>
  <c r="K113" i="1"/>
  <c r="K133" i="1"/>
  <c r="K613" i="1"/>
  <c r="K333" i="1"/>
  <c r="K253" i="1"/>
  <c r="K313" i="1"/>
  <c r="K233" i="1"/>
  <c r="K353" i="1"/>
  <c r="K493" i="1"/>
  <c r="K553" i="1"/>
  <c r="K573" i="1"/>
  <c r="K637" i="1"/>
  <c r="K377" i="1"/>
  <c r="K137" i="1"/>
  <c r="K297" i="1"/>
  <c r="K557" i="1"/>
  <c r="K217" i="1"/>
  <c r="K157" i="1"/>
  <c r="K337" i="1"/>
  <c r="K537" i="1"/>
  <c r="K237" i="1"/>
  <c r="K97" i="1"/>
  <c r="K417" i="1"/>
  <c r="K617" i="1"/>
  <c r="K277" i="1"/>
  <c r="K177" i="1"/>
  <c r="K457" i="1"/>
  <c r="K597" i="1"/>
  <c r="K397" i="1"/>
  <c r="K197" i="1"/>
  <c r="K117" i="1"/>
  <c r="K517" i="1"/>
  <c r="K577" i="1"/>
  <c r="K357" i="1"/>
  <c r="K257" i="1"/>
  <c r="K317" i="1"/>
  <c r="K497" i="1"/>
  <c r="K477" i="1"/>
  <c r="K437" i="1"/>
  <c r="K546" i="1"/>
  <c r="K106" i="1"/>
  <c r="K186" i="1"/>
  <c r="K606" i="1"/>
  <c r="K306" i="1"/>
  <c r="K386" i="1"/>
  <c r="K506" i="1"/>
  <c r="K406" i="1"/>
  <c r="K226" i="1"/>
  <c r="K486" i="1"/>
  <c r="K206" i="1"/>
  <c r="K126" i="1"/>
  <c r="K266" i="1"/>
  <c r="K566" i="1"/>
  <c r="K346" i="1"/>
  <c r="K286" i="1"/>
  <c r="K426" i="1"/>
  <c r="K466" i="1"/>
  <c r="K446" i="1"/>
  <c r="K626" i="1"/>
  <c r="K366" i="1"/>
  <c r="K526" i="1"/>
  <c r="K86" i="1"/>
  <c r="K586" i="1"/>
  <c r="K166" i="1"/>
  <c r="K146" i="1"/>
  <c r="K326" i="1"/>
  <c r="K246" i="1"/>
  <c r="K610" i="1"/>
  <c r="K450" i="1"/>
  <c r="K270" i="1"/>
  <c r="K390" i="1"/>
  <c r="K510" i="1"/>
  <c r="K330" i="1"/>
  <c r="K190" i="1"/>
  <c r="K230" i="1"/>
  <c r="K550" i="1"/>
  <c r="K110" i="1"/>
  <c r="K310" i="1"/>
  <c r="K530" i="1"/>
  <c r="K210" i="1"/>
  <c r="K150" i="1"/>
  <c r="K490" i="1"/>
  <c r="K250" i="1"/>
  <c r="K130" i="1"/>
  <c r="K470" i="1"/>
  <c r="K350" i="1"/>
  <c r="K630" i="1"/>
  <c r="K370" i="1"/>
  <c r="K170" i="1"/>
  <c r="K430" i="1"/>
  <c r="K290" i="1"/>
  <c r="K410" i="1"/>
  <c r="K570" i="1"/>
  <c r="K590" i="1"/>
  <c r="K496" i="1"/>
  <c r="K96" i="1"/>
  <c r="K436" i="1"/>
  <c r="K476" i="1"/>
  <c r="K416" i="1"/>
  <c r="K356" i="1"/>
  <c r="K556" i="1"/>
  <c r="K516" i="1"/>
  <c r="K316" i="1"/>
  <c r="K156" i="1"/>
  <c r="K596" i="1"/>
  <c r="K276" i="1"/>
  <c r="K216" i="1"/>
  <c r="K256" i="1"/>
  <c r="K376" i="1"/>
  <c r="K336" i="1"/>
  <c r="K636" i="1"/>
  <c r="K196" i="1"/>
  <c r="K176" i="1"/>
  <c r="K296" i="1"/>
  <c r="K536" i="1"/>
  <c r="K396" i="1"/>
  <c r="K456" i="1"/>
  <c r="K236" i="1"/>
  <c r="K576" i="1"/>
  <c r="K616" i="1"/>
  <c r="K116" i="1"/>
  <c r="K136" i="1"/>
  <c r="K465" i="1"/>
  <c r="K205" i="1"/>
  <c r="K125" i="1"/>
  <c r="K425" i="1"/>
  <c r="K585" i="1"/>
  <c r="K245" i="1"/>
  <c r="K445" i="1"/>
  <c r="K365" i="1"/>
  <c r="K625" i="1"/>
  <c r="K345" i="1"/>
  <c r="K285" i="1"/>
  <c r="K505" i="1"/>
  <c r="K165" i="1"/>
  <c r="K225" i="1"/>
  <c r="K265" i="1"/>
  <c r="K525" i="1"/>
  <c r="K605" i="1"/>
  <c r="K545" i="1"/>
  <c r="K405" i="1"/>
  <c r="K145" i="1"/>
  <c r="K485" i="1"/>
  <c r="K185" i="1"/>
  <c r="K565" i="1"/>
  <c r="K305" i="1"/>
  <c r="K385" i="1"/>
  <c r="K105" i="1"/>
  <c r="K85" i="1"/>
  <c r="K325" i="1"/>
  <c r="K592" i="1"/>
  <c r="K112" i="1"/>
  <c r="K152" i="1"/>
  <c r="K572" i="1"/>
  <c r="K372" i="1"/>
  <c r="K452" i="1"/>
  <c r="K492" i="1"/>
  <c r="K632" i="1"/>
  <c r="K212" i="1"/>
  <c r="K352" i="1"/>
  <c r="K472" i="1"/>
  <c r="K192" i="1"/>
  <c r="K312" i="1"/>
  <c r="K232" i="1"/>
  <c r="K532" i="1"/>
  <c r="K412" i="1"/>
  <c r="K512" i="1"/>
  <c r="K612" i="1"/>
  <c r="K252" i="1"/>
  <c r="K332" i="1"/>
  <c r="K432" i="1"/>
  <c r="K392" i="1"/>
  <c r="K552" i="1"/>
  <c r="K172" i="1"/>
  <c r="K132" i="1"/>
  <c r="K272" i="1"/>
  <c r="K578" i="1"/>
  <c r="K298" i="1"/>
  <c r="K238" i="1"/>
  <c r="K378" i="1"/>
  <c r="K618" i="1"/>
  <c r="K218" i="1"/>
  <c r="K438" i="1"/>
  <c r="K198" i="1"/>
  <c r="K558" i="1"/>
  <c r="K118" i="1"/>
  <c r="K338" i="1"/>
  <c r="K498" i="1"/>
  <c r="K158" i="1"/>
  <c r="K278" i="1"/>
  <c r="K598" i="1"/>
  <c r="K98" i="1"/>
  <c r="K398" i="1"/>
  <c r="K518" i="1"/>
  <c r="K178" i="1"/>
  <c r="K458" i="1"/>
  <c r="K138" i="1"/>
  <c r="K418" i="1"/>
  <c r="K478" i="1"/>
  <c r="K638" i="1"/>
  <c r="K358" i="1"/>
  <c r="K318" i="1"/>
  <c r="K538" i="1"/>
  <c r="K258" i="1"/>
  <c r="K547" i="1"/>
  <c r="K247" i="1"/>
  <c r="K387" i="1"/>
  <c r="K527" i="1"/>
  <c r="K147" i="1"/>
  <c r="K227" i="1"/>
  <c r="K467" i="1"/>
  <c r="K587" i="1"/>
  <c r="K107" i="1"/>
  <c r="K327" i="1"/>
  <c r="K487" i="1"/>
  <c r="K307" i="1"/>
  <c r="K447" i="1"/>
  <c r="K167" i="1"/>
  <c r="K207" i="1"/>
  <c r="K267" i="1"/>
  <c r="K407" i="1"/>
  <c r="K567" i="1"/>
  <c r="K347" i="1"/>
  <c r="K287" i="1"/>
  <c r="K187" i="1"/>
  <c r="K607" i="1"/>
  <c r="K427" i="1"/>
  <c r="K627" i="1"/>
  <c r="K507" i="1"/>
  <c r="K367" i="1"/>
  <c r="K127" i="1"/>
  <c r="K608" i="1"/>
  <c r="K268" i="1"/>
  <c r="K348" i="1"/>
  <c r="K328" i="1"/>
  <c r="K168" i="1"/>
  <c r="K628" i="1"/>
  <c r="K128" i="1"/>
  <c r="K468" i="1"/>
  <c r="K368" i="1"/>
  <c r="K448" i="1"/>
  <c r="K528" i="1"/>
  <c r="K408" i="1"/>
  <c r="K388" i="1"/>
  <c r="K208" i="1"/>
  <c r="K568" i="1"/>
  <c r="K248" i="1"/>
  <c r="K488" i="1"/>
  <c r="K148" i="1"/>
  <c r="K288" i="1"/>
  <c r="K228" i="1"/>
  <c r="K108" i="1"/>
  <c r="K548" i="1"/>
  <c r="K428" i="1"/>
  <c r="K308" i="1"/>
  <c r="K188" i="1"/>
  <c r="K588" i="1"/>
  <c r="M309" i="1"/>
  <c r="M406" i="1"/>
  <c r="M552" i="1"/>
  <c r="K67" i="1"/>
  <c r="K76" i="1"/>
  <c r="M76" i="1" s="1"/>
  <c r="M210" i="1"/>
  <c r="M593" i="1"/>
  <c r="M513" i="1"/>
  <c r="M85" i="1"/>
  <c r="M176" i="1"/>
  <c r="M577" i="1"/>
  <c r="M478" i="1"/>
  <c r="K70" i="1"/>
  <c r="M70" i="1" s="1"/>
  <c r="K66" i="1"/>
  <c r="M66" i="1" s="1"/>
  <c r="K69" i="1"/>
  <c r="M69" i="1" s="1"/>
  <c r="K65" i="1"/>
  <c r="M65" i="1" s="1"/>
  <c r="K78" i="1"/>
  <c r="M78" i="1" s="1"/>
  <c r="K77" i="1"/>
  <c r="M77" i="1" s="1"/>
  <c r="K68" i="1"/>
  <c r="M268" i="1" l="1"/>
  <c r="N288" i="1"/>
  <c r="N68" i="1"/>
  <c r="M68" i="1"/>
  <c r="M67" i="1"/>
  <c r="M173" i="1"/>
  <c r="M573" i="1"/>
  <c r="M153" i="1"/>
  <c r="M133" i="1"/>
  <c r="M250" i="1"/>
  <c r="M392" i="1"/>
  <c r="M332" i="1"/>
  <c r="M212" i="1"/>
  <c r="M553" i="1"/>
  <c r="M393" i="1"/>
  <c r="M293" i="1"/>
  <c r="M353" i="1"/>
  <c r="M550" i="1"/>
  <c r="M350" i="1"/>
  <c r="M450" i="1"/>
  <c r="M412" i="1"/>
  <c r="M172" i="1"/>
  <c r="M432" i="1"/>
  <c r="M105" i="1"/>
  <c r="M485" i="1"/>
  <c r="M345" i="1"/>
  <c r="M605" i="1"/>
  <c r="M325" i="1"/>
  <c r="M465" i="1"/>
  <c r="M265" i="1"/>
  <c r="M292" i="1"/>
  <c r="M232" i="1"/>
  <c r="M452" i="1"/>
  <c r="M352" i="1"/>
  <c r="M252" i="1"/>
  <c r="M612" i="1"/>
  <c r="M238" i="1"/>
  <c r="M558" i="1"/>
  <c r="M296" i="1"/>
  <c r="M276" i="1"/>
  <c r="M636" i="1"/>
  <c r="M278" i="1"/>
  <c r="M298" i="1"/>
  <c r="M378" i="1"/>
  <c r="M598" i="1"/>
  <c r="M317" i="1"/>
  <c r="M196" i="1"/>
  <c r="M486" i="1"/>
  <c r="M286" i="1"/>
  <c r="M626" i="1"/>
  <c r="M226" i="1"/>
  <c r="M466" i="1"/>
  <c r="M326" i="1"/>
  <c r="M106" i="1"/>
  <c r="M426" i="1"/>
  <c r="M166" i="1"/>
  <c r="M206" i="1"/>
  <c r="M346" i="1"/>
  <c r="M186" i="1"/>
  <c r="M506" i="1"/>
  <c r="M169" i="1"/>
  <c r="M138" i="1"/>
  <c r="M218" i="1"/>
  <c r="M618" i="1"/>
  <c r="M638" i="1"/>
  <c r="M256" i="1"/>
  <c r="M456" i="1"/>
  <c r="M596" i="1"/>
  <c r="M205" i="1"/>
  <c r="M405" i="1"/>
  <c r="M525" i="1"/>
  <c r="M565" i="1"/>
  <c r="M385" i="1"/>
  <c r="M425" i="1"/>
  <c r="M429" i="1"/>
  <c r="M249" i="1"/>
  <c r="M609" i="1"/>
  <c r="M557" i="1"/>
  <c r="M570" i="1"/>
  <c r="M530" i="1"/>
  <c r="M109" i="1"/>
  <c r="M569" i="1"/>
  <c r="M509" i="1"/>
  <c r="M497" i="1"/>
  <c r="M470" i="1"/>
  <c r="M517" i="1"/>
  <c r="M436" i="1"/>
  <c r="M216" i="1"/>
  <c r="M230" i="1"/>
  <c r="M270" i="1"/>
  <c r="M170" i="1"/>
  <c r="M410" i="1"/>
  <c r="M489" i="1"/>
  <c r="M469" i="1"/>
  <c r="M269" i="1"/>
  <c r="M189" i="1"/>
  <c r="M277" i="1"/>
  <c r="M496" i="1"/>
  <c r="M258" i="1"/>
  <c r="M338" i="1"/>
  <c r="M178" i="1"/>
  <c r="M97" i="1"/>
  <c r="M257" i="1"/>
  <c r="M297" i="1"/>
  <c r="M157" i="1"/>
  <c r="M156" i="1"/>
  <c r="M416" i="1"/>
  <c r="M536" i="1"/>
  <c r="M576" i="1"/>
  <c r="M305" i="1"/>
  <c r="M125" i="1"/>
  <c r="M585" i="1"/>
  <c r="M413" i="1"/>
  <c r="M233" i="1"/>
  <c r="M113" i="1"/>
  <c r="M613" i="1"/>
  <c r="M370" i="1"/>
  <c r="M110" i="1"/>
  <c r="M330" i="1"/>
  <c r="M150" i="1"/>
  <c r="M512" i="1"/>
  <c r="M152" i="1"/>
  <c r="M472" i="1"/>
  <c r="M146" i="1"/>
  <c r="M606" i="1"/>
  <c r="M546" i="1"/>
  <c r="M566" i="1"/>
  <c r="M129" i="1"/>
  <c r="M589" i="1"/>
  <c r="M149" i="1"/>
  <c r="M389" i="1"/>
  <c r="M477" i="1"/>
  <c r="M137" i="1"/>
  <c r="M458" i="1"/>
  <c r="M158" i="1"/>
  <c r="M538" i="1"/>
  <c r="M318" i="1"/>
  <c r="M457" i="1"/>
  <c r="M397" i="1"/>
  <c r="M437" i="1"/>
  <c r="M556" i="1"/>
  <c r="M356" i="1"/>
  <c r="M396" i="1"/>
  <c r="M616" i="1"/>
  <c r="M365" i="1"/>
  <c r="M245" i="1"/>
  <c r="M505" i="1"/>
  <c r="M253" i="1"/>
  <c r="M493" i="1"/>
  <c r="M313" i="1"/>
  <c r="M290" i="1"/>
  <c r="M130" i="1"/>
  <c r="M190" i="1"/>
  <c r="M610" i="1"/>
  <c r="M532" i="1"/>
  <c r="M632" i="1"/>
  <c r="M272" i="1"/>
  <c r="M246" i="1"/>
  <c r="M126" i="1"/>
  <c r="M306" i="1"/>
  <c r="M229" i="1"/>
  <c r="M329" i="1"/>
  <c r="M209" i="1"/>
  <c r="M529" i="1"/>
  <c r="M217" i="1"/>
  <c r="M337" i="1"/>
  <c r="M398" i="1"/>
  <c r="M118" i="1"/>
  <c r="M98" i="1"/>
  <c r="M518" i="1"/>
  <c r="M357" i="1"/>
  <c r="M177" i="1"/>
  <c r="M377" i="1"/>
  <c r="M96" i="1"/>
  <c r="M316" i="1"/>
  <c r="M516" i="1"/>
  <c r="M476" i="1"/>
  <c r="M225" i="1"/>
  <c r="M545" i="1"/>
  <c r="M165" i="1"/>
  <c r="M333" i="1"/>
  <c r="M533" i="1"/>
  <c r="M633" i="1"/>
  <c r="M373" i="1"/>
  <c r="M390" i="1"/>
  <c r="M310" i="1"/>
  <c r="M590" i="1"/>
  <c r="M572" i="1"/>
  <c r="M312" i="1"/>
  <c r="M92" i="1"/>
  <c r="M266" i="1"/>
  <c r="M86" i="1"/>
  <c r="M526" i="1"/>
  <c r="M446" i="1"/>
  <c r="M89" i="1"/>
  <c r="M549" i="1"/>
  <c r="M629" i="1"/>
  <c r="M617" i="1"/>
  <c r="M197" i="1"/>
  <c r="M578" i="1"/>
  <c r="M498" i="1"/>
  <c r="M198" i="1"/>
  <c r="M438" i="1"/>
  <c r="M117" i="1"/>
  <c r="M537" i="1"/>
  <c r="M597" i="1"/>
  <c r="M376" i="1"/>
  <c r="M336" i="1"/>
  <c r="M136" i="1"/>
  <c r="M625" i="1"/>
  <c r="M145" i="1"/>
  <c r="M445" i="1"/>
  <c r="M213" i="1"/>
  <c r="M93" i="1"/>
  <c r="M453" i="1"/>
  <c r="M433" i="1"/>
  <c r="M430" i="1"/>
  <c r="M630" i="1"/>
  <c r="M90" i="1"/>
  <c r="M592" i="1"/>
  <c r="M192" i="1"/>
  <c r="M132" i="1"/>
  <c r="M112" i="1"/>
  <c r="M386" i="1"/>
  <c r="M586" i="1"/>
  <c r="M366" i="1"/>
  <c r="M289" i="1"/>
  <c r="M369" i="1"/>
  <c r="M409" i="1"/>
  <c r="M358" i="1"/>
  <c r="M418" i="1"/>
  <c r="M237" i="1"/>
  <c r="M637" i="1"/>
  <c r="M417" i="1"/>
  <c r="M236" i="1"/>
  <c r="M116" i="1"/>
  <c r="M285" i="1"/>
  <c r="M185" i="1"/>
  <c r="M273" i="1"/>
  <c r="M473" i="1"/>
  <c r="M193" i="1"/>
  <c r="M490" i="1"/>
  <c r="M510" i="1"/>
  <c r="M372" i="1"/>
  <c r="M492" i="1"/>
  <c r="M449" i="1"/>
  <c r="M349" i="1"/>
  <c r="M388" i="1" l="1"/>
  <c r="M228" i="1"/>
  <c r="M628" i="1"/>
  <c r="M248" i="1"/>
  <c r="M448" i="1"/>
  <c r="M428" i="1"/>
  <c r="M568" i="1"/>
  <c r="M168" i="1"/>
  <c r="M368" i="1"/>
  <c r="M208" i="1"/>
  <c r="N45" i="1"/>
  <c r="R32" i="1" s="1"/>
  <c r="R33" i="1" s="1"/>
  <c r="M227" i="1"/>
  <c r="M367" i="1"/>
  <c r="M627" i="1"/>
  <c r="M467" i="1"/>
  <c r="M587" i="1"/>
  <c r="M327" i="1"/>
  <c r="M547" i="1"/>
  <c r="M567" i="1"/>
  <c r="M287" i="1"/>
  <c r="M267" i="1"/>
  <c r="M147" i="1"/>
  <c r="M507" i="1"/>
  <c r="M607" i="1"/>
  <c r="M187" i="1"/>
  <c r="M407" i="1"/>
  <c r="M107" i="1"/>
  <c r="M127" i="1"/>
  <c r="M87" i="1"/>
  <c r="M148" i="1"/>
  <c r="M348" i="1"/>
  <c r="M108" i="1"/>
  <c r="M188" i="1"/>
  <c r="M88" i="1"/>
  <c r="M488" i="1"/>
  <c r="M288" i="1"/>
  <c r="M588" i="1"/>
  <c r="M308" i="1"/>
  <c r="M608" i="1"/>
  <c r="M528" i="1"/>
  <c r="M328" i="1"/>
  <c r="M408" i="1"/>
  <c r="M508" i="1"/>
  <c r="M468" i="1"/>
  <c r="M527" i="1"/>
  <c r="M487" i="1"/>
  <c r="M247" i="1"/>
  <c r="M307" i="1"/>
  <c r="M167" i="1"/>
  <c r="M347" i="1"/>
  <c r="M447" i="1"/>
  <c r="M207" i="1"/>
  <c r="M427" i="1"/>
  <c r="M387" i="1"/>
  <c r="M128" i="1"/>
  <c r="M548" i="1"/>
  <c r="N67" i="1"/>
</calcChain>
</file>

<file path=xl/sharedStrings.xml><?xml version="1.0" encoding="utf-8"?>
<sst xmlns="http://schemas.openxmlformats.org/spreadsheetml/2006/main" count="3425" uniqueCount="1344">
  <si>
    <t>Date</t>
  </si>
  <si>
    <t>B/E No</t>
  </si>
  <si>
    <t>Import 
Hs Code</t>
  </si>
  <si>
    <t>Import 
Qty</t>
  </si>
  <si>
    <t>Balance Qty</t>
  </si>
  <si>
    <t>EXPORTER NAME: STYLE TEXTILE (PRIVATE) LTD</t>
  </si>
  <si>
    <t>ADDRESS: 126/3, Kot Lakhpat Industrial Estate, Lahore - Pakistan,Tel # :(92-42) 35113064 - 65   Fax # :(92-42) 35113066</t>
  </si>
  <si>
    <t>PER UNIT VALUE</t>
  </si>
  <si>
    <t>DESCRIPTION OF GOODS</t>
  </si>
  <si>
    <t>ALREADY CONSUMED</t>
  </si>
  <si>
    <t>ZIPPER</t>
  </si>
  <si>
    <t>CONSUMPTION OF ACCESSORIES IMPORTED UNDER SRO. 492(I)/ 2009</t>
  </si>
  <si>
    <t>Now Consume</t>
  </si>
  <si>
    <t>Export Qty Pcs/Ctn/Kg</t>
  </si>
  <si>
    <t>IOCO Ratio</t>
  </si>
  <si>
    <t>CONSUMPTION OF RAW MATERIAL  IMPORTED UNDER SRO 957 (I) 2021 DATED. 30-JULY-2021(EFS-EXPORT FACILTAION SCHEME)</t>
  </si>
  <si>
    <r>
      <rPr>
        <b/>
        <u/>
        <sz val="11"/>
        <color indexed="30"/>
        <rFont val="Cambria"/>
        <family val="1"/>
      </rPr>
      <t xml:space="preserve">CONSUMPTION SHEET UNDER SRO 957 (I) 2021 DATED. 30-JULY-2021 </t>
    </r>
    <r>
      <rPr>
        <b/>
        <sz val="11"/>
        <color indexed="30"/>
        <rFont val="Cambria"/>
        <family val="1"/>
      </rPr>
      <t xml:space="preserve"> AGAINST IMPORTED RAW MATERIAL EXPORT WITH (EFS) </t>
    </r>
    <r>
      <rPr>
        <b/>
        <sz val="11"/>
        <color indexed="28"/>
        <rFont val="Cambria"/>
        <family val="1"/>
      </rPr>
      <t>LICENSE NO. EFS-LEXP-0657810-227 DATED. 06-06-2023</t>
    </r>
  </si>
  <si>
    <t>6109.9090</t>
  </si>
  <si>
    <t>M/W 80%-20% T-SHIRTS</t>
  </si>
  <si>
    <t>HS CODE</t>
  </si>
  <si>
    <t>DESCRIPTION</t>
  </si>
  <si>
    <t>HS CODE:</t>
  </si>
  <si>
    <t>DESCRIPTION:</t>
  </si>
  <si>
    <t>M/W 100% T-SHIRTS</t>
  </si>
  <si>
    <t>MEN PANT 100%</t>
  </si>
  <si>
    <t>MEN 80%-20% PANT</t>
  </si>
  <si>
    <t>WOMENS 80%-20% PANTS</t>
  </si>
  <si>
    <t>MENS 100% JACKETS</t>
  </si>
  <si>
    <t>MENS 80%-20 JACKETS</t>
  </si>
  <si>
    <t>WOMENS 100% JACKETS</t>
  </si>
  <si>
    <t>WOMENS 80%-20% JACKETS</t>
  </si>
  <si>
    <t>M/W 100% PULLOVER</t>
  </si>
  <si>
    <t>MENS 100% SUIT</t>
  </si>
  <si>
    <t>MENS 80%-20 SUIT</t>
  </si>
  <si>
    <t>WOMENS 100% SUIT</t>
  </si>
  <si>
    <t>WOMENS 80%-20% SUIT</t>
  </si>
  <si>
    <t>100% SHIRT OR CROCHETED</t>
  </si>
  <si>
    <t>100% SKIRTS</t>
  </si>
  <si>
    <t>6109.1000</t>
  </si>
  <si>
    <t>6103.4200</t>
  </si>
  <si>
    <t>6103.4900</t>
  </si>
  <si>
    <t>6104.6200</t>
  </si>
  <si>
    <t>6104.6900</t>
  </si>
  <si>
    <t>WOMEN 100% PANTS</t>
  </si>
  <si>
    <t>6103.3900</t>
  </si>
  <si>
    <t>6104.3200</t>
  </si>
  <si>
    <t>6104.3900</t>
  </si>
  <si>
    <t>6110.2000</t>
  </si>
  <si>
    <t>6110.9000</t>
  </si>
  <si>
    <t>M/W 80%-20% PULLOVER</t>
  </si>
  <si>
    <t>6103.2200</t>
  </si>
  <si>
    <t>6103.2900</t>
  </si>
  <si>
    <t>6104.2200</t>
  </si>
  <si>
    <t>6104.2900</t>
  </si>
  <si>
    <t>6105.1000</t>
  </si>
  <si>
    <t>6105.9000</t>
  </si>
  <si>
    <t>6104.5200</t>
  </si>
  <si>
    <t>6104.5900</t>
  </si>
  <si>
    <t>80%-20% SKIRTS</t>
  </si>
  <si>
    <t>LEXP-0657810-871-19-01-2024</t>
  </si>
  <si>
    <t>LEXP-0657810-872-22-01-2024</t>
  </si>
  <si>
    <t>LEXP-0657810-873-22-01-2024</t>
  </si>
  <si>
    <t>LEXP-0657810-874-22-01-2024</t>
  </si>
  <si>
    <t>6103.3200</t>
  </si>
  <si>
    <t>NET NET WEIGHT</t>
  </si>
  <si>
    <t>NET NET W</t>
  </si>
  <si>
    <t>NOW CONSUMED</t>
  </si>
  <si>
    <t>TOTAL CTNS</t>
  </si>
  <si>
    <t>NET WEIGHT</t>
  </si>
  <si>
    <t>REACTIVE</t>
  </si>
  <si>
    <t>DISPERSE</t>
  </si>
  <si>
    <t>WHITE</t>
  </si>
  <si>
    <t>TOTAL QTY</t>
  </si>
  <si>
    <t>Formula Kg/Set/Pcs</t>
  </si>
  <si>
    <t>492 CONSUMPTION IN KGS</t>
  </si>
  <si>
    <t>HS CODE WISE CONSUMPTION</t>
  </si>
  <si>
    <t xml:space="preserve">PER UNIT VALUE </t>
  </si>
  <si>
    <t>PIECES</t>
  </si>
  <si>
    <t>WOMENS 80%-20 SUIT</t>
  </si>
  <si>
    <t>492 CONSUMPTION</t>
  </si>
  <si>
    <t>Formula Ratio</t>
  </si>
  <si>
    <t>VALUE CHECKER</t>
  </si>
  <si>
    <t>KAPS-FS-71133</t>
  </si>
  <si>
    <t>CONSUMPTION OF RAW MATERIAL  IMPORTED &amp; LOCALY PROCURED  UNDER SRO 957 (I) 2021 DATED. 30-JULY-2021(EFS-EXPORT FACILTAION SCHEME)</t>
  </si>
  <si>
    <t>CONSUMPTION OF IMPORTED RAW MATERIAL</t>
  </si>
  <si>
    <t>CONSUMPTION OF LOCAL PURCHASED  RAW MATERIAL</t>
  </si>
  <si>
    <t>B/E No/PACKAGE NO/PURCHASE INV#</t>
  </si>
  <si>
    <t>PER UNIT RATE PKR</t>
  </si>
  <si>
    <t>Kieralon Extra LF liq 0050</t>
  </si>
  <si>
    <t>HCSE-PF-445</t>
  </si>
  <si>
    <t>SODIUM HYDEOSULPHITE</t>
  </si>
  <si>
    <t>KAPS-FS-89126</t>
  </si>
  <si>
    <t>TEXTILE PRINTING PVC SHEETS</t>
  </si>
  <si>
    <t>LPAF-FS-31044</t>
  </si>
  <si>
    <t>REACTIVE DYES</t>
  </si>
  <si>
    <t>KAPW-FS-131386</t>
  </si>
  <si>
    <t>LPAF-FS-40788</t>
  </si>
  <si>
    <t>KNITTED FABRIC</t>
  </si>
  <si>
    <t>DISPERSE DYES</t>
  </si>
  <si>
    <t>ZIPPERS</t>
  </si>
  <si>
    <t>BADGES</t>
  </si>
  <si>
    <t>TAPE</t>
  </si>
  <si>
    <t>LABELS</t>
  </si>
  <si>
    <t>TEXTILE PRINTING GUM</t>
  </si>
  <si>
    <t>KAPE-FS-24811</t>
  </si>
  <si>
    <t>KPPI-FS-24242</t>
  </si>
  <si>
    <t>BITUMINOUS COAL</t>
  </si>
  <si>
    <t>PQIB-FS-21633</t>
  </si>
  <si>
    <t>88% RECYCLE POLYESTER 12% SPANDEX WOVEN FABRIC</t>
  </si>
  <si>
    <t>LPAF-FS-16650</t>
  </si>
  <si>
    <t>SILICONE</t>
  </si>
  <si>
    <t>POLYESTER FABRIC</t>
  </si>
  <si>
    <t>LPAF-FS-13724</t>
  </si>
  <si>
    <t>100%  FABRIC OF COTTON</t>
  </si>
  <si>
    <t>LPAF-FS-15480</t>
  </si>
  <si>
    <t>95% BCI COTTON 5% SPANDEX KNITTED FABRIC</t>
  </si>
  <si>
    <t>LPAF-FS-43734</t>
  </si>
  <si>
    <t>KAPW-FS-161157</t>
  </si>
  <si>
    <t>KAPS-FS-33088</t>
  </si>
  <si>
    <t>ANALYSIS PIECE WISE</t>
  </si>
  <si>
    <t>ANALYSIS FABRIC/ YARN</t>
  </si>
  <si>
    <t>870-19-01-2024</t>
  </si>
  <si>
    <t>871-19-01-2024</t>
  </si>
  <si>
    <t>872-22-01-2024</t>
  </si>
  <si>
    <t>873-22-01-2024</t>
  </si>
  <si>
    <t>874-22-01-2024</t>
  </si>
  <si>
    <t>875-22-01-2024</t>
  </si>
  <si>
    <t>876-22-01-2024</t>
  </si>
  <si>
    <t>877-22-01-2024</t>
  </si>
  <si>
    <t>878-22-01-2024</t>
  </si>
  <si>
    <t>879-22-01-2024</t>
  </si>
  <si>
    <t>880-22-01-2024</t>
  </si>
  <si>
    <t>881-22-01-2024</t>
  </si>
  <si>
    <t>882-22-01-2024</t>
  </si>
  <si>
    <t>883-22-01-2024</t>
  </si>
  <si>
    <t>884-22-01-2024</t>
  </si>
  <si>
    <t>COTTON PIECES</t>
  </si>
  <si>
    <t>POLSTER PIECES</t>
  </si>
  <si>
    <t>WHITE PIECES</t>
  </si>
  <si>
    <t>TOTAL PIECES</t>
  </si>
  <si>
    <t>NET NET WEIGHT:</t>
  </si>
  <si>
    <t>80% 20% SHIRT CROCHETED</t>
  </si>
  <si>
    <t>6103.3300</t>
  </si>
  <si>
    <t>6103.4300</t>
  </si>
  <si>
    <t>6104.2300</t>
  </si>
  <si>
    <t>6104.3300</t>
  </si>
  <si>
    <t>6104.5300</t>
  </si>
  <si>
    <t>6104.6300</t>
  </si>
  <si>
    <t>6105.2000</t>
  </si>
  <si>
    <t>6110.3000</t>
  </si>
  <si>
    <t>GRAND TOTAL</t>
  </si>
  <si>
    <t>6103.2300</t>
  </si>
  <si>
    <t>MENS 100% PES SUIT</t>
  </si>
  <si>
    <t>MENS 100% PES JACKETS</t>
  </si>
  <si>
    <t>MEN PANT 100% PES</t>
  </si>
  <si>
    <t>WOMENS 100% PES SUIT</t>
  </si>
  <si>
    <t>WOMENS 100% PES JACKETS</t>
  </si>
  <si>
    <t>100% PES SKIRTS</t>
  </si>
  <si>
    <t>WOMEN 100% PES PANTS</t>
  </si>
  <si>
    <t>100% PES SHIRT OR CROCHETED</t>
  </si>
  <si>
    <t>M/W 100% PES PULLOVER</t>
  </si>
  <si>
    <t>TOTAL QTY ROW 1</t>
  </si>
  <si>
    <t>TOTAL QTY ROW 2</t>
  </si>
  <si>
    <t>INVOICE NO</t>
  </si>
  <si>
    <t>ANALYSIS</t>
  </si>
  <si>
    <t>ANALYSIS &amp; TOTALS</t>
  </si>
  <si>
    <t>PER PIECE WEIGHT (G)</t>
  </si>
  <si>
    <t>Total Value $</t>
  </si>
  <si>
    <t xml:space="preserve">LEXP-0657810-870-19-01-2024 </t>
  </si>
  <si>
    <t>ANALYSIS DYES &amp; CHEMICAL</t>
  </si>
  <si>
    <t>ANALYSIS FABRIC &amp; YARN</t>
  </si>
  <si>
    <t>PER PIECE WEIGHT (Grams)</t>
  </si>
  <si>
    <t>ANALYSIS DYES &amp; CHEMICAL &amp; FABRIC YARN</t>
  </si>
  <si>
    <t>80% 20% SHIRT/CROCHETED</t>
  </si>
  <si>
    <t>LEXP-0657810-884-22-01-2024</t>
  </si>
  <si>
    <t>LEXP-0657810-883-22-01-2024</t>
  </si>
  <si>
    <t>LEXP-0657810-882-22-01-2024</t>
  </si>
  <si>
    <t>LEXP-0657810-881-22-01-2024</t>
  </si>
  <si>
    <t>LEXP-0657810-880-22-01-2024</t>
  </si>
  <si>
    <t>LEXP-0657810-878-22-01-2024</t>
  </si>
  <si>
    <t>LEXP-0657810-877-22-01-2024</t>
  </si>
  <si>
    <t>LEXP-0657810-876-22-01-2024</t>
  </si>
  <si>
    <t>LEXP-0657810-875-22-01-2024</t>
  </si>
  <si>
    <t>PER UNIT $</t>
  </si>
  <si>
    <t>934-18-07-2024</t>
  </si>
  <si>
    <t>939-18-07-2024</t>
  </si>
  <si>
    <t>931-18-07-2024</t>
  </si>
  <si>
    <t>938-18-07-2024</t>
  </si>
  <si>
    <t>928-18-07-2024</t>
  </si>
  <si>
    <t>929-18-07-2024</t>
  </si>
  <si>
    <t>925-18-07-2024</t>
  </si>
  <si>
    <t>940-18-07-2024</t>
  </si>
  <si>
    <t>924-18-07-2024</t>
  </si>
  <si>
    <t>932-18-07-2024</t>
  </si>
  <si>
    <t>942-18-07-2024</t>
  </si>
  <si>
    <t>943-18-07-2024</t>
  </si>
  <si>
    <t>922-18-07-2024</t>
  </si>
  <si>
    <t>935-18-07-2024</t>
  </si>
  <si>
    <t>923-18-07-2024</t>
  </si>
  <si>
    <t>920-18-07-2024</t>
  </si>
  <si>
    <t>941-18-07-2024</t>
  </si>
  <si>
    <t>921-18-07-2024</t>
  </si>
  <si>
    <t>936-18-07-2024</t>
  </si>
  <si>
    <t>937-18-07-2024</t>
  </si>
  <si>
    <t>930-18-07-2024</t>
  </si>
  <si>
    <t>927-18-07-2024</t>
  </si>
  <si>
    <t>926-18-07-2024</t>
  </si>
  <si>
    <t>947-19-07-2024</t>
  </si>
  <si>
    <t>948-19-07-2024</t>
  </si>
  <si>
    <t>946-19-07-2024</t>
  </si>
  <si>
    <t>944-19-07-2024</t>
  </si>
  <si>
    <t>945-19-07-2024</t>
  </si>
  <si>
    <t>LEXP-0657810-938-18-07-2024</t>
  </si>
  <si>
    <t>LEXP-0657810-927-18-07-2024</t>
  </si>
  <si>
    <t>LEXP-0657810-922-18-07-2024</t>
  </si>
  <si>
    <t>LEXP-0657810-932-18-07-2024</t>
  </si>
  <si>
    <t>LEXP-0657810-926-18-07-2024</t>
  </si>
  <si>
    <t>LEXP-0657810-936-18-07-2024</t>
  </si>
  <si>
    <t>LEXP-0657810-921-18-07-2024</t>
  </si>
  <si>
    <t>LEXP-0657810-931-18-07-2024</t>
  </si>
  <si>
    <t>LEXP-0657810-924-18-07-2024</t>
  </si>
  <si>
    <t>LEXP-0657810-928-18-07-2024</t>
  </si>
  <si>
    <t>LEXP-0657810-939-18-07-2024</t>
  </si>
  <si>
    <t>LEXP-0657810-920-18-07-2024</t>
  </si>
  <si>
    <t>LEXP-0657810-930-18-07-2024</t>
  </si>
  <si>
    <t>LEXP-0657810-923-18-07-2024</t>
  </si>
  <si>
    <t>LEXP-0657810-929-18-07-2024</t>
  </si>
  <si>
    <t>LEXP-0657810-937-18-07-2024</t>
  </si>
  <si>
    <t>LEXP-0657810-925-18-07-2024</t>
  </si>
  <si>
    <t>LEXP-0657810-935-18-07-2024</t>
  </si>
  <si>
    <t>LEXP-0657810-940-18-07-2024</t>
  </si>
  <si>
    <t>LEXP-0657810-941-18-07-2024</t>
  </si>
  <si>
    <t>LEXP-0657810-942-18-07-2024</t>
  </si>
  <si>
    <t>LEXP-0657810-943-18-07-2024</t>
  </si>
  <si>
    <t>LEXP-0657810-944-19-07-2024</t>
  </si>
  <si>
    <t>LEXP-0657810-945-19-07-2024</t>
  </si>
  <si>
    <t>LEXP-0657810-946-19-07-2024</t>
  </si>
  <si>
    <t>LEXP-0657810-947-19-07-2024</t>
  </si>
  <si>
    <t>LEXP-0657810-948-19-07-2024</t>
  </si>
  <si>
    <t>LPAF-FS-61605</t>
  </si>
  <si>
    <t>POLYESTER YARN</t>
  </si>
  <si>
    <t>KAPS-FS-73118</t>
  </si>
  <si>
    <t>NON WOVEN INTERLINING</t>
  </si>
  <si>
    <t>KAPS-FS-148577</t>
  </si>
  <si>
    <t>FINISHING AGENT</t>
  </si>
  <si>
    <t>Labels</t>
  </si>
  <si>
    <t>KPPE-PF-224968-18-04-2024</t>
  </si>
  <si>
    <t>Sarabid MIP</t>
  </si>
  <si>
    <t>HCSE-PF-1739-16-04-2024</t>
  </si>
  <si>
    <t>Earth Colour</t>
  </si>
  <si>
    <t>LPFI-TI-1696</t>
  </si>
  <si>
    <t>COTTON STRING</t>
  </si>
  <si>
    <t>LPAF-TI-3645</t>
  </si>
  <si>
    <t>GROMMETS + ALUMINIUM WASHER &amp; POLY WASHER FOR GROMMETS</t>
  </si>
  <si>
    <t>LPAF-TI-48553</t>
  </si>
  <si>
    <t>PQZI-EP-31450</t>
  </si>
  <si>
    <t>Weight Index</t>
  </si>
  <si>
    <t>Avg Per P wt</t>
  </si>
  <si>
    <t>95% RECYCLE POLYESTER 5% EL KNITTING FABRIC</t>
  </si>
  <si>
    <t>LPAF-FS-18162</t>
  </si>
  <si>
    <t>LPAF-FS-14699</t>
  </si>
  <si>
    <t xml:space="preserve">70% RECYCLED POLYESTER 30% COTTON </t>
  </si>
  <si>
    <t>100% REC POLYESTER FABRIC</t>
  </si>
  <si>
    <t>KAPW-FS-59914</t>
  </si>
  <si>
    <t>(W80)</t>
  </si>
  <si>
    <t>(W100)</t>
  </si>
  <si>
    <t>(W130)</t>
  </si>
  <si>
    <t>(W160)</t>
  </si>
  <si>
    <t>(W190)</t>
  </si>
  <si>
    <t>(W220)</t>
  </si>
  <si>
    <t>(W250)</t>
  </si>
  <si>
    <t>(W200)</t>
  </si>
  <si>
    <t>(W300)</t>
  </si>
  <si>
    <t>(W400)</t>
  </si>
  <si>
    <t>(W500)</t>
  </si>
  <si>
    <t>(W600)</t>
  </si>
  <si>
    <t>(W700)</t>
  </si>
  <si>
    <t>(W200))</t>
  </si>
  <si>
    <t>(W90)</t>
  </si>
  <si>
    <t>(W150)</t>
  </si>
  <si>
    <t>(W350)</t>
  </si>
  <si>
    <t>(W450)</t>
  </si>
  <si>
    <t>(W550)</t>
  </si>
  <si>
    <t>(W850)</t>
  </si>
  <si>
    <t>(W900)</t>
  </si>
  <si>
    <t>(W650)</t>
  </si>
  <si>
    <t>(W750)</t>
  </si>
  <si>
    <t>(W800)</t>
  </si>
  <si>
    <t>LPFI-FS-42113</t>
  </si>
  <si>
    <t>LPAF-FS-47452</t>
  </si>
  <si>
    <t>LPAF-FS-48188</t>
  </si>
  <si>
    <t>LPFI-FS-42852</t>
  </si>
  <si>
    <t>LPFI-FS-42967</t>
  </si>
  <si>
    <t>LPFI-FS-43060</t>
  </si>
  <si>
    <t>LPFI-FS-43058</t>
  </si>
  <si>
    <t>LPAF-FS-49528</t>
  </si>
  <si>
    <t>LPAF-FS-49570</t>
  </si>
  <si>
    <t>LPAF-FS-50000</t>
  </si>
  <si>
    <t>LPFI-FS-43878</t>
  </si>
  <si>
    <t>LPAF-FS-122</t>
  </si>
  <si>
    <t>LPAF-FS-124</t>
  </si>
  <si>
    <t>LPFI-FS-498</t>
  </si>
  <si>
    <t>LPFI-FS-497</t>
  </si>
  <si>
    <t>LPFI-FS-779</t>
  </si>
  <si>
    <t>KAPW-FS-1127</t>
  </si>
  <si>
    <t>LPFI-FS-1487</t>
  </si>
  <si>
    <t>LPAF-FS-2129</t>
  </si>
  <si>
    <t>LPAF-FS-2391</t>
  </si>
  <si>
    <t>LPAF-FS-2577</t>
  </si>
  <si>
    <t>LPAF-FS-3249</t>
  </si>
  <si>
    <t>LPFI-FS-2499</t>
  </si>
  <si>
    <t>LPFI-FS-2520</t>
  </si>
  <si>
    <t>LPAF-FS-3444</t>
  </si>
  <si>
    <t>LPAF-FS-3938</t>
  </si>
  <si>
    <t>LPAF-FS-3845</t>
  </si>
  <si>
    <t>LPAF-FS-3847</t>
  </si>
  <si>
    <t>LPAF-FS-4310</t>
  </si>
  <si>
    <t>LPAF-FS-4412</t>
  </si>
  <si>
    <t>LPFI-FS-3171</t>
  </si>
  <si>
    <t>LPAF-FS-4413</t>
  </si>
  <si>
    <t>LPAF-FS-4758</t>
  </si>
  <si>
    <t>LPAF-FS-4784</t>
  </si>
  <si>
    <t>LPAF-FS-5102</t>
  </si>
  <si>
    <t>LPAF-FS-5139</t>
  </si>
  <si>
    <t>LPFI-FS-3796</t>
  </si>
  <si>
    <t>LPFI-FS-3797</t>
  </si>
  <si>
    <t>LPFI-FS-4104</t>
  </si>
  <si>
    <t>LPAF-FS-5800</t>
  </si>
  <si>
    <t>LPAF-FS-5359</t>
  </si>
  <si>
    <t>LPAF-FS-6090</t>
  </si>
  <si>
    <t>LPFI-FS-6090</t>
  </si>
  <si>
    <t>LPAF-FS-6092</t>
  </si>
  <si>
    <t>LPFI-FS-4705</t>
  </si>
  <si>
    <t>LPAF-FS-6823</t>
  </si>
  <si>
    <t>LPAF-FS-6943</t>
  </si>
  <si>
    <t>LPAF-FS-6970</t>
  </si>
  <si>
    <t>LPAF-FS-7210</t>
  </si>
  <si>
    <t>LPFI-FS-5309</t>
  </si>
  <si>
    <t>LPFI-FS-5310</t>
  </si>
  <si>
    <t>LPAF-FS-7955</t>
  </si>
  <si>
    <t>LPAF-FS-7979</t>
  </si>
  <si>
    <t>LPAF-FS-8062</t>
  </si>
  <si>
    <t>LPAF-FS-8096</t>
  </si>
  <si>
    <t>LPAF-FS-8154</t>
  </si>
  <si>
    <t>LPAF-FS-8044</t>
  </si>
  <si>
    <t>LPFI-FS-6128</t>
  </si>
  <si>
    <t>LPFI-FS-6697</t>
  </si>
  <si>
    <t>LPFI-FS-6696</t>
  </si>
  <si>
    <t>LPFI-FS-6694</t>
  </si>
  <si>
    <t>LPFI-FS-6801</t>
  </si>
  <si>
    <t>LPFI-FS-7025</t>
  </si>
  <si>
    <t>LPFI-FS-7026</t>
  </si>
  <si>
    <t>LPAF-FS-9502</t>
  </si>
  <si>
    <t>LPAF-FS-9704</t>
  </si>
  <si>
    <t>LPAF-FS-10183</t>
  </si>
  <si>
    <t>KAPW-FS-31818</t>
  </si>
  <si>
    <t>LPAF-FS-10358</t>
  </si>
  <si>
    <t>LPAF-FS-10356</t>
  </si>
  <si>
    <t>LPAF-FS-10477</t>
  </si>
  <si>
    <t>LPAF-FS-10467</t>
  </si>
  <si>
    <t>LPAF-FS-10457</t>
  </si>
  <si>
    <t>LPAF-FS-10466</t>
  </si>
  <si>
    <t>LPAF-FS-10756</t>
  </si>
  <si>
    <t>LPAF-FS-10771</t>
  </si>
  <si>
    <t>LPAF-FS-10893</t>
  </si>
  <si>
    <t>LPAF-FS-10964</t>
  </si>
  <si>
    <t>LPAF-FS-11259</t>
  </si>
  <si>
    <t>LPAF-FS-11502</t>
  </si>
  <si>
    <t>LPAF-FS-11681</t>
  </si>
  <si>
    <t>LPAF-FS-11844</t>
  </si>
  <si>
    <t>LPAF-FS-11990</t>
  </si>
  <si>
    <t>LPAF-FS-11777</t>
  </si>
  <si>
    <t>LPAF-FS-11822</t>
  </si>
  <si>
    <t>LPAF-FS-11769</t>
  </si>
  <si>
    <t>LPAF-FS-11762</t>
  </si>
  <si>
    <t>LPAF-FS-11761</t>
  </si>
  <si>
    <t>LPAF-FS-11760</t>
  </si>
  <si>
    <t>LPAF-FS-11759</t>
  </si>
  <si>
    <t>KAPE-FS-18087</t>
  </si>
  <si>
    <t>LPAF-FS-12327</t>
  </si>
  <si>
    <t>LPAF-FS-12553</t>
  </si>
  <si>
    <t>LPAF-FS-12458</t>
  </si>
  <si>
    <t>KAPW-FS-38184</t>
  </si>
  <si>
    <t>LPAF-FS-12466</t>
  </si>
  <si>
    <t>LPAF-FS-13005</t>
  </si>
  <si>
    <t>LPAF-FS-12980</t>
  </si>
  <si>
    <t>LPFI-FS-9395</t>
  </si>
  <si>
    <t>LPAF-FS-13211</t>
  </si>
  <si>
    <t>LPAF-FS-13189</t>
  </si>
  <si>
    <t>LPAF-FS-13305</t>
  </si>
  <si>
    <t>LPAF-FS-13307</t>
  </si>
  <si>
    <t>LPAF-FS-13096</t>
  </si>
  <si>
    <t>LPAF-FS-13095</t>
  </si>
  <si>
    <t>LPAF-FS-13440</t>
  </si>
  <si>
    <t>KAPE-FS-20068</t>
  </si>
  <si>
    <t>LPAF-FS-13652</t>
  </si>
  <si>
    <t>LPFI-FS-10002</t>
  </si>
  <si>
    <t>LPAF-FS-14140</t>
  </si>
  <si>
    <t>LPAF-FS-14178</t>
  </si>
  <si>
    <t>LPAF-FS-14333</t>
  </si>
  <si>
    <t>LPAF-FS-14414</t>
  </si>
  <si>
    <t>LPAF-FS-14514</t>
  </si>
  <si>
    <t>LPAF-FS-14413</t>
  </si>
  <si>
    <t>LPAF-FS-15239</t>
  </si>
  <si>
    <t>LPAF-FS-15479</t>
  </si>
  <si>
    <t>LPAF-FS-15478</t>
  </si>
  <si>
    <t>LPAF-FS-15430</t>
  </si>
  <si>
    <t>LPAF-FS-15410</t>
  </si>
  <si>
    <t>KAPS-FS-34872</t>
  </si>
  <si>
    <t>LPAF-FS-15731</t>
  </si>
  <si>
    <t>LPAF-FS-15586</t>
  </si>
  <si>
    <t>LPFI-FS-11347</t>
  </si>
  <si>
    <t>LPFI-FS-11308</t>
  </si>
  <si>
    <t>LPFI-FS-11300</t>
  </si>
  <si>
    <t>LPAF-FS-15567</t>
  </si>
  <si>
    <t>LPAF-FS-15734</t>
  </si>
  <si>
    <t>LPAF-FS-15733</t>
  </si>
  <si>
    <t>LPAF-FS-15730</t>
  </si>
  <si>
    <t>LPAF-FS-15729</t>
  </si>
  <si>
    <t>LPAF-FS-15931</t>
  </si>
  <si>
    <t>LPAF-FS-15895</t>
  </si>
  <si>
    <t>LPAF-FS-16144</t>
  </si>
  <si>
    <t>LPAF-FS-16063</t>
  </si>
  <si>
    <t>LPAF-FS-16062</t>
  </si>
  <si>
    <t>LPAF-FS-16061</t>
  </si>
  <si>
    <t>LPAF-FS-16060</t>
  </si>
  <si>
    <t>LPAF-FS-16163</t>
  </si>
  <si>
    <t>LPAF-FS-16430</t>
  </si>
  <si>
    <t>LPAF-FS-16429</t>
  </si>
  <si>
    <t>LPAF-FS-16389</t>
  </si>
  <si>
    <t>LPAF-FS-16664</t>
  </si>
  <si>
    <t>LPAF-FS-16653</t>
  </si>
  <si>
    <t>LPAF-FS-16652</t>
  </si>
  <si>
    <t>LPAF-FS-16716</t>
  </si>
  <si>
    <t>LPAF-FS-16714</t>
  </si>
  <si>
    <t>LPAF-FS-16798</t>
  </si>
  <si>
    <t>LPAF-FS-16797</t>
  </si>
  <si>
    <t>LPAF-FS-16796</t>
  </si>
  <si>
    <t>LPAF-FS-16789</t>
  </si>
  <si>
    <t>LPAF-FS-16780</t>
  </si>
  <si>
    <t>LPAF-FS-16787</t>
  </si>
  <si>
    <t>LPAF-FS-16785</t>
  </si>
  <si>
    <t>LPAF-FS-16791</t>
  </si>
  <si>
    <t>LPAF-FS-16781</t>
  </si>
  <si>
    <t>LPAF-FS-16722</t>
  </si>
  <si>
    <t>LPAF-FS-16721</t>
  </si>
  <si>
    <t>LPAF-FS-16720</t>
  </si>
  <si>
    <t>LPAF-FS-16940</t>
  </si>
  <si>
    <t>LPAF-FS-16974</t>
  </si>
  <si>
    <t>LPAF-FS-16915</t>
  </si>
  <si>
    <t>LPAF-FS-17010</t>
  </si>
  <si>
    <t>LPAF-FS-17009</t>
  </si>
  <si>
    <t>LPAF-FS-17405</t>
  </si>
  <si>
    <t>LPAF-FS-17265</t>
  </si>
  <si>
    <t>LPAF-FS-17527</t>
  </si>
  <si>
    <t>LPAF-FS-17499</t>
  </si>
  <si>
    <t>LPAF-FS-17738</t>
  </si>
  <si>
    <t>LPFI-FS-13009</t>
  </si>
  <si>
    <t>LPAF-FS-18138</t>
  </si>
  <si>
    <t>LPAF-FS-18164</t>
  </si>
  <si>
    <t>LPAF-FS-18163</t>
  </si>
  <si>
    <t>LPAF-FS-18140</t>
  </si>
  <si>
    <t>LPAF-FS-18137</t>
  </si>
  <si>
    <t>LPAF-FS-18122</t>
  </si>
  <si>
    <t>LPFI-FS-13046</t>
  </si>
  <si>
    <t>LPFI-FS-13052</t>
  </si>
  <si>
    <t>LPFI-FS-13068</t>
  </si>
  <si>
    <t>LPFI-FS-13067</t>
  </si>
  <si>
    <t>LPFI-FS-13030</t>
  </si>
  <si>
    <t>LPFI-FS-13016</t>
  </si>
  <si>
    <t>LPAF-FS-18328</t>
  </si>
  <si>
    <t>LPAF-FS-18834</t>
  </si>
  <si>
    <t>LPAF-FS-18823</t>
  </si>
  <si>
    <t>LPFI-FS-13635</t>
  </si>
  <si>
    <t>LPAF-FS-19030</t>
  </si>
  <si>
    <t>LPAF-FS-19026</t>
  </si>
  <si>
    <t>LPAF-FS-19196</t>
  </si>
  <si>
    <t>LPAF-FS-19280</t>
  </si>
  <si>
    <t>LPAF-FS-19276</t>
  </si>
  <si>
    <t>LPAF-FS-19315</t>
  </si>
  <si>
    <t>LPFI-FS-13939</t>
  </si>
  <si>
    <t>LPAF-FS-19320</t>
  </si>
  <si>
    <t>LPAF-FS-19317</t>
  </si>
  <si>
    <t>LPAF-FS-19619</t>
  </si>
  <si>
    <t>LPAF-FS-19935</t>
  </si>
  <si>
    <t>LPAF-FS-20091</t>
  </si>
  <si>
    <t>LPFI-FS-14616</t>
  </si>
  <si>
    <t>LPAF-FS-20275</t>
  </si>
  <si>
    <t>LPAF-FS-20293</t>
  </si>
  <si>
    <t>LPAF-FS-20549</t>
  </si>
  <si>
    <t>LPAF-FS-20467</t>
  </si>
  <si>
    <t>LPAF-FS-20466</t>
  </si>
  <si>
    <t>LPAF-FS-20941</t>
  </si>
  <si>
    <t>LPAF-FS-21099</t>
  </si>
  <si>
    <t>LPAF-FS-21275</t>
  </si>
  <si>
    <t>LPAF-FS-21241</t>
  </si>
  <si>
    <t>LPAF-FS-21193</t>
  </si>
  <si>
    <t>LPAF-FS-21192</t>
  </si>
  <si>
    <t>LPFI-FS-15554</t>
  </si>
  <si>
    <t>LPFI-FS-15553</t>
  </si>
  <si>
    <t>LPAF-FS-21393</t>
  </si>
  <si>
    <t>LPFI-FS-15552</t>
  </si>
  <si>
    <t>LPAF-FS-21797</t>
  </si>
  <si>
    <t>LPAF-FS-21798</t>
  </si>
  <si>
    <t>LPAF-FS-21796</t>
  </si>
  <si>
    <t>LPAF-FS-21737</t>
  </si>
  <si>
    <t>LPAF-FS-21665</t>
  </si>
  <si>
    <t>LPFI-FS-15660</t>
  </si>
  <si>
    <t>LPAF-FS-21742</t>
  </si>
  <si>
    <t>LPAF-FS-21794</t>
  </si>
  <si>
    <t>LPAF-FS-22097</t>
  </si>
  <si>
    <t>LPAF-FS-21908</t>
  </si>
  <si>
    <t>LPAF-FS-21955</t>
  </si>
  <si>
    <t>LPAF-FS-21967</t>
  </si>
  <si>
    <t>LPAF-FS-22238</t>
  </si>
  <si>
    <t>LPAF-FS-22484</t>
  </si>
  <si>
    <t>LPFI-FS-16127</t>
  </si>
  <si>
    <t>LPFI-FS-16126</t>
  </si>
  <si>
    <t>LPAF-FS-22199</t>
  </si>
  <si>
    <t>LPAF-FS-22437</t>
  </si>
  <si>
    <t>LPAF-FS-22526</t>
  </si>
  <si>
    <t>LPAF-FS-22515</t>
  </si>
  <si>
    <t>LPAF-FS-22488</t>
  </si>
  <si>
    <t>LPAF-FS-22537</t>
  </si>
  <si>
    <t>LPAF-FS-22636</t>
  </si>
  <si>
    <t>LPFI-FS-16400</t>
  </si>
  <si>
    <t>LPFI-FS-16398</t>
  </si>
  <si>
    <t>LPFI-FS-16397</t>
  </si>
  <si>
    <t>LPFI-FS-16361</t>
  </si>
  <si>
    <t>LPFI-FS-16399</t>
  </si>
  <si>
    <t>LPAF-FS-22869</t>
  </si>
  <si>
    <t>LPAF-FS-23114</t>
  </si>
  <si>
    <t>LPAF-FS-23237</t>
  </si>
  <si>
    <t>LPFI-FS-16826</t>
  </si>
  <si>
    <t>LPAF-FS-23713</t>
  </si>
  <si>
    <t>LPFI-FS-17028</t>
  </si>
  <si>
    <t>LPAF-FS-24262</t>
  </si>
  <si>
    <t>LPFI-FS-17219</t>
  </si>
  <si>
    <t>LPAF-FS-24237</t>
  </si>
  <si>
    <t>LPAF-FS-24257</t>
  </si>
  <si>
    <t>LPAF-FS-24265</t>
  </si>
  <si>
    <t>LPAF-FS-24270</t>
  </si>
  <si>
    <t>LPAF-FS-24343</t>
  </si>
  <si>
    <t>LPAF-FS-24329</t>
  </si>
  <si>
    <t>LPAF-FS-24619</t>
  </si>
  <si>
    <t>KAPE-FS-35078</t>
  </si>
  <si>
    <t>LPFI-FS-17813</t>
  </si>
  <si>
    <t>LPAF-FS-25535</t>
  </si>
  <si>
    <t>LPAF-FS-25536</t>
  </si>
  <si>
    <t>LPAF-FS-25537</t>
  </si>
  <si>
    <t>LPAF-FS-25538</t>
  </si>
  <si>
    <t>LPAF-FS-25450</t>
  </si>
  <si>
    <t>LPAF-FS-25599</t>
  </si>
  <si>
    <t>LPAF-FS-25730</t>
  </si>
  <si>
    <t>LPAF-FS-25658</t>
  </si>
  <si>
    <t>LPAF-FS-25680</t>
  </si>
  <si>
    <t>LPFI-FS-18057</t>
  </si>
  <si>
    <t>LPAF-FS-25798</t>
  </si>
  <si>
    <t>LPAF-FS-25800</t>
  </si>
  <si>
    <t>LPAF-FS-25799</t>
  </si>
  <si>
    <t>LPAF-FS-25975</t>
  </si>
  <si>
    <t>LPAF-FS-26147</t>
  </si>
  <si>
    <t>LPAF-FS-26530</t>
  </si>
  <si>
    <t>LPAF-FS-26652</t>
  </si>
  <si>
    <t>LPAF-FS-26722</t>
  </si>
  <si>
    <t>LPAF-FS-26674</t>
  </si>
  <si>
    <t>LPAF-FS-26721</t>
  </si>
  <si>
    <t>KAPW-FS-79300</t>
  </si>
  <si>
    <t>LPAF-FS-26848</t>
  </si>
  <si>
    <t>LPFI-FS-19084</t>
  </si>
  <si>
    <t>LPFI-FS-19088</t>
  </si>
  <si>
    <t>LPFI-FS-19087</t>
  </si>
  <si>
    <t>LPAF-FS-26959</t>
  </si>
  <si>
    <t>LPAF-FS-27127</t>
  </si>
  <si>
    <t>LPAF-FS-27279</t>
  </si>
  <si>
    <t>LPAF-FS-27278</t>
  </si>
  <si>
    <t>LPAF-FS-27146</t>
  </si>
  <si>
    <t>LPAF-FS-27148</t>
  </si>
  <si>
    <t>LPAF-FS-27129</t>
  </si>
  <si>
    <t>LPAF-FS-27326</t>
  </si>
  <si>
    <t>LPAF-FS-27324</t>
  </si>
  <si>
    <t>LPAF-FS-27464</t>
  </si>
  <si>
    <t>LPAF-FS-27403</t>
  </si>
  <si>
    <t>LPFI-FS-19589</t>
  </si>
  <si>
    <t>LPFI-FS-19590</t>
  </si>
  <si>
    <t>LPAF-FS-27801</t>
  </si>
  <si>
    <t>LPAF-FS-27922</t>
  </si>
  <si>
    <t>LPAF-FS-28071</t>
  </si>
  <si>
    <t>LPAF-FS-28069</t>
  </si>
  <si>
    <t>LPFI-FS-19960</t>
  </si>
  <si>
    <t>LPAF-FS-28283</t>
  </si>
  <si>
    <t>LPAF-FS-28202</t>
  </si>
  <si>
    <t>LPAF-FS-28282</t>
  </si>
  <si>
    <t>LPFI-FS-19987</t>
  </si>
  <si>
    <t>LPFI-FS-19986</t>
  </si>
  <si>
    <t>LPAF-FS-28323</t>
  </si>
  <si>
    <t>LPAF-FS-28491</t>
  </si>
  <si>
    <t>LPAF-FS-28479</t>
  </si>
  <si>
    <t>LPAF-FS-28587</t>
  </si>
  <si>
    <t>LPAF-FS-28493</t>
  </si>
  <si>
    <t>LPAF-FS-28836</t>
  </si>
  <si>
    <t>LPAF-FS-28835</t>
  </si>
  <si>
    <t>LPAF-FS-28768</t>
  </si>
  <si>
    <t>LPAF-FS-28683</t>
  </si>
  <si>
    <t>LPAF-FS-29029</t>
  </si>
  <si>
    <t>LPAF-FS-29030</t>
  </si>
  <si>
    <t>LPAF-FS-29161</t>
  </si>
  <si>
    <t>LPFI-FS-20633</t>
  </si>
  <si>
    <t>LPFI-FS-20694</t>
  </si>
  <si>
    <t>LPAF-FS-29525</t>
  </si>
  <si>
    <t>LPAF-FS-29642</t>
  </si>
  <si>
    <t>LPAF-FS-29694</t>
  </si>
  <si>
    <t>LPAF-FS-29712</t>
  </si>
  <si>
    <t>LPAF-FS-29696</t>
  </si>
  <si>
    <t>LPAF-FS-29759</t>
  </si>
  <si>
    <t>LPAF-FS-29750</t>
  </si>
  <si>
    <t>LPFI-FS-21114</t>
  </si>
  <si>
    <t>LPFI-FS-20993</t>
  </si>
  <si>
    <t>LPAF-FS-30196</t>
  </si>
  <si>
    <t>LPAF-FS-30175</t>
  </si>
  <si>
    <t>LPFI-FS-21113</t>
  </si>
  <si>
    <t>LPAF-FS-30126</t>
  </si>
  <si>
    <t>LPAF-FS-30197</t>
  </si>
  <si>
    <t>LPAF-FS-30125</t>
  </si>
  <si>
    <t>LPAF-FS-30045</t>
  </si>
  <si>
    <t>LPAF-FS-30296</t>
  </si>
  <si>
    <t>LPAF-FS-30609</t>
  </si>
  <si>
    <t>LPAF-FS-30607</t>
  </si>
  <si>
    <t>KAPW-FS-89129</t>
  </si>
  <si>
    <t>LPAF-FS-30789</t>
  </si>
  <si>
    <t>LPFI-FS-21565</t>
  </si>
  <si>
    <t>LPFI-FS-21561</t>
  </si>
  <si>
    <t>LPAF-FS-30788</t>
  </si>
  <si>
    <t>KAPW-FS-92714</t>
  </si>
  <si>
    <t>LPAF-FS-31053</t>
  </si>
  <si>
    <t>LPFI-FS-21726</t>
  </si>
  <si>
    <t>LPFI-FS-21727</t>
  </si>
  <si>
    <t>LPFI-FS-21728</t>
  </si>
  <si>
    <t>LPFI-FS-21724</t>
  </si>
  <si>
    <t>LPFI-FS-21725</t>
  </si>
  <si>
    <t>LPFI-FS-21730</t>
  </si>
  <si>
    <t>LPFI-FS-21729</t>
  </si>
  <si>
    <t>LPAF-FS-31384</t>
  </si>
  <si>
    <t>LPAF-FS-31415</t>
  </si>
  <si>
    <t>LPAF-FS-31140</t>
  </si>
  <si>
    <t>LPAF-FS-31141</t>
  </si>
  <si>
    <t>LPAF-FS-31144</t>
  </si>
  <si>
    <t>LPAF-FS-31200</t>
  </si>
  <si>
    <t>LPAF-FS-31412</t>
  </si>
  <si>
    <t>LPAF-FS-31204</t>
  </si>
  <si>
    <t>LPAF-FS-31120</t>
  </si>
  <si>
    <t>LPAF-FS-31565</t>
  </si>
  <si>
    <t>LPAF-FS-31564</t>
  </si>
  <si>
    <t>LPAF-FS-31650</t>
  </si>
  <si>
    <t>LPAF-FS-31646</t>
  </si>
  <si>
    <t>LPAF-FS-31957</t>
  </si>
  <si>
    <t>LPAF-FS-31897</t>
  </si>
  <si>
    <t>LPAF-FS-31817</t>
  </si>
  <si>
    <t>LPAF-FS-31816</t>
  </si>
  <si>
    <t>LPAF-FS-31815</t>
  </si>
  <si>
    <t>KAPW-FS-94137</t>
  </si>
  <si>
    <t>KAPW-FS-94145</t>
  </si>
  <si>
    <t>LPAF-FS-31736</t>
  </si>
  <si>
    <t>LPAF-FS-31969</t>
  </si>
  <si>
    <t>LPAF-FS-32124</t>
  </si>
  <si>
    <t>LPAF-FS-32112</t>
  </si>
  <si>
    <t>LPFI-FS-22324</t>
  </si>
  <si>
    <t>LPAF-FS-32073</t>
  </si>
  <si>
    <t>LPAF-FS-32118</t>
  </si>
  <si>
    <t>LPFI-FS-20483</t>
  </si>
  <si>
    <t>100% RECYCLE POLYESTER KNITTED FABRIC</t>
  </si>
  <si>
    <t>TRICOT WARP KNIT MESH FABRIC</t>
  </si>
  <si>
    <t>100% POLYESTER TRICOT MESH KNITTED FABRIC</t>
  </si>
  <si>
    <t>FABRIC</t>
  </si>
  <si>
    <t>TRICOT WRAP KNIT MESH FABRIC</t>
  </si>
  <si>
    <t>KNITTED MESH FABRIC</t>
  </si>
  <si>
    <t>100% POLYESTER RECYCLE KNITTED FABRIC</t>
  </si>
  <si>
    <t>100% RECYCLE POLYESTER SPUN KNITTED FABRIC</t>
  </si>
  <si>
    <t>100% REC POLYESTER KNITTED FABRIC</t>
  </si>
  <si>
    <t>53% ORGANIC COTTON 40% REC POLYESTER 7% SPANDEX KNITTED FABRIC</t>
  </si>
  <si>
    <t>89% REC POLYESTER 11% SPANDEX KNITTED FABRIC</t>
  </si>
  <si>
    <t>100% REC NYLON KNITTED FABRIC</t>
  </si>
  <si>
    <t>83% REC POLYESTER 17% SPANDEX DOUBLE KNITTED FABRIC</t>
  </si>
  <si>
    <t>100% POLYESTER PRINT SHERPA KNITTED FABRIC</t>
  </si>
  <si>
    <t>95% REC POLYESTER 5% EL KNITTED FABRIC</t>
  </si>
  <si>
    <t>81% REC POLYESTER 19% SPANDEX MESH KNITTED FABRIC</t>
  </si>
  <si>
    <t>POLYESTER KNITTED FABRIC</t>
  </si>
  <si>
    <t>70% REC POLYESTER 30% COTTON KNITTED FABRIC</t>
  </si>
  <si>
    <t>96% BCI COTTON 4% SPANDEX KNITTED FABRIC</t>
  </si>
  <si>
    <t>81% REC POLYESTER 19% SPANDEX KNITTED MESH FABRIC</t>
  </si>
  <si>
    <t xml:space="preserve"> KNITTED FABRIC</t>
  </si>
  <si>
    <t>70% LYOCELL 30% RECYCLE POLYESTER KNITTED FABRIC</t>
  </si>
  <si>
    <t>65% COTTON 35% RECYCLE POLYESTER KNITTED FABRIC</t>
  </si>
  <si>
    <t>53% COTTON 47% REC POLYESTER KNITTED FABRIC</t>
  </si>
  <si>
    <t>60% COTTON 35% RECYCLE POLYESTER 5% SPANDEX KNITTED FABRIC</t>
  </si>
  <si>
    <t>95% COTTON 5% SPANDEX KNITTED FABRIC</t>
  </si>
  <si>
    <t>78% COTTON 22% RECYCLE POLYESTER KNITTED FABRIC</t>
  </si>
  <si>
    <t>100% RECYLE POLYESTER FABRIC</t>
  </si>
  <si>
    <t>100% POLYESTER KNITTING FABRIC</t>
  </si>
  <si>
    <t>100% POLYESTER FABRIC</t>
  </si>
  <si>
    <t>95% CO 5% EL KNITTED FABRIC</t>
  </si>
  <si>
    <t>70 % RECYLED POLYESTER 30% FABRIC</t>
  </si>
  <si>
    <t>100% RCYCL POLYESTER FABRIC</t>
  </si>
  <si>
    <t>66% Cotton 35 RECYCL POLYESTER 5% SPANDEX KNITTED FABRIC</t>
  </si>
  <si>
    <t>95% COTTON 5% EL KNITTED FABRIC</t>
  </si>
  <si>
    <t>95% RECYLED 5% KNITTED FABRIC</t>
  </si>
  <si>
    <t>100% POLYESTER WOVEN FABRIC</t>
  </si>
  <si>
    <t>100% RECYLE POLYESTER WOVEN FABRIC</t>
  </si>
  <si>
    <t>TRICOTWARP KNIT MESH FABRIC</t>
  </si>
  <si>
    <t>100% RECYLED POLYESTER WOVEN FABRIC</t>
  </si>
  <si>
    <t>83% RECYLE POLYESTER 17% KNITTED FABRIC</t>
  </si>
  <si>
    <t>75% NYLON 25% ELASTANE FABRIC</t>
  </si>
  <si>
    <t>KNITTING FABRIC</t>
  </si>
  <si>
    <t>92% POLYESTER 8% KNITTED FABRIC</t>
  </si>
  <si>
    <t>60% COTTON 35% POLYESTER 5% SPANDEX KNITTED FABRIC</t>
  </si>
  <si>
    <t>100% RECYCLE POLYESTER KNITTING FABRIC</t>
  </si>
  <si>
    <t>96% BCI COTTON 4% RECYCLE POLYESTER KNITTED FABRIC</t>
  </si>
  <si>
    <t>100% POLYESTER WRAP KNIT TRICOT FABRIC</t>
  </si>
  <si>
    <t xml:space="preserve">60% COTTON 35% RECYCLE POLYESTER 5% SPANDEX DOUBLE KNITTING FABRIC  </t>
  </si>
  <si>
    <t>KNITTED FABRIC OF POLYESTER</t>
  </si>
  <si>
    <t>83% RECYCLED POLYESTER 17% SPANDEX KNITTED FABRIC</t>
  </si>
  <si>
    <t>70% RECYCLE POLYESTER KNITTING FABRIC 30% COTTON KNITTED FABRIC</t>
  </si>
  <si>
    <t>60% COTTON 35% RECYCLED POLYESTER KNITTING FABRIC</t>
  </si>
  <si>
    <t>53% COTTON 47% RECYCLE POLYESTER KNITTING FABRIC</t>
  </si>
  <si>
    <t xml:space="preserve">KNITTED FABRIC </t>
  </si>
  <si>
    <t>70% RECYCLED POLYESTER 30% COTTON KNITTING FABRIC</t>
  </si>
  <si>
    <t>60% COTTON 35% RECYCLED POLYESTER 5% SPANDEX</t>
  </si>
  <si>
    <t>65% COTTON 35% RECYCLED POLYESTER KNITTING FABRIC</t>
  </si>
  <si>
    <t>100% COTTON SOLID JERSEY</t>
  </si>
  <si>
    <t xml:space="preserve"> POLYESTER KNITTED FABRIC</t>
  </si>
  <si>
    <t>100% RECYCLED POLYESTER KNITTED FABRIC</t>
  </si>
  <si>
    <t xml:space="preserve">60%CO   35% RECYCLED POLYESTER  5% SPANDEX  KNITTED FABRIC </t>
  </si>
  <si>
    <t>100% RECYCLED POLYESTER  KNITTING FABRIC</t>
  </si>
  <si>
    <t>100% RECYCLED POLYESTER  KNITTIED FABRIC</t>
  </si>
  <si>
    <t>65% RECYCLED POLYESTER 35% COTTON  KNITTED FABRIC</t>
  </si>
  <si>
    <t xml:space="preserve"> 100% POLYESTER WEFT KNITTED FABRIC</t>
  </si>
  <si>
    <t>100% REC PES KNITTED FABRIC</t>
  </si>
  <si>
    <t>60% CO 35% RECYCLED POLYESTER 5% SPANDEX KNITTED FABRIC</t>
  </si>
  <si>
    <t xml:space="preserve">33% RECYCLED POLYESTER 67% COTTON </t>
  </si>
  <si>
    <t>56% COTTON 40% RECYCLED POLYESTER 4% SPANDEX DOUBLE KNITTING FABRIC</t>
  </si>
  <si>
    <t>60% COTTON 35% RECYCLED POLYESTER 5% SPANDEX DOUBLE KNITTING FABRIC</t>
  </si>
  <si>
    <t>100% RECYCLE POLYESTER FABRIC</t>
  </si>
  <si>
    <t>KNITTED FABRIC  100% RECYCLE POLYESTER WIDTH 62 INCHES</t>
  </si>
  <si>
    <t>100% RECYCLED  POLYESTER FABRIC</t>
  </si>
  <si>
    <t>100%  POLYESTER WRAP KNIT FABRIC</t>
  </si>
  <si>
    <t>DOUBLE KNIT 100% POLYESTER FABRIC</t>
  </si>
  <si>
    <t>TRICOTWRAP KNIT MESH FABRIC</t>
  </si>
  <si>
    <t>60% COTTON 35% RECYCLED POLYESTER 5 % SPANDEX DOUBLE KNITTED FABRIC</t>
  </si>
  <si>
    <t xml:space="preserve">100% PES FABRIC </t>
  </si>
  <si>
    <t>56% COTTON 40% RECYCLED POLYESTER 4 % SPANDEX DOUBLE KNITTED FABRIC</t>
  </si>
  <si>
    <t xml:space="preserve">75%NYLON 25% ELASTANE FABRIC </t>
  </si>
  <si>
    <t>95% RECYCLE POLYESTER KNITTING FABRIC</t>
  </si>
  <si>
    <t>100% RECYCLE POLYESTER KNITTED  FABRIC</t>
  </si>
  <si>
    <t>95% RECYCLE POLYESTER 5% SPANDEX FABRIC</t>
  </si>
  <si>
    <t>100% RECYCLE POLYESTER KNITTED   FABRIC</t>
  </si>
  <si>
    <t>SINGLE JERSEY FABRIC</t>
  </si>
  <si>
    <t>100%  POLYESTER KNITTED  FABRIC</t>
  </si>
  <si>
    <t>80 % REC PES 20% EL FABRIC</t>
  </si>
  <si>
    <t xml:space="preserve">TRICOT WRAP KNIT MESH FABRIC </t>
  </si>
  <si>
    <t>56% COTTON 40% RECYCLED POLYESTER 4% SPANDEX</t>
  </si>
  <si>
    <t>60% COTTON 35% RECYCLED POLYESTER 5% SPANDEX DOUBLE KNITTED FABRIC</t>
  </si>
  <si>
    <t xml:space="preserve">KNITTED FABRIC 100% RECYCLED POLYESTER </t>
  </si>
  <si>
    <t>95% Recycled polyester 5% SPANDEX KNITTED FABRIC</t>
  </si>
  <si>
    <t>DOUBLE KNIT</t>
  </si>
  <si>
    <t>67% COTTON 33% RECYCLED POLYESTER DOUBLE KNITTED FABRIC</t>
  </si>
  <si>
    <t xml:space="preserve">67% COTTON 33% RECYCLED POLYESTER </t>
  </si>
  <si>
    <t>100% POLYESTER KNITTED  FABRIC</t>
  </si>
  <si>
    <t>79% POLYESTER + 21 % SPANDEX KNITTED FABRIC</t>
  </si>
  <si>
    <t xml:space="preserve">POLYESTER KNITTED FABRIC </t>
  </si>
  <si>
    <t>70% REC POLYESTER 30% CO KNITTED FABRIC</t>
  </si>
  <si>
    <t>60% CO 35%RECYCLE POLYESTER 5% SPANDEX  KNITTED FABRIC</t>
  </si>
  <si>
    <t xml:space="preserve"> 100% POLYESTER  KNITTED FABRIC</t>
  </si>
  <si>
    <t>60% CO 35% REC PES 5% SPANDEX KNITTED FABRIC</t>
  </si>
  <si>
    <t>100% RECYCLE POLYESTER   KNITTED FABRIC</t>
  </si>
  <si>
    <t>100% POLYESTER DOUBLE KNITTED FABRIC</t>
  </si>
  <si>
    <t>80% PA+20% EL MESH FABRIC</t>
  </si>
  <si>
    <t xml:space="preserve"> 100% RECYCLED POLYESTER  KNITTED FABRIC</t>
  </si>
  <si>
    <t>79% POLYESTER 21% SPANDEX KNITTED FABRIC</t>
  </si>
  <si>
    <t>95% RECYCLE POLYESTER 5% SPANDEX KNITTED FABRIC</t>
  </si>
  <si>
    <t>COTTON KNITTED FABRIC</t>
  </si>
  <si>
    <t>100% REC POLY KNITTED FABRIC</t>
  </si>
  <si>
    <t>65% RECYCLED POLYESTER 35% COTTON KNITTED FABRIC</t>
  </si>
  <si>
    <t>96% COTTON 4% SPANDEX KNITTED FABRIC</t>
  </si>
  <si>
    <t>100% POLYESTER KNITTED FABRIC</t>
  </si>
  <si>
    <t>100% RECYCLED POLYESTER DOUBLE KNITTED FABRIC</t>
  </si>
  <si>
    <t>75% NYLON 25% ELASTANE MESH FABRIC</t>
  </si>
  <si>
    <t>39% COTTON 58% POLYESTER 3% SPANDEX KNITTED FABRIC</t>
  </si>
  <si>
    <t>56% COTTON 40% RECYCLE POLYESTER 4% SPANDEX DOUBLE KNITTED FABRIC</t>
  </si>
  <si>
    <t>60% COTTON 35% recycle polyester 5% SPANDEX DOUBLE KNITTED FABRIC</t>
  </si>
  <si>
    <t>100% REC POLYESTER RIB KNITTED FABRIC</t>
  </si>
  <si>
    <t>100% POLYESTER SHERPA KNITTED FABRIC</t>
  </si>
  <si>
    <t>95% REC POLYESTER 5% SPANDEX KNITTED FABRIC</t>
  </si>
  <si>
    <t>100% POLY KNITTED FABRIC</t>
  </si>
  <si>
    <t>80% PA 20% EL FABRIC</t>
  </si>
  <si>
    <t>80% RECYCLE POLYESTER 20% EL KNITTED FABRIC</t>
  </si>
  <si>
    <t>65% RECYCLED POLYESTER 35% COTTON KNITTED FABRIC</t>
  </si>
  <si>
    <t>100% RECYCLED POLYESTER KNITTED FABRIC</t>
  </si>
  <si>
    <t>95% RECYCLED POLYESTER KNITTED FABRIC</t>
  </si>
  <si>
    <t>70% RECYCLED POLYESTER 30% COTTON KNITTED FABRIC</t>
  </si>
  <si>
    <t>95% RECYCLED POLYESTER + 5% ELASTANE KNITTED FABRIC</t>
  </si>
  <si>
    <t>53% COTTON 47% RECYCLED POLYESTER KNITTED FABRIC</t>
  </si>
  <si>
    <t>60% COTTON 35% RECYCLED POLYESTER 5% SPANDEX KNITTED FABRIC</t>
  </si>
  <si>
    <t>95% RECYCLED POLYESTER 5% SPANDEX KNITTED FABRIC</t>
  </si>
  <si>
    <t>FABRIC (60% COTTON 35% POLYESTER 5% SPANDAX)</t>
  </si>
  <si>
    <t>70% REC PEC 30% CO KNITTED FABRIC</t>
  </si>
  <si>
    <t>89% CMD 11% EL KNITTED FABRIC</t>
  </si>
  <si>
    <t>KNITTED FABRIC 79% POLYESTER 21% SPANDEX</t>
  </si>
  <si>
    <t>56% COTTON 40% RECYCLED POLYESTER 4% SPANDEX DOUBLE KNITTED FABRIC</t>
  </si>
  <si>
    <t>WOVEN FABRIC</t>
  </si>
  <si>
    <t>70% RECYCLE POLYESTER 30% BCI COTTON KNITTED FABRIC</t>
  </si>
  <si>
    <t>60% COTTON 35% REC POLYESTER 5% SPANDEX KNITTED FABRIC</t>
  </si>
  <si>
    <t xml:space="preserve"> 56% COTTON 40% RECYCLE POLYESTER 4% SPANDED DOUBLE KNITTED FABRIC</t>
  </si>
  <si>
    <t xml:space="preserve"> 60% COTTON 35% RECYCLE POLYESTER 5% SPANDED DOUBLE KNITTED FABRIC</t>
  </si>
  <si>
    <t xml:space="preserve"> 67% COTTON 33% RECYCLE POLYESTER DOUBLE KNITTED FABRIC</t>
  </si>
  <si>
    <t>70% RECYCLE POLYESTER 30% COTTON KNITTED FABRIC</t>
  </si>
  <si>
    <t>95% VIRGIN POLYESTER 5% SPANDEX KNITTED FABRIC</t>
  </si>
  <si>
    <t>92% VIRGIN POLYESTER 8% SPANDEX KNITTED FABRIC</t>
  </si>
  <si>
    <t>100% RECYCLE POLYESTER KNITTTED FABRIC</t>
  </si>
  <si>
    <t>POLYESTER SHERPA FLEECE FABRIC</t>
  </si>
  <si>
    <t>65% COTTON 35% RECYCLED POLYESTER KNITTED FABRIC</t>
  </si>
  <si>
    <t>95% RECYCLE POLYESTER 5% EL KNITTED FABRIC</t>
  </si>
  <si>
    <t>81% RECYCLE POLYESTER 19% SPANDEX KNITTED FABRIC</t>
  </si>
  <si>
    <t>WOVEN FABRIC AND KNITTED FABRIC</t>
  </si>
  <si>
    <t>95% RECYCLE POLYESTER SPANDEX KNITTED FABRIC</t>
  </si>
  <si>
    <t>100% RECYCLE POLYESTER KNITTED MESH FABRIC</t>
  </si>
  <si>
    <t>KNITTED FABRIC 100% REC POLYESTER</t>
  </si>
  <si>
    <t>FABRIC SWATCH</t>
  </si>
  <si>
    <t>LPAF-HC-42803</t>
  </si>
  <si>
    <t>LPFI-FS-22445</t>
  </si>
  <si>
    <t>LPAF-FS-32237</t>
  </si>
  <si>
    <t>LPAF-FS-32238</t>
  </si>
  <si>
    <t>LPAF-FS-32447</t>
  </si>
  <si>
    <t>LPAF-FS-32448</t>
  </si>
  <si>
    <t>LPFI-FS-22788</t>
  </si>
  <si>
    <t>LPAF-FS-32801</t>
  </si>
  <si>
    <t>LPAF-FS-32820</t>
  </si>
  <si>
    <t>LPAF-FS-32822</t>
  </si>
  <si>
    <t>LPAF-FS-32838</t>
  </si>
  <si>
    <t>LPAF-FS-32926</t>
  </si>
  <si>
    <t>LPAF-FS-33018</t>
  </si>
  <si>
    <t>LPAF-FS-33188</t>
  </si>
  <si>
    <t>LPAF-FS-33207</t>
  </si>
  <si>
    <t>LPAF-FS-33215</t>
  </si>
  <si>
    <t>LPAF-FS-33264</t>
  </si>
  <si>
    <t>LPAF-FS-33331</t>
  </si>
  <si>
    <t>LPAF-FS-33381</t>
  </si>
  <si>
    <t>LPAF-FS-33532</t>
  </si>
  <si>
    <t>LPAF-FS-33574</t>
  </si>
  <si>
    <t>LPAF-FS-33602</t>
  </si>
  <si>
    <t>LPAF-FS-34087</t>
  </si>
  <si>
    <t>LPFI-FS-23803</t>
  </si>
  <si>
    <t>LPFI-FS-23804</t>
  </si>
  <si>
    <t>LPAF-FS-34276</t>
  </si>
  <si>
    <t>LPAF-FS-34357</t>
  </si>
  <si>
    <t>LPAF-FS-34380</t>
  </si>
  <si>
    <t>LPAF-FS-34383</t>
  </si>
  <si>
    <t>LPAF-FS-34552</t>
  </si>
  <si>
    <t>LPFI-FS-24076</t>
  </si>
  <si>
    <t>LPFI-FS-24078</t>
  </si>
  <si>
    <t>LPAF-FS-34682</t>
  </si>
  <si>
    <t>LPAF-FS-34728</t>
  </si>
  <si>
    <t>LPAF-FS-34800</t>
  </si>
  <si>
    <t>LPAF-FS-34801</t>
  </si>
  <si>
    <t>LPAF-FS-34805</t>
  </si>
  <si>
    <t>LPAF-FS-34808</t>
  </si>
  <si>
    <t>LPAF-FS-34752</t>
  </si>
  <si>
    <t>LPAF-FS-35102</t>
  </si>
  <si>
    <t>LPAF-FS-35126</t>
  </si>
  <si>
    <t>LPAF-FS-35194</t>
  </si>
  <si>
    <t>LPFI-FS-24311</t>
  </si>
  <si>
    <t>LPAF-FS-35425</t>
  </si>
  <si>
    <t>LPAF-FS-35534</t>
  </si>
  <si>
    <t>LPAF-FS-35682</t>
  </si>
  <si>
    <t>LPAF-FS-35686</t>
  </si>
  <si>
    <t>LPAF-FS-35687</t>
  </si>
  <si>
    <t>LPAF-FS-35690</t>
  </si>
  <si>
    <t>LPAF-FS-35705</t>
  </si>
  <si>
    <t>LPAF-FS-35737</t>
  </si>
  <si>
    <t>LPAF-FS-35757</t>
  </si>
  <si>
    <t>LPAF-FS-35684</t>
  </si>
  <si>
    <t>LPAF-FS-35761</t>
  </si>
  <si>
    <t>LPFI-FS-24686</t>
  </si>
  <si>
    <t>LPFI-FS-24730</t>
  </si>
  <si>
    <t>LPFI-FS-24732</t>
  </si>
  <si>
    <t>LPAF-FS-35917</t>
  </si>
  <si>
    <t>LPAF-FS-35920</t>
  </si>
  <si>
    <t>LPAF-FS-35956</t>
  </si>
  <si>
    <t>LPAF-FS-35966</t>
  </si>
  <si>
    <t>LPAF-FS-36045</t>
  </si>
  <si>
    <t>LPAF-FS-36007</t>
  </si>
  <si>
    <t>LPAF-FS-36099</t>
  </si>
  <si>
    <t>LPAF-FS-36150</t>
  </si>
  <si>
    <t>LPAF-FS-36205</t>
  </si>
  <si>
    <t>LPAF-FS-36268</t>
  </si>
  <si>
    <t>LPAF-FS-36378</t>
  </si>
  <si>
    <t>LPAF-FS-36379</t>
  </si>
  <si>
    <t>LPAF-FS-36639</t>
  </si>
  <si>
    <t>LPAF-FS-36556</t>
  </si>
  <si>
    <t>LPAF-FS-36782</t>
  </si>
  <si>
    <t>LPAF-FS-36779</t>
  </si>
  <si>
    <t>LPAF-FS-36778</t>
  </si>
  <si>
    <t>LPAF-FS-36936</t>
  </si>
  <si>
    <t>LPAF-FS-37029</t>
  </si>
  <si>
    <t>LPAF-FS-37237</t>
  </si>
  <si>
    <t>LPAF-FS-37304</t>
  </si>
  <si>
    <t>LPAF-FS-37373</t>
  </si>
  <si>
    <t>LPAF-FS-37233</t>
  </si>
  <si>
    <t>LPFI-FS-25650</t>
  </si>
  <si>
    <t>LPAF-FS-37517</t>
  </si>
  <si>
    <t>LPAF-FS-37626</t>
  </si>
  <si>
    <t>LPAF-FS-37757</t>
  </si>
  <si>
    <t>LPFI-FS-25973</t>
  </si>
  <si>
    <t>KAPW-FS-109507</t>
  </si>
  <si>
    <t>LPAF-FS-38573</t>
  </si>
  <si>
    <t>LPAF-FS-38815</t>
  </si>
  <si>
    <t>LPAF-FS-38810</t>
  </si>
  <si>
    <t>LPAF-FS-39103</t>
  </si>
  <si>
    <t>LPAF-FS-39246</t>
  </si>
  <si>
    <t>LPAF-FS-39244</t>
  </si>
  <si>
    <t>LPAF-FS-39052</t>
  </si>
  <si>
    <t>LPAF-FS-39060</t>
  </si>
  <si>
    <t>LPAF-FS-39080</t>
  </si>
  <si>
    <t>LPAF-FS-39407</t>
  </si>
  <si>
    <t>LPAF-FS-39448</t>
  </si>
  <si>
    <t>LPAF-FS-39523</t>
  </si>
  <si>
    <t>LPAF-FS-39682</t>
  </si>
  <si>
    <t>LPAF-FS-39555</t>
  </si>
  <si>
    <t>LPAF-FS-39586</t>
  </si>
  <si>
    <t>LPAF-FS-39594</t>
  </si>
  <si>
    <t>LPAF-FS-39640</t>
  </si>
  <si>
    <t>LPAF-FS-39689</t>
  </si>
  <si>
    <t>LPAF-FS-39690</t>
  </si>
  <si>
    <t>LPAF-FS-39645</t>
  </si>
  <si>
    <t>LPAF-FS-39827</t>
  </si>
  <si>
    <t>LPAF-FS-39838</t>
  </si>
  <si>
    <t>LPAF-FS-39840</t>
  </si>
  <si>
    <t>LPAF-FS-39927</t>
  </si>
  <si>
    <t>LPAF-FS-39928</t>
  </si>
  <si>
    <t>LPAF-FS-39992</t>
  </si>
  <si>
    <t>LPAF-FS-40011</t>
  </si>
  <si>
    <t>LPAF-FS-40235</t>
  </si>
  <si>
    <t>LPAF-FS-40236</t>
  </si>
  <si>
    <t>LPAF-FS-40239</t>
  </si>
  <si>
    <t>LPAF-FS-40260</t>
  </si>
  <si>
    <t>LPAF-FS-40259</t>
  </si>
  <si>
    <t>LPAF-FS-40332</t>
  </si>
  <si>
    <t>LPAF-FS-40333</t>
  </si>
  <si>
    <t>KAPW-FS-123265</t>
  </si>
  <si>
    <t>LPAF-FS-40467</t>
  </si>
  <si>
    <t>LPAF-FS-40549</t>
  </si>
  <si>
    <t>LPAF-FS-40685</t>
  </si>
  <si>
    <t>LPAF-FS-40710</t>
  </si>
  <si>
    <t>LPAF-FS-40896</t>
  </si>
  <si>
    <t>LPAF-FS-41247</t>
  </si>
  <si>
    <t>LPAF-FS-41300</t>
  </si>
  <si>
    <t>LPAF-FS-41333</t>
  </si>
  <si>
    <t>LPAF-FS-41544</t>
  </si>
  <si>
    <t>LPAF-FS-41509</t>
  </si>
  <si>
    <t>LPAF-FS-41508</t>
  </si>
  <si>
    <t>LPAF-FS-41507</t>
  </si>
  <si>
    <t>LPAF-FS-41451</t>
  </si>
  <si>
    <t>LPAF-FS-41448</t>
  </si>
  <si>
    <t>LPAF-FS-41445</t>
  </si>
  <si>
    <t>LPAF-FS-41660</t>
  </si>
  <si>
    <t>LPAF-FS-41616</t>
  </si>
  <si>
    <t>LPAF-FS-41767</t>
  </si>
  <si>
    <t>LPAF-FS-41829</t>
  </si>
  <si>
    <t>LPAF-FS-41828</t>
  </si>
  <si>
    <t>LPAF-FS-41790</t>
  </si>
  <si>
    <t>LPAF-FS-41785</t>
  </si>
  <si>
    <t>LPAF-FS-41840</t>
  </si>
  <si>
    <t>LPAF-FS-41830</t>
  </si>
  <si>
    <t>LPAF-FS-42010</t>
  </si>
  <si>
    <t>LPAF-FS-41949</t>
  </si>
  <si>
    <t>LPAF-FS-41948</t>
  </si>
  <si>
    <t>LPAF-FS-42037</t>
  </si>
  <si>
    <t>LPFI-FS-29098</t>
  </si>
  <si>
    <t>LPAF-FS-42446</t>
  </si>
  <si>
    <t>LPAF-FS-42445</t>
  </si>
  <si>
    <t>LPAF-FS-42556</t>
  </si>
  <si>
    <t>LPAF-FS-42587</t>
  </si>
  <si>
    <t>LPAF-FS-42621</t>
  </si>
  <si>
    <t>LPAF-FS-42629</t>
  </si>
  <si>
    <t>LPAF-FS-42630</t>
  </si>
  <si>
    <t>LPAF-FS-42667</t>
  </si>
  <si>
    <t>LPAF-FS-42780</t>
  </si>
  <si>
    <t>LPAF-FS-42767</t>
  </si>
  <si>
    <t>LPAF-FS-42769</t>
  </si>
  <si>
    <t>LPAF-FS-42781</t>
  </si>
  <si>
    <t>LPFI-FS-29418</t>
  </si>
  <si>
    <t>LPAF-FS-42850</t>
  </si>
  <si>
    <t>LPAF-FS-42851</t>
  </si>
  <si>
    <t>LPAF-FS-43015</t>
  </si>
  <si>
    <t>LPAF-FS-43028</t>
  </si>
  <si>
    <t>LPAF-FS-43172</t>
  </si>
  <si>
    <t>LPAF-FS-43157</t>
  </si>
  <si>
    <t>LPAF-FS-43345</t>
  </si>
  <si>
    <t>LPAF-FS-43346</t>
  </si>
  <si>
    <t>LPAF-FS-43392</t>
  </si>
  <si>
    <t>LPAF-FS-43600</t>
  </si>
  <si>
    <t>LPAF-FS-43575</t>
  </si>
  <si>
    <t>KAPS-FS-99599</t>
  </si>
  <si>
    <t>LPAF-FS-43733</t>
  </si>
  <si>
    <t>LPAF-FS-44008</t>
  </si>
  <si>
    <t>LPAF-FS-44100</t>
  </si>
  <si>
    <t>LPAF-FS-44228</t>
  </si>
  <si>
    <t>LPAF-FS-44009</t>
  </si>
  <si>
    <t>LPAF-FS-44371</t>
  </si>
  <si>
    <t>LPAF-FS-44454</t>
  </si>
  <si>
    <t>LPAF-FS-44455</t>
  </si>
  <si>
    <t>LPAF-FS-44452</t>
  </si>
  <si>
    <t>LPAF-FS-44453</t>
  </si>
  <si>
    <t>LPAF-FS-44464</t>
  </si>
  <si>
    <t>LPAF-FS-44465</t>
  </si>
  <si>
    <t>LPAF-FS-44512</t>
  </si>
  <si>
    <t>LPAF-FS-44529</t>
  </si>
  <si>
    <t>LPAF-FS-44561</t>
  </si>
  <si>
    <t>LPAF-FS-44599</t>
  </si>
  <si>
    <t>LPAF-FS-44602</t>
  </si>
  <si>
    <t>LPAF-FS-44611</t>
  </si>
  <si>
    <t>LPAF-FS-44614</t>
  </si>
  <si>
    <t>LPAF-FS-44621</t>
  </si>
  <si>
    <t>LPAF-FS-44634</t>
  </si>
  <si>
    <t>LPAF-FS-44635</t>
  </si>
  <si>
    <t>LPAF-FS-44613</t>
  </si>
  <si>
    <t>LPAF-FS-44922</t>
  </si>
  <si>
    <t>LPAF-FS-44962</t>
  </si>
  <si>
    <t>LPAF-FS-45065</t>
  </si>
  <si>
    <t>LPFI-FS-30849</t>
  </si>
  <si>
    <t>LPAF-FS-45053</t>
  </si>
  <si>
    <t>LPAF-FS-45056</t>
  </si>
  <si>
    <t>LPAF-FS-45055</t>
  </si>
  <si>
    <t>LPAF-FS-45054</t>
  </si>
  <si>
    <t>LPAF-FS-45185</t>
  </si>
  <si>
    <t>LPAF-FS-45224</t>
  </si>
  <si>
    <t>LPAF-FS-45230</t>
  </si>
  <si>
    <t>LPAF-FS-45244</t>
  </si>
  <si>
    <t>LPAF-FS-45292</t>
  </si>
  <si>
    <t>LPAF-FS-45384</t>
  </si>
  <si>
    <t>LPFI-FS-31079</t>
  </si>
  <si>
    <t>LPAF-FS-45393</t>
  </si>
  <si>
    <t>LPAF-FS-45404</t>
  </si>
  <si>
    <t>LPAF-FS-45411</t>
  </si>
  <si>
    <t>LPAF-FS-45546</t>
  </si>
  <si>
    <t>LPAF-FS-45706</t>
  </si>
  <si>
    <t>LPAF-FS-45745</t>
  </si>
  <si>
    <t>LPAF-FS-45781</t>
  </si>
  <si>
    <t>LPAF-FS-45842</t>
  </si>
  <si>
    <t>LPAF-FS-46376</t>
  </si>
  <si>
    <t>LPAF-FS-46394</t>
  </si>
  <si>
    <t>LPFI-FS-31839</t>
  </si>
  <si>
    <t>LPAF-FS-46506</t>
  </si>
  <si>
    <t>LPAF-FS-46513</t>
  </si>
  <si>
    <t>LPAF-FS-46522</t>
  </si>
  <si>
    <t>LPAF-FS-46531</t>
  </si>
  <si>
    <t>LPAF-FS-46533</t>
  </si>
  <si>
    <t>LPAF-FS-46685</t>
  </si>
  <si>
    <t>LPAF-FS-46726</t>
  </si>
  <si>
    <t>LPFI-FS-31995</t>
  </si>
  <si>
    <t>LPFI-FS-31998</t>
  </si>
  <si>
    <t>LPFI-FS-32016</t>
  </si>
  <si>
    <t>LPFI-FS-32033</t>
  </si>
  <si>
    <t>LPAF-FS-46750</t>
  </si>
  <si>
    <t>LPAF-FS-46753</t>
  </si>
  <si>
    <t>LPAF-FS-46755</t>
  </si>
  <si>
    <t>LPAF-FS-46756</t>
  </si>
  <si>
    <t>LPAF-FS-46757</t>
  </si>
  <si>
    <t>LPAF-FS-46761</t>
  </si>
  <si>
    <t>LPAF-FS-46881</t>
  </si>
  <si>
    <t>LPAF-FS-47003</t>
  </si>
  <si>
    <t>LPAF-FS-47007</t>
  </si>
  <si>
    <t>LPAF-FS-47107</t>
  </si>
  <si>
    <t>LPFI-FS-32324</t>
  </si>
  <si>
    <t>LPFI-FS-32325</t>
  </si>
  <si>
    <t>LPAF-FS-47155</t>
  </si>
  <si>
    <t>LPAF-FS-47170</t>
  </si>
  <si>
    <t>LPAF-FS-47182</t>
  </si>
  <si>
    <t>LPAF-FS-47183</t>
  </si>
  <si>
    <t>LPAF-FS-47184</t>
  </si>
  <si>
    <t>LPAF-FS-47188</t>
  </si>
  <si>
    <t>LPAF-FS-47263</t>
  </si>
  <si>
    <t>LPAF-FS-47271</t>
  </si>
  <si>
    <t>LPAF-FS-47310</t>
  </si>
  <si>
    <t>LPAF-FS-47319</t>
  </si>
  <si>
    <t>LPAF-FS-47383</t>
  </si>
  <si>
    <t>LPAF-FS-47535</t>
  </si>
  <si>
    <t>LPAF-FS-47633</t>
  </si>
  <si>
    <t>LPAF-FS-47581</t>
  </si>
  <si>
    <t>LPAF-FS-47583</t>
  </si>
  <si>
    <t>LPAF-FS-47584</t>
  </si>
  <si>
    <t>LPAF-FS-47582</t>
  </si>
  <si>
    <t>LPAF-FS-47555</t>
  </si>
  <si>
    <t>LPAF-FS-47546</t>
  </si>
  <si>
    <t>LPAF-FS-47756</t>
  </si>
  <si>
    <t>LPAF-FS-47586</t>
  </si>
  <si>
    <t>LPAF-FS-47829</t>
  </si>
  <si>
    <t>LPAF-FS-47757</t>
  </si>
  <si>
    <t>LPFI-FS-32715</t>
  </si>
  <si>
    <t>LPFI-FS-32761</t>
  </si>
  <si>
    <t>LPFI-FS-32762</t>
  </si>
  <si>
    <t>LPAF-FS-48031</t>
  </si>
  <si>
    <t>LPFI-FS-32854</t>
  </si>
  <si>
    <t>LPAF-FS-48032</t>
  </si>
  <si>
    <t>LPFI-FS-33009</t>
  </si>
  <si>
    <t>LPFI-FS-33008</t>
  </si>
  <si>
    <t>LPAF-FS-48204</t>
  </si>
  <si>
    <t>LPAF-FS-48205</t>
  </si>
  <si>
    <t>LPAF-FS-48214</t>
  </si>
  <si>
    <t>LPAF-FS-48216</t>
  </si>
  <si>
    <t>LPAF-FS-48310</t>
  </si>
  <si>
    <t>LPAF-FS-48316</t>
  </si>
  <si>
    <t>LPAF-FS-47313</t>
  </si>
  <si>
    <t>LPAF-FS-48592</t>
  </si>
  <si>
    <t>LPFI-FS-33233</t>
  </si>
  <si>
    <t>LPAF-FS-48464</t>
  </si>
  <si>
    <t>LPAF-FS-49231</t>
  </si>
  <si>
    <t>LPFI-FS-33695</t>
  </si>
  <si>
    <t>LPFI-FS-33693</t>
  </si>
  <si>
    <t>LPFI-FS-33692</t>
  </si>
  <si>
    <t>LPAF-FS-49190</t>
  </si>
  <si>
    <t>LPAF-FS-49173</t>
  </si>
  <si>
    <t>LPAF-FS-49340</t>
  </si>
  <si>
    <t>LPAF-FS-49339</t>
  </si>
  <si>
    <t>LPFI-FS-33813</t>
  </si>
  <si>
    <t>LPAF-FS-49478</t>
  </si>
  <si>
    <t>LPAF-FS-49473</t>
  </si>
  <si>
    <t>LPAF-FS-49423</t>
  </si>
  <si>
    <t>LPAF-FS-49518</t>
  </si>
  <si>
    <t>LPFI-FS-33965</t>
  </si>
  <si>
    <t>LPAF-FS-49620</t>
  </si>
  <si>
    <t>LPAF-FS-49625</t>
  </si>
  <si>
    <t>LPAF-FS-49627</t>
  </si>
  <si>
    <t>LPAF-FS-49635</t>
  </si>
  <si>
    <t>LPAF-FS-49637</t>
  </si>
  <si>
    <t>LPAF-FS-49615</t>
  </si>
  <si>
    <t>LPAF-FS-49716</t>
  </si>
  <si>
    <t>LPAF-FS-49873</t>
  </si>
  <si>
    <t>LPAF-FS-49741</t>
  </si>
  <si>
    <t>LPFI-FS-34486</t>
  </si>
  <si>
    <t>LPFI-FS-34349</t>
  </si>
  <si>
    <t>LPAF-FS-50179</t>
  </si>
  <si>
    <t>LPAF-FS-50174</t>
  </si>
  <si>
    <t>LPAF-FS-50314</t>
  </si>
  <si>
    <t>LPAF-FS-50111</t>
  </si>
  <si>
    <t>LPAF-FS-50110</t>
  </si>
  <si>
    <t>LPAF-FS-50193</t>
  </si>
  <si>
    <t>LPAF-FS-50290</t>
  </si>
  <si>
    <t>LPAF-FS-50194</t>
  </si>
  <si>
    <t>LPAF-FS-50600</t>
  </si>
  <si>
    <t>LPAF-FS-50472</t>
  </si>
  <si>
    <t>LPAF-FS-50466</t>
  </si>
  <si>
    <t>LPAF-FS-50442</t>
  </si>
  <si>
    <t>LPAF-FS-50436</t>
  </si>
  <si>
    <t>LPAF-FS-51036</t>
  </si>
  <si>
    <t>LPAF-FS-50997</t>
  </si>
  <si>
    <t>LPAF-FS-51220</t>
  </si>
  <si>
    <t>LPFI-FS-35102</t>
  </si>
  <si>
    <t>LPAF-FS-51282</t>
  </si>
  <si>
    <t>LPAF-FS-51505</t>
  </si>
  <si>
    <t>LPFI-FS-35405</t>
  </si>
  <si>
    <t>LPAF-FS-51682</t>
  </si>
  <si>
    <t>LPAF-FS-51752</t>
  </si>
  <si>
    <t>LPAF-FS-51640</t>
  </si>
  <si>
    <t>LPAF-FS-51919</t>
  </si>
  <si>
    <t>LPAF-FS-52261</t>
  </si>
  <si>
    <t>LPAF-FS-52243</t>
  </si>
  <si>
    <t>LPAF-FS-52241</t>
  </si>
  <si>
    <t>LPAF-FS-52162</t>
  </si>
  <si>
    <t>LPAF-FS-52120</t>
  </si>
  <si>
    <t>LPAF-FS-52655</t>
  </si>
  <si>
    <t>LPAF-FS-52614</t>
  </si>
  <si>
    <t>LPAF-FS-52633</t>
  </si>
  <si>
    <t>LPAF-FS-52600</t>
  </si>
  <si>
    <t>LPFI-FS-36131</t>
  </si>
  <si>
    <t>LPAF-FS-52603</t>
  </si>
  <si>
    <t>LPAF-FS-52827</t>
  </si>
  <si>
    <t>LPAF-FS-52775</t>
  </si>
  <si>
    <t>LPAF-FS-52766</t>
  </si>
  <si>
    <t>LPAF-FS-52925</t>
  </si>
  <si>
    <t>LPFI-FS-36514</t>
  </si>
  <si>
    <t>LPAF-FS-53116</t>
  </si>
  <si>
    <t>LPAF-FS-53355</t>
  </si>
  <si>
    <t>LPAF-FS-53298</t>
  </si>
  <si>
    <t>LPAF-FS-53249</t>
  </si>
  <si>
    <t>LPAF-FS-53576</t>
  </si>
  <si>
    <t>LPAF-FS-53625</t>
  </si>
  <si>
    <t>LPAF-FS-53658</t>
  </si>
  <si>
    <t>LPAF-FS-53791</t>
  </si>
  <si>
    <t>LPAF-FS-53816</t>
  </si>
  <si>
    <t>LPAF-FS-53847</t>
  </si>
  <si>
    <t>LPAF-FS-53864</t>
  </si>
  <si>
    <t>LPAF-FS-53922</t>
  </si>
  <si>
    <t>LPAF-FS-53929</t>
  </si>
  <si>
    <t>LPAF-FS-54054</t>
  </si>
  <si>
    <t>LPAF-FS-54059</t>
  </si>
  <si>
    <t>LPAF-FS-54083</t>
  </si>
  <si>
    <t>LPAF-FS-54252</t>
  </si>
  <si>
    <t>LPAF-FS-54254</t>
  </si>
  <si>
    <t>LPAF-FS-54264</t>
  </si>
  <si>
    <t>LPAF-FS-54344</t>
  </si>
  <si>
    <t>LPAF-FS-54374</t>
  </si>
  <si>
    <t>LPAF-FS-54518</t>
  </si>
  <si>
    <t>LPAF-FS-54949</t>
  </si>
  <si>
    <t>LPFI-FS-38077</t>
  </si>
  <si>
    <t>LPAF-FS-55325</t>
  </si>
  <si>
    <t>LPAF-FS-55292</t>
  </si>
  <si>
    <t>LPAF-FS-55262</t>
  </si>
  <si>
    <t>LPAF-FS-55289</t>
  </si>
  <si>
    <t>LPAF-FS-55453</t>
  </si>
  <si>
    <t>LPAF-FS-55425</t>
  </si>
  <si>
    <t>LPAF-FS-55509</t>
  </si>
  <si>
    <t>LPAF-FS-55537</t>
  </si>
  <si>
    <t>LPFI-FS-38246</t>
  </si>
  <si>
    <t>LPAF-FS-55525</t>
  </si>
  <si>
    <t>LPAF-FS-55790</t>
  </si>
  <si>
    <t>LPAF-FS-55759</t>
  </si>
  <si>
    <t>LPAF-FS-55740</t>
  </si>
  <si>
    <t>LPAF-FS-55804</t>
  </si>
  <si>
    <t>LPAF-FS-55896</t>
  </si>
  <si>
    <t>LPAF-FS-55805</t>
  </si>
  <si>
    <t>LPAF-FS-56432</t>
  </si>
  <si>
    <t>LPAF-FS-56408</t>
  </si>
  <si>
    <t>LPAF-FS-56535</t>
  </si>
  <si>
    <t>LPAF-FS-56743</t>
  </si>
  <si>
    <t>LPAF-FS-56885</t>
  </si>
  <si>
    <t>LPAF-FS-56878</t>
  </si>
  <si>
    <t>LPAF-FS-57229</t>
  </si>
  <si>
    <t>LPAF-FS-57212</t>
  </si>
  <si>
    <t>LPFI-FS-39238</t>
  </si>
  <si>
    <t>LPFI-FS-39239</t>
  </si>
  <si>
    <t>LPAF-FS-57478</t>
  </si>
  <si>
    <t>LPFI-FS-39829</t>
  </si>
  <si>
    <t>LPFI-FS-39974</t>
  </si>
  <si>
    <t>LPAF-FS-57867</t>
  </si>
  <si>
    <t>LPFI-FS-40192</t>
  </si>
  <si>
    <t>LPAF-FS-58140</t>
  </si>
  <si>
    <t>LPFI-FS-40389</t>
  </si>
  <si>
    <t>LPFI-FS-40345</t>
  </si>
  <si>
    <t>LPFI-FS-40390</t>
  </si>
  <si>
    <t>LPAF-FS-58344</t>
  </si>
  <si>
    <t>LPAF-FS-58447</t>
  </si>
  <si>
    <t>LPAF-FS-58465</t>
  </si>
  <si>
    <t>LPAF-FS-58474</t>
  </si>
  <si>
    <t>LPAF-FS-58517</t>
  </si>
  <si>
    <t>LPAF-FS-58455</t>
  </si>
  <si>
    <t>LPAF-FS-58699</t>
  </si>
  <si>
    <t>LPAF-FS-58936</t>
  </si>
  <si>
    <t>LPAF-FS-58940</t>
  </si>
  <si>
    <t>LPAF-FS-59063</t>
  </si>
  <si>
    <t>LPAF-FS-59177</t>
  </si>
  <si>
    <t>LPAF-FS-59455</t>
  </si>
  <si>
    <t>LPAF-FS-59301</t>
  </si>
  <si>
    <t>LPAF-FS-59300</t>
  </si>
  <si>
    <t>LPFI-FS-40998</t>
  </si>
  <si>
    <t>83% POLYESTER (100% RECYCLED) 17% ELASTANE DOUBLE KNITTED FABRIC</t>
  </si>
  <si>
    <t>100% RECYCLED POLYESTER NYLON KNITTED FABRIC</t>
  </si>
  <si>
    <t>100% RECYCLE POLYESTER TRICOT KNITTED  FABRIC</t>
  </si>
  <si>
    <t>83% POLYESTER (100% RECYCLED) 17% ELASTANE DOUBLEKNIT KNITTED FABRIC</t>
  </si>
  <si>
    <t>100% POLYESTER(100% RECYCLED) SINGLE JERSEY KNITTED FABRIC</t>
  </si>
  <si>
    <t>100% RECYCLE POLYESTER  KNITTED FABRIC</t>
  </si>
  <si>
    <t>100% POLYESTER  SHERPA KNITTED FABRIC</t>
  </si>
  <si>
    <t>79% POLYESTER 21% SPANDEX KNITTED FABRIC.</t>
  </si>
  <si>
    <t>80% BCI COTTON 20% RECYCLE POLYESTER KNITTED FABRIC</t>
  </si>
  <si>
    <t>95% RECYCLE POLYESTER 5% ELASTANE KNITTED FABRIC</t>
  </si>
  <si>
    <t>56% COTTON 40% RECYCLED POLYESTER 4% SPANDEX KNITTED FABRIC</t>
  </si>
  <si>
    <t>80% REC PES 20% EL WARP KNIT STRETCH TRICOT MESH FABRIC</t>
  </si>
  <si>
    <t>95% RECYCLE POLYESTER +5% SPANDEX KNITTED FABRIC</t>
  </si>
  <si>
    <t>88.5% MICRO MODAL 11.5% ELASTANE KNITTED FABRIC</t>
  </si>
  <si>
    <t>POLYESTER SHERPA FABRIC</t>
  </si>
  <si>
    <t>100% RECYCLED POLYESTER KNITTED MESH FABRIC</t>
  </si>
  <si>
    <t>100% RECYCLED POLYESTER WOVEN FABRIC</t>
  </si>
  <si>
    <t>79% POLYESTER 21% ELASTANE DOUBLE KNITTED FABRIC</t>
  </si>
  <si>
    <t>100% REC POLYESTER KNITTED MESH FABRIC</t>
  </si>
  <si>
    <t>70% RECYCLE POLYESTER 30% COTTON DOUBLE KNITTED FABRIC</t>
  </si>
  <si>
    <t>60% COTTON 35% RECYCLE POLYESTER 5% SPANDEX DOUBLE KNITTED FABRIC</t>
  </si>
  <si>
    <t>56% COTTON 40% RECYCLE 4% SPANDEX DOUBLE KNITTED FABRIC</t>
  </si>
  <si>
    <t>95% RECYCLE POLYESTER +5%ELASTANE KNITTED FABRIC</t>
  </si>
  <si>
    <t>95% RECYCLE POLYESTER +5% ELASTANE KNITTED FABRIC</t>
  </si>
  <si>
    <t>95% REC POLYESTER 5% ELASTANE KNITTED FABRIC</t>
  </si>
  <si>
    <t>79% POLYESTER (100% RECYCLED) 21% ELASTANE DOUBLE KNITTED FABRIC</t>
  </si>
  <si>
    <t>100% POLYESTER (100% RECYCLED) KNITTED FABRIC</t>
  </si>
  <si>
    <t>KNITTED FABRIC(100% RECYCLE POLYESTER)</t>
  </si>
  <si>
    <t>100% ORGANIC COTTON KNITTED FABRIC</t>
  </si>
  <si>
    <t>100% POLYESTER CIRCULAR KNIT DOUBLE KNITTED FABRIC</t>
  </si>
  <si>
    <t>100% POLYESTER CIRCULAR KNIT HYDROPHILIC MOCK EYELET KNITTED FABRIC</t>
  </si>
  <si>
    <t>93% COTTON 7% ELASTANE KNITTED FABRIC</t>
  </si>
  <si>
    <t>70% COTTON 30% POLYESTER KNITTED FABRIC</t>
  </si>
  <si>
    <t>80% COTTON 20% POLYESTER KNITTED FABRIC</t>
  </si>
  <si>
    <t>60% BCI COTTON 35% RECYCLE POLYESTER 5% SPANDEX KNITTED FABRIC</t>
  </si>
  <si>
    <t>100% RECYCLE POLYESTER CIRCULAR DOUBLE KNIT FABRIC</t>
  </si>
  <si>
    <t>MESH KNITTED FABRIC</t>
  </si>
  <si>
    <t>KNITTED FABRIC CLOTH FOR PRINT HEADS CLEANING</t>
  </si>
  <si>
    <t>96% BCI COTTON 4% SPANDEX FABRIC</t>
  </si>
  <si>
    <t>95% BCI COTTON 5% SPANDEX FABRIC</t>
  </si>
  <si>
    <t>100% POLYESTER SHERPA FABRIC</t>
  </si>
  <si>
    <t>NYLON FABRIC</t>
  </si>
  <si>
    <t>100% VRECUCLE POLYESTER KNITTED FABRIC</t>
  </si>
  <si>
    <t>100% RECYCLE POLYESTER KNITED FABRIC</t>
  </si>
  <si>
    <t>KNITED FABRIC</t>
  </si>
  <si>
    <t>95% RECYCLED POLYESTER + 5% SPANDEX KNITTED FABRIC</t>
  </si>
  <si>
    <t>83% POLYESTER 17% ELASTANE DOUBLE KNITTED FABRIC</t>
  </si>
  <si>
    <t>SAMPLE FABRIC</t>
  </si>
  <si>
    <t>92% POLYESTER 8% ELASTANE KNITTED FABRIC</t>
  </si>
  <si>
    <t>100% RECYCLE POLYESTER SHERPA FABRIC</t>
  </si>
  <si>
    <t>Pcs</t>
  </si>
  <si>
    <t>White</t>
  </si>
  <si>
    <t>Cotton Yarn Consumption</t>
  </si>
  <si>
    <t>Polyester Yarn Consumption</t>
  </si>
  <si>
    <t>LEXP-0657810-879-22-01-2024</t>
  </si>
  <si>
    <t>LEXP-0657810-934-18-07-2024</t>
  </si>
  <si>
    <t>LPAF-TI-6458</t>
  </si>
  <si>
    <t xml:space="preserve"> </t>
  </si>
  <si>
    <t>Cotton Yarn Percentage</t>
  </si>
  <si>
    <t>Polyester Yarn Percentage</t>
  </si>
  <si>
    <t>DATE</t>
  </si>
  <si>
    <t>-</t>
  </si>
  <si>
    <t>885-22-01-2024</t>
  </si>
  <si>
    <t>887-23-01-2024</t>
  </si>
  <si>
    <t>886-23-01-2024</t>
  </si>
  <si>
    <t>888-23-01-2024</t>
  </si>
  <si>
    <t>889-23-01-2024</t>
  </si>
  <si>
    <t>LEXP-0657810-885-22-01-2024</t>
  </si>
  <si>
    <t>LEXP-0657810-887-23-01-2024</t>
  </si>
  <si>
    <t>LEXP-0657810-886-23-01-2024</t>
  </si>
  <si>
    <t>LEXP-0657810-888-23-01-2024</t>
  </si>
  <si>
    <t>LEXP-0657810-889-23-01-2024</t>
  </si>
  <si>
    <t>LPAF-FS-61597</t>
  </si>
  <si>
    <t>KAPW-FS-186202</t>
  </si>
  <si>
    <t>DRAW CORDS</t>
  </si>
  <si>
    <t>PQZI-EP-29670</t>
  </si>
  <si>
    <t>LPFI-TI-40433</t>
  </si>
  <si>
    <t>LPAF-TI-45432</t>
  </si>
  <si>
    <t>Consmp. Checker</t>
  </si>
  <si>
    <t>DIFF</t>
  </si>
  <si>
    <t>SUM</t>
  </si>
  <si>
    <t>Summary</t>
  </si>
  <si>
    <t>100% COTTON YARN</t>
  </si>
  <si>
    <t>KAPS-FS-97672</t>
  </si>
  <si>
    <t>06122023-A-023564</t>
  </si>
  <si>
    <t>MENS 80% 20% JACKETS</t>
  </si>
  <si>
    <t>LPFI-TI-11137</t>
  </si>
  <si>
    <t>LPFI-TI-11189</t>
  </si>
  <si>
    <t>HANG TAG</t>
  </si>
  <si>
    <t>LPAF-TI-61431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</si>
</sst>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[$-409]d\-mmm\-yy;@"/>
    <numFmt numFmtId="166" formatCode="0.000"/>
    <numFmt numFmtId="167" formatCode="0.00000"/>
    <numFmt numFmtId="168" formatCode="_(* #,##0_);_(* \(#,##0\);_(* &quot;-&quot;??_);_(@_)"/>
    <numFmt numFmtId="169" formatCode="_(* #,##0.0000_);_(* \(#,##0.0000\);_(* &quot;-&quot;??_);_(@_)"/>
    <numFmt numFmtId="170" formatCode="0.0000000"/>
    <numFmt numFmtId="171" formatCode="_(* #,##0.00000_);_(* \(#,##0.00000\);_(* &quot;-&quot;??_);_(@_)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mbria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70C0"/>
      <name val="Cambria"/>
      <family val="1"/>
    </font>
    <font>
      <b/>
      <u/>
      <sz val="11"/>
      <color indexed="30"/>
      <name val="Cambria"/>
      <family val="1"/>
    </font>
    <font>
      <b/>
      <sz val="11"/>
      <color indexed="30"/>
      <name val="Cambria"/>
      <family val="1"/>
    </font>
    <font>
      <b/>
      <sz val="11"/>
      <color indexed="28"/>
      <name val="Cambria"/>
      <family val="1"/>
    </font>
    <font>
      <b/>
      <sz val="12"/>
      <color rgb="FF0070C0"/>
      <name val="Cambria"/>
      <family val="1"/>
    </font>
    <font>
      <b/>
      <sz val="14"/>
      <color rgb="FF0070C0"/>
      <name val="Cambria"/>
      <family val="1"/>
    </font>
    <font>
      <b/>
      <sz val="18"/>
      <color rgb="FF0070C0"/>
      <name val="Cambria"/>
      <family val="1"/>
    </font>
    <font>
      <b/>
      <sz val="10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0"/>
      <color rgb="FFFF0000"/>
      <name val="Cambria"/>
      <family val="1"/>
    </font>
    <font>
      <b/>
      <sz val="12"/>
      <color rgb="FFFF0000"/>
      <name val="Cambria"/>
      <family val="1"/>
    </font>
    <font>
      <b/>
      <sz val="14"/>
      <color rgb="FFC00000"/>
      <name val="Cambria"/>
      <family val="1"/>
    </font>
    <font>
      <b/>
      <sz val="12"/>
      <name val="Calibri"/>
      <family val="2"/>
      <scheme val="minor"/>
    </font>
    <font>
      <b/>
      <sz val="12"/>
      <name val="Cambria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C00000"/>
      <name val="Cambria"/>
      <family val="1"/>
    </font>
    <font>
      <b/>
      <sz val="12"/>
      <color rgb="FFC00000"/>
      <name val="Calibri"/>
      <family val="2"/>
      <scheme val="minor"/>
    </font>
    <font>
      <b/>
      <sz val="10"/>
      <color rgb="FFC00000"/>
      <name val="Cambria"/>
      <family val="1"/>
    </font>
    <font>
      <b/>
      <sz val="10"/>
      <color rgb="FFC00000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8"/>
      <color rgb="FFFF0000"/>
      <name val="Cambria"/>
      <family val="1"/>
    </font>
    <font>
      <sz val="9"/>
      <color theme="1"/>
      <name val="Arial"/>
      <family val="2"/>
    </font>
    <font>
      <b/>
      <sz val="12"/>
      <color theme="2" tint="-0.899990844447157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10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31" fillId="0" borderId="0">
      <alignment vertical="top"/>
    </xf>
    <xf numFmtId="43" fontId="2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2" fillId="0" borderId="0">
      <alignment vertical="top"/>
    </xf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" fillId="0" borderId="0">
      <alignment vertical="top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 applyNumberForma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9" fontId="30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1" fillId="0" borderId="0">
      <alignment vertical="top"/>
    </xf>
    <xf numFmtId="9" fontId="30" fillId="0" borderId="0" applyFont="0" applyFill="0" applyBorder="0" applyAlignment="0" applyProtection="0"/>
  </cellStyleXfs>
  <cellXfs count="313">
    <xf numFmtId="0" fontId="0" fillId="0" borderId="0" xfId="0"/>
    <xf numFmtId="0" fontId="0" fillId="0" borderId="0" xfId="0" applyBorder="1"/>
    <xf numFmtId="164" fontId="4" fillId="0" borderId="1" xfId="0" applyNumberFormat="1" applyFont="1" applyBorder="1"/>
    <xf numFmtId="0" fontId="4" fillId="0" borderId="1" xfId="0" applyFont="1" applyBorder="1"/>
    <xf numFmtId="1" fontId="4" fillId="0" borderId="1" xfId="0" applyNumberFormat="1" applyFont="1" applyBorder="1"/>
    <xf numFmtId="166" fontId="4" fillId="0" borderId="1" xfId="0" applyNumberFormat="1" applyFont="1" applyBorder="1"/>
    <xf numFmtId="0" fontId="0" fillId="0" borderId="0" xfId="0" applyFont="1"/>
    <xf numFmtId="1" fontId="3" fillId="2" borderId="0" xfId="0" applyNumberFormat="1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164" fontId="5" fillId="0" borderId="8" xfId="0" applyNumberFormat="1" applyFont="1" applyBorder="1" applyAlignment="1"/>
    <xf numFmtId="0" fontId="0" fillId="0" borderId="9" xfId="0" applyBorder="1"/>
    <xf numFmtId="0" fontId="0" fillId="0" borderId="10" xfId="0" applyBorder="1"/>
    <xf numFmtId="1" fontId="6" fillId="2" borderId="0" xfId="0" applyNumberFormat="1" applyFont="1" applyFill="1" applyBorder="1" applyAlignment="1"/>
    <xf numFmtId="1" fontId="11" fillId="2" borderId="0" xfId="0" applyNumberFormat="1" applyFont="1" applyFill="1" applyBorder="1" applyAlignment="1"/>
    <xf numFmtId="0" fontId="4" fillId="0" borderId="0" xfId="0" applyFont="1" applyBorder="1" applyAlignment="1">
      <alignment horizont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 wrapText="1"/>
    </xf>
    <xf numFmtId="0" fontId="4" fillId="0" borderId="2" xfId="0" applyFont="1" applyBorder="1"/>
    <xf numFmtId="0" fontId="4" fillId="0" borderId="4" xfId="0" applyFont="1" applyBorder="1"/>
    <xf numFmtId="165" fontId="17" fillId="2" borderId="1" xfId="0" applyNumberFormat="1" applyFont="1" applyFill="1" applyBorder="1" applyAlignment="1"/>
    <xf numFmtId="0" fontId="4" fillId="0" borderId="2" xfId="0" applyFont="1" applyBorder="1" applyAlignment="1">
      <alignment horizontal="left"/>
    </xf>
    <xf numFmtId="164" fontId="4" fillId="0" borderId="3" xfId="0" applyNumberFormat="1" applyFont="1" applyBorder="1"/>
    <xf numFmtId="164" fontId="4" fillId="0" borderId="4" xfId="0" applyNumberFormat="1" applyFont="1" applyBorder="1"/>
    <xf numFmtId="1" fontId="3" fillId="2" borderId="3" xfId="0" applyNumberFormat="1" applyFont="1" applyFill="1" applyBorder="1" applyAlignment="1"/>
    <xf numFmtId="1" fontId="3" fillId="2" borderId="4" xfId="0" applyNumberFormat="1" applyFont="1" applyFill="1" applyBorder="1" applyAlignment="1"/>
    <xf numFmtId="167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/>
    <xf numFmtId="0" fontId="4" fillId="0" borderId="0" xfId="0" applyFont="1" applyBorder="1"/>
    <xf numFmtId="165" fontId="17" fillId="2" borderId="0" xfId="0" applyNumberFormat="1" applyFont="1" applyFill="1" applyBorder="1" applyAlignment="1"/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/>
    </xf>
    <xf numFmtId="1" fontId="3" fillId="2" borderId="17" xfId="0" applyNumberFormat="1" applyFont="1" applyFill="1" applyBorder="1" applyAlignment="1"/>
    <xf numFmtId="0" fontId="16" fillId="0" borderId="15" xfId="0" applyFont="1" applyBorder="1" applyAlignment="1">
      <alignment horizontal="left" vertical="center"/>
    </xf>
    <xf numFmtId="1" fontId="3" fillId="2" borderId="17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/>
    </xf>
    <xf numFmtId="1" fontId="12" fillId="2" borderId="10" xfId="0" applyNumberFormat="1" applyFont="1" applyFill="1" applyBorder="1" applyAlignment="1">
      <alignment horizontal="center"/>
    </xf>
    <xf numFmtId="2" fontId="4" fillId="0" borderId="0" xfId="0" applyNumberFormat="1" applyFont="1" applyBorder="1"/>
    <xf numFmtId="2" fontId="1" fillId="0" borderId="0" xfId="0" applyNumberFormat="1" applyFont="1" applyBorder="1" applyAlignment="1">
      <alignment horizontal="center" vertical="center" wrapText="1"/>
    </xf>
    <xf numFmtId="1" fontId="21" fillId="2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left"/>
    </xf>
    <xf numFmtId="168" fontId="4" fillId="0" borderId="4" xfId="0" applyNumberFormat="1" applyFont="1" applyBorder="1"/>
    <xf numFmtId="169" fontId="4" fillId="0" borderId="1" xfId="0" applyNumberFormat="1" applyFont="1" applyBorder="1"/>
    <xf numFmtId="168" fontId="4" fillId="0" borderId="2" xfId="0" applyNumberFormat="1" applyFont="1" applyFill="1" applyBorder="1" applyAlignment="1">
      <alignment horizontal="left"/>
    </xf>
    <xf numFmtId="170" fontId="4" fillId="0" borderId="1" xfId="0" applyNumberFormat="1" applyFont="1" applyBorder="1"/>
    <xf numFmtId="2" fontId="22" fillId="5" borderId="7" xfId="0" applyNumberFormat="1" applyFont="1" applyFill="1" applyBorder="1" applyAlignment="1"/>
    <xf numFmtId="1" fontId="6" fillId="2" borderId="16" xfId="0" applyNumberFormat="1" applyFont="1" applyFill="1" applyBorder="1" applyAlignment="1">
      <alignment horizontal="center"/>
    </xf>
    <xf numFmtId="1" fontId="23" fillId="6" borderId="8" xfId="0" applyNumberFormat="1" applyFont="1" applyFill="1" applyBorder="1" applyAlignment="1">
      <alignment horizontal="left"/>
    </xf>
    <xf numFmtId="2" fontId="0" fillId="0" borderId="19" xfId="0" applyNumberFormat="1" applyBorder="1"/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1" fontId="5" fillId="0" borderId="7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4" fillId="7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 wrapText="1"/>
    </xf>
    <xf numFmtId="166" fontId="15" fillId="0" borderId="6" xfId="0" applyNumberFormat="1" applyFont="1" applyBorder="1" applyAlignment="1">
      <alignment horizontal="center" vertical="center" wrapText="1"/>
    </xf>
    <xf numFmtId="0" fontId="27" fillId="0" borderId="0" xfId="0" applyFont="1" applyBorder="1"/>
    <xf numFmtId="0" fontId="4" fillId="0" borderId="2" xfId="0" applyFont="1" applyFill="1" applyBorder="1" applyAlignment="1">
      <alignment horizontal="left"/>
    </xf>
    <xf numFmtId="2" fontId="4" fillId="0" borderId="20" xfId="0" applyNumberFormat="1" applyFont="1" applyBorder="1"/>
    <xf numFmtId="164" fontId="26" fillId="9" borderId="8" xfId="0" applyNumberFormat="1" applyFont="1" applyFill="1" applyBorder="1" applyAlignment="1"/>
    <xf numFmtId="0" fontId="27" fillId="9" borderId="9" xfId="0" applyFont="1" applyFill="1" applyBorder="1"/>
    <xf numFmtId="0" fontId="27" fillId="9" borderId="10" xfId="0" applyFont="1" applyFill="1" applyBorder="1"/>
    <xf numFmtId="0" fontId="1" fillId="0" borderId="6" xfId="0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center" vertical="center"/>
    </xf>
    <xf numFmtId="166" fontId="4" fillId="0" borderId="2" xfId="0" applyNumberFormat="1" applyFont="1" applyBorder="1"/>
    <xf numFmtId="0" fontId="29" fillId="11" borderId="2" xfId="0" applyFont="1" applyFill="1" applyBorder="1" applyAlignment="1">
      <alignment vertical="center"/>
    </xf>
    <xf numFmtId="0" fontId="29" fillId="11" borderId="3" xfId="0" applyFont="1" applyFill="1" applyBorder="1" applyAlignment="1">
      <alignment vertical="center"/>
    </xf>
    <xf numFmtId="0" fontId="29" fillId="11" borderId="4" xfId="0" applyFont="1" applyFill="1" applyBorder="1" applyAlignment="1">
      <alignment vertical="center"/>
    </xf>
    <xf numFmtId="43" fontId="4" fillId="0" borderId="2" xfId="0" applyNumberFormat="1" applyFont="1" applyBorder="1"/>
    <xf numFmtId="1" fontId="32" fillId="6" borderId="8" xfId="0" applyNumberFormat="1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0" fillId="0" borderId="0" xfId="0" applyFill="1"/>
    <xf numFmtId="0" fontId="19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24" fillId="0" borderId="0" xfId="0" applyFont="1" applyFill="1"/>
    <xf numFmtId="0" fontId="27" fillId="0" borderId="0" xfId="0" applyFont="1" applyFill="1"/>
    <xf numFmtId="0" fontId="0" fillId="0" borderId="0" xfId="0" applyFont="1" applyFill="1"/>
    <xf numFmtId="0" fontId="0" fillId="0" borderId="0" xfId="0" applyFill="1" applyBorder="1"/>
    <xf numFmtId="49" fontId="16" fillId="0" borderId="7" xfId="0" applyNumberFormat="1" applyFont="1" applyBorder="1" applyAlignment="1">
      <alignment horizontal="center"/>
    </xf>
    <xf numFmtId="0" fontId="4" fillId="0" borderId="0" xfId="0" applyFont="1" applyFill="1"/>
    <xf numFmtId="49" fontId="16" fillId="0" borderId="8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8" borderId="26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24" fillId="7" borderId="29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4" fillId="7" borderId="21" xfId="0" applyFont="1" applyFill="1" applyBorder="1" applyAlignment="1">
      <alignment horizontal="center"/>
    </xf>
    <xf numFmtId="0" fontId="24" fillId="12" borderId="7" xfId="0" applyFont="1" applyFill="1" applyBorder="1" applyAlignment="1">
      <alignment horizontal="center"/>
    </xf>
    <xf numFmtId="1" fontId="23" fillId="9" borderId="7" xfId="0" applyNumberFormat="1" applyFont="1" applyFill="1" applyBorder="1" applyAlignment="1"/>
    <xf numFmtId="165" fontId="10" fillId="9" borderId="13" xfId="0" applyNumberFormat="1" applyFont="1" applyFill="1" applyBorder="1" applyAlignment="1"/>
    <xf numFmtId="2" fontId="0" fillId="0" borderId="31" xfId="0" applyNumberFormat="1" applyBorder="1"/>
    <xf numFmtId="2" fontId="4" fillId="0" borderId="32" xfId="0" applyNumberFormat="1" applyFont="1" applyBorder="1"/>
    <xf numFmtId="2" fontId="0" fillId="0" borderId="0" xfId="0" applyNumberFormat="1" applyBorder="1"/>
    <xf numFmtId="2" fontId="33" fillId="13" borderId="33" xfId="0" applyNumberFormat="1" applyFont="1" applyFill="1" applyBorder="1"/>
    <xf numFmtId="2" fontId="33" fillId="13" borderId="34" xfId="0" applyNumberFormat="1" applyFont="1" applyFill="1" applyBorder="1"/>
    <xf numFmtId="2" fontId="34" fillId="2" borderId="0" xfId="0" applyNumberFormat="1" applyFont="1" applyFill="1" applyBorder="1" applyAlignment="1"/>
    <xf numFmtId="164" fontId="4" fillId="0" borderId="2" xfId="0" applyNumberFormat="1" applyFont="1" applyBorder="1" applyAlignment="1">
      <alignment horizontal="left"/>
    </xf>
    <xf numFmtId="43" fontId="4" fillId="0" borderId="2" xfId="0" applyNumberFormat="1" applyFont="1" applyBorder="1" applyAlignment="1">
      <alignment horizontal="left"/>
    </xf>
    <xf numFmtId="169" fontId="4" fillId="0" borderId="2" xfId="0" applyNumberFormat="1" applyFont="1" applyBorder="1" applyAlignment="1">
      <alignment horizontal="left"/>
    </xf>
    <xf numFmtId="171" fontId="4" fillId="0" borderId="2" xfId="0" applyNumberFormat="1" applyFont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168" fontId="4" fillId="0" borderId="24" xfId="0" applyNumberFormat="1" applyFont="1" applyBorder="1" applyAlignment="1">
      <alignment horizontal="left"/>
    </xf>
    <xf numFmtId="1" fontId="38" fillId="14" borderId="7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left"/>
    </xf>
    <xf numFmtId="1" fontId="4" fillId="0" borderId="24" xfId="0" applyNumberFormat="1" applyFont="1" applyBorder="1" applyAlignment="1">
      <alignment horizontal="left"/>
    </xf>
    <xf numFmtId="166" fontId="0" fillId="0" borderId="0" xfId="0" applyNumberFormat="1"/>
    <xf numFmtId="0" fontId="13" fillId="0" borderId="1" xfId="0" applyFont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4" fillId="0" borderId="15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16" fillId="14" borderId="8" xfId="0" applyFont="1" applyFill="1" applyBorder="1" applyAlignment="1"/>
    <xf numFmtId="168" fontId="4" fillId="14" borderId="2" xfId="0" applyNumberFormat="1" applyFont="1" applyFill="1" applyBorder="1" applyAlignment="1">
      <alignment horizontal="left"/>
    </xf>
    <xf numFmtId="1" fontId="3" fillId="14" borderId="3" xfId="0" applyNumberFormat="1" applyFont="1" applyFill="1" applyBorder="1" applyAlignment="1"/>
    <xf numFmtId="1" fontId="3" fillId="14" borderId="4" xfId="0" applyNumberFormat="1" applyFont="1" applyFill="1" applyBorder="1" applyAlignment="1"/>
    <xf numFmtId="164" fontId="4" fillId="14" borderId="1" xfId="0" applyNumberFormat="1" applyFont="1" applyFill="1" applyBorder="1"/>
    <xf numFmtId="169" fontId="4" fillId="14" borderId="1" xfId="0" applyNumberFormat="1" applyFont="1" applyFill="1" applyBorder="1"/>
    <xf numFmtId="1" fontId="4" fillId="14" borderId="1" xfId="0" applyNumberFormat="1" applyFont="1" applyFill="1" applyBorder="1" applyAlignment="1">
      <alignment horizontal="center" vertical="center"/>
    </xf>
    <xf numFmtId="167" fontId="4" fillId="14" borderId="1" xfId="0" applyNumberFormat="1" applyFont="1" applyFill="1" applyBorder="1"/>
    <xf numFmtId="0" fontId="4" fillId="14" borderId="2" xfId="0" applyFont="1" applyFill="1" applyBorder="1"/>
    <xf numFmtId="165" fontId="17" fillId="14" borderId="1" xfId="0" applyNumberFormat="1" applyFont="1" applyFill="1" applyBorder="1" applyAlignment="1"/>
    <xf numFmtId="168" fontId="4" fillId="14" borderId="4" xfId="0" applyNumberFormat="1" applyFont="1" applyFill="1" applyBorder="1"/>
    <xf numFmtId="2" fontId="4" fillId="14" borderId="1" xfId="0" applyNumberFormat="1" applyFont="1" applyFill="1" applyBorder="1"/>
    <xf numFmtId="43" fontId="4" fillId="14" borderId="2" xfId="0" applyNumberFormat="1" applyFont="1" applyFill="1" applyBorder="1"/>
    <xf numFmtId="0" fontId="4" fillId="14" borderId="4" xfId="0" applyFont="1" applyFill="1" applyBorder="1"/>
    <xf numFmtId="1" fontId="3" fillId="0" borderId="3" xfId="0" applyNumberFormat="1" applyFont="1" applyFill="1" applyBorder="1" applyAlignment="1"/>
    <xf numFmtId="1" fontId="3" fillId="0" borderId="4" xfId="0" applyNumberFormat="1" applyFont="1" applyFill="1" applyBorder="1" applyAlignment="1"/>
    <xf numFmtId="164" fontId="4" fillId="0" borderId="1" xfId="0" applyNumberFormat="1" applyFont="1" applyFill="1" applyBorder="1"/>
    <xf numFmtId="169" fontId="4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/>
    <xf numFmtId="0" fontId="4" fillId="0" borderId="2" xfId="0" applyFont="1" applyFill="1" applyBorder="1"/>
    <xf numFmtId="165" fontId="17" fillId="0" borderId="1" xfId="0" applyNumberFormat="1" applyFont="1" applyFill="1" applyBorder="1" applyAlignment="1"/>
    <xf numFmtId="168" fontId="4" fillId="0" borderId="4" xfId="0" applyNumberFormat="1" applyFont="1" applyFill="1" applyBorder="1"/>
    <xf numFmtId="2" fontId="4" fillId="0" borderId="1" xfId="0" applyNumberFormat="1" applyFont="1" applyFill="1" applyBorder="1"/>
    <xf numFmtId="43" fontId="4" fillId="0" borderId="2" xfId="0" applyNumberFormat="1" applyFont="1" applyFill="1" applyBorder="1"/>
    <xf numFmtId="0" fontId="4" fillId="0" borderId="4" xfId="0" applyFont="1" applyFill="1" applyBorder="1"/>
    <xf numFmtId="9" fontId="3" fillId="14" borderId="3" xfId="509" applyFont="1" applyFill="1" applyBorder="1" applyAlignment="1"/>
    <xf numFmtId="1" fontId="4" fillId="0" borderId="5" xfId="0" applyNumberFormat="1" applyFont="1" applyBorder="1" applyAlignment="1">
      <alignment horizontal="center" vertical="center" wrapText="1"/>
    </xf>
    <xf numFmtId="2" fontId="0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4" fontId="4" fillId="0" borderId="20" xfId="0" applyNumberFormat="1" applyFont="1" applyBorder="1"/>
    <xf numFmtId="164" fontId="4" fillId="14" borderId="3" xfId="0" applyNumberFormat="1" applyFont="1" applyFill="1" applyBorder="1"/>
    <xf numFmtId="169" fontId="4" fillId="14" borderId="3" xfId="0" applyNumberFormat="1" applyFont="1" applyFill="1" applyBorder="1"/>
    <xf numFmtId="1" fontId="4" fillId="14" borderId="3" xfId="0" applyNumberFormat="1" applyFont="1" applyFill="1" applyBorder="1" applyAlignment="1">
      <alignment horizontal="center" vertical="center"/>
    </xf>
    <xf numFmtId="167" fontId="4" fillId="14" borderId="3" xfId="0" applyNumberFormat="1" applyFont="1" applyFill="1" applyBorder="1"/>
    <xf numFmtId="0" fontId="4" fillId="14" borderId="3" xfId="0" applyFont="1" applyFill="1" applyBorder="1"/>
    <xf numFmtId="165" fontId="17" fillId="14" borderId="3" xfId="0" applyNumberFormat="1" applyFont="1" applyFill="1" applyBorder="1" applyAlignment="1"/>
    <xf numFmtId="168" fontId="4" fillId="14" borderId="3" xfId="0" applyNumberFormat="1" applyFont="1" applyFill="1" applyBorder="1"/>
    <xf numFmtId="2" fontId="4" fillId="14" borderId="3" xfId="0" applyNumberFormat="1" applyFont="1" applyFill="1" applyBorder="1"/>
    <xf numFmtId="43" fontId="4" fillId="14" borderId="3" xfId="0" applyNumberFormat="1" applyFont="1" applyFill="1" applyBorder="1"/>
    <xf numFmtId="2" fontId="4" fillId="14" borderId="4" xfId="0" applyNumberFormat="1" applyFont="1" applyFill="1" applyBorder="1"/>
    <xf numFmtId="1" fontId="4" fillId="0" borderId="3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 applyFill="1" applyBorder="1" applyAlignment="1">
      <alignment horizontal="center"/>
    </xf>
    <xf numFmtId="164" fontId="4" fillId="0" borderId="3" xfId="0" applyNumberFormat="1" applyFont="1" applyFill="1" applyBorder="1"/>
    <xf numFmtId="169" fontId="4" fillId="0" borderId="3" xfId="0" applyNumberFormat="1" applyFont="1" applyFill="1" applyBorder="1"/>
    <xf numFmtId="1" fontId="4" fillId="0" borderId="3" xfId="0" applyNumberFormat="1" applyFont="1" applyFill="1" applyBorder="1" applyAlignment="1">
      <alignment horizontal="center" vertical="center"/>
    </xf>
    <xf numFmtId="167" fontId="4" fillId="0" borderId="3" xfId="0" applyNumberFormat="1" applyFont="1" applyFill="1" applyBorder="1"/>
    <xf numFmtId="0" fontId="4" fillId="0" borderId="3" xfId="0" applyFont="1" applyFill="1" applyBorder="1"/>
    <xf numFmtId="165" fontId="17" fillId="0" borderId="3" xfId="0" applyNumberFormat="1" applyFont="1" applyFill="1" applyBorder="1" applyAlignment="1"/>
    <xf numFmtId="168" fontId="4" fillId="0" borderId="3" xfId="0" applyNumberFormat="1" applyFont="1" applyFill="1" applyBorder="1"/>
    <xf numFmtId="2" fontId="4" fillId="0" borderId="3" xfId="0" applyNumberFormat="1" applyFont="1" applyFill="1" applyBorder="1"/>
    <xf numFmtId="43" fontId="4" fillId="0" borderId="3" xfId="0" applyNumberFormat="1" applyFont="1" applyFill="1" applyBorder="1"/>
    <xf numFmtId="2" fontId="4" fillId="0" borderId="4" xfId="0" applyNumberFormat="1" applyFont="1" applyFill="1" applyBorder="1"/>
    <xf numFmtId="2" fontId="4" fillId="0" borderId="0" xfId="0" applyNumberFormat="1" applyFont="1" applyFill="1" applyBorder="1"/>
    <xf numFmtId="2" fontId="0" fillId="0" borderId="0" xfId="0" applyNumberFormat="1" applyFill="1" applyBorder="1"/>
    <xf numFmtId="43" fontId="0" fillId="0" borderId="0" xfId="0" applyNumberFormat="1"/>
    <xf numFmtId="2" fontId="4" fillId="0" borderId="3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1" fontId="0" fillId="0" borderId="0" xfId="0" applyNumberFormat="1" applyFill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169" fontId="0" fillId="0" borderId="0" xfId="0" applyNumberFormat="1"/>
    <xf numFmtId="167" fontId="0" fillId="0" borderId="0" xfId="0" applyNumberFormat="1"/>
    <xf numFmtId="165" fontId="0" fillId="0" borderId="0" xfId="0" applyNumberFormat="1"/>
    <xf numFmtId="2" fontId="0" fillId="0" borderId="0" xfId="0" applyNumberFormat="1"/>
    <xf numFmtId="0" fontId="41" fillId="0" borderId="1" xfId="0" applyFont="1" applyFill="1" applyBorder="1" applyAlignment="1">
      <alignment vertical="center" wrapText="1"/>
    </xf>
    <xf numFmtId="1" fontId="41" fillId="0" borderId="1" xfId="0" applyNumberFormat="1" applyFont="1" applyFill="1" applyBorder="1" applyAlignment="1">
      <alignment vertical="center" wrapText="1"/>
    </xf>
    <xf numFmtId="1" fontId="42" fillId="0" borderId="1" xfId="0" applyNumberFormat="1" applyFont="1" applyFill="1" applyBorder="1"/>
    <xf numFmtId="166" fontId="41" fillId="0" borderId="1" xfId="0" applyNumberFormat="1" applyFont="1" applyFill="1" applyBorder="1"/>
    <xf numFmtId="164" fontId="41" fillId="0" borderId="0" xfId="0" applyNumberFormat="1" applyFont="1" applyFill="1"/>
    <xf numFmtId="164" fontId="0" fillId="0" borderId="0" xfId="0" applyNumberFormat="1" applyFill="1"/>
    <xf numFmtId="166" fontId="1" fillId="0" borderId="0" xfId="0" applyNumberFormat="1" applyFont="1" applyFill="1"/>
    <xf numFmtId="0" fontId="1" fillId="0" borderId="1" xfId="0" applyFont="1" applyFill="1" applyBorder="1"/>
    <xf numFmtId="166" fontId="1" fillId="0" borderId="1" xfId="0" applyNumberFormat="1" applyFont="1" applyFill="1" applyBorder="1"/>
    <xf numFmtId="0" fontId="33" fillId="0" borderId="2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left" vertical="center"/>
    </xf>
    <xf numFmtId="0" fontId="16" fillId="10" borderId="3" xfId="0" applyFont="1" applyFill="1" applyBorder="1" applyAlignment="1">
      <alignment horizontal="left" vertical="center"/>
    </xf>
    <xf numFmtId="0" fontId="16" fillId="10" borderId="4" xfId="0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" fontId="18" fillId="0" borderId="8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1" fontId="25" fillId="13" borderId="8" xfId="0" applyNumberFormat="1" applyFont="1" applyFill="1" applyBorder="1" applyAlignment="1">
      <alignment horizontal="center"/>
    </xf>
    <xf numFmtId="1" fontId="25" fillId="13" borderId="10" xfId="0" applyNumberFormat="1" applyFont="1" applyFill="1" applyBorder="1" applyAlignment="1">
      <alignment horizontal="center"/>
    </xf>
    <xf numFmtId="49" fontId="20" fillId="4" borderId="8" xfId="0" applyNumberFormat="1" applyFont="1" applyFill="1" applyBorder="1" applyAlignment="1">
      <alignment horizontal="center" vertical="center"/>
    </xf>
    <xf numFmtId="49" fontId="20" fillId="4" borderId="9" xfId="0" applyNumberFormat="1" applyFont="1" applyFill="1" applyBorder="1" applyAlignment="1">
      <alignment horizontal="center" vertical="center"/>
    </xf>
    <xf numFmtId="49" fontId="20" fillId="4" borderId="10" xfId="0" applyNumberFormat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37" fillId="0" borderId="8" xfId="0" applyFont="1" applyBorder="1" applyAlignment="1">
      <alignment horizontal="left" vertical="center"/>
    </xf>
    <xf numFmtId="0" fontId="37" fillId="0" borderId="10" xfId="0" applyFont="1" applyBorder="1" applyAlignment="1">
      <alignment horizontal="left" vertical="center"/>
    </xf>
    <xf numFmtId="49" fontId="18" fillId="0" borderId="8" xfId="0" applyNumberFormat="1" applyFon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49" fontId="40" fillId="4" borderId="8" xfId="0" applyNumberFormat="1" applyFont="1" applyFill="1" applyBorder="1" applyAlignment="1">
      <alignment horizontal="center" vertical="center"/>
    </xf>
    <xf numFmtId="49" fontId="40" fillId="4" borderId="9" xfId="0" applyNumberFormat="1" applyFont="1" applyFill="1" applyBorder="1" applyAlignment="1">
      <alignment horizontal="center" vertical="center"/>
    </xf>
    <xf numFmtId="49" fontId="40" fillId="14" borderId="8" xfId="0" applyNumberFormat="1" applyFont="1" applyFill="1" applyBorder="1" applyAlignment="1">
      <alignment horizontal="center" vertical="center"/>
    </xf>
    <xf numFmtId="49" fontId="40" fillId="14" borderId="10" xfId="0" applyNumberFormat="1" applyFont="1" applyFill="1" applyBorder="1" applyAlignment="1">
      <alignment horizontal="center" vertical="center"/>
    </xf>
    <xf numFmtId="2" fontId="22" fillId="5" borderId="8" xfId="0" applyNumberFormat="1" applyFont="1" applyFill="1" applyBorder="1" applyAlignment="1">
      <alignment horizontal="left"/>
    </xf>
    <xf numFmtId="2" fontId="22" fillId="5" borderId="10" xfId="0" applyNumberFormat="1" applyFont="1" applyFill="1" applyBorder="1" applyAlignment="1">
      <alignment horizontal="left"/>
    </xf>
    <xf numFmtId="49" fontId="5" fillId="0" borderId="11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0" fontId="39" fillId="14" borderId="8" xfId="0" applyFont="1" applyFill="1" applyBorder="1" applyAlignment="1">
      <alignment horizontal="center" vertical="center" wrapText="1"/>
    </xf>
    <xf numFmtId="0" fontId="39" fillId="14" borderId="10" xfId="0" applyFont="1" applyFill="1" applyBorder="1" applyAlignment="1">
      <alignment horizontal="center" vertical="center" wrapText="1"/>
    </xf>
    <xf numFmtId="1" fontId="6" fillId="2" borderId="16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vertical="center" wrapText="1"/>
    </xf>
    <xf numFmtId="1" fontId="3" fillId="8" borderId="23" xfId="0" applyNumberFormat="1" applyFont="1" applyFill="1" applyBorder="1" applyAlignment="1">
      <alignment vertical="center" wrapText="1"/>
    </xf>
    <xf numFmtId="1" fontId="3" fillId="2" borderId="0" xfId="0" applyNumberFormat="1" applyFont="1" applyFill="1" applyBorder="1" applyAlignment="1">
      <alignment vertical="center" wrapText="1"/>
    </xf>
    <xf numFmtId="1" fontId="3" fillId="2" borderId="23" xfId="0" applyNumberFormat="1" applyFont="1" applyFill="1" applyBorder="1" applyAlignment="1">
      <alignment vertical="center" wrapText="1"/>
    </xf>
    <xf numFmtId="1" fontId="25" fillId="7" borderId="0" xfId="0" applyNumberFormat="1" applyFont="1" applyFill="1" applyBorder="1" applyAlignment="1">
      <alignment horizontal="left"/>
    </xf>
    <xf numFmtId="1" fontId="25" fillId="7" borderId="22" xfId="0" applyNumberFormat="1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1" fontId="3" fillId="2" borderId="23" xfId="0" applyNumberFormat="1" applyFont="1" applyFill="1" applyBorder="1" applyAlignment="1">
      <alignment horizontal="left"/>
    </xf>
    <xf numFmtId="1" fontId="34" fillId="2" borderId="0" xfId="0" applyNumberFormat="1" applyFont="1" applyFill="1" applyBorder="1" applyAlignment="1">
      <alignment horizontal="left"/>
    </xf>
    <xf numFmtId="1" fontId="34" fillId="2" borderId="23" xfId="0" applyNumberFormat="1" applyFont="1" applyFill="1" applyBorder="1" applyAlignment="1">
      <alignment horizontal="left"/>
    </xf>
    <xf numFmtId="1" fontId="3" fillId="5" borderId="0" xfId="0" applyNumberFormat="1" applyFont="1" applyFill="1" applyBorder="1" applyAlignment="1">
      <alignment horizontal="left" vertical="center" wrapText="1"/>
    </xf>
    <xf numFmtId="1" fontId="3" fillId="5" borderId="23" xfId="0" applyNumberFormat="1" applyFont="1" applyFill="1" applyBorder="1" applyAlignment="1">
      <alignment horizontal="left" vertical="center" wrapText="1"/>
    </xf>
    <xf numFmtId="1" fontId="25" fillId="13" borderId="0" xfId="0" applyNumberFormat="1" applyFont="1" applyFill="1" applyBorder="1" applyAlignment="1">
      <alignment horizontal="left"/>
    </xf>
    <xf numFmtId="1" fontId="25" fillId="13" borderId="22" xfId="0" applyNumberFormat="1" applyFont="1" applyFill="1" applyBorder="1" applyAlignment="1">
      <alignment horizontal="left"/>
    </xf>
    <xf numFmtId="1" fontId="10" fillId="2" borderId="0" xfId="0" applyNumberFormat="1" applyFont="1" applyFill="1" applyBorder="1" applyAlignment="1"/>
    <xf numFmtId="1" fontId="10" fillId="2" borderId="22" xfId="0" applyNumberFormat="1" applyFont="1" applyFill="1" applyBorder="1" applyAlignment="1"/>
    <xf numFmtId="1" fontId="10" fillId="2" borderId="0" xfId="0" applyNumberFormat="1" applyFont="1" applyFill="1" applyBorder="1" applyAlignment="1">
      <alignment horizontal="left"/>
    </xf>
    <xf numFmtId="1" fontId="10" fillId="2" borderId="22" xfId="0" applyNumberFormat="1" applyFont="1" applyFill="1" applyBorder="1" applyAlignment="1">
      <alignment horizontal="left"/>
    </xf>
    <xf numFmtId="49" fontId="16" fillId="0" borderId="25" xfId="0" applyNumberFormat="1" applyFont="1" applyFill="1" applyBorder="1" applyAlignment="1">
      <alignment horizontal="center" vertical="center" wrapText="1"/>
    </xf>
    <xf numFmtId="49" fontId="16" fillId="0" borderId="27" xfId="0" applyNumberFormat="1" applyFont="1" applyFill="1" applyBorder="1" applyAlignment="1">
      <alignment horizontal="center" vertical="center" wrapText="1"/>
    </xf>
    <xf numFmtId="0" fontId="35" fillId="3" borderId="21" xfId="0" applyFont="1" applyFill="1" applyBorder="1" applyAlignment="1">
      <alignment horizontal="center" vertical="center" wrapText="1"/>
    </xf>
    <xf numFmtId="0" fontId="35" fillId="3" borderId="13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/>
    </xf>
    <xf numFmtId="1" fontId="12" fillId="2" borderId="9" xfId="0" applyNumberFormat="1" applyFont="1" applyFill="1" applyBorder="1" applyAlignment="1">
      <alignment horizontal="center"/>
    </xf>
    <xf numFmtId="1" fontId="12" fillId="2" borderId="10" xfId="0" applyNumberFormat="1" applyFont="1" applyFill="1" applyBorder="1" applyAlignment="1">
      <alignment horizontal="center"/>
    </xf>
    <xf numFmtId="1" fontId="25" fillId="13" borderId="0" xfId="0" applyNumberFormat="1" applyFont="1" applyFill="1" applyBorder="1" applyAlignment="1">
      <alignment horizontal="center"/>
    </xf>
    <xf numFmtId="1" fontId="25" fillId="13" borderId="22" xfId="0" applyNumberFormat="1" applyFont="1" applyFill="1" applyBorder="1" applyAlignment="1">
      <alignment horizontal="center"/>
    </xf>
    <xf numFmtId="49" fontId="5" fillId="12" borderId="21" xfId="0" applyNumberFormat="1" applyFont="1" applyFill="1" applyBorder="1" applyAlignment="1">
      <alignment horizontal="center" vertical="center" wrapText="1"/>
    </xf>
    <xf numFmtId="49" fontId="5" fillId="12" borderId="13" xfId="0" applyNumberFormat="1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9" fillId="11" borderId="2" xfId="0" applyFont="1" applyFill="1" applyBorder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28" fillId="0" borderId="21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4" fillId="14" borderId="8" xfId="0" applyFont="1" applyFill="1" applyBorder="1" applyAlignment="1">
      <alignment horizontal="center" vertical="center" wrapText="1"/>
    </xf>
    <xf numFmtId="0" fontId="14" fillId="14" borderId="10" xfId="0" applyFont="1" applyFill="1" applyBorder="1" applyAlignment="1">
      <alignment horizontal="center" vertical="center" wrapText="1"/>
    </xf>
    <xf numFmtId="1" fontId="25" fillId="13" borderId="8" xfId="0" applyNumberFormat="1" applyFont="1" applyFill="1" applyBorder="1" applyAlignment="1">
      <alignment horizontal="center" vertical="center"/>
    </xf>
    <xf numFmtId="1" fontId="25" fillId="13" borderId="10" xfId="0" applyNumberFormat="1" applyFont="1" applyFill="1" applyBorder="1" applyAlignment="1">
      <alignment horizontal="center" vertical="center"/>
    </xf>
  </cellXfs>
  <cellStyles count="510">
    <cellStyle name="ashim.Ishaque" xfId="406"/>
    <cellStyle name="Comma 10" xfId="33"/>
    <cellStyle name="Comma 2" xfId="34"/>
    <cellStyle name="Comma 2 2" xfId="30"/>
    <cellStyle name="Comma 2 3" xfId="31"/>
    <cellStyle name="Comma 2 4" xfId="20"/>
    <cellStyle name="Comma 2 5" xfId="35"/>
    <cellStyle name="Comma 2 6" xfId="36"/>
    <cellStyle name="Comma 2 7" xfId="37"/>
    <cellStyle name="Comma 3" xfId="39"/>
    <cellStyle name="Comma 3 2" xfId="40"/>
    <cellStyle name="Comma 3 2 2" xfId="26"/>
    <cellStyle name="Comma 3 2 2 2" xfId="32"/>
    <cellStyle name="Comma 3 2 2 2 2" xfId="184"/>
    <cellStyle name="Comma 3 2 2 2 2 2" xfId="414"/>
    <cellStyle name="Comma 3 2 2 2 3" xfId="300"/>
    <cellStyle name="Comma 3 2 2 3" xfId="180"/>
    <cellStyle name="Comma 3 2 2 3 2" xfId="410"/>
    <cellStyle name="Comma 3 2 2 4" xfId="296"/>
    <cellStyle name="Comma 3 2 3" xfId="29"/>
    <cellStyle name="Comma 3 2 3 2" xfId="183"/>
    <cellStyle name="Comma 3 2 3 2 2" xfId="413"/>
    <cellStyle name="Comma 3 2 3 3" xfId="299"/>
    <cellStyle name="Comma 3 2 4" xfId="187"/>
    <cellStyle name="Comma 3 2 4 2" xfId="417"/>
    <cellStyle name="Comma 3 2 5" xfId="303"/>
    <cellStyle name="Comma 3 3" xfId="19"/>
    <cellStyle name="Comma 3 3 2" xfId="42"/>
    <cellStyle name="Comma 3 3 2 2" xfId="189"/>
    <cellStyle name="Comma 3 3 2 2 2" xfId="419"/>
    <cellStyle name="Comma 3 3 2 3" xfId="305"/>
    <cellStyle name="Comma 3 3 3" xfId="174"/>
    <cellStyle name="Comma 3 3 3 2" xfId="404"/>
    <cellStyle name="Comma 3 3 4" xfId="290"/>
    <cellStyle name="Comma 3 4" xfId="25"/>
    <cellStyle name="Comma 3 4 2" xfId="44"/>
    <cellStyle name="Comma 3 4 2 2" xfId="191"/>
    <cellStyle name="Comma 3 4 2 2 2" xfId="421"/>
    <cellStyle name="Comma 3 4 2 3" xfId="307"/>
    <cellStyle name="Comma 3 4 3" xfId="179"/>
    <cellStyle name="Comma 3 4 3 2" xfId="409"/>
    <cellStyle name="Comma 3 4 4" xfId="295"/>
    <cellStyle name="Comma 3 5" xfId="45"/>
    <cellStyle name="Comma 3 5 2" xfId="192"/>
    <cellStyle name="Comma 3 5 2 2" xfId="422"/>
    <cellStyle name="Comma 3 5 3" xfId="308"/>
    <cellStyle name="Comma 3 6" xfId="186"/>
    <cellStyle name="Comma 3 6 2" xfId="416"/>
    <cellStyle name="Comma 3 7" xfId="302"/>
    <cellStyle name="Comma 4" xfId="46"/>
    <cellStyle name="Comma 4 2" xfId="47"/>
    <cellStyle name="Comma 4 2 2" xfId="48"/>
    <cellStyle name="Comma 4 2 2 2" xfId="49"/>
    <cellStyle name="Comma 4 2 2 2 2" xfId="196"/>
    <cellStyle name="Comma 4 2 2 2 2 2" xfId="426"/>
    <cellStyle name="Comma 4 2 2 2 3" xfId="312"/>
    <cellStyle name="Comma 4 2 2 3" xfId="195"/>
    <cellStyle name="Comma 4 2 2 3 2" xfId="425"/>
    <cellStyle name="Comma 4 2 2 4" xfId="311"/>
    <cellStyle name="Comma 4 2 3" xfId="50"/>
    <cellStyle name="Comma 4 2 3 2" xfId="197"/>
    <cellStyle name="Comma 4 2 3 2 2" xfId="427"/>
    <cellStyle name="Comma 4 2 3 3" xfId="313"/>
    <cellStyle name="Comma 4 2 4" xfId="194"/>
    <cellStyle name="Comma 4 2 4 2" xfId="424"/>
    <cellStyle name="Comma 4 2 5" xfId="310"/>
    <cellStyle name="Comma 4 3" xfId="51"/>
    <cellStyle name="Comma 4 3 2" xfId="53"/>
    <cellStyle name="Comma 4 3 2 2" xfId="200"/>
    <cellStyle name="Comma 4 3 2 2 2" xfId="430"/>
    <cellStyle name="Comma 4 3 2 3" xfId="316"/>
    <cellStyle name="Comma 4 3 3" xfId="198"/>
    <cellStyle name="Comma 4 3 3 2" xfId="428"/>
    <cellStyle name="Comma 4 3 4" xfId="314"/>
    <cellStyle name="Comma 4 4" xfId="54"/>
    <cellStyle name="Comma 4 4 2" xfId="55"/>
    <cellStyle name="Comma 4 4 2 2" xfId="202"/>
    <cellStyle name="Comma 4 4 2 2 2" xfId="432"/>
    <cellStyle name="Comma 4 4 2 3" xfId="318"/>
    <cellStyle name="Comma 4 4 3" xfId="201"/>
    <cellStyle name="Comma 4 4 3 2" xfId="431"/>
    <cellStyle name="Comma 4 4 4" xfId="317"/>
    <cellStyle name="Comma 4 5" xfId="56"/>
    <cellStyle name="Comma 4 5 2" xfId="203"/>
    <cellStyle name="Comma 4 5 2 2" xfId="433"/>
    <cellStyle name="Comma 4 5 3" xfId="319"/>
    <cellStyle name="Comma 4 6" xfId="193"/>
    <cellStyle name="Comma 4 6 2" xfId="423"/>
    <cellStyle name="Comma 4 7" xfId="309"/>
    <cellStyle name="Comma 5" xfId="57"/>
    <cellStyle name="Comma 5 2" xfId="58"/>
    <cellStyle name="Comma 5 2 2" xfId="13"/>
    <cellStyle name="Comma 5 2 2 2" xfId="60"/>
    <cellStyle name="Comma 5 2 2 2 2" xfId="206"/>
    <cellStyle name="Comma 5 2 2 2 2 2" xfId="436"/>
    <cellStyle name="Comma 5 2 2 2 3" xfId="322"/>
    <cellStyle name="Comma 5 2 2 3" xfId="169"/>
    <cellStyle name="Comma 5 2 2 3 2" xfId="399"/>
    <cellStyle name="Comma 5 2 2 4" xfId="285"/>
    <cellStyle name="Comma 5 2 3" xfId="12"/>
    <cellStyle name="Comma 5 2 3 2" xfId="168"/>
    <cellStyle name="Comma 5 2 3 2 2" xfId="398"/>
    <cellStyle name="Comma 5 2 3 3" xfId="284"/>
    <cellStyle name="Comma 5 2 4" xfId="205"/>
    <cellStyle name="Comma 5 2 4 2" xfId="435"/>
    <cellStyle name="Comma 5 2 5" xfId="321"/>
    <cellStyle name="Comma 5 3" xfId="61"/>
    <cellStyle name="Comma 5 3 2" xfId="6"/>
    <cellStyle name="Comma 5 3 2 2" xfId="163"/>
    <cellStyle name="Comma 5 3 2 2 2" xfId="393"/>
    <cellStyle name="Comma 5 3 2 3" xfId="279"/>
    <cellStyle name="Comma 5 3 3" xfId="207"/>
    <cellStyle name="Comma 5 3 3 2" xfId="437"/>
    <cellStyle name="Comma 5 3 4" xfId="323"/>
    <cellStyle name="Comma 5 4" xfId="62"/>
    <cellStyle name="Comma 5 4 2" xfId="63"/>
    <cellStyle name="Comma 5 4 2 2" xfId="209"/>
    <cellStyle name="Comma 5 4 2 2 2" xfId="439"/>
    <cellStyle name="Comma 5 4 2 3" xfId="325"/>
    <cellStyle name="Comma 5 4 3" xfId="208"/>
    <cellStyle name="Comma 5 4 3 2" xfId="438"/>
    <cellStyle name="Comma 5 4 4" xfId="324"/>
    <cellStyle name="Comma 5 5" xfId="64"/>
    <cellStyle name="Comma 5 5 2" xfId="210"/>
    <cellStyle name="Comma 5 5 2 2" xfId="440"/>
    <cellStyle name="Comma 5 5 3" xfId="326"/>
    <cellStyle name="Comma 5 6" xfId="204"/>
    <cellStyle name="Comma 5 6 2" xfId="434"/>
    <cellStyle name="Comma 5 7" xfId="320"/>
    <cellStyle name="Comma 6" xfId="65"/>
    <cellStyle name="Comma 6 2" xfId="66"/>
    <cellStyle name="Comma 6 2 2" xfId="212"/>
    <cellStyle name="Comma 6 2 2 2" xfId="442"/>
    <cellStyle name="Comma 6 2 3" xfId="328"/>
    <cellStyle name="Comma 6 3" xfId="211"/>
    <cellStyle name="Comma 6 3 2" xfId="441"/>
    <cellStyle name="Comma 6 4" xfId="327"/>
    <cellStyle name="Comma 7" xfId="277"/>
    <cellStyle name="Comma 7 2" xfId="507"/>
    <cellStyle name="Comma 8" xfId="4"/>
    <cellStyle name="Currency 2" xfId="67"/>
    <cellStyle name="Currency 3" xfId="7"/>
    <cellStyle name="Nor" xfId="225"/>
    <cellStyle name="Normal" xfId="0" builtinId="0"/>
    <cellStyle name="Normal 10 2 3" xfId="2"/>
    <cellStyle name="Normal 2" xfId="68"/>
    <cellStyle name="Normal 2 10" xfId="69"/>
    <cellStyle name="Normal 2 11" xfId="70"/>
    <cellStyle name="Normal 2 12" xfId="71"/>
    <cellStyle name="Normal 2 13" xfId="72"/>
    <cellStyle name="Normal 2 14" xfId="17"/>
    <cellStyle name="Normal 2 15" xfId="74"/>
    <cellStyle name="Normal 2 16" xfId="77"/>
    <cellStyle name="Normal 2 17" xfId="79"/>
    <cellStyle name="Normal 2 18" xfId="81"/>
    <cellStyle name="Normal 2 19" xfId="83"/>
    <cellStyle name="Normal 2 2" xfId="84"/>
    <cellStyle name="Normal 2 20" xfId="73"/>
    <cellStyle name="Normal 2 21" xfId="76"/>
    <cellStyle name="Normal 2 22" xfId="78"/>
    <cellStyle name="Normal 2 23" xfId="80"/>
    <cellStyle name="Normal 2 24" xfId="82"/>
    <cellStyle name="Normal 2 25" xfId="87"/>
    <cellStyle name="Normal 2 26" xfId="89"/>
    <cellStyle name="Normal 2 27" xfId="90"/>
    <cellStyle name="Normal 2 28" xfId="91"/>
    <cellStyle name="Normal 2 29" xfId="92"/>
    <cellStyle name="Normal 2 3" xfId="93"/>
    <cellStyle name="Normal 2 30" xfId="86"/>
    <cellStyle name="Normal 2 31" xfId="88"/>
    <cellStyle name="Normal 2 4" xfId="94"/>
    <cellStyle name="Normal 2 5" xfId="95"/>
    <cellStyle name="Normal 2 6" xfId="96"/>
    <cellStyle name="Normal 2 7" xfId="97"/>
    <cellStyle name="Normal 2 8" xfId="98"/>
    <cellStyle name="Normal 2 9" xfId="59"/>
    <cellStyle name="Normal 3" xfId="99"/>
    <cellStyle name="Normal 3 2" xfId="100"/>
    <cellStyle name="Normal 3 2 2" xfId="101"/>
    <cellStyle name="Normal 3 2 2 2" xfId="9"/>
    <cellStyle name="Normal 3 2 2 2 2" xfId="103"/>
    <cellStyle name="Normal 3 2 2 2 2 2" xfId="218"/>
    <cellStyle name="Normal 3 2 2 2 2 2 2" xfId="448"/>
    <cellStyle name="Normal 3 2 2 2 2 3" xfId="334"/>
    <cellStyle name="Normal 3 2 2 2 3" xfId="165"/>
    <cellStyle name="Normal 3 2 2 2 3 2" xfId="395"/>
    <cellStyle name="Normal 3 2 2 2 4" xfId="281"/>
    <cellStyle name="Normal 3 2 2 3" xfId="16"/>
    <cellStyle name="Normal 3 2 2 3 2" xfId="172"/>
    <cellStyle name="Normal 3 2 2 3 2 2" xfId="402"/>
    <cellStyle name="Normal 3 2 2 3 3" xfId="288"/>
    <cellStyle name="Normal 3 2 2 4" xfId="216"/>
    <cellStyle name="Normal 3 2 2 4 2" xfId="446"/>
    <cellStyle name="Normal 3 2 2 5" xfId="332"/>
    <cellStyle name="Normal 3 2 3" xfId="41"/>
    <cellStyle name="Normal 3 2 3 2" xfId="104"/>
    <cellStyle name="Normal 3 2 3 2 2" xfId="219"/>
    <cellStyle name="Normal 3 2 3 2 2 2" xfId="449"/>
    <cellStyle name="Normal 3 2 3 2 3" xfId="335"/>
    <cellStyle name="Normal 3 2 3 3" xfId="188"/>
    <cellStyle name="Normal 3 2 3 3 2" xfId="418"/>
    <cellStyle name="Normal 3 2 3 4" xfId="304"/>
    <cellStyle name="Normal 3 2 4" xfId="105"/>
    <cellStyle name="Normal 3 2 4 2" xfId="106"/>
    <cellStyle name="Normal 3 2 4 2 2" xfId="221"/>
    <cellStyle name="Normal 3 2 4 2 2 2" xfId="451"/>
    <cellStyle name="Normal 3 2 4 2 3" xfId="337"/>
    <cellStyle name="Normal 3 2 4 3" xfId="220"/>
    <cellStyle name="Normal 3 2 4 3 2" xfId="450"/>
    <cellStyle name="Normal 3 2 4 4" xfId="336"/>
    <cellStyle name="Normal 3 2 5" xfId="107"/>
    <cellStyle name="Normal 3 2 5 2" xfId="222"/>
    <cellStyle name="Normal 3 2 5 2 2" xfId="452"/>
    <cellStyle name="Normal 3 2 5 3" xfId="338"/>
    <cellStyle name="Normal 3 2 6" xfId="215"/>
    <cellStyle name="Normal 3 2 6 2" xfId="445"/>
    <cellStyle name="Normal 3 2 7" xfId="331"/>
    <cellStyle name="Normal 3 3" xfId="108"/>
    <cellStyle name="Normal 3 3 2" xfId="109"/>
    <cellStyle name="Normal 3 3 2 2" xfId="110"/>
    <cellStyle name="Normal 3 3 2 2 2" xfId="28"/>
    <cellStyle name="Normal 3 3 2 2 2 2" xfId="182"/>
    <cellStyle name="Normal 3 3 2 2 2 2 2" xfId="412"/>
    <cellStyle name="Normal 3 3 2 2 2 3" xfId="298"/>
    <cellStyle name="Normal 3 3 2 2 3 2" xfId="455"/>
    <cellStyle name="Normal 3 3 2 2 4" xfId="341"/>
    <cellStyle name="Normal 3 3 2 3" xfId="111"/>
    <cellStyle name="Normal 3 3 2 3 2" xfId="226"/>
    <cellStyle name="Normal 3 3 2 3 2 2" xfId="456"/>
    <cellStyle name="Normal 3 3 2 3 3" xfId="342"/>
    <cellStyle name="Normal 3 3 2 4" xfId="224"/>
    <cellStyle name="Normal 3 3 2 4 2" xfId="454"/>
    <cellStyle name="Normal 3 3 2 5" xfId="340"/>
    <cellStyle name="Normal 3 3 3" xfId="43"/>
    <cellStyle name="Normal 3 3 3 2" xfId="112"/>
    <cellStyle name="Normal 3 3 3 2 2" xfId="227"/>
    <cellStyle name="Normal 3 3 3 2 2 2" xfId="457"/>
    <cellStyle name="Normal 3 3 3 2 3" xfId="343"/>
    <cellStyle name="Normal 3 3 3 3" xfId="190"/>
    <cellStyle name="Normal 3 3 3 3 2" xfId="420"/>
    <cellStyle name="Normal 3 3 3 4" xfId="306"/>
    <cellStyle name="Normal 3 3 4" xfId="22"/>
    <cellStyle name="Normal 3 3 4 2" xfId="113"/>
    <cellStyle name="Normal 3 3 4 2 2" xfId="228"/>
    <cellStyle name="Normal 3 3 4 2 2 2" xfId="458"/>
    <cellStyle name="Normal 3 3 4 2 3" xfId="344"/>
    <cellStyle name="Normal 3 3 4 3" xfId="176"/>
    <cellStyle name="Normal 3 3 4 4" xfId="292"/>
    <cellStyle name="Normal 3 3 5" xfId="24"/>
    <cellStyle name="Normal 3 3 5 2" xfId="178"/>
    <cellStyle name="Normal 3 3 5 2 2" xfId="408"/>
    <cellStyle name="Normal 3 3 5 3" xfId="294"/>
    <cellStyle name="Normal 3 3 6" xfId="223"/>
    <cellStyle name="Normal 3 3 6 2" xfId="453"/>
    <cellStyle name="Normal 3 4" xfId="114"/>
    <cellStyle name="Normal 3 4 2" xfId="10"/>
    <cellStyle name="Normal 3 4 2 2" xfId="38"/>
    <cellStyle name="Normal 3 4 2 2 2" xfId="185"/>
    <cellStyle name="Normal 3 4 2 2 2 2" xfId="415"/>
    <cellStyle name="Normal 3 4 2 2 3" xfId="301"/>
    <cellStyle name="Normal 3 4 2 3" xfId="166"/>
    <cellStyle name="Normal 3 4 2 3 2" xfId="396"/>
    <cellStyle name="Normal 3 4 2 4" xfId="282"/>
    <cellStyle name="Normal 3 4 3" xfId="115"/>
    <cellStyle name="Normal 3 4 3 2" xfId="230"/>
    <cellStyle name="Normal 3 4 3 2 2" xfId="460"/>
    <cellStyle name="Normal 3 4 3 3" xfId="346"/>
    <cellStyle name="Normal 3 4 4" xfId="229"/>
    <cellStyle name="Normal 3 4 4 2" xfId="459"/>
    <cellStyle name="Normal 3 4 5" xfId="345"/>
    <cellStyle name="Normal 3 5" xfId="116"/>
    <cellStyle name="Normal 3 5 2" xfId="117"/>
    <cellStyle name="Normal 3 5 2 2" xfId="232"/>
    <cellStyle name="Normal 3 5 2 2 2" xfId="462"/>
    <cellStyle name="Normal 3 5 2 3" xfId="348"/>
    <cellStyle name="Normal 3 5 3" xfId="231"/>
    <cellStyle name="Normal 3 5 3 2" xfId="461"/>
    <cellStyle name="Normal 3 5 4" xfId="347"/>
    <cellStyle name="Normal 3 6" xfId="118"/>
    <cellStyle name="Normal 3 6 2" xfId="119"/>
    <cellStyle name="Normal 3 6 2 2" xfId="234"/>
    <cellStyle name="Normal 3 6 2 2 2" xfId="464"/>
    <cellStyle name="Normal 3 6 2 3" xfId="350"/>
    <cellStyle name="Normal 3 6 3" xfId="233"/>
    <cellStyle name="Normal 3 6 3 2" xfId="463"/>
    <cellStyle name="Normal 3 6 4" xfId="349"/>
    <cellStyle name="Normal 3 7" xfId="120"/>
    <cellStyle name="Normal 3 7 2" xfId="235"/>
    <cellStyle name="Normal 3 7 2 2" xfId="465"/>
    <cellStyle name="Normal 3 7 3" xfId="351"/>
    <cellStyle name="Normal 3 8" xfId="214"/>
    <cellStyle name="Normal 3 8 2" xfId="444"/>
    <cellStyle name="Normal 3 9" xfId="330"/>
    <cellStyle name="Normal 4" xfId="121"/>
    <cellStyle name="Normal 4 2" xfId="123"/>
    <cellStyle name="Normal 4 2 2" xfId="124"/>
    <cellStyle name="Normal 4 2 2 2" xfId="125"/>
    <cellStyle name="Normal 4 2 2 2 2" xfId="240"/>
    <cellStyle name="Normal 4 2 2 2 2 2" xfId="470"/>
    <cellStyle name="Normal 4 2 2 2 3" xfId="356"/>
    <cellStyle name="Normal 4 2 2 3" xfId="239"/>
    <cellStyle name="Normal 4 2 2 3 2" xfId="469"/>
    <cellStyle name="Normal 4 2 2 4" xfId="355"/>
    <cellStyle name="Normal 4 2 3" xfId="52"/>
    <cellStyle name="Normal 4 2 3 2" xfId="199"/>
    <cellStyle name="Normal 4 2 3 2 2" xfId="429"/>
    <cellStyle name="Normal 4 2 3 3" xfId="315"/>
    <cellStyle name="Normal 4 2 4" xfId="238"/>
    <cellStyle name="Normal 4 2 4 2" xfId="468"/>
    <cellStyle name="Normal 4 2 5" xfId="354"/>
    <cellStyle name="Normal 4 3" xfId="126"/>
    <cellStyle name="Normal 4 3 2" xfId="127"/>
    <cellStyle name="Normal 4 3 2 2" xfId="242"/>
    <cellStyle name="Normal 4 3 2 2 2" xfId="472"/>
    <cellStyle name="Normal 4 3 2 3" xfId="358"/>
    <cellStyle name="Normal 4 3 3" xfId="241"/>
    <cellStyle name="Normal 4 3 3 2" xfId="471"/>
    <cellStyle name="Normal 4 3 4" xfId="357"/>
    <cellStyle name="Normal 4 4" xfId="128"/>
    <cellStyle name="Normal 4 4 2" xfId="129"/>
    <cellStyle name="Normal 4 4 2 2" xfId="244"/>
    <cellStyle name="Normal 4 4 2 2 2" xfId="474"/>
    <cellStyle name="Normal 4 4 2 3" xfId="360"/>
    <cellStyle name="Normal 4 4 3" xfId="243"/>
    <cellStyle name="Normal 4 4 3 2" xfId="473"/>
    <cellStyle name="Normal 4 4 4" xfId="359"/>
    <cellStyle name="Normal 4 5" xfId="130"/>
    <cellStyle name="Normal 4 5 2" xfId="245"/>
    <cellStyle name="Normal 4 5 2 2" xfId="475"/>
    <cellStyle name="Normal 4 5 3" xfId="361"/>
    <cellStyle name="Normal 4 6" xfId="236"/>
    <cellStyle name="Normal 4 6 2" xfId="466"/>
    <cellStyle name="Normal 4 7" xfId="352"/>
    <cellStyle name="Normal 5" xfId="131"/>
    <cellStyle name="Normal 5 2" xfId="132"/>
    <cellStyle name="Normal 5 2 2" xfId="133"/>
    <cellStyle name="Normal 5 2 2 2" xfId="134"/>
    <cellStyle name="Normal 5 2 2 2 2" xfId="249"/>
    <cellStyle name="Normal 5 2 2 2 2 2" xfId="479"/>
    <cellStyle name="Normal 5 2 2 2 3" xfId="365"/>
    <cellStyle name="Normal 5 2 2 3" xfId="248"/>
    <cellStyle name="Normal 5 2 2 3 2" xfId="478"/>
    <cellStyle name="Normal 5 2 2 4" xfId="364"/>
    <cellStyle name="Normal 5 2 3" xfId="5"/>
    <cellStyle name="Normal 5 2 3 2" xfId="162"/>
    <cellStyle name="Normal 5 2 3 2 2" xfId="392"/>
    <cellStyle name="Normal 5 2 3 3" xfId="278"/>
    <cellStyle name="Normal 5 2 4" xfId="247"/>
    <cellStyle name="Normal 5 2 4 2" xfId="477"/>
    <cellStyle name="Normal 5 2 5" xfId="363"/>
    <cellStyle name="Normal 5 3" xfId="14"/>
    <cellStyle name="Normal 5 3 2" xfId="135"/>
    <cellStyle name="Normal 5 3 2 2" xfId="250"/>
    <cellStyle name="Normal 5 3 2 2 2" xfId="480"/>
    <cellStyle name="Normal 5 3 2 3" xfId="366"/>
    <cellStyle name="Normal 5 3 3" xfId="170"/>
    <cellStyle name="Normal 5 3 3 2" xfId="400"/>
    <cellStyle name="Normal 5 3 4" xfId="286"/>
    <cellStyle name="Normal 5 4" xfId="8"/>
    <cellStyle name="Normal 5 4 2" xfId="102"/>
    <cellStyle name="Normal 5 4 2 2" xfId="217"/>
    <cellStyle name="Normal 5 4 2 2 2" xfId="447"/>
    <cellStyle name="Normal 5 4 2 3" xfId="333"/>
    <cellStyle name="Normal 5 4 3" xfId="164"/>
    <cellStyle name="Normal 5 4 3 2" xfId="394"/>
    <cellStyle name="Normal 5 4 4" xfId="280"/>
    <cellStyle name="Normal 5 5" xfId="15"/>
    <cellStyle name="Normal 5 5 2" xfId="171"/>
    <cellStyle name="Normal 5 5 2 2" xfId="401"/>
    <cellStyle name="Normal 5 5 3" xfId="287"/>
    <cellStyle name="Normal 5 6" xfId="246"/>
    <cellStyle name="Normal 5 6 2" xfId="476"/>
    <cellStyle name="Normal 5 7" xfId="362"/>
    <cellStyle name="Normal 6" xfId="136"/>
    <cellStyle name="Normal 6 2" xfId="137"/>
    <cellStyle name="Normal 6 2 2" xfId="252"/>
    <cellStyle name="Normal 6 2 2 2" xfId="482"/>
    <cellStyle name="Normal 6 2 3" xfId="368"/>
    <cellStyle name="Normal 6 3" xfId="251"/>
    <cellStyle name="Normal 6 4" xfId="367"/>
    <cellStyle name="Normal 6 塅䕃⹌" xfId="481"/>
    <cellStyle name="Normal 7" xfId="276"/>
    <cellStyle name="Normal 7 2" xfId="506"/>
    <cellStyle name="Normal 8" xfId="3"/>
    <cellStyle name="Normal 9" xfId="508"/>
    <cellStyle name="Normal 90" xfId="75"/>
    <cellStyle name="_xffff_ormal 3 3 7" xfId="339"/>
    <cellStyle name="Percent" xfId="509" builtinId="5"/>
    <cellStyle name="Percent 2" xfId="138"/>
    <cellStyle name="Percent 3" xfId="139"/>
    <cellStyle name="Percent 3 2" xfId="140"/>
    <cellStyle name="Percent 3 2 2" xfId="141"/>
    <cellStyle name="Percent 3 2 2 2" xfId="142"/>
    <cellStyle name="Percent 3 2 2 2 2" xfId="256"/>
    <cellStyle name="Percent 3 2 2 2 2 2" xfId="486"/>
    <cellStyle name="Percent 3 2 2 2 3" xfId="372"/>
    <cellStyle name="Percent 3 2 2 3" xfId="255"/>
    <cellStyle name="Percent 3 2 2 3 2" xfId="485"/>
    <cellStyle name="Percent 3 2 2 4" xfId="371"/>
    <cellStyle name="Percent 3 2 3" xfId="143"/>
    <cellStyle name="Percent 3 2 3 2" xfId="257"/>
    <cellStyle name="Percent 3 2 3 2 2" xfId="487"/>
    <cellStyle name="Percent 3 2 3 3" xfId="373"/>
    <cellStyle name="Percent 3 2 4" xfId="254"/>
    <cellStyle name="Percent 3 2 4 2" xfId="484"/>
    <cellStyle name="Percent 3 2 5" xfId="370"/>
    <cellStyle name="Percent 3 3" xfId="144"/>
    <cellStyle name="Percent 3 3 2" xfId="145"/>
    <cellStyle name="Percent 3 3 2 2" xfId="259"/>
    <cellStyle name="Percent 3 3 2 2 2" xfId="489"/>
    <cellStyle name="Percent 3 3 2 3" xfId="375"/>
    <cellStyle name="Percent 3 3 3" xfId="258"/>
    <cellStyle name="Percent 3 3 3 2" xfId="488"/>
    <cellStyle name="Percent 3 3 4" xfId="374"/>
    <cellStyle name="Percent 3 4" xfId="146"/>
    <cellStyle name="Percent 3 4 2" xfId="147"/>
    <cellStyle name="Percent 3 4 2 2" xfId="261"/>
    <cellStyle name="Percent 3 4 2 2 2" xfId="491"/>
    <cellStyle name="Percent 3 4 2 3" xfId="377"/>
    <cellStyle name="Percent 3 4 3" xfId="260"/>
    <cellStyle name="Percent 3 4 3 2" xfId="490"/>
    <cellStyle name="Percent 3 4 4" xfId="376"/>
    <cellStyle name="Percent 3 5" xfId="148"/>
    <cellStyle name="Percent 3 5 2" xfId="262"/>
    <cellStyle name="Percent 3 5 2 2" xfId="492"/>
    <cellStyle name="Percent 3 5 3" xfId="378"/>
    <cellStyle name="Percent 3 6" xfId="253"/>
    <cellStyle name="Percent 3 6 2" xfId="483"/>
    <cellStyle name="Percent 3 7" xfId="369"/>
    <cellStyle name="Percent 4" xfId="149"/>
    <cellStyle name="Percent 4 2" xfId="1"/>
    <cellStyle name="Percent 4 2 2" xfId="150"/>
    <cellStyle name="Percent 4 2 2 2" xfId="151"/>
    <cellStyle name="Percent 4 2 2 2 2" xfId="265"/>
    <cellStyle name="Percent 4 2 2 2 2 2" xfId="495"/>
    <cellStyle name="Percent 4 2 2 2 3" xfId="381"/>
    <cellStyle name="Percent 4 2 2 3" xfId="264"/>
    <cellStyle name="Percent 4 2 2 3 2" xfId="494"/>
    <cellStyle name="Percent 4 2 2 4" xfId="380"/>
    <cellStyle name="Percent 4 2 3" xfId="152"/>
    <cellStyle name="Percent 4 2 3 2" xfId="266"/>
    <cellStyle name="Percent 4 2 3 2 2" xfId="496"/>
    <cellStyle name="Percent 4 2 3 3" xfId="382"/>
    <cellStyle name="Percent 4 2 4" xfId="177"/>
    <cellStyle name="Percent 4 2 4 2" xfId="407"/>
    <cellStyle name="Percent 4 2 5" xfId="293"/>
    <cellStyle name="Percent 4 2 6" xfId="23"/>
    <cellStyle name="Percent 4 3" xfId="27"/>
    <cellStyle name="Percent 4 3 2" xfId="85"/>
    <cellStyle name="Percent 4 3 2 2" xfId="213"/>
    <cellStyle name="Percent 4 3 2 2 2" xfId="443"/>
    <cellStyle name="Percent 4 3 2 3" xfId="329"/>
    <cellStyle name="Percent 4 3 3" xfId="181"/>
    <cellStyle name="Percent 4 3 3 2" xfId="411"/>
    <cellStyle name="Percent 4 3 4" xfId="297"/>
    <cellStyle name="Percent 4 4" xfId="18"/>
    <cellStyle name="Percent 4 4 2" xfId="21"/>
    <cellStyle name="Percent 4 4 2 2" xfId="175"/>
    <cellStyle name="Percent 4 4 2 2 2" xfId="405"/>
    <cellStyle name="Percent 4 4 2 3" xfId="291"/>
    <cellStyle name="Percent 4 4 3" xfId="173"/>
    <cellStyle name="Percent 4 4 3 2" xfId="403"/>
    <cellStyle name="Percent 4 4 4" xfId="289"/>
    <cellStyle name="Percent 4 5" xfId="11"/>
    <cellStyle name="Percent 4 5 2" xfId="167"/>
    <cellStyle name="Percent 4 5 2 2" xfId="397"/>
    <cellStyle name="Percent 4 5 3" xfId="283"/>
    <cellStyle name="Percent 4 6" xfId="263"/>
    <cellStyle name="Percent 4 6 2" xfId="493"/>
    <cellStyle name="Percent 4 7" xfId="379"/>
    <cellStyle name="Percent 5" xfId="153"/>
    <cellStyle name="Percent 5 2" xfId="154"/>
    <cellStyle name="Percent 5 2 2" xfId="155"/>
    <cellStyle name="Percent 5 2 2 2" xfId="156"/>
    <cellStyle name="Percent 5 2 2 2 2" xfId="270"/>
    <cellStyle name="Percent 5 2 2 2 2 2" xfId="500"/>
    <cellStyle name="Percent 5 2 2 2 3" xfId="386"/>
    <cellStyle name="Percent 5 2 2 3" xfId="269"/>
    <cellStyle name="Percent 5 2 2 3 2" xfId="499"/>
    <cellStyle name="Percent 5 2 2 4" xfId="385"/>
    <cellStyle name="Percent 5 2 3" xfId="122"/>
    <cellStyle name="Percent 5 2 3 2" xfId="237"/>
    <cellStyle name="Percent 5 2 3 2 2" xfId="467"/>
    <cellStyle name="Percent 5 2 3 3" xfId="353"/>
    <cellStyle name="Percent 5 2 4" xfId="268"/>
    <cellStyle name="Percent 5 2 4 2" xfId="498"/>
    <cellStyle name="Percent 5 2 5" xfId="384"/>
    <cellStyle name="Percent 5 3" xfId="157"/>
    <cellStyle name="Percent 5 3 2" xfId="158"/>
    <cellStyle name="Percent 5 3 2 2" xfId="272"/>
    <cellStyle name="Percent 5 3 2 2 2" xfId="502"/>
    <cellStyle name="Percent 5 3 2 3" xfId="388"/>
    <cellStyle name="Percent 5 3 3" xfId="271"/>
    <cellStyle name="Percent 5 3 3 2" xfId="501"/>
    <cellStyle name="Percent 5 3 4" xfId="387"/>
    <cellStyle name="Percent 5 4" xfId="159"/>
    <cellStyle name="Percent 5 4 2" xfId="160"/>
    <cellStyle name="Percent 5 4 2 2" xfId="274"/>
    <cellStyle name="Percent 5 4 2 2 2" xfId="504"/>
    <cellStyle name="Percent 5 4 2 3" xfId="390"/>
    <cellStyle name="Percent 5 4 3" xfId="273"/>
    <cellStyle name="Percent 5 4 3 2" xfId="503"/>
    <cellStyle name="Percent 5 4 4" xfId="389"/>
    <cellStyle name="Percent 5 5" xfId="161"/>
    <cellStyle name="Percent 5 5 2" xfId="275"/>
    <cellStyle name="Percent 5 5 2 2" xfId="505"/>
    <cellStyle name="Percent 5 5 3" xfId="391"/>
    <cellStyle name="Percent 5 6" xfId="267"/>
    <cellStyle name="Percent 5 6 2" xfId="497"/>
    <cellStyle name="Percent 5 7" xfId="3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8"/>
  <sheetViews>
    <sheetView tabSelected="1" topLeftCell="C1" zoomScale="70" zoomScaleNormal="70" zoomScaleSheetLayoutView="70" workbookViewId="0">
      <selection activeCell="J2" sqref="J2"/>
    </sheetView>
  </sheetViews>
  <sheetFormatPr defaultColWidth="8.85546875" defaultRowHeight="15" x14ac:dyDescent="0.25"/>
  <cols>
    <col min="1" max="1" width="15" style="15" customWidth="1"/>
    <col min="2" max="2" width="8.7109375" customWidth="1"/>
    <col min="3" max="4" width="15.7109375" customWidth="1"/>
    <col min="5" max="5" width="16.85546875" customWidth="1"/>
    <col min="6" max="6" width="14" customWidth="1"/>
    <col min="7" max="7" width="13" customWidth="1"/>
    <col min="8" max="8" width="13.5703125" customWidth="1"/>
    <col min="9" max="9" width="15" customWidth="1"/>
    <col min="10" max="10" width="14.28515625" customWidth="1"/>
    <col min="11" max="11" width="15.7109375" customWidth="1"/>
    <col min="12" max="12" width="15.28515625" customWidth="1"/>
    <col min="13" max="13" width="13.140625" customWidth="1"/>
    <col min="14" max="16" width="14.42578125" customWidth="1"/>
    <col min="17" max="17" width="13.85546875" customWidth="1"/>
    <col min="18" max="18" width="13.140625" customWidth="1"/>
    <col min="19" max="19" width="13.28515625" style="89" customWidth="1"/>
    <col min="20" max="20" width="9.28515625" style="89" bestFit="1" customWidth="1"/>
    <col min="21" max="21" width="12" style="89" customWidth="1"/>
    <col min="22" max="16384" width="8.85546875" style="89"/>
  </cols>
  <sheetData>
    <row r="1" spans="1:24" ht="9.6" customHeight="1" thickBot="1" x14ac:dyDescent="0.3"/>
    <row r="2" spans="1:24" ht="15.6" customHeight="1" thickBot="1" x14ac:dyDescent="0.3">
      <c r="A2" s="13" t="s">
        <v>5</v>
      </c>
      <c r="B2" s="7"/>
      <c r="C2" s="7"/>
      <c r="D2" s="7"/>
      <c r="E2" s="7"/>
      <c r="F2" s="7"/>
      <c r="G2" s="7"/>
      <c r="H2" s="7"/>
      <c r="I2" s="61" t="s">
        <v>163</v>
      </c>
      <c r="J2" s="114">
        <v>537624</v>
      </c>
      <c r="L2" s="20" t="s">
        <v>67</v>
      </c>
      <c r="M2" s="20" t="s">
        <v>68</v>
      </c>
      <c r="N2" s="20" t="s">
        <v>65</v>
      </c>
      <c r="O2" s="20" t="s">
        <v>69</v>
      </c>
      <c r="P2" s="20" t="s">
        <v>70</v>
      </c>
      <c r="Q2" s="20" t="s">
        <v>71</v>
      </c>
      <c r="R2" s="20" t="s">
        <v>72</v>
      </c>
      <c r="W2" s="89">
        <v>0</v>
      </c>
      <c r="X2" s="89" t="s">
        <v>1335</v>
      </c>
    </row>
    <row r="3" spans="1:24" ht="16.149999999999999" customHeight="1" thickBot="1" x14ac:dyDescent="0.3">
      <c r="A3" s="12" t="s">
        <v>6</v>
      </c>
      <c r="B3" s="7"/>
      <c r="C3" s="7"/>
      <c r="D3" s="7"/>
      <c r="E3" s="7"/>
      <c r="F3" s="7"/>
      <c r="G3" s="7"/>
      <c r="H3" s="7"/>
      <c r="I3" s="87" t="s">
        <v>1314</v>
      </c>
      <c r="J3" s="115">
        <v>45524</v>
      </c>
      <c r="K3" s="136">
        <f>N3</f>
        <v>21.82</v>
      </c>
      <c r="L3" s="71">
        <v>5</v>
      </c>
      <c r="M3" s="81">
        <v>23.42</v>
      </c>
      <c r="N3" s="81">
        <v>21.82</v>
      </c>
      <c r="O3" s="72">
        <v>100</v>
      </c>
      <c r="P3" s="72"/>
      <c r="Q3" s="19"/>
      <c r="R3" s="66">
        <f>O3+Q3</f>
        <v>100</v>
      </c>
      <c r="S3" s="89">
        <v>0</v>
      </c>
      <c r="W3" s="89">
        <v>0</v>
      </c>
      <c r="X3" s="89" t="s">
        <v>1335</v>
      </c>
    </row>
    <row r="4" spans="1:24" ht="13.9" customHeight="1" x14ac:dyDescent="0.25">
      <c r="A4" s="12" t="s">
        <v>16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66"/>
      <c r="O4" s="266"/>
      <c r="P4" s="266"/>
      <c r="Q4" s="266"/>
      <c r="R4" s="60"/>
      <c r="W4" s="89">
        <v>0</v>
      </c>
      <c r="X4" s="89" t="s">
        <v>1335</v>
      </c>
    </row>
    <row r="5" spans="1:24" s="90" customFormat="1" ht="11.45" customHeight="1" thickBot="1" x14ac:dyDescent="0.3">
      <c r="A5" s="51"/>
      <c r="B5" s="52"/>
      <c r="C5" s="51">
        <v>1</v>
      </c>
      <c r="D5" s="51">
        <v>2</v>
      </c>
      <c r="E5" s="51">
        <v>3</v>
      </c>
      <c r="F5" s="51">
        <v>4</v>
      </c>
      <c r="G5" s="51">
        <v>5</v>
      </c>
      <c r="H5" s="51">
        <v>6</v>
      </c>
      <c r="I5" s="51">
        <v>7</v>
      </c>
      <c r="J5" s="51">
        <v>8</v>
      </c>
      <c r="K5" s="51">
        <v>9</v>
      </c>
      <c r="L5" s="51">
        <v>10</v>
      </c>
      <c r="M5" s="51">
        <v>11</v>
      </c>
      <c r="N5" s="51">
        <v>12</v>
      </c>
      <c r="O5" s="51">
        <v>13</v>
      </c>
      <c r="P5" s="51">
        <v>14</v>
      </c>
      <c r="Q5" s="51">
        <v>15</v>
      </c>
      <c r="R5" s="51"/>
      <c r="W5" s="89">
        <v>0</v>
      </c>
      <c r="X5" s="89" t="s">
        <v>1335</v>
      </c>
    </row>
    <row r="6" spans="1:24" s="97" customFormat="1" ht="15.6" customHeight="1" thickBot="1" x14ac:dyDescent="0.3">
      <c r="A6" s="281" t="s">
        <v>21</v>
      </c>
      <c r="B6" s="282"/>
      <c r="C6" s="96" t="s">
        <v>17</v>
      </c>
      <c r="D6" s="96" t="s">
        <v>38</v>
      </c>
      <c r="E6" s="96" t="s">
        <v>39</v>
      </c>
      <c r="F6" s="96" t="s">
        <v>40</v>
      </c>
      <c r="G6" s="96" t="s">
        <v>41</v>
      </c>
      <c r="H6" s="96" t="s">
        <v>42</v>
      </c>
      <c r="I6" s="96" t="s">
        <v>63</v>
      </c>
      <c r="J6" s="96" t="s">
        <v>44</v>
      </c>
      <c r="K6" s="96" t="s">
        <v>45</v>
      </c>
      <c r="L6" s="96" t="s">
        <v>46</v>
      </c>
      <c r="M6" s="96" t="s">
        <v>47</v>
      </c>
      <c r="N6" s="96" t="s">
        <v>48</v>
      </c>
      <c r="O6" s="96" t="s">
        <v>50</v>
      </c>
      <c r="P6" s="96" t="s">
        <v>51</v>
      </c>
      <c r="Q6" s="98" t="s">
        <v>52</v>
      </c>
      <c r="R6" s="285" t="s">
        <v>161</v>
      </c>
      <c r="W6" s="89">
        <v>0</v>
      </c>
      <c r="X6" s="89" t="s">
        <v>1335</v>
      </c>
    </row>
    <row r="7" spans="1:24" s="91" customFormat="1" ht="28.9" customHeight="1" thickBot="1" x14ac:dyDescent="0.3">
      <c r="A7" s="269" t="s">
        <v>22</v>
      </c>
      <c r="B7" s="270"/>
      <c r="C7" s="16" t="s">
        <v>18</v>
      </c>
      <c r="D7" s="16" t="s">
        <v>23</v>
      </c>
      <c r="E7" s="16" t="s">
        <v>24</v>
      </c>
      <c r="F7" s="16" t="s">
        <v>25</v>
      </c>
      <c r="G7" s="16" t="s">
        <v>43</v>
      </c>
      <c r="H7" s="16" t="s">
        <v>26</v>
      </c>
      <c r="I7" s="16" t="s">
        <v>27</v>
      </c>
      <c r="J7" s="16" t="s">
        <v>28</v>
      </c>
      <c r="K7" s="16" t="s">
        <v>29</v>
      </c>
      <c r="L7" s="16" t="s">
        <v>30</v>
      </c>
      <c r="M7" s="16" t="s">
        <v>31</v>
      </c>
      <c r="N7" s="16" t="s">
        <v>49</v>
      </c>
      <c r="O7" s="16" t="s">
        <v>32</v>
      </c>
      <c r="P7" s="16" t="s">
        <v>33</v>
      </c>
      <c r="Q7" s="99" t="s">
        <v>34</v>
      </c>
      <c r="R7" s="286"/>
      <c r="W7" s="89">
        <v>0</v>
      </c>
      <c r="X7" s="89" t="s">
        <v>1335</v>
      </c>
    </row>
    <row r="8" spans="1:24" s="91" customFormat="1" ht="18" customHeight="1" x14ac:dyDescent="0.25">
      <c r="A8" s="277" t="s">
        <v>136</v>
      </c>
      <c r="B8" s="278"/>
      <c r="C8" s="63"/>
      <c r="D8" s="63">
        <v>100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100"/>
      <c r="R8" s="107">
        <f>SUM(C8:Q8)</f>
        <v>100</v>
      </c>
      <c r="W8" s="89">
        <v>0</v>
      </c>
      <c r="X8" s="89" t="s">
        <v>1335</v>
      </c>
    </row>
    <row r="9" spans="1:24" s="91" customFormat="1" ht="15.75" x14ac:dyDescent="0.25">
      <c r="A9" s="267" t="s">
        <v>137</v>
      </c>
      <c r="B9" s="268"/>
      <c r="C9" s="64"/>
      <c r="D9" s="65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101"/>
      <c r="R9" s="105">
        <f>SUM(C9:Q9)</f>
        <v>0</v>
      </c>
      <c r="W9" s="89">
        <v>0</v>
      </c>
      <c r="X9" s="89" t="s">
        <v>1335</v>
      </c>
    </row>
    <row r="10" spans="1:24" s="91" customFormat="1" ht="16.5" thickBot="1" x14ac:dyDescent="0.3">
      <c r="A10" s="269" t="s">
        <v>138</v>
      </c>
      <c r="B10" s="270"/>
      <c r="C10" s="67"/>
      <c r="D10" s="68"/>
      <c r="E10" s="67"/>
      <c r="F10" s="67"/>
      <c r="G10" s="67"/>
      <c r="H10" s="67"/>
      <c r="I10" s="67"/>
      <c r="J10" s="171"/>
      <c r="K10" s="67"/>
      <c r="L10" s="67"/>
      <c r="M10" s="67"/>
      <c r="N10" s="67"/>
      <c r="O10" s="67"/>
      <c r="P10" s="67"/>
      <c r="Q10" s="102"/>
      <c r="R10" s="106">
        <f>SUM(C10:Q10)</f>
        <v>0</v>
      </c>
      <c r="W10" s="89">
        <v>0</v>
      </c>
      <c r="X10" s="89" t="s">
        <v>1335</v>
      </c>
    </row>
    <row r="11" spans="1:24" s="92" customFormat="1" ht="16.5" thickBot="1" x14ac:dyDescent="0.3">
      <c r="A11" s="271" t="s">
        <v>139</v>
      </c>
      <c r="B11" s="272"/>
      <c r="C11" s="70">
        <f t="shared" ref="C11:P11" si="0">C8+C10</f>
        <v>0</v>
      </c>
      <c r="D11" s="70">
        <f t="shared" si="0"/>
        <v>100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>H8+H10</f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>N8+N10</f>
        <v>0</v>
      </c>
      <c r="O11" s="70">
        <f t="shared" si="0"/>
        <v>0</v>
      </c>
      <c r="P11" s="70">
        <f t="shared" si="0"/>
        <v>0</v>
      </c>
      <c r="Q11" s="108">
        <f>Q8+Q10</f>
        <v>0</v>
      </c>
      <c r="R11" s="70">
        <f>SUM(C11:Q11)</f>
        <v>100</v>
      </c>
      <c r="W11" s="89">
        <v>0</v>
      </c>
      <c r="X11" s="89" t="s">
        <v>1335</v>
      </c>
    </row>
    <row r="12" spans="1:24" ht="15" customHeight="1" thickBot="1" x14ac:dyDescent="0.3">
      <c r="A12" s="273" t="s">
        <v>140</v>
      </c>
      <c r="B12" s="274"/>
      <c r="C12" s="143"/>
      <c r="D12" s="143">
        <f>K3</f>
        <v>21.82</v>
      </c>
      <c r="E12" s="143"/>
      <c r="F12" s="143"/>
      <c r="G12" s="143"/>
      <c r="H12" s="143"/>
      <c r="I12" s="143"/>
      <c r="J12" s="143"/>
      <c r="K12" s="69"/>
      <c r="L12" s="143"/>
      <c r="M12" s="143"/>
      <c r="N12" s="143"/>
      <c r="O12" s="69"/>
      <c r="P12" s="142"/>
      <c r="Q12" s="109"/>
      <c r="R12" s="110">
        <f>SUM(C12:Q12)</f>
        <v>21.82</v>
      </c>
      <c r="W12" s="89">
        <v>0</v>
      </c>
      <c r="X12" s="89" t="s">
        <v>1335</v>
      </c>
    </row>
    <row r="13" spans="1:24" ht="15" customHeight="1" thickBot="1" x14ac:dyDescent="0.3">
      <c r="A13" s="279" t="s">
        <v>166</v>
      </c>
      <c r="B13" s="280"/>
      <c r="C13" s="69" t="e">
        <f>C12/C11*1000</f>
        <v>#DIV/0!</v>
      </c>
      <c r="D13" s="69">
        <f t="shared" ref="D13:Q13" si="1">D12/D11*1000</f>
        <v>218.20000000000002</v>
      </c>
      <c r="E13" s="69" t="e">
        <f t="shared" si="1"/>
        <v>#DIV/0!</v>
      </c>
      <c r="F13" s="69" t="e">
        <f t="shared" si="1"/>
        <v>#DIV/0!</v>
      </c>
      <c r="G13" s="69" t="e">
        <f t="shared" si="1"/>
        <v>#DIV/0!</v>
      </c>
      <c r="H13" s="69" t="e">
        <f t="shared" si="1"/>
        <v>#DIV/0!</v>
      </c>
      <c r="I13" s="69" t="e">
        <f t="shared" si="1"/>
        <v>#DIV/0!</v>
      </c>
      <c r="J13" s="69" t="e">
        <f t="shared" si="1"/>
        <v>#DIV/0!</v>
      </c>
      <c r="K13" s="69" t="e">
        <f t="shared" si="1"/>
        <v>#DIV/0!</v>
      </c>
      <c r="L13" s="69" t="e">
        <f t="shared" si="1"/>
        <v>#DIV/0!</v>
      </c>
      <c r="M13" s="69" t="e">
        <f t="shared" si="1"/>
        <v>#DIV/0!</v>
      </c>
      <c r="N13" s="69" t="e">
        <f>N12/N11*1000</f>
        <v>#DIV/0!</v>
      </c>
      <c r="O13" s="69" t="e">
        <f>O12/O11*1000</f>
        <v>#DIV/0!</v>
      </c>
      <c r="P13" s="69" t="e">
        <f t="shared" si="1"/>
        <v>#DIV/0!</v>
      </c>
      <c r="Q13" s="69" t="e">
        <f t="shared" si="1"/>
        <v>#DIV/0!</v>
      </c>
      <c r="R13" s="111"/>
      <c r="W13" s="89">
        <v>0</v>
      </c>
      <c r="X13" s="89" t="s">
        <v>1335</v>
      </c>
    </row>
    <row r="14" spans="1:24" ht="24" x14ac:dyDescent="0.25">
      <c r="A14" s="275" t="s">
        <v>119</v>
      </c>
      <c r="B14" s="276"/>
      <c r="C14" s="17" t="s">
        <v>121</v>
      </c>
      <c r="D14" s="17" t="s">
        <v>122</v>
      </c>
      <c r="E14" s="17" t="s">
        <v>123</v>
      </c>
      <c r="F14" s="17" t="s">
        <v>124</v>
      </c>
      <c r="G14" s="17" t="s">
        <v>125</v>
      </c>
      <c r="H14" s="17" t="s">
        <v>126</v>
      </c>
      <c r="I14" s="17" t="s">
        <v>127</v>
      </c>
      <c r="J14" s="17" t="s">
        <v>128</v>
      </c>
      <c r="K14" s="17" t="s">
        <v>129</v>
      </c>
      <c r="L14" s="17" t="s">
        <v>130</v>
      </c>
      <c r="M14" s="17" t="s">
        <v>131</v>
      </c>
      <c r="N14" s="17" t="s">
        <v>132</v>
      </c>
      <c r="O14" s="17" t="s">
        <v>133</v>
      </c>
      <c r="P14" s="103" t="s">
        <v>134</v>
      </c>
      <c r="Q14" s="103" t="s">
        <v>135</v>
      </c>
      <c r="R14" s="287" t="s">
        <v>164</v>
      </c>
      <c r="W14" s="89">
        <v>0</v>
      </c>
      <c r="X14" s="89" t="s">
        <v>1335</v>
      </c>
    </row>
    <row r="15" spans="1:24" ht="24.75" thickBot="1" x14ac:dyDescent="0.3">
      <c r="A15" s="275" t="s">
        <v>120</v>
      </c>
      <c r="B15" s="276"/>
      <c r="C15" s="131" t="s">
        <v>187</v>
      </c>
      <c r="D15" s="131" t="s">
        <v>205</v>
      </c>
      <c r="E15" s="131" t="s">
        <v>196</v>
      </c>
      <c r="F15" s="131" t="s">
        <v>193</v>
      </c>
      <c r="G15" s="131" t="s">
        <v>206</v>
      </c>
      <c r="H15" s="131" t="s">
        <v>202</v>
      </c>
      <c r="I15" s="131" t="s">
        <v>201</v>
      </c>
      <c r="J15" s="131" t="s">
        <v>186</v>
      </c>
      <c r="K15" s="131" t="s">
        <v>192</v>
      </c>
      <c r="L15" s="131" t="s">
        <v>184</v>
      </c>
      <c r="M15" s="131" t="s">
        <v>188</v>
      </c>
      <c r="N15" s="131" t="s">
        <v>185</v>
      </c>
      <c r="O15" s="131" t="s">
        <v>199</v>
      </c>
      <c r="P15" s="103" t="s">
        <v>204</v>
      </c>
      <c r="Q15" s="103" t="s">
        <v>198</v>
      </c>
      <c r="R15" s="288"/>
      <c r="W15" s="89">
        <v>0</v>
      </c>
      <c r="X15" s="89" t="s">
        <v>1335</v>
      </c>
    </row>
    <row r="16" spans="1:24" ht="15.75" thickBot="1" x14ac:dyDescent="0.3">
      <c r="A16" s="88"/>
      <c r="B16" s="88"/>
      <c r="C16" s="51">
        <v>16</v>
      </c>
      <c r="D16" s="51">
        <v>17</v>
      </c>
      <c r="E16" s="51">
        <v>18</v>
      </c>
      <c r="F16" s="51">
        <v>19</v>
      </c>
      <c r="G16" s="51">
        <v>20</v>
      </c>
      <c r="H16" s="51">
        <v>21</v>
      </c>
      <c r="I16" s="51">
        <v>22</v>
      </c>
      <c r="J16" s="51">
        <v>23</v>
      </c>
      <c r="K16" s="51">
        <v>24</v>
      </c>
      <c r="L16" s="51">
        <v>25</v>
      </c>
      <c r="M16" s="51">
        <v>26</v>
      </c>
      <c r="N16" s="51">
        <v>27</v>
      </c>
      <c r="O16" s="51">
        <v>28</v>
      </c>
      <c r="P16" s="51">
        <v>29</v>
      </c>
      <c r="Q16" s="51"/>
      <c r="R16" s="51"/>
      <c r="W16" s="89">
        <v>0</v>
      </c>
      <c r="X16" s="89" t="s">
        <v>1335</v>
      </c>
    </row>
    <row r="17" spans="1:24" s="97" customFormat="1" ht="15" customHeight="1" thickBot="1" x14ac:dyDescent="0.3">
      <c r="A17" s="283" t="s">
        <v>21</v>
      </c>
      <c r="B17" s="284"/>
      <c r="C17" s="96" t="s">
        <v>53</v>
      </c>
      <c r="D17" s="96" t="s">
        <v>54</v>
      </c>
      <c r="E17" s="96" t="s">
        <v>55</v>
      </c>
      <c r="F17" s="96" t="s">
        <v>56</v>
      </c>
      <c r="G17" s="96" t="s">
        <v>57</v>
      </c>
      <c r="H17" s="96" t="s">
        <v>151</v>
      </c>
      <c r="I17" s="96" t="s">
        <v>142</v>
      </c>
      <c r="J17" s="96" t="s">
        <v>143</v>
      </c>
      <c r="K17" s="96" t="s">
        <v>144</v>
      </c>
      <c r="L17" s="96" t="s">
        <v>145</v>
      </c>
      <c r="M17" s="96" t="s">
        <v>146</v>
      </c>
      <c r="N17" s="96" t="s">
        <v>147</v>
      </c>
      <c r="O17" s="96" t="s">
        <v>148</v>
      </c>
      <c r="P17" s="96" t="s">
        <v>149</v>
      </c>
      <c r="Q17" s="285" t="s">
        <v>162</v>
      </c>
      <c r="R17" s="298" t="s">
        <v>150</v>
      </c>
      <c r="W17" s="89">
        <v>0</v>
      </c>
      <c r="X17" s="89" t="s">
        <v>1335</v>
      </c>
    </row>
    <row r="18" spans="1:24" s="91" customFormat="1" ht="33" customHeight="1" thickBot="1" x14ac:dyDescent="0.3">
      <c r="A18" s="269" t="s">
        <v>22</v>
      </c>
      <c r="B18" s="270"/>
      <c r="C18" s="16" t="s">
        <v>35</v>
      </c>
      <c r="D18" s="16" t="s">
        <v>36</v>
      </c>
      <c r="E18" s="16" t="s">
        <v>141</v>
      </c>
      <c r="F18" s="16" t="s">
        <v>37</v>
      </c>
      <c r="G18" s="16" t="s">
        <v>58</v>
      </c>
      <c r="H18" s="16" t="s">
        <v>152</v>
      </c>
      <c r="I18" s="16" t="s">
        <v>153</v>
      </c>
      <c r="J18" s="16" t="s">
        <v>154</v>
      </c>
      <c r="K18" s="16" t="s">
        <v>155</v>
      </c>
      <c r="L18" s="16" t="s">
        <v>156</v>
      </c>
      <c r="M18" s="16" t="s">
        <v>157</v>
      </c>
      <c r="N18" s="16" t="s">
        <v>158</v>
      </c>
      <c r="O18" s="16" t="s">
        <v>159</v>
      </c>
      <c r="P18" s="16" t="s">
        <v>160</v>
      </c>
      <c r="Q18" s="286"/>
      <c r="R18" s="299"/>
      <c r="T18" s="218" t="s">
        <v>1333</v>
      </c>
      <c r="W18" s="89">
        <v>0</v>
      </c>
      <c r="X18" s="89" t="s">
        <v>1335</v>
      </c>
    </row>
    <row r="19" spans="1:24" s="91" customFormat="1" ht="15.75" x14ac:dyDescent="0.25">
      <c r="A19" s="277" t="s">
        <v>136</v>
      </c>
      <c r="B19" s="278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107">
        <f>SUM(B19:P19)</f>
        <v>0</v>
      </c>
      <c r="R19" s="104">
        <f>Q19+R8</f>
        <v>100</v>
      </c>
      <c r="T19" s="219">
        <f>O3-R19</f>
        <v>0</v>
      </c>
      <c r="W19" s="89">
        <v>0</v>
      </c>
      <c r="X19" s="89" t="s">
        <v>1335</v>
      </c>
    </row>
    <row r="20" spans="1:24" s="91" customFormat="1" ht="15.75" x14ac:dyDescent="0.25">
      <c r="A20" s="267" t="s">
        <v>137</v>
      </c>
      <c r="B20" s="268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105">
        <f>SUM(B20:P20)</f>
        <v>0</v>
      </c>
      <c r="R20" s="105">
        <f>Q20+R9</f>
        <v>0</v>
      </c>
      <c r="T20" s="219">
        <f>R20-P3</f>
        <v>0</v>
      </c>
      <c r="W20" s="89">
        <v>0</v>
      </c>
      <c r="X20" s="89" t="s">
        <v>1335</v>
      </c>
    </row>
    <row r="21" spans="1:24" s="91" customFormat="1" ht="16.5" thickBot="1" x14ac:dyDescent="0.3">
      <c r="A21" s="269" t="s">
        <v>138</v>
      </c>
      <c r="B21" s="270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106">
        <f>SUM(B21:P21)</f>
        <v>0</v>
      </c>
      <c r="R21" s="106">
        <f>Q21+R10</f>
        <v>0</v>
      </c>
      <c r="T21" s="219">
        <f>R21-Q3</f>
        <v>0</v>
      </c>
      <c r="W21" s="89">
        <v>0</v>
      </c>
      <c r="X21" s="89" t="s">
        <v>1335</v>
      </c>
    </row>
    <row r="22" spans="1:24" s="92" customFormat="1" ht="16.5" thickBot="1" x14ac:dyDescent="0.3">
      <c r="A22" s="271" t="s">
        <v>139</v>
      </c>
      <c r="B22" s="272"/>
      <c r="C22" s="70">
        <f>C19+C21</f>
        <v>0</v>
      </c>
      <c r="D22" s="70">
        <f t="shared" ref="D22:F22" si="2">D19+D21</f>
        <v>0</v>
      </c>
      <c r="E22" s="70">
        <f t="shared" si="2"/>
        <v>0</v>
      </c>
      <c r="F22" s="70">
        <f t="shared" si="2"/>
        <v>0</v>
      </c>
      <c r="G22" s="70">
        <f>G19+G21</f>
        <v>0</v>
      </c>
      <c r="H22" s="70">
        <f>H20+H21</f>
        <v>0</v>
      </c>
      <c r="I22" s="70">
        <f>I20+I21</f>
        <v>0</v>
      </c>
      <c r="J22" s="70">
        <f>J20+J21</f>
        <v>0</v>
      </c>
      <c r="K22" s="70">
        <f t="shared" ref="K22:P22" si="3">K19+K21</f>
        <v>0</v>
      </c>
      <c r="L22" s="70">
        <f t="shared" si="3"/>
        <v>0</v>
      </c>
      <c r="M22" s="70">
        <f t="shared" si="3"/>
        <v>0</v>
      </c>
      <c r="N22" s="70">
        <f>N20+N21</f>
        <v>0</v>
      </c>
      <c r="O22" s="70">
        <f>O20</f>
        <v>0</v>
      </c>
      <c r="P22" s="112">
        <f t="shared" si="3"/>
        <v>0</v>
      </c>
      <c r="Q22" s="70">
        <f>SUM(B22:P22)</f>
        <v>0</v>
      </c>
      <c r="R22" s="113">
        <f>Q22+R11</f>
        <v>100</v>
      </c>
      <c r="T22" s="220">
        <f>R22-R3</f>
        <v>0</v>
      </c>
      <c r="W22" s="89">
        <v>0</v>
      </c>
      <c r="X22" s="89" t="s">
        <v>1335</v>
      </c>
    </row>
    <row r="23" spans="1:24" ht="15" customHeight="1" thickBot="1" x14ac:dyDescent="0.3">
      <c r="A23" s="273" t="s">
        <v>140</v>
      </c>
      <c r="B23" s="274"/>
      <c r="C23" s="69"/>
      <c r="D23" s="69"/>
      <c r="E23" s="69"/>
      <c r="F23" s="69"/>
      <c r="G23" s="69"/>
      <c r="H23" s="69"/>
      <c r="I23" s="143"/>
      <c r="J23" s="143"/>
      <c r="K23" s="69"/>
      <c r="L23" s="69"/>
      <c r="M23" s="69"/>
      <c r="N23" s="143"/>
      <c r="O23" s="143"/>
      <c r="P23" s="109"/>
      <c r="Q23" s="110">
        <f>SUM(C23:P23)</f>
        <v>0</v>
      </c>
      <c r="R23" s="110">
        <f>Q23+R12</f>
        <v>21.82</v>
      </c>
      <c r="T23" s="221">
        <f>R23-N3</f>
        <v>0</v>
      </c>
      <c r="W23" s="89">
        <v>0</v>
      </c>
      <c r="X23" s="89" t="s">
        <v>1335</v>
      </c>
    </row>
    <row r="24" spans="1:24" ht="15" customHeight="1" thickBot="1" x14ac:dyDescent="0.3">
      <c r="A24" s="279" t="s">
        <v>166</v>
      </c>
      <c r="B24" s="280"/>
      <c r="C24" s="69" t="e">
        <f>C23/C22*1000</f>
        <v>#DIV/0!</v>
      </c>
      <c r="D24" s="69" t="e">
        <f t="shared" ref="D24:P24" si="4">D23/D22*1000</f>
        <v>#DIV/0!</v>
      </c>
      <c r="E24" s="69" t="e">
        <f t="shared" si="4"/>
        <v>#DIV/0!</v>
      </c>
      <c r="F24" s="69" t="e">
        <f t="shared" si="4"/>
        <v>#DIV/0!</v>
      </c>
      <c r="G24" s="69" t="e">
        <f t="shared" si="4"/>
        <v>#DIV/0!</v>
      </c>
      <c r="H24" s="69" t="e">
        <f t="shared" si="4"/>
        <v>#DIV/0!</v>
      </c>
      <c r="I24" s="69" t="e">
        <f t="shared" si="4"/>
        <v>#DIV/0!</v>
      </c>
      <c r="J24" s="69" t="e">
        <f t="shared" si="4"/>
        <v>#DIV/0!</v>
      </c>
      <c r="K24" s="69" t="e">
        <f t="shared" si="4"/>
        <v>#DIV/0!</v>
      </c>
      <c r="L24" s="69" t="e">
        <f t="shared" si="4"/>
        <v>#DIV/0!</v>
      </c>
      <c r="M24" s="69" t="e">
        <f t="shared" si="4"/>
        <v>#DIV/0!</v>
      </c>
      <c r="N24" s="69" t="e">
        <f t="shared" si="4"/>
        <v>#DIV/0!</v>
      </c>
      <c r="O24" s="69" t="e">
        <f t="shared" si="4"/>
        <v>#DIV/0!</v>
      </c>
      <c r="P24" s="69" t="e">
        <f t="shared" si="4"/>
        <v>#DIV/0!</v>
      </c>
      <c r="Q24" t="s">
        <v>257</v>
      </c>
      <c r="R24" s="144">
        <f>M3/R3*1000</f>
        <v>234.20000000000002</v>
      </c>
      <c r="W24" s="89">
        <v>0</v>
      </c>
      <c r="X24" s="89" t="s">
        <v>1335</v>
      </c>
    </row>
    <row r="25" spans="1:24" ht="24" x14ac:dyDescent="0.25">
      <c r="A25" s="275" t="s">
        <v>119</v>
      </c>
      <c r="B25" s="276"/>
      <c r="C25" s="131" t="s">
        <v>1316</v>
      </c>
      <c r="D25" s="131" t="s">
        <v>1317</v>
      </c>
      <c r="E25" s="131" t="s">
        <v>1318</v>
      </c>
      <c r="F25" s="131" t="s">
        <v>1319</v>
      </c>
      <c r="G25" s="131" t="s">
        <v>1320</v>
      </c>
      <c r="H25" s="300" t="s">
        <v>191</v>
      </c>
      <c r="I25" s="300" t="s">
        <v>200</v>
      </c>
      <c r="J25" s="300" t="s">
        <v>194</v>
      </c>
      <c r="K25" s="300" t="s">
        <v>195</v>
      </c>
      <c r="L25" s="300" t="s">
        <v>210</v>
      </c>
      <c r="M25" s="300" t="s">
        <v>211</v>
      </c>
      <c r="N25" s="300" t="s">
        <v>209</v>
      </c>
      <c r="O25" s="300" t="s">
        <v>207</v>
      </c>
      <c r="P25" s="300" t="s">
        <v>208</v>
      </c>
      <c r="Q25" s="289" t="s">
        <v>165</v>
      </c>
      <c r="R25" s="290"/>
      <c r="W25" s="89">
        <v>0</v>
      </c>
      <c r="X25" s="89" t="s">
        <v>1335</v>
      </c>
    </row>
    <row r="26" spans="1:24" ht="24.75" thickBot="1" x14ac:dyDescent="0.3">
      <c r="A26" s="275" t="s">
        <v>120</v>
      </c>
      <c r="B26" s="276"/>
      <c r="C26" s="131" t="s">
        <v>196</v>
      </c>
      <c r="D26" s="131" t="s">
        <v>189</v>
      </c>
      <c r="E26" s="131" t="s">
        <v>203</v>
      </c>
      <c r="F26" s="131" t="s">
        <v>190</v>
      </c>
      <c r="G26" s="131" t="s">
        <v>197</v>
      </c>
      <c r="H26" s="301"/>
      <c r="I26" s="301"/>
      <c r="J26" s="301"/>
      <c r="K26" s="301"/>
      <c r="L26" s="301"/>
      <c r="M26" s="301"/>
      <c r="N26" s="301"/>
      <c r="O26" s="301"/>
      <c r="P26" s="301"/>
      <c r="Q26" s="291"/>
      <c r="R26" s="292"/>
      <c r="W26" s="89">
        <v>0</v>
      </c>
      <c r="X26" s="89" t="s">
        <v>1335</v>
      </c>
    </row>
    <row r="27" spans="1:24" ht="15" customHeight="1" thickBot="1" x14ac:dyDescent="0.3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W27" s="89">
        <v>0</v>
      </c>
      <c r="X27" s="89" t="s">
        <v>1335</v>
      </c>
    </row>
    <row r="28" spans="1:24" s="93" customFormat="1" ht="21.75" thickBot="1" x14ac:dyDescent="0.4">
      <c r="A28" s="77" t="s">
        <v>83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9"/>
      <c r="O28" s="74">
        <v>0</v>
      </c>
      <c r="P28" s="74"/>
      <c r="Q28" s="74"/>
      <c r="R28" s="74"/>
      <c r="S28" s="93">
        <v>0</v>
      </c>
      <c r="W28" s="89">
        <v>0</v>
      </c>
      <c r="X28" s="89" t="s">
        <v>1335</v>
      </c>
    </row>
    <row r="29" spans="1:24" s="94" customFormat="1" ht="30.6" customHeight="1" x14ac:dyDescent="0.25">
      <c r="A29" s="44" t="s">
        <v>8</v>
      </c>
      <c r="B29" s="45"/>
      <c r="C29" s="46"/>
      <c r="D29" s="8" t="s">
        <v>2</v>
      </c>
      <c r="E29" s="8" t="s">
        <v>76</v>
      </c>
      <c r="F29" s="8" t="s">
        <v>13</v>
      </c>
      <c r="G29" s="8" t="s">
        <v>14</v>
      </c>
      <c r="H29" s="80" t="s">
        <v>86</v>
      </c>
      <c r="I29" s="8" t="s">
        <v>0</v>
      </c>
      <c r="J29" s="8" t="s">
        <v>3</v>
      </c>
      <c r="K29" s="8" t="s">
        <v>9</v>
      </c>
      <c r="L29" s="18" t="s">
        <v>66</v>
      </c>
      <c r="M29" s="39" t="s">
        <v>4</v>
      </c>
      <c r="N29" s="8" t="s">
        <v>167</v>
      </c>
      <c r="O29" s="40"/>
      <c r="P29" s="172"/>
      <c r="Q29" s="307" t="s">
        <v>74</v>
      </c>
      <c r="R29" s="302" t="s">
        <v>81</v>
      </c>
      <c r="S29" s="227" t="s">
        <v>1332</v>
      </c>
      <c r="W29" s="89">
        <v>0</v>
      </c>
      <c r="X29" s="89" t="s">
        <v>1335</v>
      </c>
    </row>
    <row r="30" spans="1:24" s="94" customFormat="1" ht="19.5" thickBot="1" x14ac:dyDescent="0.3">
      <c r="A30" s="304" t="s">
        <v>84</v>
      </c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6"/>
      <c r="O30" s="40"/>
      <c r="P30" s="6"/>
      <c r="Q30" s="308"/>
      <c r="R30" s="303"/>
      <c r="S30" s="228"/>
      <c r="W30" s="89">
        <v>0</v>
      </c>
      <c r="X30" s="89" t="s">
        <v>1335</v>
      </c>
    </row>
    <row r="31" spans="1:24" ht="15.75" x14ac:dyDescent="0.25">
      <c r="A31" s="57" t="s">
        <v>94</v>
      </c>
      <c r="B31" s="27"/>
      <c r="C31" s="28"/>
      <c r="D31" s="2">
        <v>3204.16</v>
      </c>
      <c r="E31" s="56">
        <v>12.95</v>
      </c>
      <c r="F31" s="31">
        <f>$O$3</f>
        <v>100</v>
      </c>
      <c r="G31" s="29">
        <f>0.0117*2</f>
        <v>2.3400000000000001E-2</v>
      </c>
      <c r="H31" s="21" t="s">
        <v>1326</v>
      </c>
      <c r="I31" s="23">
        <v>45454</v>
      </c>
      <c r="J31" s="55">
        <v>5000</v>
      </c>
      <c r="K31" s="30">
        <v>3317.675400000001</v>
      </c>
      <c r="L31" s="148">
        <f>L65+L85+L105+L125+L145+L165+L185+L205+L225+L245+L265+L285+L305+L325+L345+L365+L385+L405+L425+L445+L465+L485+L505+L525+L545+L565+L585+L605+L625</f>
        <v>2.34</v>
      </c>
      <c r="M31" s="86">
        <f>J31-K31-L31</f>
        <v>1679.9845999999991</v>
      </c>
      <c r="N31" s="30">
        <f t="shared" ref="N31:N32" si="5">L31*E31</f>
        <v>30.302999999999997</v>
      </c>
      <c r="O31" s="49">
        <f>L31+K31</f>
        <v>3320.0154000000011</v>
      </c>
      <c r="P31">
        <f>F31*G31</f>
        <v>2.34</v>
      </c>
      <c r="Q31" s="62">
        <f>M3-N3</f>
        <v>1.6000000000000014</v>
      </c>
      <c r="R31" s="179">
        <v>307.85000000000002</v>
      </c>
      <c r="S31" s="222">
        <f>L31-P31</f>
        <v>0</v>
      </c>
      <c r="W31" s="89">
        <v>0</v>
      </c>
      <c r="X31" s="89" t="s">
        <v>1335</v>
      </c>
    </row>
    <row r="32" spans="1:24" ht="16.5" thickBot="1" x14ac:dyDescent="0.3">
      <c r="A32" s="57" t="s">
        <v>98</v>
      </c>
      <c r="B32" s="27"/>
      <c r="C32" s="28"/>
      <c r="D32" s="2">
        <v>3204.1109999999999</v>
      </c>
      <c r="E32" s="56">
        <v>12.752800000000001</v>
      </c>
      <c r="F32" s="31">
        <f>$P$3</f>
        <v>0</v>
      </c>
      <c r="G32" s="29">
        <f>0.0027*2</f>
        <v>5.4000000000000003E-3</v>
      </c>
      <c r="H32" s="21" t="s">
        <v>239</v>
      </c>
      <c r="I32" s="23">
        <v>45454</v>
      </c>
      <c r="J32" s="55">
        <v>4200</v>
      </c>
      <c r="K32" s="30">
        <v>2945.6135999999969</v>
      </c>
      <c r="L32" s="148">
        <f t="shared" ref="L32:L37" si="6">L66+L86+L106+L126+L146+L166+L186+L206+L226+L246+L266+L286+L306+L326+L346+L366+L386+L406+L426+L446+L466+L486+L506+L526+L546+L566+L586+L606+L626</f>
        <v>0</v>
      </c>
      <c r="M32" s="86">
        <f t="shared" ref="M32:M39" si="7">J32-K32-L32</f>
        <v>1254.3864000000031</v>
      </c>
      <c r="N32" s="30">
        <f t="shared" si="5"/>
        <v>0</v>
      </c>
      <c r="O32" s="49">
        <f t="shared" ref="O32:O44" si="8">L32+K32</f>
        <v>2945.6135999999969</v>
      </c>
      <c r="P32">
        <f>F32*G32</f>
        <v>0</v>
      </c>
      <c r="Q32" s="116">
        <f>L57</f>
        <v>5.4607946813166185E-2</v>
      </c>
      <c r="R32" s="117">
        <f>N45+N57</f>
        <v>102.36072426749524</v>
      </c>
      <c r="S32" s="222">
        <f t="shared" ref="S32:S39" si="9">L32-P32</f>
        <v>0</v>
      </c>
      <c r="W32" s="89">
        <v>0</v>
      </c>
      <c r="X32" s="89" t="s">
        <v>1335</v>
      </c>
    </row>
    <row r="33" spans="1:24" ht="16.5" thickBot="1" x14ac:dyDescent="0.3">
      <c r="A33" s="57" t="s">
        <v>242</v>
      </c>
      <c r="B33" s="27"/>
      <c r="C33" s="28"/>
      <c r="D33" s="2">
        <v>5603.92</v>
      </c>
      <c r="E33" s="56">
        <v>11.78</v>
      </c>
      <c r="F33" s="31"/>
      <c r="G33" s="29">
        <f>19.32/1000</f>
        <v>1.932E-2</v>
      </c>
      <c r="H33" s="21" t="s">
        <v>243</v>
      </c>
      <c r="I33" s="23">
        <v>45464</v>
      </c>
      <c r="J33" s="55">
        <v>10770</v>
      </c>
      <c r="K33" s="30">
        <v>10411.942285714289</v>
      </c>
      <c r="L33" s="148">
        <f t="shared" si="6"/>
        <v>0</v>
      </c>
      <c r="M33" s="86">
        <f t="shared" si="7"/>
        <v>358.05771428571097</v>
      </c>
      <c r="N33" s="30">
        <f t="shared" ref="N33:N35" si="10">L33*E33</f>
        <v>0</v>
      </c>
      <c r="O33" s="49">
        <f t="shared" si="8"/>
        <v>10411.942285714289</v>
      </c>
      <c r="P33">
        <f>F33*G33/0.98</f>
        <v>0</v>
      </c>
      <c r="Q33" s="119">
        <f>Q31-Q32</f>
        <v>1.5453920531868353</v>
      </c>
      <c r="R33" s="120">
        <f>R31-R32</f>
        <v>205.48927573250478</v>
      </c>
      <c r="S33" s="222">
        <f t="shared" si="9"/>
        <v>0</v>
      </c>
      <c r="W33" s="89">
        <v>0</v>
      </c>
      <c r="X33" s="89" t="s">
        <v>1335</v>
      </c>
    </row>
    <row r="34" spans="1:24" ht="15.75" x14ac:dyDescent="0.25">
      <c r="A34" s="57" t="s">
        <v>244</v>
      </c>
      <c r="B34" s="27"/>
      <c r="C34" s="28"/>
      <c r="D34" s="2">
        <v>3809.9189999999999</v>
      </c>
      <c r="E34" s="56">
        <v>6.8550000000000004</v>
      </c>
      <c r="F34" s="31">
        <f t="shared" ref="F33:F34" si="11">$R$3</f>
        <v>100</v>
      </c>
      <c r="G34" s="29">
        <f>9/1000</f>
        <v>8.9999999999999993E-3</v>
      </c>
      <c r="H34" s="21" t="s">
        <v>1327</v>
      </c>
      <c r="I34" s="23">
        <v>45447</v>
      </c>
      <c r="J34" s="30">
        <v>3600</v>
      </c>
      <c r="K34" s="30">
        <v>1221.2549999999997</v>
      </c>
      <c r="L34" s="148">
        <f t="shared" si="6"/>
        <v>0.89999999999999991</v>
      </c>
      <c r="M34" s="86">
        <f t="shared" si="7"/>
        <v>2377.8450000000003</v>
      </c>
      <c r="N34" s="30">
        <f t="shared" si="10"/>
        <v>6.1695000000000002</v>
      </c>
      <c r="O34" s="49">
        <f t="shared" si="8"/>
        <v>1222.1549999999997</v>
      </c>
      <c r="P34">
        <f>F34*G34</f>
        <v>0.89999999999999991</v>
      </c>
      <c r="Q34" s="118"/>
      <c r="R34" s="49"/>
      <c r="S34" s="222">
        <f t="shared" si="9"/>
        <v>0</v>
      </c>
      <c r="W34" s="89">
        <v>0</v>
      </c>
      <c r="X34" s="89" t="s">
        <v>1335</v>
      </c>
    </row>
    <row r="35" spans="1:24" ht="15.75" x14ac:dyDescent="0.25">
      <c r="A35" s="145" t="s">
        <v>1262</v>
      </c>
      <c r="B35" s="146"/>
      <c r="C35" s="147"/>
      <c r="D35" s="148">
        <v>6006.9089999999997</v>
      </c>
      <c r="E35" s="149">
        <v>37.943899999999999</v>
      </c>
      <c r="F35" s="150"/>
      <c r="G35" s="151"/>
      <c r="H35" s="152" t="s">
        <v>1001</v>
      </c>
      <c r="I35" s="153">
        <v>45355</v>
      </c>
      <c r="J35" s="155">
        <v>21709.3</v>
      </c>
      <c r="K35" s="155">
        <v>119.09720517882354</v>
      </c>
      <c r="L35" s="148">
        <f>L69+L89+L109+L129+L149+L169+L189+L209+L229+L249+L269+L289+L309+L329+L349+L369+L389+L409+L429+L449+L469+L489+L509+L529+L549+L569+L589+L609+L629</f>
        <v>0</v>
      </c>
      <c r="M35" s="156">
        <f t="shared" si="7"/>
        <v>21590.202794821176</v>
      </c>
      <c r="N35" s="155">
        <f t="shared" si="10"/>
        <v>0</v>
      </c>
      <c r="O35" s="49">
        <f t="shared" si="8"/>
        <v>119.09720517882354</v>
      </c>
      <c r="P35">
        <f t="shared" ref="P35:P36" si="12">F35*G35</f>
        <v>0</v>
      </c>
      <c r="Q35" s="118"/>
      <c r="R35" s="49"/>
      <c r="S35" s="222">
        <f>L35-P35</f>
        <v>0</v>
      </c>
      <c r="W35" s="89">
        <v>0</v>
      </c>
      <c r="X35" s="89" t="s">
        <v>1335</v>
      </c>
    </row>
    <row r="36" spans="1:24" ht="15.75" x14ac:dyDescent="0.25">
      <c r="A36" s="145" t="s">
        <v>261</v>
      </c>
      <c r="B36" s="146"/>
      <c r="C36" s="147"/>
      <c r="D36" s="148">
        <v>6006.9089999999997</v>
      </c>
      <c r="E36" s="149">
        <v>15.461499999999999</v>
      </c>
      <c r="F36" s="150"/>
      <c r="G36" s="151"/>
      <c r="H36" s="152" t="s">
        <v>260</v>
      </c>
      <c r="I36" s="153">
        <v>45195</v>
      </c>
      <c r="J36" s="155">
        <v>2075.61</v>
      </c>
      <c r="K36" s="155">
        <v>0</v>
      </c>
      <c r="L36" s="148">
        <f>L70+L90+L110+L130+L150+L170+L190+L210+L230+L250+L270+L290+L310+L330+L350+L370+L390+L410+L430+L450+L470+L490+L510+L530+L550+L570+L590+L610+L630</f>
        <v>0</v>
      </c>
      <c r="M36" s="156">
        <f t="shared" si="7"/>
        <v>2075.61</v>
      </c>
      <c r="N36" s="155">
        <f t="shared" ref="N36:N37" si="13">L36*E36</f>
        <v>0</v>
      </c>
      <c r="O36" s="49">
        <f t="shared" si="8"/>
        <v>0</v>
      </c>
      <c r="P36">
        <f t="shared" si="12"/>
        <v>0</v>
      </c>
      <c r="Q36" s="118"/>
      <c r="R36" s="49"/>
      <c r="S36" s="222">
        <f t="shared" si="9"/>
        <v>0</v>
      </c>
      <c r="W36" s="89">
        <v>0</v>
      </c>
      <c r="X36" s="89" t="s">
        <v>1335</v>
      </c>
    </row>
    <row r="37" spans="1:24" ht="15.75" x14ac:dyDescent="0.25">
      <c r="A37" s="145" t="s">
        <v>262</v>
      </c>
      <c r="B37" s="146"/>
      <c r="C37" s="147"/>
      <c r="D37" s="148">
        <v>6005.37</v>
      </c>
      <c r="E37" s="149">
        <v>6.85</v>
      </c>
      <c r="F37" s="150"/>
      <c r="G37" s="151"/>
      <c r="H37" s="152" t="s">
        <v>263</v>
      </c>
      <c r="I37" s="153">
        <v>45224</v>
      </c>
      <c r="J37" s="157">
        <v>9255.7000000000007</v>
      </c>
      <c r="K37" s="155">
        <v>448.55877277976469</v>
      </c>
      <c r="L37" s="148">
        <f t="shared" si="6"/>
        <v>0</v>
      </c>
      <c r="M37" s="156">
        <f t="shared" si="7"/>
        <v>8807.141227220236</v>
      </c>
      <c r="N37" s="155">
        <f t="shared" si="13"/>
        <v>0</v>
      </c>
      <c r="O37" s="49">
        <f t="shared" si="8"/>
        <v>448.55877277976469</v>
      </c>
      <c r="P37">
        <f t="shared" ref="P37:P39" si="14">F37*G37</f>
        <v>0</v>
      </c>
      <c r="Q37" s="118"/>
      <c r="R37" s="49"/>
      <c r="S37" s="222">
        <f t="shared" si="9"/>
        <v>0</v>
      </c>
      <c r="W37" s="89">
        <v>0</v>
      </c>
      <c r="X37" s="89" t="s">
        <v>1335</v>
      </c>
    </row>
    <row r="38" spans="1:24" ht="15.75" x14ac:dyDescent="0.25">
      <c r="A38" s="145" t="s">
        <v>1336</v>
      </c>
      <c r="B38" s="146"/>
      <c r="C38" s="147"/>
      <c r="D38" s="148">
        <v>5205.24</v>
      </c>
      <c r="E38" s="149">
        <v>3.1</v>
      </c>
      <c r="F38" s="150"/>
      <c r="G38" s="151"/>
      <c r="H38" s="152" t="s">
        <v>1337</v>
      </c>
      <c r="I38" s="153">
        <v>45349</v>
      </c>
      <c r="J38" s="154">
        <v>22290</v>
      </c>
      <c r="K38" s="155">
        <v>8167.8864601209007</v>
      </c>
      <c r="L38" s="148">
        <f>L72+L92+L112+L132+L152+L172+L192+L212+L232+L252+L272+L292+L312+L332+L352+L372+L392+L412+L432+L452+L472+L492+L512+L532+L552+L572+L592+L612+L632+V74+V94+V114+V134+V154+V174+V194+V214+V234+V254+V274+V294+V314+V334+V354+V374+V394+V414+V434+V454+V474+V494+V514+V534+V554+V574+V594+V614+V634</f>
        <v>20.83000525301205</v>
      </c>
      <c r="M38" s="156">
        <f t="shared" si="7"/>
        <v>14101.283534626087</v>
      </c>
      <c r="N38" s="155">
        <f>L38*E38</f>
        <v>64.573016284337356</v>
      </c>
      <c r="O38" s="49">
        <f t="shared" si="8"/>
        <v>8188.7164653739128</v>
      </c>
      <c r="P38">
        <f t="shared" si="14"/>
        <v>0</v>
      </c>
      <c r="Q38" s="118"/>
      <c r="R38" s="49"/>
      <c r="S38" s="222">
        <f t="shared" si="9"/>
        <v>20.83000525301205</v>
      </c>
      <c r="W38" s="89">
        <v>0</v>
      </c>
      <c r="X38" s="89" t="s">
        <v>1335</v>
      </c>
    </row>
    <row r="39" spans="1:24" ht="15.75" x14ac:dyDescent="0.25">
      <c r="A39" s="145" t="s">
        <v>240</v>
      </c>
      <c r="B39" s="146"/>
      <c r="C39" s="147"/>
      <c r="D39" s="148">
        <v>5402.33</v>
      </c>
      <c r="E39" s="149">
        <v>1.69</v>
      </c>
      <c r="F39" s="150"/>
      <c r="G39" s="151"/>
      <c r="H39" s="152" t="s">
        <v>241</v>
      </c>
      <c r="I39" s="153">
        <v>45296</v>
      </c>
      <c r="J39" s="154">
        <v>72060</v>
      </c>
      <c r="K39" s="155">
        <v>56307.923458516132</v>
      </c>
      <c r="L39" s="148">
        <f>L73+L93+L113+L133+L153+L173+L193+L213+L233+L253+L273+L293+L313+L333+L353+L373+L393+L413+L433+L453+L473+L493+L513+L533+L553+L573+L593+L613+L633+V75+V95+V115+V135+V155+V175+V195+V215+V235+V255+V275+V295+V315+V335+V355+V375+V395+V415+V435+V455+V475+V495+V515+V535+V555+V575+V595+V615+V635</f>
        <v>0</v>
      </c>
      <c r="M39" s="156">
        <f t="shared" si="7"/>
        <v>15752.076541483868</v>
      </c>
      <c r="N39" s="155">
        <f>L39*E39</f>
        <v>0</v>
      </c>
      <c r="O39" s="49">
        <f t="shared" si="8"/>
        <v>56307.923458516132</v>
      </c>
      <c r="P39">
        <f t="shared" si="14"/>
        <v>0</v>
      </c>
      <c r="Q39" s="118"/>
      <c r="R39" s="49"/>
      <c r="S39" s="222">
        <f t="shared" si="9"/>
        <v>0</v>
      </c>
      <c r="T39" s="223">
        <f>S39+S38+S37+S36+S35</f>
        <v>20.83000525301205</v>
      </c>
      <c r="U39" s="224"/>
      <c r="W39" s="89">
        <v>0</v>
      </c>
      <c r="X39" s="89" t="s">
        <v>1335</v>
      </c>
    </row>
    <row r="40" spans="1:24" ht="15.75" x14ac:dyDescent="0.25">
      <c r="A40" s="57"/>
      <c r="B40" s="158"/>
      <c r="C40" s="158"/>
      <c r="D40" s="193"/>
      <c r="E40" s="194"/>
      <c r="F40" s="195"/>
      <c r="G40" s="196"/>
      <c r="H40" s="197"/>
      <c r="I40" s="198"/>
      <c r="J40" s="199"/>
      <c r="K40" s="206" t="s">
        <v>1315</v>
      </c>
      <c r="L40" s="193"/>
      <c r="M40" s="201"/>
      <c r="N40" s="202"/>
      <c r="O40" s="49" t="s">
        <v>1315</v>
      </c>
      <c r="P40" s="89"/>
      <c r="Q40" s="204"/>
      <c r="R40" s="203"/>
      <c r="T40" s="225">
        <f>T39-T39*0.17</f>
        <v>17.28890436</v>
      </c>
      <c r="U40" s="226">
        <f>T40-M3</f>
        <v>-6.1310956400000016</v>
      </c>
      <c r="W40" s="89">
        <v>0</v>
      </c>
      <c r="X40" s="89" t="s">
        <v>1335</v>
      </c>
    </row>
    <row r="41" spans="1:24" s="94" customFormat="1" ht="22.15" customHeight="1" x14ac:dyDescent="0.25">
      <c r="A41" s="83" t="s">
        <v>85</v>
      </c>
      <c r="B41" s="84"/>
      <c r="C41" s="84"/>
      <c r="D41" s="84"/>
      <c r="E41" s="84"/>
      <c r="F41" s="84"/>
      <c r="G41" s="84"/>
      <c r="H41" s="84"/>
      <c r="I41" s="84"/>
      <c r="J41" s="84"/>
      <c r="K41" s="84" t="s">
        <v>1315</v>
      </c>
      <c r="L41" s="84"/>
      <c r="M41" s="84"/>
      <c r="N41" s="85"/>
      <c r="O41" s="49" t="s">
        <v>1315</v>
      </c>
      <c r="P41" s="129" t="s">
        <v>87</v>
      </c>
      <c r="Q41" s="130" t="s">
        <v>183</v>
      </c>
      <c r="R41" s="37"/>
      <c r="W41" s="89">
        <v>0</v>
      </c>
      <c r="X41" s="89" t="s">
        <v>1335</v>
      </c>
    </row>
    <row r="42" spans="1:24" ht="15" customHeight="1" x14ac:dyDescent="0.25">
      <c r="A42" s="75" t="s">
        <v>245</v>
      </c>
      <c r="B42" s="27"/>
      <c r="C42" s="28"/>
      <c r="D42" s="2">
        <v>4821.1040000000003</v>
      </c>
      <c r="E42" s="56">
        <f>Q42</f>
        <v>11.306593684210526</v>
      </c>
      <c r="F42" s="31">
        <f>$R$3</f>
        <v>100</v>
      </c>
      <c r="G42" s="29">
        <f>0.06/1000</f>
        <v>5.9999999999999995E-5</v>
      </c>
      <c r="H42" s="21" t="s">
        <v>246</v>
      </c>
      <c r="I42" s="23">
        <v>45400</v>
      </c>
      <c r="J42" s="55">
        <v>2366.46</v>
      </c>
      <c r="K42" s="30">
        <v>49.803780000000053</v>
      </c>
      <c r="L42" s="148">
        <f t="shared" ref="L42:L44" si="15">L76+L96+L116+L136+L156+L176+L196+L216+L236+L256+L276+L296+L316+L336+L356+L376+L396+L416+L436+L456+L476+L496+L516+L536+L556+L576+L596+L616+L636</f>
        <v>5.9999999999999993E-3</v>
      </c>
      <c r="M42" s="86">
        <f>J42-K42-L42</f>
        <v>2316.65022</v>
      </c>
      <c r="N42" s="30">
        <f>L42*E42</f>
        <v>6.7839562105263151E-2</v>
      </c>
      <c r="O42" s="49">
        <f t="shared" si="8"/>
        <v>49.809780000000053</v>
      </c>
      <c r="P42" s="127">
        <v>3222.3791999999999</v>
      </c>
      <c r="Q42" s="128">
        <f>P42/285</f>
        <v>11.306593684210526</v>
      </c>
      <c r="R42" s="37"/>
      <c r="W42" s="89">
        <v>0</v>
      </c>
      <c r="X42" s="89" t="s">
        <v>1335</v>
      </c>
    </row>
    <row r="43" spans="1:24" ht="15" customHeight="1" x14ac:dyDescent="0.25">
      <c r="A43" s="75" t="s">
        <v>249</v>
      </c>
      <c r="B43" s="27"/>
      <c r="C43" s="28"/>
      <c r="D43" s="2">
        <v>3204.2</v>
      </c>
      <c r="E43" s="56">
        <f>Q43</f>
        <v>1.3859649122807018</v>
      </c>
      <c r="F43" s="31"/>
      <c r="G43" s="29">
        <f>33.3/1000</f>
        <v>3.3299999999999996E-2</v>
      </c>
      <c r="H43" s="21" t="s">
        <v>248</v>
      </c>
      <c r="I43" s="23">
        <v>45398</v>
      </c>
      <c r="J43" s="55">
        <v>50</v>
      </c>
      <c r="K43" s="30">
        <v>208.29149999999998</v>
      </c>
      <c r="L43" s="148">
        <f t="shared" si="15"/>
        <v>0</v>
      </c>
      <c r="M43" s="86">
        <f t="shared" ref="M43:M44" si="16">J43-K43-L43</f>
        <v>-158.29149999999998</v>
      </c>
      <c r="N43" s="30">
        <f>L43*E43</f>
        <v>0</v>
      </c>
      <c r="O43" s="49">
        <f t="shared" si="8"/>
        <v>208.29149999999998</v>
      </c>
      <c r="P43" s="127">
        <v>395</v>
      </c>
      <c r="Q43" s="128">
        <f>P43/285</f>
        <v>1.3859649122807018</v>
      </c>
      <c r="R43" s="37"/>
      <c r="W43" s="89">
        <v>0</v>
      </c>
      <c r="X43" s="89" t="s">
        <v>1335</v>
      </c>
    </row>
    <row r="44" spans="1:24" ht="15" customHeight="1" x14ac:dyDescent="0.25">
      <c r="A44" s="75" t="s">
        <v>247</v>
      </c>
      <c r="B44" s="27"/>
      <c r="C44" s="28"/>
      <c r="D44" s="2">
        <v>3824.9998999999998</v>
      </c>
      <c r="E44" s="56">
        <f>Q44</f>
        <v>1.3859649122807018</v>
      </c>
      <c r="F44" s="31">
        <f>$R$3</f>
        <v>100</v>
      </c>
      <c r="G44" s="29">
        <f>9/1000</f>
        <v>8.9999999999999993E-3</v>
      </c>
      <c r="H44" s="21" t="s">
        <v>1338</v>
      </c>
      <c r="I44" s="23">
        <v>45149</v>
      </c>
      <c r="J44" s="55">
        <v>1000</v>
      </c>
      <c r="K44" s="30">
        <v>477.02699999999965</v>
      </c>
      <c r="L44" s="148">
        <f t="shared" si="15"/>
        <v>0.89999999999999991</v>
      </c>
      <c r="M44" s="86">
        <f t="shared" si="16"/>
        <v>522.07300000000043</v>
      </c>
      <c r="N44" s="30">
        <f>L44*E44</f>
        <v>1.2473684210526315</v>
      </c>
      <c r="O44" s="49">
        <f t="shared" si="8"/>
        <v>477.92699999999962</v>
      </c>
      <c r="P44" s="127">
        <v>395</v>
      </c>
      <c r="Q44" s="128">
        <f>P44/285</f>
        <v>1.3859649122807018</v>
      </c>
      <c r="R44" s="37"/>
      <c r="W44" s="89">
        <v>0</v>
      </c>
      <c r="X44" s="89" t="s">
        <v>1335</v>
      </c>
    </row>
    <row r="45" spans="1:24" s="95" customFormat="1" ht="16.5" thickBot="1" x14ac:dyDescent="0.3">
      <c r="A45" s="32"/>
      <c r="B45" s="33"/>
      <c r="C45" s="33"/>
      <c r="D45" s="33"/>
      <c r="E45" s="34"/>
      <c r="F45" s="35"/>
      <c r="G45" s="36"/>
      <c r="H45" s="37"/>
      <c r="I45" s="38"/>
      <c r="J45" s="37"/>
      <c r="K45" s="37"/>
      <c r="L45" s="34"/>
      <c r="M45" s="37"/>
      <c r="N45" s="121">
        <f>SUM(N31:N44)</f>
        <v>102.36072426749524</v>
      </c>
      <c r="O45" s="37"/>
      <c r="P45"/>
      <c r="Q45" s="37"/>
      <c r="R45" s="37"/>
      <c r="W45" s="89">
        <v>0</v>
      </c>
      <c r="X45" s="89" t="s">
        <v>1335</v>
      </c>
    </row>
    <row r="46" spans="1:24" s="93" customFormat="1" ht="21.75" thickBot="1" x14ac:dyDescent="0.4">
      <c r="A46" s="77" t="s">
        <v>11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9"/>
      <c r="O46" s="74"/>
      <c r="P46"/>
      <c r="Q46" s="37"/>
      <c r="R46" s="37"/>
      <c r="W46" s="89">
        <v>0</v>
      </c>
      <c r="X46" s="89" t="s">
        <v>1335</v>
      </c>
    </row>
    <row r="47" spans="1:24" ht="30" x14ac:dyDescent="0.25">
      <c r="A47" s="44" t="s">
        <v>8</v>
      </c>
      <c r="B47" s="45"/>
      <c r="C47" s="46"/>
      <c r="D47" s="41" t="s">
        <v>2</v>
      </c>
      <c r="E47" s="8" t="s">
        <v>7</v>
      </c>
      <c r="F47" s="8" t="s">
        <v>13</v>
      </c>
      <c r="G47" s="8" t="s">
        <v>73</v>
      </c>
      <c r="H47" s="8" t="s">
        <v>1</v>
      </c>
      <c r="I47" s="8" t="s">
        <v>0</v>
      </c>
      <c r="J47" s="8" t="s">
        <v>3</v>
      </c>
      <c r="K47" s="8" t="s">
        <v>9</v>
      </c>
      <c r="L47" s="73" t="s">
        <v>12</v>
      </c>
      <c r="M47" s="39" t="s">
        <v>4</v>
      </c>
      <c r="N47" s="8" t="s">
        <v>167</v>
      </c>
      <c r="O47" s="40"/>
      <c r="P47" s="50"/>
      <c r="Q47" s="40"/>
      <c r="R47" s="40"/>
      <c r="W47" s="89">
        <v>0</v>
      </c>
      <c r="X47" s="89" t="s">
        <v>1335</v>
      </c>
    </row>
    <row r="48" spans="1:24" ht="15.75" x14ac:dyDescent="0.25">
      <c r="A48" s="42" t="s">
        <v>102</v>
      </c>
      <c r="B48" s="43"/>
      <c r="C48" s="43"/>
      <c r="D48" s="2">
        <v>5807.9</v>
      </c>
      <c r="E48" s="5">
        <v>109.6126</v>
      </c>
      <c r="F48" s="173">
        <f>$R$3</f>
        <v>100</v>
      </c>
      <c r="G48" s="58">
        <v>1.5653698447153113E-4</v>
      </c>
      <c r="H48" s="21" t="s">
        <v>1340</v>
      </c>
      <c r="I48" s="23">
        <v>45199</v>
      </c>
      <c r="J48" s="5">
        <v>15</v>
      </c>
      <c r="K48" s="30">
        <v>4.0630739689430593</v>
      </c>
      <c r="L48" s="2">
        <f>F48*G48</f>
        <v>1.5653698447153114E-2</v>
      </c>
      <c r="M48" s="82">
        <f>J48-K48-L48</f>
        <v>10.921272332609789</v>
      </c>
      <c r="N48" s="30">
        <f>L48*E48</f>
        <v>1.7158425864084155</v>
      </c>
      <c r="O48" s="49">
        <f>L48+K48</f>
        <v>4.0787276673902122</v>
      </c>
      <c r="Q48" s="37"/>
      <c r="R48" s="37"/>
      <c r="W48" s="89">
        <v>0</v>
      </c>
      <c r="X48" s="89" t="s">
        <v>1335</v>
      </c>
    </row>
    <row r="49" spans="1:24" ht="15.75" x14ac:dyDescent="0.25">
      <c r="A49" s="42" t="s">
        <v>1342</v>
      </c>
      <c r="B49" s="43"/>
      <c r="C49" s="43"/>
      <c r="D49" s="2">
        <v>4821.1090000000004</v>
      </c>
      <c r="E49" s="5">
        <v>11.3134</v>
      </c>
      <c r="F49" s="173">
        <f>$R$3</f>
        <v>100</v>
      </c>
      <c r="G49" s="58">
        <v>3.8954248366013071E-4</v>
      </c>
      <c r="H49" s="21" t="s">
        <v>1343</v>
      </c>
      <c r="I49" s="23">
        <v>45454</v>
      </c>
      <c r="J49" s="5">
        <v>220</v>
      </c>
      <c r="K49" s="30">
        <v>1.2835424836601304</v>
      </c>
      <c r="L49" s="2">
        <f>F49*G49</f>
        <v>3.8954248366013071E-2</v>
      </c>
      <c r="M49" s="82">
        <f>J49-K49-L49</f>
        <v>218.67750326797383</v>
      </c>
      <c r="N49" s="30">
        <f>L49*E49</f>
        <v>0.44070499346405229</v>
      </c>
      <c r="O49" s="49">
        <f>L49+K49</f>
        <v>1.3224967320261434</v>
      </c>
      <c r="Q49" s="37"/>
      <c r="R49" s="37"/>
    </row>
    <row r="50" spans="1:24" ht="15.75" x14ac:dyDescent="0.25">
      <c r="A50" s="42" t="s">
        <v>101</v>
      </c>
      <c r="B50" s="43"/>
      <c r="C50" s="43"/>
      <c r="D50" s="2">
        <v>5807.1030000000001</v>
      </c>
      <c r="E50" s="5">
        <v>23.2029</v>
      </c>
      <c r="F50" s="173"/>
      <c r="G50" s="58">
        <v>5.197533832566853E-3</v>
      </c>
      <c r="H50" s="21" t="s">
        <v>1310</v>
      </c>
      <c r="I50" s="23">
        <v>45148</v>
      </c>
      <c r="J50" s="5">
        <v>500</v>
      </c>
      <c r="K50" s="30">
        <v>454.24366683101255</v>
      </c>
      <c r="L50" s="2">
        <f t="shared" ref="L50:L56" si="17">F50*G50</f>
        <v>0</v>
      </c>
      <c r="M50" s="82">
        <f t="shared" ref="M50:M56" si="18">J50-K50-L50</f>
        <v>45.756333168987453</v>
      </c>
      <c r="N50" s="30">
        <f t="shared" ref="N50:N57" si="19">L50*E50</f>
        <v>0</v>
      </c>
      <c r="O50" s="49">
        <f t="shared" ref="O50:O56" si="20">L50+K50</f>
        <v>454.24366683101255</v>
      </c>
      <c r="Q50" s="37"/>
      <c r="R50" s="37"/>
      <c r="W50" s="89">
        <v>0</v>
      </c>
      <c r="X50" s="89" t="s">
        <v>1335</v>
      </c>
    </row>
    <row r="51" spans="1:24" ht="15.75" x14ac:dyDescent="0.25">
      <c r="A51" s="42" t="s">
        <v>1328</v>
      </c>
      <c r="B51" s="43"/>
      <c r="C51" s="43"/>
      <c r="D51" s="2">
        <v>5806.39</v>
      </c>
      <c r="E51" s="5">
        <v>29.805599999999998</v>
      </c>
      <c r="F51" s="173"/>
      <c r="G51" s="58">
        <v>1.049642674834099E-2</v>
      </c>
      <c r="H51" s="21" t="s">
        <v>1341</v>
      </c>
      <c r="I51" s="23">
        <v>45199</v>
      </c>
      <c r="J51" s="5">
        <v>658</v>
      </c>
      <c r="K51" s="30">
        <v>349.30008933129147</v>
      </c>
      <c r="L51" s="2">
        <f t="shared" si="17"/>
        <v>0</v>
      </c>
      <c r="M51" s="82">
        <f t="shared" si="18"/>
        <v>308.69991066870853</v>
      </c>
      <c r="N51" s="30">
        <f t="shared" si="19"/>
        <v>0</v>
      </c>
      <c r="O51" s="49">
        <f t="shared" si="20"/>
        <v>349.30008933129147</v>
      </c>
      <c r="Q51" s="37"/>
      <c r="R51" s="37"/>
      <c r="W51" s="89">
        <v>0</v>
      </c>
      <c r="X51" s="89" t="s">
        <v>1335</v>
      </c>
    </row>
    <row r="52" spans="1:24" ht="15.75" x14ac:dyDescent="0.25">
      <c r="A52" s="42" t="s">
        <v>99</v>
      </c>
      <c r="B52" s="43"/>
      <c r="C52" s="43"/>
      <c r="D52" s="2">
        <v>9607.11</v>
      </c>
      <c r="E52" s="5">
        <v>20.9785</v>
      </c>
      <c r="F52" s="173"/>
      <c r="G52" s="58">
        <v>1.8542856566634399E-2</v>
      </c>
      <c r="H52" s="21" t="s">
        <v>1329</v>
      </c>
      <c r="I52" s="23">
        <v>45063</v>
      </c>
      <c r="J52" s="5">
        <v>262.31</v>
      </c>
      <c r="K52" s="30">
        <v>253.20270641739276</v>
      </c>
      <c r="L52" s="2">
        <f t="shared" si="17"/>
        <v>0</v>
      </c>
      <c r="M52" s="82">
        <f t="shared" si="18"/>
        <v>9.107293582607241</v>
      </c>
      <c r="N52" s="30">
        <f t="shared" si="19"/>
        <v>0</v>
      </c>
      <c r="O52" s="49">
        <f t="shared" si="20"/>
        <v>253.20270641739276</v>
      </c>
      <c r="Q52" s="37"/>
      <c r="R52" s="37"/>
      <c r="W52" s="89">
        <v>0</v>
      </c>
      <c r="X52" s="89" t="s">
        <v>1335</v>
      </c>
    </row>
    <row r="53" spans="1:24" ht="15.75" x14ac:dyDescent="0.25">
      <c r="A53" s="42" t="s">
        <v>100</v>
      </c>
      <c r="B53" s="43"/>
      <c r="C53" s="43"/>
      <c r="D53" s="2">
        <v>5807.9</v>
      </c>
      <c r="E53" s="5">
        <v>185.316</v>
      </c>
      <c r="F53" s="173"/>
      <c r="G53" s="58">
        <v>7.4531516183986369E-3</v>
      </c>
      <c r="H53" s="21" t="s">
        <v>250</v>
      </c>
      <c r="I53" s="23">
        <v>45124</v>
      </c>
      <c r="J53" s="5">
        <v>210</v>
      </c>
      <c r="K53" s="30">
        <v>0</v>
      </c>
      <c r="L53" s="2">
        <f t="shared" si="17"/>
        <v>0</v>
      </c>
      <c r="M53" s="82">
        <f t="shared" si="18"/>
        <v>210</v>
      </c>
      <c r="N53" s="30">
        <f t="shared" si="19"/>
        <v>0</v>
      </c>
      <c r="O53" s="49">
        <f t="shared" si="20"/>
        <v>0</v>
      </c>
      <c r="Q53" s="37"/>
      <c r="R53" s="37"/>
      <c r="W53" s="89">
        <v>0</v>
      </c>
      <c r="X53" s="89" t="s">
        <v>1335</v>
      </c>
    </row>
    <row r="54" spans="1:24" ht="15.75" x14ac:dyDescent="0.25">
      <c r="A54" s="42" t="s">
        <v>253</v>
      </c>
      <c r="B54" s="43"/>
      <c r="C54" s="43"/>
      <c r="D54" s="2">
        <v>8308.9089999999997</v>
      </c>
      <c r="E54" s="5">
        <v>43.804000000000002</v>
      </c>
      <c r="F54" s="173"/>
      <c r="G54" s="58">
        <v>4.0717607107665496E-4</v>
      </c>
      <c r="H54" s="21" t="s">
        <v>254</v>
      </c>
      <c r="I54" s="23">
        <v>45094</v>
      </c>
      <c r="J54" s="5">
        <v>100</v>
      </c>
      <c r="K54" s="30">
        <v>36.818489051035435</v>
      </c>
      <c r="L54" s="2">
        <f t="shared" si="17"/>
        <v>0</v>
      </c>
      <c r="M54" s="82">
        <f t="shared" si="18"/>
        <v>63.181510948964565</v>
      </c>
      <c r="N54" s="30">
        <f t="shared" si="19"/>
        <v>0</v>
      </c>
      <c r="O54" s="49">
        <f t="shared" si="20"/>
        <v>36.818489051035435</v>
      </c>
      <c r="Q54" s="37"/>
      <c r="R54" s="37"/>
      <c r="W54" s="89">
        <v>0</v>
      </c>
      <c r="X54" s="89" t="s">
        <v>1335</v>
      </c>
    </row>
    <row r="55" spans="1:24" ht="15.75" x14ac:dyDescent="0.25">
      <c r="A55" s="42" t="s">
        <v>251</v>
      </c>
      <c r="B55" s="43"/>
      <c r="C55" s="43"/>
      <c r="D55" s="2">
        <v>5807.9</v>
      </c>
      <c r="E55" s="5">
        <v>20.372399999999999</v>
      </c>
      <c r="F55" s="173"/>
      <c r="G55" s="58">
        <v>2.5799999999999998E-3</v>
      </c>
      <c r="H55" s="21" t="s">
        <v>252</v>
      </c>
      <c r="I55" s="23">
        <v>45131</v>
      </c>
      <c r="J55" s="5">
        <v>129</v>
      </c>
      <c r="K55" s="30">
        <v>0.60629999999999995</v>
      </c>
      <c r="L55" s="2">
        <f t="shared" si="17"/>
        <v>0</v>
      </c>
      <c r="M55" s="82">
        <f t="shared" si="18"/>
        <v>128.3937</v>
      </c>
      <c r="N55" s="30">
        <f t="shared" si="19"/>
        <v>0</v>
      </c>
      <c r="O55" s="49">
        <f t="shared" si="20"/>
        <v>0.60629999999999995</v>
      </c>
      <c r="Q55" s="37"/>
      <c r="R55" s="37"/>
      <c r="W55" s="89">
        <v>0</v>
      </c>
      <c r="X55" s="89" t="s">
        <v>1335</v>
      </c>
    </row>
    <row r="56" spans="1:24" ht="16.5" thickBot="1" x14ac:dyDescent="0.3">
      <c r="A56" s="42" t="s">
        <v>10</v>
      </c>
      <c r="B56" s="43"/>
      <c r="C56" s="43"/>
      <c r="D56" s="2">
        <v>9607.11</v>
      </c>
      <c r="E56" s="5">
        <v>23.449400000000001</v>
      </c>
      <c r="F56" s="173"/>
      <c r="G56" s="58">
        <v>1.058341164701246E-2</v>
      </c>
      <c r="H56" s="21" t="s">
        <v>255</v>
      </c>
      <c r="I56" s="23">
        <v>45078</v>
      </c>
      <c r="J56" s="5">
        <v>1396.46</v>
      </c>
      <c r="K56" s="30">
        <v>119.32796632006549</v>
      </c>
      <c r="L56" s="2">
        <f t="shared" si="17"/>
        <v>0</v>
      </c>
      <c r="M56" s="82">
        <f t="shared" si="18"/>
        <v>1277.1320336799345</v>
      </c>
      <c r="N56" s="30">
        <f t="shared" si="19"/>
        <v>0</v>
      </c>
      <c r="O56" s="49">
        <f t="shared" si="20"/>
        <v>119.32796632006549</v>
      </c>
      <c r="Q56" s="37"/>
      <c r="R56" s="37"/>
      <c r="W56" s="89">
        <v>0</v>
      </c>
      <c r="X56" s="89" t="s">
        <v>1335</v>
      </c>
    </row>
    <row r="57" spans="1:24" ht="19.5" customHeight="1" thickBot="1" x14ac:dyDescent="0.3">
      <c r="A57" s="7"/>
      <c r="B57" s="7"/>
      <c r="C57" s="7"/>
      <c r="D57" s="7"/>
      <c r="E57" s="7"/>
      <c r="F57" s="7"/>
      <c r="G57" s="7"/>
      <c r="H57" s="7"/>
      <c r="I57" s="7"/>
      <c r="J57" s="260" t="s">
        <v>79</v>
      </c>
      <c r="K57" s="261"/>
      <c r="L57" s="59">
        <f>SUM(L48:L56)</f>
        <v>5.4607946813166185E-2</v>
      </c>
      <c r="M57" s="7"/>
      <c r="N57" s="30">
        <f t="shared" si="19"/>
        <v>0</v>
      </c>
      <c r="O57" s="7"/>
      <c r="P57" s="1"/>
      <c r="Q57" s="1"/>
      <c r="R57" s="1"/>
      <c r="W57" s="89">
        <v>0</v>
      </c>
      <c r="X57" s="89" t="s">
        <v>1335</v>
      </c>
    </row>
    <row r="58" spans="1:24" ht="23.25" thickBot="1" x14ac:dyDescent="0.35">
      <c r="A58" s="293" t="s">
        <v>75</v>
      </c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5"/>
      <c r="W58" s="89">
        <v>0</v>
      </c>
      <c r="X58" s="89" t="s">
        <v>1335</v>
      </c>
    </row>
    <row r="59" spans="1:24" ht="23.25" thickBot="1" x14ac:dyDescent="0.35">
      <c r="A59" s="133">
        <v>1</v>
      </c>
      <c r="B59" s="53"/>
      <c r="C59" s="53"/>
      <c r="D59" s="53"/>
      <c r="E59" s="53"/>
      <c r="F59" s="53"/>
      <c r="G59" s="53"/>
      <c r="H59" s="53"/>
      <c r="I59" s="47"/>
      <c r="J59" s="47"/>
      <c r="K59" s="47"/>
      <c r="L59" s="47"/>
      <c r="M59" s="47"/>
      <c r="N59" s="48"/>
      <c r="W59" s="89">
        <v>1</v>
      </c>
      <c r="X59" s="89">
        <f>$C$11</f>
        <v>0</v>
      </c>
    </row>
    <row r="60" spans="1:24" ht="19.5" thickBot="1" x14ac:dyDescent="0.3">
      <c r="A60" s="262" t="s">
        <v>19</v>
      </c>
      <c r="B60" s="263"/>
      <c r="C60" s="262" t="s">
        <v>20</v>
      </c>
      <c r="D60" s="263"/>
      <c r="E60" s="262" t="s">
        <v>77</v>
      </c>
      <c r="F60" s="263"/>
      <c r="G60" s="262" t="s">
        <v>64</v>
      </c>
      <c r="H60" s="263"/>
      <c r="I60" s="296" t="s">
        <v>171</v>
      </c>
      <c r="J60" s="297"/>
      <c r="K60" s="256" t="s">
        <v>169</v>
      </c>
      <c r="L60" s="257"/>
      <c r="M60" s="258" t="s">
        <v>170</v>
      </c>
      <c r="N60" s="259"/>
      <c r="W60" s="89">
        <v>1</v>
      </c>
      <c r="X60" s="89">
        <f t="shared" ref="X60:X78" si="21">$C$11</f>
        <v>0</v>
      </c>
    </row>
    <row r="61" spans="1:24" ht="18.600000000000001" customHeight="1" thickBot="1" x14ac:dyDescent="0.3">
      <c r="A61" s="254" t="s">
        <v>17</v>
      </c>
      <c r="B61" s="255"/>
      <c r="C61" s="240" t="s">
        <v>18</v>
      </c>
      <c r="D61" s="241"/>
      <c r="E61" s="238">
        <f>C11</f>
        <v>0</v>
      </c>
      <c r="F61" s="239"/>
      <c r="G61" s="240">
        <f>C12</f>
        <v>0</v>
      </c>
      <c r="H61" s="241"/>
      <c r="I61" s="240" t="e">
        <f>C13</f>
        <v>#DIV/0!</v>
      </c>
      <c r="J61" s="241"/>
      <c r="K61" s="247" t="s">
        <v>168</v>
      </c>
      <c r="L61" s="249"/>
      <c r="M61" s="309" t="s">
        <v>212</v>
      </c>
      <c r="N61" s="310"/>
      <c r="W61" s="89">
        <v>1</v>
      </c>
      <c r="X61" s="89">
        <f t="shared" si="21"/>
        <v>0</v>
      </c>
    </row>
    <row r="62" spans="1:24" ht="19.5" thickBot="1" x14ac:dyDescent="0.35">
      <c r="A62" s="9" t="s">
        <v>15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1"/>
      <c r="W62" s="89">
        <v>1</v>
      </c>
      <c r="X62" s="89">
        <f t="shared" si="21"/>
        <v>0</v>
      </c>
    </row>
    <row r="63" spans="1:24" ht="30.75" thickBot="1" x14ac:dyDescent="0.3">
      <c r="A63" s="44" t="s">
        <v>8</v>
      </c>
      <c r="B63" s="45"/>
      <c r="C63" s="46"/>
      <c r="D63" s="8" t="s">
        <v>2</v>
      </c>
      <c r="E63" s="8" t="s">
        <v>7</v>
      </c>
      <c r="F63" s="8" t="s">
        <v>13</v>
      </c>
      <c r="G63" s="8" t="s">
        <v>80</v>
      </c>
      <c r="H63" s="8" t="s">
        <v>1</v>
      </c>
      <c r="I63" s="8" t="s">
        <v>0</v>
      </c>
      <c r="J63" s="8" t="s">
        <v>3</v>
      </c>
      <c r="K63" s="8" t="s">
        <v>9</v>
      </c>
      <c r="L63" s="18" t="s">
        <v>66</v>
      </c>
      <c r="M63" s="39" t="s">
        <v>4</v>
      </c>
      <c r="N63" s="39" t="s">
        <v>167</v>
      </c>
      <c r="O63" s="138" t="s">
        <v>256</v>
      </c>
      <c r="Q63" s="138" t="s">
        <v>1304</v>
      </c>
      <c r="R63" s="138" t="s">
        <v>1304</v>
      </c>
      <c r="S63" s="138" t="s">
        <v>1304</v>
      </c>
      <c r="T63" s="174" t="s">
        <v>1304</v>
      </c>
      <c r="U63" s="138" t="s">
        <v>1305</v>
      </c>
      <c r="V63" s="207"/>
      <c r="W63" s="89">
        <v>1</v>
      </c>
      <c r="X63" s="89">
        <f t="shared" si="21"/>
        <v>0</v>
      </c>
    </row>
    <row r="64" spans="1:24" s="94" customFormat="1" ht="15.75" x14ac:dyDescent="0.25">
      <c r="A64" s="229" t="str">
        <f>A30</f>
        <v>CONSUMPTION OF IMPORTED RAW MATERIAL</v>
      </c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1"/>
      <c r="O64" s="40"/>
      <c r="P64" s="6"/>
      <c r="Q64" s="176"/>
      <c r="R64" s="176"/>
      <c r="S64" s="176"/>
      <c r="T64" s="177"/>
      <c r="U64" s="177"/>
      <c r="V64" s="208" t="s">
        <v>1334</v>
      </c>
      <c r="W64" s="89">
        <v>1</v>
      </c>
      <c r="X64" s="89">
        <f t="shared" si="21"/>
        <v>0</v>
      </c>
    </row>
    <row r="65" spans="1:24" ht="15.75" x14ac:dyDescent="0.25">
      <c r="A65" s="54" t="str">
        <f>A31</f>
        <v>REACTIVE DYES</v>
      </c>
      <c r="B65" s="25"/>
      <c r="C65" s="26"/>
      <c r="D65" s="2">
        <f>D31</f>
        <v>3204.16</v>
      </c>
      <c r="E65" s="5">
        <f>E31</f>
        <v>12.95</v>
      </c>
      <c r="F65" s="31">
        <f>C8</f>
        <v>0</v>
      </c>
      <c r="G65" s="29">
        <f>G31</f>
        <v>2.3400000000000001E-2</v>
      </c>
      <c r="H65" s="21" t="str">
        <f>H31</f>
        <v>LPAF-FS-61597</v>
      </c>
      <c r="I65" s="23">
        <f>I31</f>
        <v>45454</v>
      </c>
      <c r="J65" s="22">
        <f>J31</f>
        <v>5000</v>
      </c>
      <c r="K65" s="54">
        <f>K31</f>
        <v>3317.675400000001</v>
      </c>
      <c r="L65" s="2">
        <f>F65*G65</f>
        <v>0</v>
      </c>
      <c r="M65" s="21">
        <f t="shared" ref="M65" si="22">J65-K65-L65</f>
        <v>1682.324599999999</v>
      </c>
      <c r="N65" s="30">
        <f>L65*E65</f>
        <v>0</v>
      </c>
      <c r="O65" s="137" t="s">
        <v>264</v>
      </c>
      <c r="P65">
        <v>7.2789043600000006E-2</v>
      </c>
      <c r="Q65">
        <f>G65*Q64</f>
        <v>0</v>
      </c>
      <c r="R65">
        <f>G65*R64</f>
        <v>0</v>
      </c>
      <c r="S65">
        <f>G65*S64</f>
        <v>0</v>
      </c>
      <c r="T65">
        <f>G65*T64</f>
        <v>0</v>
      </c>
      <c r="U65">
        <f>G65*U64</f>
        <v>0</v>
      </c>
      <c r="V65" s="209">
        <f>Q65+R65+S65+T65+U65</f>
        <v>0</v>
      </c>
      <c r="W65" s="89">
        <v>1</v>
      </c>
      <c r="X65" s="89">
        <f t="shared" si="21"/>
        <v>0</v>
      </c>
    </row>
    <row r="66" spans="1:24" ht="15.75" x14ac:dyDescent="0.25">
      <c r="A66" s="54" t="str">
        <f>A32</f>
        <v>DISPERSE DYES</v>
      </c>
      <c r="B66" s="25"/>
      <c r="C66" s="26"/>
      <c r="D66" s="2">
        <f>D32</f>
        <v>3204.1109999999999</v>
      </c>
      <c r="E66" s="5">
        <f>E32</f>
        <v>12.752800000000001</v>
      </c>
      <c r="F66" s="31">
        <f>C9</f>
        <v>0</v>
      </c>
      <c r="G66" s="29">
        <f>G32</f>
        <v>5.4000000000000003E-3</v>
      </c>
      <c r="H66" s="21" t="str">
        <f>H32</f>
        <v>LPAF-FS-61605</v>
      </c>
      <c r="I66" s="23">
        <f>I32</f>
        <v>45454</v>
      </c>
      <c r="J66" s="22">
        <f>J32</f>
        <v>4200</v>
      </c>
      <c r="K66" s="54">
        <f>K32</f>
        <v>2945.6135999999969</v>
      </c>
      <c r="L66" s="2">
        <f>F66*G66</f>
        <v>0</v>
      </c>
      <c r="M66" s="21">
        <f t="shared" ref="M66:M70" si="23">J66-K66-L66</f>
        <v>1254.3864000000031</v>
      </c>
      <c r="N66" s="30">
        <f t="shared" ref="N66:N73" si="24">L66*E66</f>
        <v>0</v>
      </c>
      <c r="O66" s="137" t="s">
        <v>265</v>
      </c>
      <c r="P66">
        <v>9.09890436E-2</v>
      </c>
      <c r="Q66">
        <f>G66*Q64</f>
        <v>0</v>
      </c>
      <c r="R66">
        <f>G66*R64</f>
        <v>0</v>
      </c>
      <c r="S66">
        <f>G66*S64</f>
        <v>0</v>
      </c>
      <c r="T66">
        <f>G66*T64</f>
        <v>0</v>
      </c>
      <c r="U66" s="89">
        <f>G66*U64</f>
        <v>0</v>
      </c>
      <c r="V66" s="209">
        <f t="shared" ref="V66:V129" si="25">Q66+R66+S66+T66+U66</f>
        <v>0</v>
      </c>
      <c r="W66" s="89">
        <v>1</v>
      </c>
      <c r="X66" s="89">
        <f t="shared" si="21"/>
        <v>0</v>
      </c>
    </row>
    <row r="67" spans="1:24" ht="15.75" x14ac:dyDescent="0.25">
      <c r="A67" s="54" t="str">
        <f>A33</f>
        <v>NON WOVEN INTERLINING</v>
      </c>
      <c r="B67" s="25"/>
      <c r="C67" s="26"/>
      <c r="D67" s="2">
        <f>D33</f>
        <v>5603.92</v>
      </c>
      <c r="E67" s="5">
        <f>E33</f>
        <v>11.78</v>
      </c>
      <c r="F67" s="31">
        <f>$E$61</f>
        <v>0</v>
      </c>
      <c r="G67" s="29">
        <f>G33</f>
        <v>1.932E-2</v>
      </c>
      <c r="H67" s="21" t="str">
        <f>H33</f>
        <v>KAPS-FS-148577</v>
      </c>
      <c r="I67" s="23">
        <f>I33</f>
        <v>45464</v>
      </c>
      <c r="J67" s="22">
        <f>J33</f>
        <v>10770</v>
      </c>
      <c r="K67" s="54">
        <f>K33</f>
        <v>10411.942285714289</v>
      </c>
      <c r="L67" s="2">
        <f>F67*G67/0.98</f>
        <v>0</v>
      </c>
      <c r="M67" s="21">
        <f t="shared" si="23"/>
        <v>358.05771428571097</v>
      </c>
      <c r="N67" s="30">
        <f t="shared" si="24"/>
        <v>0</v>
      </c>
      <c r="O67" s="137" t="s">
        <v>266</v>
      </c>
      <c r="P67">
        <v>0.11828904359999999</v>
      </c>
      <c r="Q67">
        <f>G67*Q64</f>
        <v>0</v>
      </c>
      <c r="R67">
        <f>G67*R64</f>
        <v>0</v>
      </c>
      <c r="S67">
        <f>G67*S64</f>
        <v>0</v>
      </c>
      <c r="T67">
        <f>G67*T64</f>
        <v>0</v>
      </c>
      <c r="U67" s="89">
        <f>G67*U64</f>
        <v>0</v>
      </c>
      <c r="V67" s="209">
        <f t="shared" si="25"/>
        <v>0</v>
      </c>
      <c r="W67" s="89">
        <v>1</v>
      </c>
      <c r="X67" s="89">
        <f t="shared" si="21"/>
        <v>0</v>
      </c>
    </row>
    <row r="68" spans="1:24" ht="15.75" x14ac:dyDescent="0.25">
      <c r="A68" s="54" t="str">
        <f>A34</f>
        <v>FINISHING AGENT</v>
      </c>
      <c r="B68" s="25"/>
      <c r="C68" s="26"/>
      <c r="D68" s="2">
        <f>D34</f>
        <v>3809.9189999999999</v>
      </c>
      <c r="E68" s="5">
        <f>E34</f>
        <v>6.8550000000000004</v>
      </c>
      <c r="F68" s="31">
        <f>$E$61</f>
        <v>0</v>
      </c>
      <c r="G68" s="29">
        <f>G34</f>
        <v>8.9999999999999993E-3</v>
      </c>
      <c r="H68" s="21" t="str">
        <f>H34</f>
        <v>KAPW-FS-186202</v>
      </c>
      <c r="I68" s="23">
        <f>I34</f>
        <v>45447</v>
      </c>
      <c r="J68" s="22">
        <f>J34</f>
        <v>3600</v>
      </c>
      <c r="K68" s="54">
        <f>K34</f>
        <v>1221.2549999999997</v>
      </c>
      <c r="L68" s="2">
        <f>F68*G68</f>
        <v>0</v>
      </c>
      <c r="M68" s="21">
        <f t="shared" si="23"/>
        <v>2378.7450000000003</v>
      </c>
      <c r="N68" s="30">
        <f t="shared" si="24"/>
        <v>0</v>
      </c>
      <c r="O68" s="137" t="s">
        <v>267</v>
      </c>
      <c r="P68">
        <v>0.1455890436</v>
      </c>
      <c r="Q68">
        <f>G68*Q64</f>
        <v>0</v>
      </c>
      <c r="R68">
        <f>G68*R64</f>
        <v>0</v>
      </c>
      <c r="S68">
        <f>G68*S64</f>
        <v>0</v>
      </c>
      <c r="T68">
        <f>G68*T64</f>
        <v>0</v>
      </c>
      <c r="U68" s="89">
        <f>G68*U64</f>
        <v>0</v>
      </c>
      <c r="V68" s="209">
        <f t="shared" si="25"/>
        <v>0</v>
      </c>
      <c r="W68" s="89">
        <v>1</v>
      </c>
      <c r="X68" s="89">
        <f t="shared" si="21"/>
        <v>0</v>
      </c>
    </row>
    <row r="69" spans="1:24" ht="15.75" x14ac:dyDescent="0.25">
      <c r="A69" s="145" t="str">
        <f>A35</f>
        <v>80% BCI COTTON 20% RECYCLE POLYESTER KNITTED FABRIC</v>
      </c>
      <c r="B69" s="146"/>
      <c r="C69" s="147"/>
      <c r="D69" s="148">
        <f>D35</f>
        <v>6006.9089999999997</v>
      </c>
      <c r="E69" s="149">
        <f>E35</f>
        <v>37.943899999999999</v>
      </c>
      <c r="F69" s="31">
        <f t="shared" ref="F69:F73" si="26">$E$61</f>
        <v>0</v>
      </c>
      <c r="G69" s="151">
        <v>1</v>
      </c>
      <c r="H69" s="152" t="str">
        <f>H35</f>
        <v>KAPS-FS-99599</v>
      </c>
      <c r="I69" s="153">
        <f>I35</f>
        <v>45355</v>
      </c>
      <c r="J69" s="154">
        <f>J35</f>
        <v>21709.3</v>
      </c>
      <c r="K69" s="155">
        <f>K35</f>
        <v>119.09720517882354</v>
      </c>
      <c r="L69" s="148">
        <f>F69*G69*P71/0.85</f>
        <v>0</v>
      </c>
      <c r="M69" s="156">
        <f t="shared" si="23"/>
        <v>21590.202794821176</v>
      </c>
      <c r="N69" s="155">
        <f t="shared" si="24"/>
        <v>0</v>
      </c>
      <c r="O69" s="137" t="s">
        <v>268</v>
      </c>
      <c r="P69">
        <v>0.17288904359999999</v>
      </c>
      <c r="Q69">
        <f>G69*Q64*P70/0.85</f>
        <v>0</v>
      </c>
      <c r="R69">
        <f>G69*R64*P70/0.85</f>
        <v>0</v>
      </c>
      <c r="S69">
        <f>G69*S64*P70/0.85</f>
        <v>0</v>
      </c>
      <c r="T69">
        <f>G69*T64*P70/0.85</f>
        <v>0</v>
      </c>
      <c r="U69">
        <f>G69*U64*P70/0.85</f>
        <v>0</v>
      </c>
      <c r="V69" s="209">
        <f t="shared" si="25"/>
        <v>0</v>
      </c>
      <c r="W69" s="89">
        <v>1</v>
      </c>
      <c r="X69" s="89">
        <f t="shared" si="21"/>
        <v>0</v>
      </c>
    </row>
    <row r="70" spans="1:24" ht="15.75" x14ac:dyDescent="0.25">
      <c r="A70" s="145" t="str">
        <f>A36</f>
        <v xml:space="preserve">70% RECYCLED POLYESTER 30% COTTON </v>
      </c>
      <c r="B70" s="146"/>
      <c r="C70" s="147"/>
      <c r="D70" s="148">
        <f>D36</f>
        <v>6006.9089999999997</v>
      </c>
      <c r="E70" s="149">
        <f>E36</f>
        <v>15.461499999999999</v>
      </c>
      <c r="F70" s="31">
        <f t="shared" si="26"/>
        <v>0</v>
      </c>
      <c r="G70" s="151">
        <f>G36</f>
        <v>0</v>
      </c>
      <c r="H70" s="152" t="str">
        <f>H36</f>
        <v>LPAF-FS-14699</v>
      </c>
      <c r="I70" s="153">
        <f>I36</f>
        <v>45195</v>
      </c>
      <c r="J70" s="155">
        <f>J36</f>
        <v>2075.61</v>
      </c>
      <c r="K70" s="155">
        <f>K36</f>
        <v>0</v>
      </c>
      <c r="L70" s="148">
        <f>F70*G70*P70/0.85</f>
        <v>0</v>
      </c>
      <c r="M70" s="156">
        <f t="shared" si="23"/>
        <v>2075.61</v>
      </c>
      <c r="N70" s="155">
        <f t="shared" si="24"/>
        <v>0</v>
      </c>
      <c r="O70" s="137" t="s">
        <v>269</v>
      </c>
      <c r="P70">
        <v>0.20018904359999998</v>
      </c>
      <c r="Q70">
        <f>G70*Q64*P71/0.85</f>
        <v>0</v>
      </c>
      <c r="R70">
        <f>G70*R64*P71/0.85</f>
        <v>0</v>
      </c>
      <c r="S70">
        <f>G70*S64*P71/0.85</f>
        <v>0</v>
      </c>
      <c r="T70">
        <f>G70*T64*P71/0.85</f>
        <v>0</v>
      </c>
      <c r="U70">
        <f>G70*U64*P71/0.85</f>
        <v>0</v>
      </c>
      <c r="V70" s="209">
        <f t="shared" si="25"/>
        <v>0</v>
      </c>
      <c r="W70" s="89">
        <v>1</v>
      </c>
      <c r="X70" s="89">
        <f t="shared" si="21"/>
        <v>0</v>
      </c>
    </row>
    <row r="71" spans="1:24" ht="15.75" x14ac:dyDescent="0.25">
      <c r="A71" s="145" t="str">
        <f>A37</f>
        <v>100% REC POLYESTER FABRIC</v>
      </c>
      <c r="B71" s="146"/>
      <c r="C71" s="147"/>
      <c r="D71" s="148">
        <f>D37</f>
        <v>6005.37</v>
      </c>
      <c r="E71" s="149">
        <f>E37</f>
        <v>6.85</v>
      </c>
      <c r="F71" s="31">
        <f t="shared" si="26"/>
        <v>0</v>
      </c>
      <c r="G71" s="151">
        <f>G37</f>
        <v>0</v>
      </c>
      <c r="H71" s="152" t="str">
        <f>H37</f>
        <v>KAPW-FS-59914</v>
      </c>
      <c r="I71" s="153">
        <f>I37</f>
        <v>45224</v>
      </c>
      <c r="J71" s="157">
        <f>J37</f>
        <v>9255.7000000000007</v>
      </c>
      <c r="K71" s="155">
        <f>K37</f>
        <v>448.55877277976469</v>
      </c>
      <c r="L71" s="148">
        <f>F71*G71*P70/0.85</f>
        <v>0</v>
      </c>
      <c r="M71" s="156">
        <f t="shared" ref="M71" si="27">J71-K71-L71</f>
        <v>8807.141227220236</v>
      </c>
      <c r="N71" s="155">
        <f t="shared" ref="N71" si="28">L71*E71</f>
        <v>0</v>
      </c>
      <c r="O71" s="137" t="s">
        <v>270</v>
      </c>
      <c r="P71">
        <v>0.2274890436</v>
      </c>
      <c r="Q71">
        <f>G71*Q64*P71/0.85</f>
        <v>0</v>
      </c>
      <c r="R71">
        <f>G71*R64*P70/0.85</f>
        <v>0</v>
      </c>
      <c r="S71">
        <f>G71*S64*P70/0.85</f>
        <v>0</v>
      </c>
      <c r="T71">
        <f>G71*T64*P70/0.85</f>
        <v>0</v>
      </c>
      <c r="U71">
        <f>G71*U64*P70/0.85</f>
        <v>0</v>
      </c>
      <c r="V71" s="209">
        <f t="shared" si="25"/>
        <v>0</v>
      </c>
      <c r="W71" s="89">
        <v>1</v>
      </c>
      <c r="X71" s="89">
        <f t="shared" si="21"/>
        <v>0</v>
      </c>
    </row>
    <row r="72" spans="1:24" ht="15.75" x14ac:dyDescent="0.25">
      <c r="A72" s="145" t="str">
        <f>A38</f>
        <v>100% COTTON YARN</v>
      </c>
      <c r="B72" s="146"/>
      <c r="C72" s="147"/>
      <c r="D72" s="148">
        <f>D38</f>
        <v>5205.24</v>
      </c>
      <c r="E72" s="149">
        <f>E38</f>
        <v>3.1</v>
      </c>
      <c r="F72" s="31">
        <f t="shared" si="26"/>
        <v>0</v>
      </c>
      <c r="G72" s="151">
        <v>0.7</v>
      </c>
      <c r="H72" s="152" t="str">
        <f>H38</f>
        <v>KAPS-FS-97672</v>
      </c>
      <c r="I72" s="153">
        <f>I38</f>
        <v>45349</v>
      </c>
      <c r="J72" s="154">
        <f>J38</f>
        <v>22290</v>
      </c>
      <c r="K72" s="155">
        <f>K38</f>
        <v>8167.8864601209007</v>
      </c>
      <c r="L72" s="148">
        <f>F72*G72*P70/0.83</f>
        <v>0</v>
      </c>
      <c r="M72" s="156">
        <f t="shared" ref="M72" si="29">J72-K72-L72</f>
        <v>14122.113539879099</v>
      </c>
      <c r="N72" s="155">
        <f t="shared" si="24"/>
        <v>0</v>
      </c>
      <c r="O72" s="140" t="s">
        <v>1312</v>
      </c>
      <c r="P72" s="140"/>
      <c r="Q72" s="191">
        <v>0</v>
      </c>
      <c r="R72" s="191">
        <v>0</v>
      </c>
      <c r="S72" s="191">
        <v>0</v>
      </c>
      <c r="T72" s="192">
        <v>0</v>
      </c>
      <c r="U72" s="192">
        <v>0</v>
      </c>
      <c r="V72" s="209">
        <f t="shared" si="25"/>
        <v>0</v>
      </c>
      <c r="W72" s="89">
        <v>1</v>
      </c>
      <c r="X72" s="89">
        <f t="shared" si="21"/>
        <v>0</v>
      </c>
    </row>
    <row r="73" spans="1:24" ht="15.75" x14ac:dyDescent="0.25">
      <c r="A73" s="145" t="str">
        <f>A39</f>
        <v>POLYESTER YARN</v>
      </c>
      <c r="B73" s="146"/>
      <c r="C73" s="147"/>
      <c r="D73" s="148">
        <f>D39</f>
        <v>5402.33</v>
      </c>
      <c r="E73" s="149">
        <f>E39</f>
        <v>1.69</v>
      </c>
      <c r="F73" s="31">
        <f t="shared" si="26"/>
        <v>0</v>
      </c>
      <c r="G73" s="151">
        <v>0.3</v>
      </c>
      <c r="H73" s="152" t="str">
        <f>H39</f>
        <v>KAPS-FS-73118</v>
      </c>
      <c r="I73" s="153">
        <f>I39</f>
        <v>45296</v>
      </c>
      <c r="J73" s="154">
        <f>J39</f>
        <v>72060</v>
      </c>
      <c r="K73" s="155">
        <f>K39</f>
        <v>56307.923458516132</v>
      </c>
      <c r="L73" s="148">
        <f>F73*G73*P70/0.83</f>
        <v>0</v>
      </c>
      <c r="M73" s="156">
        <f t="shared" ref="M73" si="30">J73-K73-L73</f>
        <v>15752.076541483868</v>
      </c>
      <c r="N73" s="155">
        <f t="shared" si="24"/>
        <v>0</v>
      </c>
      <c r="O73" s="140" t="s">
        <v>1313</v>
      </c>
      <c r="P73" s="140"/>
      <c r="Q73" s="191">
        <v>0</v>
      </c>
      <c r="R73" s="191">
        <v>0</v>
      </c>
      <c r="S73" s="191">
        <v>0</v>
      </c>
      <c r="T73" s="192">
        <v>0</v>
      </c>
      <c r="U73" s="192">
        <v>0</v>
      </c>
      <c r="V73" s="209">
        <f t="shared" si="25"/>
        <v>0</v>
      </c>
      <c r="W73" s="89">
        <v>1</v>
      </c>
      <c r="X73" s="89">
        <f t="shared" si="21"/>
        <v>0</v>
      </c>
    </row>
    <row r="74" spans="1:24" ht="15.75" x14ac:dyDescent="0.25">
      <c r="A74" s="57"/>
      <c r="B74" s="158"/>
      <c r="C74" s="158"/>
      <c r="D74" s="193"/>
      <c r="E74" s="194"/>
      <c r="F74" s="195"/>
      <c r="G74" s="196"/>
      <c r="H74" s="197"/>
      <c r="I74" s="198"/>
      <c r="J74" s="199"/>
      <c r="K74" s="200"/>
      <c r="L74" s="193"/>
      <c r="M74" s="201"/>
      <c r="N74" s="202"/>
      <c r="O74" s="175" t="s">
        <v>1306</v>
      </c>
      <c r="P74" s="94"/>
      <c r="Q74" s="94">
        <f>Q64*Q72*P70/0.83</f>
        <v>0</v>
      </c>
      <c r="R74" s="94">
        <f>R64*R72*P70/0.83</f>
        <v>0</v>
      </c>
      <c r="S74" s="94">
        <f>S64*S72*P70/0.83</f>
        <v>0</v>
      </c>
      <c r="T74" s="94">
        <f>T64*T72*P70/0.83</f>
        <v>0</v>
      </c>
      <c r="U74" s="94">
        <f>U64*U72*P70/0.83</f>
        <v>0</v>
      </c>
      <c r="V74" s="209">
        <f t="shared" si="25"/>
        <v>0</v>
      </c>
      <c r="W74" s="89">
        <v>1</v>
      </c>
      <c r="X74" s="89">
        <f t="shared" si="21"/>
        <v>0</v>
      </c>
    </row>
    <row r="75" spans="1:24" s="94" customFormat="1" ht="15.75" x14ac:dyDescent="0.25">
      <c r="A75" s="229" t="str">
        <f>A41</f>
        <v>CONSUMPTION OF LOCAL PURCHASED  RAW MATERIAL</v>
      </c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0"/>
      <c r="N75" s="231"/>
      <c r="O75" s="140" t="s">
        <v>1307</v>
      </c>
      <c r="P75" s="89"/>
      <c r="Q75" s="94">
        <f>Q64*Q73*P70/0.83</f>
        <v>0</v>
      </c>
      <c r="R75" s="94">
        <f>R64*R73*P70/0.83</f>
        <v>0</v>
      </c>
      <c r="S75" s="94">
        <f>S64*S73*P70/0.83</f>
        <v>0</v>
      </c>
      <c r="T75" s="94">
        <f>T64*T73*P70/0.83</f>
        <v>0</v>
      </c>
      <c r="U75" s="94">
        <f>U64*U73*P70/0.83</f>
        <v>0</v>
      </c>
      <c r="V75" s="209">
        <f t="shared" si="25"/>
        <v>0</v>
      </c>
      <c r="W75" s="89">
        <v>1</v>
      </c>
      <c r="X75" s="89">
        <f t="shared" si="21"/>
        <v>0</v>
      </c>
    </row>
    <row r="76" spans="1:24" ht="15.75" x14ac:dyDescent="0.25">
      <c r="A76" s="54" t="str">
        <f>A42</f>
        <v>Labels</v>
      </c>
      <c r="B76" s="25"/>
      <c r="C76" s="26"/>
      <c r="D76" s="2">
        <f>D42</f>
        <v>4821.1040000000003</v>
      </c>
      <c r="E76" s="5">
        <f>E42</f>
        <v>11.306593684210526</v>
      </c>
      <c r="F76" s="31">
        <f>E$61</f>
        <v>0</v>
      </c>
      <c r="G76" s="29">
        <f>G42</f>
        <v>5.9999999999999995E-5</v>
      </c>
      <c r="H76" s="21" t="str">
        <f>H42</f>
        <v>KPPE-PF-224968-18-04-2024</v>
      </c>
      <c r="I76" s="23">
        <f>I42</f>
        <v>45400</v>
      </c>
      <c r="J76" s="22">
        <f>J42</f>
        <v>2366.46</v>
      </c>
      <c r="K76" s="54">
        <f>K42</f>
        <v>49.803780000000053</v>
      </c>
      <c r="L76" s="2">
        <f>F76*G76</f>
        <v>0</v>
      </c>
      <c r="M76" s="21">
        <f t="shared" ref="M76:M78" si="31">J76-K76-L76</f>
        <v>2316.6562199999998</v>
      </c>
      <c r="N76" s="30">
        <f t="shared" ref="N76:N78" si="32">L76*E76</f>
        <v>0</v>
      </c>
      <c r="Q76">
        <f>G76*Q64</f>
        <v>0</v>
      </c>
      <c r="R76">
        <f>G76*R64</f>
        <v>0</v>
      </c>
      <c r="S76">
        <f>G76*S64</f>
        <v>0</v>
      </c>
      <c r="T76">
        <f>G76*T64</f>
        <v>0</v>
      </c>
      <c r="U76">
        <f>G76*U64</f>
        <v>0</v>
      </c>
      <c r="V76" s="209">
        <f t="shared" si="25"/>
        <v>0</v>
      </c>
      <c r="W76" s="89">
        <v>1</v>
      </c>
      <c r="X76" s="89">
        <f t="shared" si="21"/>
        <v>0</v>
      </c>
    </row>
    <row r="77" spans="1:24" ht="15.75" x14ac:dyDescent="0.25">
      <c r="A77" s="54" t="str">
        <f>A43</f>
        <v>Earth Colour</v>
      </c>
      <c r="B77" s="25"/>
      <c r="C77" s="26"/>
      <c r="D77" s="2">
        <f>D43</f>
        <v>3204.2</v>
      </c>
      <c r="E77" s="5">
        <f>E43</f>
        <v>1.3859649122807018</v>
      </c>
      <c r="F77" s="31"/>
      <c r="G77" s="29">
        <f>G43</f>
        <v>3.3299999999999996E-2</v>
      </c>
      <c r="H77" s="21" t="str">
        <f>H43</f>
        <v>HCSE-PF-1739-16-04-2024</v>
      </c>
      <c r="I77" s="23">
        <f>I43</f>
        <v>45398</v>
      </c>
      <c r="J77" s="22">
        <f>J43</f>
        <v>50</v>
      </c>
      <c r="K77" s="54">
        <f>K43</f>
        <v>208.29149999999998</v>
      </c>
      <c r="L77" s="2">
        <f>F77*G77</f>
        <v>0</v>
      </c>
      <c r="M77" s="21">
        <f t="shared" ref="M77" si="33">J77-K77-L77</f>
        <v>-158.29149999999998</v>
      </c>
      <c r="N77" s="30">
        <f t="shared" ref="N77" si="34">L77*E77</f>
        <v>0</v>
      </c>
      <c r="O77" s="175"/>
      <c r="P77" s="89"/>
      <c r="Q77">
        <f>G77*Q64</f>
        <v>0</v>
      </c>
      <c r="R77">
        <f>G77*R64</f>
        <v>0</v>
      </c>
      <c r="S77">
        <f>G77*S64</f>
        <v>0</v>
      </c>
      <c r="T77">
        <f>G77*T64</f>
        <v>0</v>
      </c>
      <c r="U77">
        <f>G77*U64</f>
        <v>0</v>
      </c>
      <c r="V77" s="209">
        <f t="shared" si="25"/>
        <v>0</v>
      </c>
      <c r="W77" s="89">
        <v>1</v>
      </c>
      <c r="X77" s="89">
        <f t="shared" si="21"/>
        <v>0</v>
      </c>
    </row>
    <row r="78" spans="1:24" ht="16.5" thickBot="1" x14ac:dyDescent="0.3">
      <c r="A78" s="132" t="str">
        <f>A44</f>
        <v>Sarabid MIP</v>
      </c>
      <c r="B78" s="25"/>
      <c r="C78" s="26"/>
      <c r="D78" s="2">
        <f>D44</f>
        <v>3824.9998999999998</v>
      </c>
      <c r="E78" s="5">
        <f>E44</f>
        <v>1.3859649122807018</v>
      </c>
      <c r="F78" s="31">
        <f>E$61</f>
        <v>0</v>
      </c>
      <c r="G78" s="29">
        <f>G44</f>
        <v>8.9999999999999993E-3</v>
      </c>
      <c r="H78" s="21" t="str">
        <f>H44</f>
        <v>06122023-A-023564</v>
      </c>
      <c r="I78" s="23">
        <f>I44</f>
        <v>45149</v>
      </c>
      <c r="J78" s="22">
        <f>J44</f>
        <v>1000</v>
      </c>
      <c r="K78" s="54">
        <f>K44</f>
        <v>477.02699999999965</v>
      </c>
      <c r="L78" s="2">
        <f>F78*G78</f>
        <v>0</v>
      </c>
      <c r="M78" s="21">
        <f t="shared" si="31"/>
        <v>522.97300000000041</v>
      </c>
      <c r="N78" s="30">
        <f t="shared" si="32"/>
        <v>0</v>
      </c>
      <c r="O78" s="178"/>
      <c r="P78" s="89"/>
      <c r="Q78">
        <f>G78*Q64</f>
        <v>0</v>
      </c>
      <c r="R78">
        <f>G78*R64</f>
        <v>0</v>
      </c>
      <c r="S78">
        <f>G78*S64</f>
        <v>0</v>
      </c>
      <c r="T78">
        <f>G78*T64</f>
        <v>0</v>
      </c>
      <c r="U78">
        <f>G78*U64</f>
        <v>0</v>
      </c>
      <c r="V78" s="209">
        <f t="shared" si="25"/>
        <v>0</v>
      </c>
      <c r="W78" s="89">
        <v>1</v>
      </c>
      <c r="X78" s="89">
        <f t="shared" si="21"/>
        <v>0</v>
      </c>
    </row>
    <row r="79" spans="1:24" ht="23.25" thickBot="1" x14ac:dyDescent="0.35">
      <c r="A79" s="133">
        <v>2</v>
      </c>
      <c r="O79" s="89"/>
      <c r="P79" s="89"/>
      <c r="Q79" s="89"/>
      <c r="V79"/>
      <c r="W79" s="89">
        <v>2</v>
      </c>
      <c r="X79" s="210">
        <f>$E$81</f>
        <v>100</v>
      </c>
    </row>
    <row r="80" spans="1:24" ht="19.5" thickBot="1" x14ac:dyDescent="0.3">
      <c r="A80" s="232" t="s">
        <v>19</v>
      </c>
      <c r="B80" s="233"/>
      <c r="C80" s="232" t="s">
        <v>20</v>
      </c>
      <c r="D80" s="233"/>
      <c r="E80" s="232" t="s">
        <v>77</v>
      </c>
      <c r="F80" s="233"/>
      <c r="G80" s="232" t="s">
        <v>64</v>
      </c>
      <c r="H80" s="233"/>
      <c r="I80" s="311" t="s">
        <v>171</v>
      </c>
      <c r="J80" s="312"/>
      <c r="K80" s="256" t="s">
        <v>169</v>
      </c>
      <c r="L80" s="257"/>
      <c r="M80" s="258" t="s">
        <v>170</v>
      </c>
      <c r="N80" s="259"/>
      <c r="V80"/>
      <c r="W80" s="89">
        <v>2</v>
      </c>
      <c r="X80" s="210">
        <f t="shared" ref="X80:X98" si="35">$E$81</f>
        <v>100</v>
      </c>
    </row>
    <row r="81" spans="1:24" ht="23.45" customHeight="1" thickBot="1" x14ac:dyDescent="0.3">
      <c r="A81" s="254" t="s">
        <v>38</v>
      </c>
      <c r="B81" s="255"/>
      <c r="C81" s="254" t="s">
        <v>23</v>
      </c>
      <c r="D81" s="255"/>
      <c r="E81" s="238">
        <f>D11</f>
        <v>100</v>
      </c>
      <c r="F81" s="239"/>
      <c r="G81" s="240">
        <f>D12</f>
        <v>21.82</v>
      </c>
      <c r="H81" s="241"/>
      <c r="I81" s="240">
        <f>D13</f>
        <v>218.20000000000002</v>
      </c>
      <c r="J81" s="241"/>
      <c r="K81" s="247" t="s">
        <v>59</v>
      </c>
      <c r="L81" s="249"/>
      <c r="M81" s="264" t="s">
        <v>213</v>
      </c>
      <c r="N81" s="265"/>
      <c r="V81"/>
      <c r="W81" s="89">
        <v>2</v>
      </c>
      <c r="X81" s="210">
        <f t="shared" si="35"/>
        <v>100</v>
      </c>
    </row>
    <row r="82" spans="1:24" ht="19.5" thickBot="1" x14ac:dyDescent="0.35">
      <c r="A82" s="9" t="s">
        <v>15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V82"/>
      <c r="W82" s="89">
        <v>2</v>
      </c>
      <c r="X82" s="210">
        <f t="shared" si="35"/>
        <v>100</v>
      </c>
    </row>
    <row r="83" spans="1:24" ht="30.75" thickBot="1" x14ac:dyDescent="0.3">
      <c r="A83" s="44" t="s">
        <v>8</v>
      </c>
      <c r="B83" s="45"/>
      <c r="C83" s="46"/>
      <c r="D83" s="8" t="s">
        <v>2</v>
      </c>
      <c r="E83" s="8" t="s">
        <v>7</v>
      </c>
      <c r="F83" s="8" t="s">
        <v>13</v>
      </c>
      <c r="G83" s="8" t="s">
        <v>14</v>
      </c>
      <c r="H83" s="8" t="s">
        <v>1</v>
      </c>
      <c r="I83" s="8" t="s">
        <v>0</v>
      </c>
      <c r="J83" s="8" t="s">
        <v>3</v>
      </c>
      <c r="K83" s="8" t="s">
        <v>9</v>
      </c>
      <c r="L83" s="18" t="s">
        <v>66</v>
      </c>
      <c r="M83" s="39" t="s">
        <v>4</v>
      </c>
      <c r="N83" s="8" t="s">
        <v>167</v>
      </c>
      <c r="O83" s="138" t="s">
        <v>256</v>
      </c>
      <c r="Q83" s="138" t="s">
        <v>1304</v>
      </c>
      <c r="R83" s="138" t="s">
        <v>1304</v>
      </c>
      <c r="S83" s="138" t="s">
        <v>1304</v>
      </c>
      <c r="T83" s="174" t="s">
        <v>1304</v>
      </c>
      <c r="U83" s="138" t="s">
        <v>1305</v>
      </c>
      <c r="V83" s="208" t="s">
        <v>1334</v>
      </c>
      <c r="W83" s="89">
        <v>2</v>
      </c>
      <c r="X83" s="210">
        <f t="shared" si="35"/>
        <v>100</v>
      </c>
    </row>
    <row r="84" spans="1:24" s="94" customFormat="1" ht="15.75" x14ac:dyDescent="0.25">
      <c r="A84" s="229" t="str">
        <f>A30</f>
        <v>CONSUMPTION OF IMPORTED RAW MATERIAL</v>
      </c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230"/>
      <c r="M84" s="230"/>
      <c r="N84" s="231"/>
      <c r="O84" s="40"/>
      <c r="P84"/>
      <c r="Q84" s="176"/>
      <c r="R84" s="176"/>
      <c r="S84" s="176"/>
      <c r="T84" s="177"/>
      <c r="U84" s="177"/>
      <c r="V84" s="209">
        <f>Q84+R84+S84+T84+U84</f>
        <v>0</v>
      </c>
      <c r="W84" s="89">
        <v>2</v>
      </c>
      <c r="X84" s="210">
        <f t="shared" si="35"/>
        <v>100</v>
      </c>
    </row>
    <row r="85" spans="1:24" ht="15.75" x14ac:dyDescent="0.25">
      <c r="A85" s="54" t="str">
        <f>A31</f>
        <v>REACTIVE DYES</v>
      </c>
      <c r="B85" s="25"/>
      <c r="C85" s="26"/>
      <c r="D85" s="2">
        <f>D31</f>
        <v>3204.16</v>
      </c>
      <c r="E85" s="5">
        <f>E31</f>
        <v>12.95</v>
      </c>
      <c r="F85" s="31">
        <f>D8</f>
        <v>100</v>
      </c>
      <c r="G85" s="29">
        <f>G31</f>
        <v>2.3400000000000001E-2</v>
      </c>
      <c r="H85" s="21" t="str">
        <f>H31</f>
        <v>LPAF-FS-61597</v>
      </c>
      <c r="I85" s="23">
        <f>I31</f>
        <v>45454</v>
      </c>
      <c r="J85" s="22">
        <f>J31</f>
        <v>5000</v>
      </c>
      <c r="K85" s="54">
        <f>K31</f>
        <v>3317.675400000001</v>
      </c>
      <c r="L85" s="2">
        <f>F85*G85</f>
        <v>2.34</v>
      </c>
      <c r="M85" s="21">
        <f>M31</f>
        <v>1679.9845999999991</v>
      </c>
      <c r="N85" s="30">
        <f t="shared" ref="N85:N93" si="36">L85*E85</f>
        <v>30.302999999999997</v>
      </c>
      <c r="O85" s="137" t="s">
        <v>264</v>
      </c>
      <c r="P85">
        <v>7.2789043600000006E-2</v>
      </c>
      <c r="Q85">
        <f>G85*Q84</f>
        <v>0</v>
      </c>
      <c r="R85">
        <f>G85*R84</f>
        <v>0</v>
      </c>
      <c r="S85">
        <f>G85*S84</f>
        <v>0</v>
      </c>
      <c r="T85">
        <f>G85*T84</f>
        <v>0</v>
      </c>
      <c r="U85">
        <f>G85*U84</f>
        <v>0</v>
      </c>
      <c r="V85" s="209">
        <f t="shared" si="25"/>
        <v>0</v>
      </c>
      <c r="W85" s="89">
        <v>2</v>
      </c>
      <c r="X85" s="210">
        <f t="shared" si="35"/>
        <v>100</v>
      </c>
    </row>
    <row r="86" spans="1:24" ht="15.75" x14ac:dyDescent="0.25">
      <c r="A86" s="54" t="str">
        <f>A32</f>
        <v>DISPERSE DYES</v>
      </c>
      <c r="B86" s="25"/>
      <c r="C86" s="26"/>
      <c r="D86" s="2">
        <f>D32</f>
        <v>3204.1109999999999</v>
      </c>
      <c r="E86" s="5">
        <f>E32</f>
        <v>12.752800000000001</v>
      </c>
      <c r="F86" s="31">
        <f>D9</f>
        <v>0</v>
      </c>
      <c r="G86" s="29">
        <f>G32</f>
        <v>5.4000000000000003E-3</v>
      </c>
      <c r="H86" s="21" t="str">
        <f>H32</f>
        <v>LPAF-FS-61605</v>
      </c>
      <c r="I86" s="23">
        <f>I32</f>
        <v>45454</v>
      </c>
      <c r="J86" s="22">
        <f>J32</f>
        <v>4200</v>
      </c>
      <c r="K86" s="54">
        <f>K32</f>
        <v>2945.6135999999969</v>
      </c>
      <c r="L86" s="2">
        <f>F86*G86</f>
        <v>0</v>
      </c>
      <c r="M86" s="21">
        <f>M32</f>
        <v>1254.3864000000031</v>
      </c>
      <c r="N86" s="30">
        <f t="shared" si="36"/>
        <v>0</v>
      </c>
      <c r="O86" s="137" t="s">
        <v>265</v>
      </c>
      <c r="P86">
        <v>9.09890436E-2</v>
      </c>
      <c r="Q86">
        <f>G86*Q84</f>
        <v>0</v>
      </c>
      <c r="R86">
        <f>G86*R84</f>
        <v>0</v>
      </c>
      <c r="S86">
        <f>G86*S84</f>
        <v>0</v>
      </c>
      <c r="T86">
        <f>G86*T84</f>
        <v>0</v>
      </c>
      <c r="U86" s="89">
        <f>G86*U84</f>
        <v>0</v>
      </c>
      <c r="V86" s="209">
        <f t="shared" si="25"/>
        <v>0</v>
      </c>
      <c r="W86" s="89">
        <v>2</v>
      </c>
      <c r="X86" s="210">
        <f t="shared" si="35"/>
        <v>100</v>
      </c>
    </row>
    <row r="87" spans="1:24" ht="15.75" x14ac:dyDescent="0.25">
      <c r="A87" s="54" t="str">
        <f>A33</f>
        <v>NON WOVEN INTERLINING</v>
      </c>
      <c r="B87" s="25"/>
      <c r="C87" s="26"/>
      <c r="D87" s="2">
        <f>D33</f>
        <v>5603.92</v>
      </c>
      <c r="E87" s="5">
        <f>E33</f>
        <v>11.78</v>
      </c>
      <c r="F87" s="31"/>
      <c r="G87" s="29">
        <f>G33</f>
        <v>1.932E-2</v>
      </c>
      <c r="H87" s="21" t="str">
        <f>H33</f>
        <v>KAPS-FS-148577</v>
      </c>
      <c r="I87" s="23">
        <f>I33</f>
        <v>45464</v>
      </c>
      <c r="J87" s="22">
        <f>J33</f>
        <v>10770</v>
      </c>
      <c r="K87" s="54">
        <f>K33</f>
        <v>10411.942285714289</v>
      </c>
      <c r="L87" s="2">
        <f>F87*G87/0.98</f>
        <v>0</v>
      </c>
      <c r="M87" s="21">
        <f>M33</f>
        <v>358.05771428571097</v>
      </c>
      <c r="N87" s="30">
        <f t="shared" si="36"/>
        <v>0</v>
      </c>
      <c r="O87" s="137" t="s">
        <v>266</v>
      </c>
      <c r="P87">
        <v>0.11828904359999999</v>
      </c>
      <c r="Q87">
        <f>G87*Q84</f>
        <v>0</v>
      </c>
      <c r="R87">
        <f>G87*R84</f>
        <v>0</v>
      </c>
      <c r="S87">
        <f>G87*S84</f>
        <v>0</v>
      </c>
      <c r="T87">
        <f>G87*T84</f>
        <v>0</v>
      </c>
      <c r="U87" s="89">
        <f>G87*U84</f>
        <v>0</v>
      </c>
      <c r="V87" s="209">
        <f t="shared" si="25"/>
        <v>0</v>
      </c>
      <c r="W87" s="89">
        <v>2</v>
      </c>
      <c r="X87" s="210">
        <f t="shared" si="35"/>
        <v>100</v>
      </c>
    </row>
    <row r="88" spans="1:24" ht="15.75" x14ac:dyDescent="0.25">
      <c r="A88" s="54" t="str">
        <f>A34</f>
        <v>FINISHING AGENT</v>
      </c>
      <c r="B88" s="25"/>
      <c r="C88" s="26"/>
      <c r="D88" s="2">
        <f>D34</f>
        <v>3809.9189999999999</v>
      </c>
      <c r="E88" s="5">
        <f>E34</f>
        <v>6.8550000000000004</v>
      </c>
      <c r="F88" s="31">
        <f t="shared" ref="F88:F93" si="37">$E$81</f>
        <v>100</v>
      </c>
      <c r="G88" s="29">
        <f>G34</f>
        <v>8.9999999999999993E-3</v>
      </c>
      <c r="H88" s="21" t="str">
        <f>H34</f>
        <v>KAPW-FS-186202</v>
      </c>
      <c r="I88" s="23">
        <f>I34</f>
        <v>45447</v>
      </c>
      <c r="J88" s="22">
        <f>J34</f>
        <v>3600</v>
      </c>
      <c r="K88" s="54">
        <f>K34</f>
        <v>1221.2549999999997</v>
      </c>
      <c r="L88" s="2">
        <f>F88*G88</f>
        <v>0.89999999999999991</v>
      </c>
      <c r="M88" s="21">
        <f>M34</f>
        <v>2377.8450000000003</v>
      </c>
      <c r="N88" s="30">
        <f t="shared" si="36"/>
        <v>6.1695000000000002</v>
      </c>
      <c r="O88" s="137" t="s">
        <v>267</v>
      </c>
      <c r="P88">
        <v>0.1455890436</v>
      </c>
      <c r="Q88">
        <f>G88*Q84</f>
        <v>0</v>
      </c>
      <c r="R88">
        <f>G88*R84</f>
        <v>0</v>
      </c>
      <c r="S88">
        <f>G88*S84</f>
        <v>0</v>
      </c>
      <c r="T88">
        <f>G88*T84</f>
        <v>0</v>
      </c>
      <c r="U88" s="89">
        <f>G88*U84</f>
        <v>0</v>
      </c>
      <c r="V88" s="209">
        <f t="shared" si="25"/>
        <v>0</v>
      </c>
      <c r="W88" s="89">
        <v>2</v>
      </c>
      <c r="X88" s="210">
        <f t="shared" si="35"/>
        <v>100</v>
      </c>
    </row>
    <row r="89" spans="1:24" ht="15.75" x14ac:dyDescent="0.25">
      <c r="A89" s="145" t="str">
        <f>A35</f>
        <v>80% BCI COTTON 20% RECYCLE POLYESTER KNITTED FABRIC</v>
      </c>
      <c r="B89" s="146"/>
      <c r="C89" s="147"/>
      <c r="D89" s="148">
        <f>D35</f>
        <v>6006.9089999999997</v>
      </c>
      <c r="E89" s="149">
        <f>E35</f>
        <v>37.943899999999999</v>
      </c>
      <c r="F89" s="31">
        <f t="shared" si="37"/>
        <v>100</v>
      </c>
      <c r="G89" s="151">
        <f>G35</f>
        <v>0</v>
      </c>
      <c r="H89" s="152" t="str">
        <f>H35</f>
        <v>KAPS-FS-99599</v>
      </c>
      <c r="I89" s="153">
        <f>I35</f>
        <v>45355</v>
      </c>
      <c r="J89" s="154">
        <f>J35</f>
        <v>21709.3</v>
      </c>
      <c r="K89" s="155">
        <f>K35</f>
        <v>119.09720517882354</v>
      </c>
      <c r="L89" s="148">
        <f>F89*G89*P87/0.85</f>
        <v>0</v>
      </c>
      <c r="M89" s="156">
        <f>M35</f>
        <v>21590.202794821176</v>
      </c>
      <c r="N89" s="155">
        <f t="shared" si="36"/>
        <v>0</v>
      </c>
      <c r="O89" s="137" t="s">
        <v>268</v>
      </c>
      <c r="P89">
        <v>0.17288904359999999</v>
      </c>
      <c r="Q89">
        <f>G89*Q84*P90/0.85</f>
        <v>0</v>
      </c>
      <c r="R89">
        <f>G89*R84*P90/0.85</f>
        <v>0</v>
      </c>
      <c r="S89">
        <f>G89*S84*P90/0.85</f>
        <v>0</v>
      </c>
      <c r="T89">
        <f>G89*T84*P90/0.85</f>
        <v>0</v>
      </c>
      <c r="U89">
        <f>G89*U84*P90/0.85</f>
        <v>0</v>
      </c>
      <c r="V89" s="209">
        <f t="shared" si="25"/>
        <v>0</v>
      </c>
      <c r="W89" s="89">
        <v>2</v>
      </c>
      <c r="X89" s="210">
        <f t="shared" si="35"/>
        <v>100</v>
      </c>
    </row>
    <row r="90" spans="1:24" ht="15.75" x14ac:dyDescent="0.25">
      <c r="A90" s="145" t="str">
        <f>A36</f>
        <v xml:space="preserve">70% RECYCLED POLYESTER 30% COTTON </v>
      </c>
      <c r="B90" s="146"/>
      <c r="C90" s="147"/>
      <c r="D90" s="148">
        <f>D36</f>
        <v>6006.9089999999997</v>
      </c>
      <c r="E90" s="149">
        <f>E36</f>
        <v>15.461499999999999</v>
      </c>
      <c r="F90" s="31">
        <f t="shared" si="37"/>
        <v>100</v>
      </c>
      <c r="G90" s="151">
        <f>G36</f>
        <v>0</v>
      </c>
      <c r="H90" s="152" t="str">
        <f>H36</f>
        <v>LPAF-FS-14699</v>
      </c>
      <c r="I90" s="153">
        <f>I36</f>
        <v>45195</v>
      </c>
      <c r="J90" s="155">
        <f>J36</f>
        <v>2075.61</v>
      </c>
      <c r="K90" s="155">
        <f>K36</f>
        <v>0</v>
      </c>
      <c r="L90" s="148">
        <f>F90*G90*P87/0.85</f>
        <v>0</v>
      </c>
      <c r="M90" s="156">
        <f>M36</f>
        <v>2075.61</v>
      </c>
      <c r="N90" s="155">
        <f t="shared" si="36"/>
        <v>0</v>
      </c>
      <c r="O90" s="137" t="s">
        <v>269</v>
      </c>
      <c r="P90">
        <v>0.20018904359999998</v>
      </c>
      <c r="Q90">
        <f>G90*Q84*P91/0.85</f>
        <v>0</v>
      </c>
      <c r="R90">
        <f>G90*R84*P91/0.85</f>
        <v>0</v>
      </c>
      <c r="S90">
        <f>G90*S84*P91/0.85</f>
        <v>0</v>
      </c>
      <c r="T90">
        <f>G90*T84*P91/0.85</f>
        <v>0</v>
      </c>
      <c r="U90">
        <f>G90*U84*P91/0.85</f>
        <v>0</v>
      </c>
      <c r="V90" s="209">
        <f t="shared" si="25"/>
        <v>0</v>
      </c>
      <c r="W90" s="89">
        <v>2</v>
      </c>
      <c r="X90" s="210">
        <f t="shared" si="35"/>
        <v>100</v>
      </c>
    </row>
    <row r="91" spans="1:24" ht="15.75" x14ac:dyDescent="0.25">
      <c r="A91" s="145" t="str">
        <f>A37</f>
        <v>100% REC POLYESTER FABRIC</v>
      </c>
      <c r="B91" s="146"/>
      <c r="C91" s="147"/>
      <c r="D91" s="148">
        <f>D37</f>
        <v>6005.37</v>
      </c>
      <c r="E91" s="149">
        <f>E37</f>
        <v>6.85</v>
      </c>
      <c r="F91" s="31">
        <f t="shared" si="37"/>
        <v>100</v>
      </c>
      <c r="G91" s="151">
        <f>G37</f>
        <v>0</v>
      </c>
      <c r="H91" s="152" t="str">
        <f>H37</f>
        <v>KAPW-FS-59914</v>
      </c>
      <c r="I91" s="153">
        <f>I37</f>
        <v>45224</v>
      </c>
      <c r="J91" s="157">
        <f>J37</f>
        <v>9255.7000000000007</v>
      </c>
      <c r="K91" s="155">
        <f>K37</f>
        <v>448.55877277976469</v>
      </c>
      <c r="L91" s="148">
        <f>F91*G91*P87/0.85</f>
        <v>0</v>
      </c>
      <c r="M91" s="156">
        <f>M37</f>
        <v>8807.141227220236</v>
      </c>
      <c r="N91" s="155">
        <f t="shared" ref="N91" si="38">L91*E91</f>
        <v>0</v>
      </c>
      <c r="O91" s="137" t="s">
        <v>270</v>
      </c>
      <c r="P91">
        <v>0.2274890436</v>
      </c>
      <c r="Q91">
        <f>G91*Q84*P91/0.85</f>
        <v>0</v>
      </c>
      <c r="R91">
        <f>G91*R84*P90/0.85</f>
        <v>0</v>
      </c>
      <c r="S91">
        <f>G91*S84*P90/0.85</f>
        <v>0</v>
      </c>
      <c r="T91">
        <f>G91*T84*P90/0.85</f>
        <v>0</v>
      </c>
      <c r="U91">
        <f>G91*U84*P90/0.85</f>
        <v>0</v>
      </c>
      <c r="V91" s="209">
        <f t="shared" si="25"/>
        <v>0</v>
      </c>
      <c r="W91" s="89">
        <v>2</v>
      </c>
      <c r="X91" s="210">
        <f t="shared" si="35"/>
        <v>100</v>
      </c>
    </row>
    <row r="92" spans="1:24" ht="15.75" x14ac:dyDescent="0.25">
      <c r="A92" s="145" t="str">
        <f>A38</f>
        <v>100% COTTON YARN</v>
      </c>
      <c r="B92" s="146"/>
      <c r="C92" s="147"/>
      <c r="D92" s="148">
        <f>D38</f>
        <v>5205.24</v>
      </c>
      <c r="E92" s="149">
        <f>E38</f>
        <v>3.1</v>
      </c>
      <c r="F92" s="31">
        <f t="shared" si="37"/>
        <v>100</v>
      </c>
      <c r="G92" s="151">
        <v>1</v>
      </c>
      <c r="H92" s="152" t="str">
        <f>H38</f>
        <v>KAPS-FS-97672</v>
      </c>
      <c r="I92" s="153">
        <f>I38</f>
        <v>45349</v>
      </c>
      <c r="J92" s="154">
        <f>J38</f>
        <v>22290</v>
      </c>
      <c r="K92" s="155">
        <f>K38</f>
        <v>8167.8864601209007</v>
      </c>
      <c r="L92" s="148">
        <f>F92*G92*P89/0.83</f>
        <v>20.83000525301205</v>
      </c>
      <c r="M92" s="156">
        <f>M38</f>
        <v>14101.283534626087</v>
      </c>
      <c r="N92" s="155">
        <f t="shared" si="36"/>
        <v>64.573016284337356</v>
      </c>
      <c r="O92" s="140" t="s">
        <v>1312</v>
      </c>
      <c r="P92" s="140"/>
      <c r="Q92" s="191">
        <v>0</v>
      </c>
      <c r="R92" s="191">
        <v>0</v>
      </c>
      <c r="S92" s="191">
        <v>0</v>
      </c>
      <c r="T92" s="192">
        <v>0</v>
      </c>
      <c r="U92" s="192">
        <v>0</v>
      </c>
      <c r="V92" s="209">
        <f t="shared" si="25"/>
        <v>0</v>
      </c>
      <c r="W92" s="89">
        <v>2</v>
      </c>
      <c r="X92" s="210">
        <f t="shared" si="35"/>
        <v>100</v>
      </c>
    </row>
    <row r="93" spans="1:24" ht="15.75" x14ac:dyDescent="0.25">
      <c r="A93" s="145" t="str">
        <f>A39</f>
        <v>POLYESTER YARN</v>
      </c>
      <c r="B93" s="146"/>
      <c r="C93" s="147"/>
      <c r="D93" s="148">
        <f>D39</f>
        <v>5402.33</v>
      </c>
      <c r="E93" s="149">
        <f>E39</f>
        <v>1.69</v>
      </c>
      <c r="F93" s="31">
        <f t="shared" si="37"/>
        <v>100</v>
      </c>
      <c r="G93" s="151">
        <v>0</v>
      </c>
      <c r="H93" s="152" t="str">
        <f>H39</f>
        <v>KAPS-FS-73118</v>
      </c>
      <c r="I93" s="153">
        <f>I39</f>
        <v>45296</v>
      </c>
      <c r="J93" s="154">
        <f>J39</f>
        <v>72060</v>
      </c>
      <c r="K93" s="155">
        <f>K39</f>
        <v>56307.923458516132</v>
      </c>
      <c r="L93" s="148">
        <f>F93*G93*P88/0.83</f>
        <v>0</v>
      </c>
      <c r="M93" s="156">
        <f>M39</f>
        <v>15752.076541483868</v>
      </c>
      <c r="N93" s="155">
        <f t="shared" si="36"/>
        <v>0</v>
      </c>
      <c r="O93" s="140" t="s">
        <v>1313</v>
      </c>
      <c r="P93" s="140"/>
      <c r="Q93" s="191">
        <v>0</v>
      </c>
      <c r="R93" s="191">
        <v>0</v>
      </c>
      <c r="S93" s="191">
        <v>0</v>
      </c>
      <c r="T93" s="192">
        <v>0</v>
      </c>
      <c r="U93" s="192">
        <v>0</v>
      </c>
      <c r="V93" s="209">
        <f t="shared" si="25"/>
        <v>0</v>
      </c>
      <c r="W93" s="89">
        <v>2</v>
      </c>
      <c r="X93" s="210">
        <f t="shared" si="35"/>
        <v>100</v>
      </c>
    </row>
    <row r="94" spans="1:24" ht="15.75" x14ac:dyDescent="0.25">
      <c r="A94" s="145"/>
      <c r="B94" s="146"/>
      <c r="C94" s="146"/>
      <c r="D94" s="180"/>
      <c r="E94" s="181"/>
      <c r="F94" s="190"/>
      <c r="G94" s="183"/>
      <c r="H94" s="184"/>
      <c r="I94" s="185"/>
      <c r="J94" s="186"/>
      <c r="K94" s="187"/>
      <c r="L94" s="180"/>
      <c r="M94" s="188"/>
      <c r="N94" s="189"/>
      <c r="O94" s="175" t="s">
        <v>1306</v>
      </c>
      <c r="P94" s="94"/>
      <c r="Q94" s="94">
        <f>Q84*Q92*P90/0.83</f>
        <v>0</v>
      </c>
      <c r="R94" s="94">
        <f>R84*R92*P90/0.83</f>
        <v>0</v>
      </c>
      <c r="S94" s="94">
        <f>S84*S92*P90/0.83</f>
        <v>0</v>
      </c>
      <c r="T94" s="94">
        <f>T84*T92*P90/0.83</f>
        <v>0</v>
      </c>
      <c r="U94" s="94">
        <f>U84*U92*P90/0.83</f>
        <v>0</v>
      </c>
      <c r="V94" s="209">
        <f t="shared" si="25"/>
        <v>0</v>
      </c>
      <c r="W94" s="89">
        <v>2</v>
      </c>
      <c r="X94" s="210">
        <f t="shared" si="35"/>
        <v>100</v>
      </c>
    </row>
    <row r="95" spans="1:24" s="94" customFormat="1" ht="15.75" x14ac:dyDescent="0.25">
      <c r="A95" s="229" t="str">
        <f>A41</f>
        <v>CONSUMPTION OF LOCAL PURCHASED  RAW MATERIAL</v>
      </c>
      <c r="B95" s="230"/>
      <c r="C95" s="230"/>
      <c r="D95" s="230">
        <f>D41</f>
        <v>0</v>
      </c>
      <c r="E95" s="230">
        <f>E41</f>
        <v>0</v>
      </c>
      <c r="F95" s="230">
        <f>E$81</f>
        <v>100</v>
      </c>
      <c r="G95" s="230">
        <f>G41</f>
        <v>0</v>
      </c>
      <c r="H95" s="230">
        <f>H41</f>
        <v>0</v>
      </c>
      <c r="I95" s="230">
        <f>I41</f>
        <v>0</v>
      </c>
      <c r="J95" s="230">
        <f>J41</f>
        <v>0</v>
      </c>
      <c r="K95" s="230" t="str">
        <f>K41</f>
        <v>-</v>
      </c>
      <c r="L95" s="230">
        <f t="shared" ref="L95:L98" si="39">F95*G95</f>
        <v>0</v>
      </c>
      <c r="M95" s="230">
        <f>M41</f>
        <v>0</v>
      </c>
      <c r="N95" s="231">
        <f t="shared" ref="N95:N98" si="40">L95*E95</f>
        <v>0</v>
      </c>
      <c r="O95" s="140" t="s">
        <v>1307</v>
      </c>
      <c r="P95" s="89"/>
      <c r="Q95" s="94">
        <f>Q84*Q93*P90/0.83</f>
        <v>0</v>
      </c>
      <c r="R95" s="94">
        <f>R84*R93*P90/0.83</f>
        <v>0</v>
      </c>
      <c r="S95" s="94">
        <f>S84*S93*P90/0.83</f>
        <v>0</v>
      </c>
      <c r="T95" s="94">
        <f>T84*T93*P90/0.83</f>
        <v>0</v>
      </c>
      <c r="U95" s="94">
        <f>U84*U93*P90/0.83</f>
        <v>0</v>
      </c>
      <c r="V95" s="209">
        <f t="shared" si="25"/>
        <v>0</v>
      </c>
      <c r="W95" s="89">
        <v>2</v>
      </c>
      <c r="X95" s="210">
        <f t="shared" si="35"/>
        <v>100</v>
      </c>
    </row>
    <row r="96" spans="1:24" ht="15.75" x14ac:dyDescent="0.25">
      <c r="A96" s="54" t="str">
        <f>A42</f>
        <v>Labels</v>
      </c>
      <c r="B96" s="25"/>
      <c r="C96" s="26"/>
      <c r="D96" s="2">
        <f>D42</f>
        <v>4821.1040000000003</v>
      </c>
      <c r="E96" s="5">
        <f>E42</f>
        <v>11.306593684210526</v>
      </c>
      <c r="F96" s="31">
        <f t="shared" ref="F96:F98" si="41">$E$81</f>
        <v>100</v>
      </c>
      <c r="G96" s="29">
        <f>G42</f>
        <v>5.9999999999999995E-5</v>
      </c>
      <c r="H96" s="21" t="str">
        <f>H42</f>
        <v>KPPE-PF-224968-18-04-2024</v>
      </c>
      <c r="I96" s="23">
        <f>I42</f>
        <v>45400</v>
      </c>
      <c r="J96" s="22">
        <f>J42</f>
        <v>2366.46</v>
      </c>
      <c r="K96" s="54">
        <f>K42</f>
        <v>49.803780000000053</v>
      </c>
      <c r="L96" s="2">
        <f t="shared" si="39"/>
        <v>5.9999999999999993E-3</v>
      </c>
      <c r="M96" s="21">
        <f>M42</f>
        <v>2316.65022</v>
      </c>
      <c r="N96" s="30">
        <f t="shared" si="40"/>
        <v>6.7839562105263151E-2</v>
      </c>
      <c r="Q96">
        <f>G96*Q84</f>
        <v>0</v>
      </c>
      <c r="R96">
        <f>G96*R84</f>
        <v>0</v>
      </c>
      <c r="S96">
        <f>G96*S84</f>
        <v>0</v>
      </c>
      <c r="T96">
        <f>G96*T84</f>
        <v>0</v>
      </c>
      <c r="U96">
        <f>G96*U84</f>
        <v>0</v>
      </c>
      <c r="V96" s="209">
        <f t="shared" si="25"/>
        <v>0</v>
      </c>
      <c r="W96" s="89">
        <v>2</v>
      </c>
      <c r="X96" s="210">
        <f t="shared" si="35"/>
        <v>100</v>
      </c>
    </row>
    <row r="97" spans="1:24" ht="15.75" x14ac:dyDescent="0.25">
      <c r="A97" s="54" t="str">
        <f>A43</f>
        <v>Earth Colour</v>
      </c>
      <c r="B97" s="25"/>
      <c r="C97" s="26"/>
      <c r="D97" s="2">
        <f>D43</f>
        <v>3204.2</v>
      </c>
      <c r="E97" s="5">
        <f>E43</f>
        <v>1.3859649122807018</v>
      </c>
      <c r="F97" s="31"/>
      <c r="G97" s="29">
        <f>G43</f>
        <v>3.3299999999999996E-2</v>
      </c>
      <c r="H97" s="21" t="str">
        <f>H43</f>
        <v>HCSE-PF-1739-16-04-2024</v>
      </c>
      <c r="I97" s="23">
        <f>I43</f>
        <v>45398</v>
      </c>
      <c r="J97" s="22">
        <f>J43</f>
        <v>50</v>
      </c>
      <c r="K97" s="54">
        <f>K43</f>
        <v>208.29149999999998</v>
      </c>
      <c r="L97" s="2">
        <f t="shared" ref="L97" si="42">F97*G97</f>
        <v>0</v>
      </c>
      <c r="M97" s="21">
        <f>M43</f>
        <v>-158.29149999999998</v>
      </c>
      <c r="N97" s="30">
        <f t="shared" ref="N97" si="43">L97*E97</f>
        <v>0</v>
      </c>
      <c r="O97" s="175"/>
      <c r="P97" s="89"/>
      <c r="Q97">
        <f>G97*Q84</f>
        <v>0</v>
      </c>
      <c r="R97">
        <f>G97*R84</f>
        <v>0</v>
      </c>
      <c r="S97">
        <f>G97*S84</f>
        <v>0</v>
      </c>
      <c r="T97">
        <f>G97*T84</f>
        <v>0</v>
      </c>
      <c r="U97">
        <f>G97*U84</f>
        <v>0</v>
      </c>
      <c r="V97" s="209">
        <f t="shared" si="25"/>
        <v>0</v>
      </c>
      <c r="W97" s="89">
        <v>2</v>
      </c>
      <c r="X97" s="210">
        <f t="shared" si="35"/>
        <v>100</v>
      </c>
    </row>
    <row r="98" spans="1:24" ht="16.5" thickBot="1" x14ac:dyDescent="0.3">
      <c r="A98" s="132" t="str">
        <f>A44</f>
        <v>Sarabid MIP</v>
      </c>
      <c r="B98" s="25"/>
      <c r="C98" s="26"/>
      <c r="D98" s="2">
        <f>D44</f>
        <v>3824.9998999999998</v>
      </c>
      <c r="E98" s="5">
        <f>E44</f>
        <v>1.3859649122807018</v>
      </c>
      <c r="F98" s="31">
        <f t="shared" si="41"/>
        <v>100</v>
      </c>
      <c r="G98" s="29">
        <f>G44</f>
        <v>8.9999999999999993E-3</v>
      </c>
      <c r="H98" s="21" t="str">
        <f>H44</f>
        <v>06122023-A-023564</v>
      </c>
      <c r="I98" s="23">
        <f>I44</f>
        <v>45149</v>
      </c>
      <c r="J98" s="22">
        <f>J44</f>
        <v>1000</v>
      </c>
      <c r="K98" s="54">
        <f>K44</f>
        <v>477.02699999999965</v>
      </c>
      <c r="L98" s="2">
        <f t="shared" si="39"/>
        <v>0.89999999999999991</v>
      </c>
      <c r="M98" s="21">
        <f>M44</f>
        <v>522.07300000000043</v>
      </c>
      <c r="N98" s="30">
        <f t="shared" si="40"/>
        <v>1.2473684210526315</v>
      </c>
      <c r="O98" s="178"/>
      <c r="P98" s="89"/>
      <c r="Q98">
        <f>G98*Q84</f>
        <v>0</v>
      </c>
      <c r="R98">
        <f>G98*R84</f>
        <v>0</v>
      </c>
      <c r="S98">
        <f>G98*S84</f>
        <v>0</v>
      </c>
      <c r="T98">
        <f>G98*T84</f>
        <v>0</v>
      </c>
      <c r="U98">
        <f>G98*U84</f>
        <v>0</v>
      </c>
      <c r="V98" s="209">
        <f t="shared" si="25"/>
        <v>0</v>
      </c>
      <c r="W98" s="89">
        <v>2</v>
      </c>
      <c r="X98" s="210">
        <f t="shared" si="35"/>
        <v>100</v>
      </c>
    </row>
    <row r="99" spans="1:24" ht="23.25" thickBot="1" x14ac:dyDescent="0.35">
      <c r="A99" s="133">
        <v>3</v>
      </c>
      <c r="O99" s="140"/>
      <c r="V99"/>
      <c r="W99" s="89">
        <v>3</v>
      </c>
      <c r="X99" s="210">
        <f>$E$101</f>
        <v>0</v>
      </c>
    </row>
    <row r="100" spans="1:24" ht="19.5" thickBot="1" x14ac:dyDescent="0.3">
      <c r="A100" s="232" t="s">
        <v>19</v>
      </c>
      <c r="B100" s="233"/>
      <c r="C100" s="232" t="s">
        <v>20</v>
      </c>
      <c r="D100" s="233"/>
      <c r="E100" s="232" t="s">
        <v>77</v>
      </c>
      <c r="F100" s="233"/>
      <c r="G100" s="232" t="s">
        <v>64</v>
      </c>
      <c r="H100" s="233"/>
      <c r="I100" s="242" t="s">
        <v>171</v>
      </c>
      <c r="J100" s="243"/>
      <c r="K100" s="256" t="s">
        <v>169</v>
      </c>
      <c r="L100" s="257"/>
      <c r="M100" s="258" t="s">
        <v>170</v>
      </c>
      <c r="N100" s="259"/>
      <c r="O100" s="140"/>
      <c r="V100"/>
      <c r="W100" s="89">
        <v>3</v>
      </c>
      <c r="X100" s="210">
        <f t="shared" ref="X100:X118" si="44">$E$101</f>
        <v>0</v>
      </c>
    </row>
    <row r="101" spans="1:24" ht="18.600000000000001" customHeight="1" thickBot="1" x14ac:dyDescent="0.3">
      <c r="A101" s="254" t="s">
        <v>39</v>
      </c>
      <c r="B101" s="255"/>
      <c r="C101" s="254" t="s">
        <v>24</v>
      </c>
      <c r="D101" s="255"/>
      <c r="E101" s="238">
        <f>E11</f>
        <v>0</v>
      </c>
      <c r="F101" s="239"/>
      <c r="G101" s="240">
        <f>E12</f>
        <v>0</v>
      </c>
      <c r="H101" s="241"/>
      <c r="I101" s="240" t="e">
        <f>E13</f>
        <v>#DIV/0!</v>
      </c>
      <c r="J101" s="241"/>
      <c r="K101" s="247" t="s">
        <v>60</v>
      </c>
      <c r="L101" s="249"/>
      <c r="M101" s="264" t="s">
        <v>214</v>
      </c>
      <c r="N101" s="265"/>
      <c r="O101" s="140"/>
      <c r="V101"/>
      <c r="W101" s="89">
        <v>3</v>
      </c>
      <c r="X101" s="210">
        <f t="shared" si="44"/>
        <v>0</v>
      </c>
    </row>
    <row r="102" spans="1:24" ht="19.5" thickBot="1" x14ac:dyDescent="0.35">
      <c r="A102" s="9" t="s">
        <v>15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40"/>
      <c r="V102"/>
      <c r="W102" s="89">
        <v>3</v>
      </c>
      <c r="X102" s="210">
        <f t="shared" si="44"/>
        <v>0</v>
      </c>
    </row>
    <row r="103" spans="1:24" ht="30.75" thickBot="1" x14ac:dyDescent="0.3">
      <c r="A103" s="44" t="s">
        <v>8</v>
      </c>
      <c r="B103" s="45"/>
      <c r="C103" s="46"/>
      <c r="D103" s="8" t="s">
        <v>2</v>
      </c>
      <c r="E103" s="8" t="s">
        <v>7</v>
      </c>
      <c r="F103" s="8" t="s">
        <v>13</v>
      </c>
      <c r="G103" s="8" t="s">
        <v>14</v>
      </c>
      <c r="H103" s="8" t="s">
        <v>1</v>
      </c>
      <c r="I103" s="8" t="s">
        <v>0</v>
      </c>
      <c r="J103" s="8" t="s">
        <v>3</v>
      </c>
      <c r="K103" s="8" t="s">
        <v>9</v>
      </c>
      <c r="L103" s="18" t="s">
        <v>66</v>
      </c>
      <c r="M103" s="39" t="s">
        <v>4</v>
      </c>
      <c r="N103" s="8" t="s">
        <v>167</v>
      </c>
      <c r="O103" s="138" t="s">
        <v>256</v>
      </c>
      <c r="Q103" s="138" t="s">
        <v>1304</v>
      </c>
      <c r="R103" s="138" t="s">
        <v>1304</v>
      </c>
      <c r="S103" s="138" t="s">
        <v>1304</v>
      </c>
      <c r="T103" s="174" t="s">
        <v>1304</v>
      </c>
      <c r="U103" s="138" t="s">
        <v>1305</v>
      </c>
      <c r="V103" s="208" t="s">
        <v>1334</v>
      </c>
      <c r="W103" s="89">
        <v>3</v>
      </c>
      <c r="X103" s="210">
        <f t="shared" si="44"/>
        <v>0</v>
      </c>
    </row>
    <row r="104" spans="1:24" s="94" customFormat="1" ht="15.75" x14ac:dyDescent="0.25">
      <c r="A104" s="229" t="str">
        <f>A30</f>
        <v>CONSUMPTION OF IMPORTED RAW MATERIAL</v>
      </c>
      <c r="B104" s="230"/>
      <c r="C104" s="230"/>
      <c r="D104" s="230"/>
      <c r="E104" s="230"/>
      <c r="F104" s="230"/>
      <c r="G104" s="230"/>
      <c r="H104" s="230"/>
      <c r="I104" s="230"/>
      <c r="J104" s="230"/>
      <c r="K104" s="230"/>
      <c r="L104" s="230"/>
      <c r="M104" s="230"/>
      <c r="N104" s="231"/>
      <c r="O104" s="40"/>
      <c r="P104"/>
      <c r="Q104" s="176"/>
      <c r="R104" s="176"/>
      <c r="S104" s="176"/>
      <c r="T104" s="177"/>
      <c r="U104" s="177"/>
      <c r="V104" s="209">
        <f>Q104+R104+S104+T104+U104</f>
        <v>0</v>
      </c>
      <c r="W104" s="89">
        <v>3</v>
      </c>
      <c r="X104" s="210">
        <f t="shared" si="44"/>
        <v>0</v>
      </c>
    </row>
    <row r="105" spans="1:24" ht="15.75" x14ac:dyDescent="0.25">
      <c r="A105" s="54" t="str">
        <f>A31</f>
        <v>REACTIVE DYES</v>
      </c>
      <c r="B105" s="25"/>
      <c r="C105" s="26"/>
      <c r="D105" s="2">
        <f>D31</f>
        <v>3204.16</v>
      </c>
      <c r="E105" s="5">
        <f>E31</f>
        <v>12.95</v>
      </c>
      <c r="F105" s="31">
        <f>E8</f>
        <v>0</v>
      </c>
      <c r="G105" s="29">
        <f>G31</f>
        <v>2.3400000000000001E-2</v>
      </c>
      <c r="H105" s="21" t="str">
        <f>H31</f>
        <v>LPAF-FS-61597</v>
      </c>
      <c r="I105" s="23">
        <f>I31</f>
        <v>45454</v>
      </c>
      <c r="J105" s="22">
        <f>J31</f>
        <v>5000</v>
      </c>
      <c r="K105" s="3">
        <f>K31</f>
        <v>3317.675400000001</v>
      </c>
      <c r="L105" s="2">
        <f t="shared" ref="L105:L106" si="45">F105*G105</f>
        <v>0</v>
      </c>
      <c r="M105" s="21">
        <f>M31</f>
        <v>1679.9845999999991</v>
      </c>
      <c r="N105" s="30">
        <f t="shared" ref="N105:N113" si="46">L105*E105</f>
        <v>0</v>
      </c>
      <c r="O105" s="139" t="s">
        <v>265</v>
      </c>
      <c r="P105">
        <v>9.09890436E-2</v>
      </c>
      <c r="Q105">
        <f>G105*Q104</f>
        <v>0</v>
      </c>
      <c r="R105">
        <f>G105*R104</f>
        <v>0</v>
      </c>
      <c r="S105">
        <f>G105*S104</f>
        <v>0</v>
      </c>
      <c r="T105">
        <f>G105*T104</f>
        <v>0</v>
      </c>
      <c r="U105">
        <f>G105*U104</f>
        <v>0</v>
      </c>
      <c r="V105" s="209">
        <f t="shared" si="25"/>
        <v>0</v>
      </c>
      <c r="W105" s="89">
        <v>3</v>
      </c>
      <c r="X105" s="210">
        <f t="shared" si="44"/>
        <v>0</v>
      </c>
    </row>
    <row r="106" spans="1:24" ht="15.75" x14ac:dyDescent="0.25">
      <c r="A106" s="54" t="str">
        <f>A32</f>
        <v>DISPERSE DYES</v>
      </c>
      <c r="B106" s="25"/>
      <c r="C106" s="26"/>
      <c r="D106" s="2">
        <f>D32</f>
        <v>3204.1109999999999</v>
      </c>
      <c r="E106" s="5">
        <f>E32</f>
        <v>12.752800000000001</v>
      </c>
      <c r="F106" s="31">
        <f>E9</f>
        <v>0</v>
      </c>
      <c r="G106" s="29">
        <f>G32</f>
        <v>5.4000000000000003E-3</v>
      </c>
      <c r="H106" s="21" t="str">
        <f>H32</f>
        <v>LPAF-FS-61605</v>
      </c>
      <c r="I106" s="23">
        <f>I32</f>
        <v>45454</v>
      </c>
      <c r="J106" s="22">
        <f>J32</f>
        <v>4200</v>
      </c>
      <c r="K106" s="54">
        <f>K32</f>
        <v>2945.6135999999969</v>
      </c>
      <c r="L106" s="2">
        <f t="shared" si="45"/>
        <v>0</v>
      </c>
      <c r="M106" s="21">
        <f>M32</f>
        <v>1254.3864000000031</v>
      </c>
      <c r="N106" s="30">
        <f t="shared" si="46"/>
        <v>0</v>
      </c>
      <c r="O106" s="139" t="s">
        <v>277</v>
      </c>
      <c r="P106">
        <v>0.18198904360000001</v>
      </c>
      <c r="Q106">
        <f>G106*Q104</f>
        <v>0</v>
      </c>
      <c r="R106">
        <f>G106*R104</f>
        <v>0</v>
      </c>
      <c r="S106">
        <f>G106*S104</f>
        <v>0</v>
      </c>
      <c r="T106">
        <f>G106*T104</f>
        <v>0</v>
      </c>
      <c r="U106" s="89">
        <f>G106*U104</f>
        <v>0</v>
      </c>
      <c r="V106" s="209">
        <f t="shared" si="25"/>
        <v>0</v>
      </c>
      <c r="W106" s="89">
        <v>3</v>
      </c>
      <c r="X106" s="210">
        <f t="shared" si="44"/>
        <v>0</v>
      </c>
    </row>
    <row r="107" spans="1:24" ht="15.75" x14ac:dyDescent="0.25">
      <c r="A107" s="54" t="str">
        <f>A33</f>
        <v>NON WOVEN INTERLINING</v>
      </c>
      <c r="B107" s="25"/>
      <c r="C107" s="26"/>
      <c r="D107" s="2">
        <f>D33</f>
        <v>5603.92</v>
      </c>
      <c r="E107" s="5">
        <f>E33</f>
        <v>11.78</v>
      </c>
      <c r="F107" s="31">
        <f>$E$101</f>
        <v>0</v>
      </c>
      <c r="G107" s="29">
        <f>G33</f>
        <v>1.932E-2</v>
      </c>
      <c r="H107" s="21" t="str">
        <f>H33</f>
        <v>KAPS-FS-148577</v>
      </c>
      <c r="I107" s="23">
        <f>I33</f>
        <v>45464</v>
      </c>
      <c r="J107" s="22">
        <f>J33</f>
        <v>10770</v>
      </c>
      <c r="K107" s="54">
        <f>K33</f>
        <v>10411.942285714289</v>
      </c>
      <c r="L107" s="2">
        <f>F107*G107/0.98</f>
        <v>0</v>
      </c>
      <c r="M107" s="21">
        <f>M33</f>
        <v>358.05771428571097</v>
      </c>
      <c r="N107" s="30">
        <f t="shared" si="46"/>
        <v>0</v>
      </c>
      <c r="O107" s="139" t="s">
        <v>272</v>
      </c>
      <c r="P107">
        <v>0.27298904359999998</v>
      </c>
      <c r="Q107">
        <f>G107*Q104</f>
        <v>0</v>
      </c>
      <c r="R107">
        <f>G107*R104</f>
        <v>0</v>
      </c>
      <c r="S107">
        <f>G107*S104</f>
        <v>0</v>
      </c>
      <c r="T107">
        <f>G107*T104</f>
        <v>0</v>
      </c>
      <c r="U107" s="89">
        <f>G107*U104</f>
        <v>0</v>
      </c>
      <c r="V107" s="209">
        <f t="shared" si="25"/>
        <v>0</v>
      </c>
      <c r="W107" s="89">
        <v>3</v>
      </c>
      <c r="X107" s="210">
        <f t="shared" si="44"/>
        <v>0</v>
      </c>
    </row>
    <row r="108" spans="1:24" ht="15.75" x14ac:dyDescent="0.25">
      <c r="A108" s="54" t="str">
        <f>A34</f>
        <v>FINISHING AGENT</v>
      </c>
      <c r="B108" s="25"/>
      <c r="C108" s="26"/>
      <c r="D108" s="2">
        <f>D34</f>
        <v>3809.9189999999999</v>
      </c>
      <c r="E108" s="5">
        <f>E34</f>
        <v>6.8550000000000004</v>
      </c>
      <c r="F108" s="31">
        <f>$E$101</f>
        <v>0</v>
      </c>
      <c r="G108" s="29">
        <f>G34</f>
        <v>8.9999999999999993E-3</v>
      </c>
      <c r="H108" s="21" t="str">
        <f>H34</f>
        <v>KAPW-FS-186202</v>
      </c>
      <c r="I108" s="23">
        <f>I34</f>
        <v>45447</v>
      </c>
      <c r="J108" s="22">
        <f>J34</f>
        <v>3600</v>
      </c>
      <c r="K108" s="54">
        <f>K34</f>
        <v>1221.2549999999997</v>
      </c>
      <c r="L108" s="2">
        <f>F108*G108</f>
        <v>0</v>
      </c>
      <c r="M108" s="21">
        <f>M34</f>
        <v>2377.8450000000003</v>
      </c>
      <c r="N108" s="30">
        <f t="shared" si="46"/>
        <v>0</v>
      </c>
      <c r="O108" s="139" t="s">
        <v>273</v>
      </c>
      <c r="P108">
        <v>0.36398904360000001</v>
      </c>
      <c r="Q108">
        <f>G108*Q104</f>
        <v>0</v>
      </c>
      <c r="R108">
        <f>G108*R104</f>
        <v>0</v>
      </c>
      <c r="S108">
        <f>G108*S104</f>
        <v>0</v>
      </c>
      <c r="T108">
        <f>G108*T104</f>
        <v>0</v>
      </c>
      <c r="U108" s="89">
        <f>G108*U104</f>
        <v>0</v>
      </c>
      <c r="V108" s="209">
        <f t="shared" si="25"/>
        <v>0</v>
      </c>
      <c r="W108" s="89">
        <v>3</v>
      </c>
      <c r="X108" s="210">
        <f t="shared" si="44"/>
        <v>0</v>
      </c>
    </row>
    <row r="109" spans="1:24" ht="15.75" x14ac:dyDescent="0.25">
      <c r="A109" s="145" t="str">
        <f>A35</f>
        <v>80% BCI COTTON 20% RECYCLE POLYESTER KNITTED FABRIC</v>
      </c>
      <c r="B109" s="146"/>
      <c r="C109" s="147"/>
      <c r="D109" s="148">
        <f>D35</f>
        <v>6006.9089999999997</v>
      </c>
      <c r="E109" s="149">
        <f>E35</f>
        <v>37.943899999999999</v>
      </c>
      <c r="F109" s="31">
        <f>$E$101</f>
        <v>0</v>
      </c>
      <c r="G109" s="151">
        <f>G35</f>
        <v>0</v>
      </c>
      <c r="H109" s="152" t="str">
        <f>H35</f>
        <v>KAPS-FS-99599</v>
      </c>
      <c r="I109" s="153">
        <f>I35</f>
        <v>45355</v>
      </c>
      <c r="J109" s="154">
        <f>J35</f>
        <v>21709.3</v>
      </c>
      <c r="K109" s="155">
        <f>K35</f>
        <v>119.09720517882354</v>
      </c>
      <c r="L109" s="148">
        <f>F109*G109*P111/0.85</f>
        <v>0</v>
      </c>
      <c r="M109" s="156">
        <f>M35</f>
        <v>21590.202794821176</v>
      </c>
      <c r="N109" s="155">
        <f t="shared" si="46"/>
        <v>0</v>
      </c>
      <c r="O109" s="139" t="s">
        <v>274</v>
      </c>
      <c r="P109">
        <v>0.45498904359999998</v>
      </c>
      <c r="Q109">
        <f>G109*Q104*P110/0.85</f>
        <v>0</v>
      </c>
      <c r="R109">
        <f>G109*R104*P110/0.85</f>
        <v>0</v>
      </c>
      <c r="S109">
        <f>G109*S104*P110/0.85</f>
        <v>0</v>
      </c>
      <c r="T109">
        <f>G109*T104*P110/0.85</f>
        <v>0</v>
      </c>
      <c r="U109">
        <f>G109*U104*P110/0.85</f>
        <v>0</v>
      </c>
      <c r="V109" s="209">
        <f t="shared" si="25"/>
        <v>0</v>
      </c>
      <c r="W109" s="89">
        <v>3</v>
      </c>
      <c r="X109" s="210">
        <f t="shared" si="44"/>
        <v>0</v>
      </c>
    </row>
    <row r="110" spans="1:24" ht="15.75" x14ac:dyDescent="0.25">
      <c r="A110" s="145" t="str">
        <f>A36</f>
        <v xml:space="preserve">70% RECYCLED POLYESTER 30% COTTON </v>
      </c>
      <c r="B110" s="146"/>
      <c r="C110" s="147"/>
      <c r="D110" s="148">
        <f>D36</f>
        <v>6006.9089999999997</v>
      </c>
      <c r="E110" s="149">
        <f>E36</f>
        <v>15.461499999999999</v>
      </c>
      <c r="F110" s="31">
        <f t="shared" ref="F110:F113" si="47">$E$101</f>
        <v>0</v>
      </c>
      <c r="G110" s="151">
        <f>G36</f>
        <v>0</v>
      </c>
      <c r="H110" s="152" t="str">
        <f>H36</f>
        <v>LPAF-FS-14699</v>
      </c>
      <c r="I110" s="153">
        <f>I36</f>
        <v>45195</v>
      </c>
      <c r="J110" s="155">
        <f>J36</f>
        <v>2075.61</v>
      </c>
      <c r="K110" s="155">
        <f>K36</f>
        <v>0</v>
      </c>
      <c r="L110" s="148">
        <f>F110*G110*P111/0.85</f>
        <v>0</v>
      </c>
      <c r="M110" s="156">
        <f>M36</f>
        <v>2075.61</v>
      </c>
      <c r="N110" s="155">
        <f t="shared" si="46"/>
        <v>0</v>
      </c>
      <c r="O110" s="139" t="s">
        <v>275</v>
      </c>
      <c r="P110">
        <v>0.54598904360000011</v>
      </c>
      <c r="Q110">
        <f>G110*Q104*P111/0.85</f>
        <v>0</v>
      </c>
      <c r="R110">
        <f>G110*R104*P111/0.85</f>
        <v>0</v>
      </c>
      <c r="S110">
        <f>G110*S104*P111/0.85</f>
        <v>0</v>
      </c>
      <c r="T110">
        <f>G110*T104*P111/0.85</f>
        <v>0</v>
      </c>
      <c r="U110">
        <f>G110*U104*P111/0.85</f>
        <v>0</v>
      </c>
      <c r="V110" s="209">
        <f t="shared" si="25"/>
        <v>0</v>
      </c>
      <c r="W110" s="89">
        <v>3</v>
      </c>
      <c r="X110" s="210">
        <f t="shared" si="44"/>
        <v>0</v>
      </c>
    </row>
    <row r="111" spans="1:24" ht="15.75" x14ac:dyDescent="0.25">
      <c r="A111" s="145" t="str">
        <f>A37</f>
        <v>100% REC POLYESTER FABRIC</v>
      </c>
      <c r="B111" s="146"/>
      <c r="C111" s="147"/>
      <c r="D111" s="148">
        <f>D37</f>
        <v>6005.37</v>
      </c>
      <c r="E111" s="149">
        <f>E37</f>
        <v>6.85</v>
      </c>
      <c r="F111" s="31">
        <f t="shared" si="47"/>
        <v>0</v>
      </c>
      <c r="G111" s="151">
        <f>G37</f>
        <v>0</v>
      </c>
      <c r="H111" s="152" t="str">
        <f>H37</f>
        <v>KAPW-FS-59914</v>
      </c>
      <c r="I111" s="153">
        <f>I37</f>
        <v>45224</v>
      </c>
      <c r="J111" s="157">
        <f>J37</f>
        <v>9255.7000000000007</v>
      </c>
      <c r="K111" s="155">
        <f>K37</f>
        <v>448.55877277976469</v>
      </c>
      <c r="L111" s="148">
        <f>F111*G111*P111/0.85</f>
        <v>0</v>
      </c>
      <c r="M111" s="156">
        <f>M37</f>
        <v>8807.141227220236</v>
      </c>
      <c r="N111" s="155">
        <f t="shared" ref="N111" si="48">L111*E111</f>
        <v>0</v>
      </c>
      <c r="O111" s="139" t="s">
        <v>276</v>
      </c>
      <c r="P111">
        <v>0.63698904360000008</v>
      </c>
      <c r="Q111">
        <f>G111*Q104*P111/0.85</f>
        <v>0</v>
      </c>
      <c r="R111">
        <f>G111*R104*P110/0.85</f>
        <v>0</v>
      </c>
      <c r="S111">
        <f>G111*S104*P110/0.85</f>
        <v>0</v>
      </c>
      <c r="T111">
        <f>G111*T104*P110/0.85</f>
        <v>0</v>
      </c>
      <c r="U111">
        <f>G111*U104*P110/0.85</f>
        <v>0</v>
      </c>
      <c r="V111" s="209">
        <f t="shared" si="25"/>
        <v>0</v>
      </c>
      <c r="W111" s="89">
        <v>3</v>
      </c>
      <c r="X111" s="210">
        <f t="shared" si="44"/>
        <v>0</v>
      </c>
    </row>
    <row r="112" spans="1:24" ht="15.75" x14ac:dyDescent="0.25">
      <c r="A112" s="145" t="str">
        <f>A38</f>
        <v>100% COTTON YARN</v>
      </c>
      <c r="B112" s="146"/>
      <c r="C112" s="147"/>
      <c r="D112" s="148">
        <f>D38</f>
        <v>5205.24</v>
      </c>
      <c r="E112" s="149">
        <f>E38</f>
        <v>3.1</v>
      </c>
      <c r="F112" s="31">
        <f t="shared" ref="F112" si="49">$E$101</f>
        <v>0</v>
      </c>
      <c r="G112" s="151">
        <v>1</v>
      </c>
      <c r="H112" s="152" t="str">
        <f>H38</f>
        <v>KAPS-FS-97672</v>
      </c>
      <c r="I112" s="153">
        <f>I38</f>
        <v>45349</v>
      </c>
      <c r="J112" s="154">
        <f>J38</f>
        <v>22290</v>
      </c>
      <c r="K112" s="155">
        <f>K38</f>
        <v>8167.8864601209007</v>
      </c>
      <c r="L112" s="148">
        <f>F112*G112*P105/0.83</f>
        <v>0</v>
      </c>
      <c r="M112" s="156">
        <f>M38</f>
        <v>14101.283534626087</v>
      </c>
      <c r="N112" s="155">
        <f t="shared" si="46"/>
        <v>0</v>
      </c>
      <c r="O112" s="140" t="s">
        <v>1312</v>
      </c>
      <c r="P112" s="140"/>
      <c r="Q112" s="191">
        <v>0</v>
      </c>
      <c r="R112" s="191">
        <v>0</v>
      </c>
      <c r="S112" s="191">
        <v>0</v>
      </c>
      <c r="T112" s="192">
        <v>0</v>
      </c>
      <c r="U112" s="192">
        <v>0</v>
      </c>
      <c r="V112" s="209">
        <f t="shared" si="25"/>
        <v>0</v>
      </c>
      <c r="W112" s="89">
        <v>3</v>
      </c>
      <c r="X112" s="210">
        <f t="shared" si="44"/>
        <v>0</v>
      </c>
    </row>
    <row r="113" spans="1:24" ht="15.75" x14ac:dyDescent="0.25">
      <c r="A113" s="145" t="str">
        <f>A39</f>
        <v>POLYESTER YARN</v>
      </c>
      <c r="B113" s="146"/>
      <c r="C113" s="147"/>
      <c r="D113" s="148">
        <f>D39</f>
        <v>5402.33</v>
      </c>
      <c r="E113" s="149">
        <f>E39</f>
        <v>1.69</v>
      </c>
      <c r="F113" s="31">
        <f t="shared" si="47"/>
        <v>0</v>
      </c>
      <c r="G113" s="151">
        <f>G39</f>
        <v>0</v>
      </c>
      <c r="H113" s="152" t="str">
        <f>H39</f>
        <v>KAPS-FS-73118</v>
      </c>
      <c r="I113" s="153">
        <f>I39</f>
        <v>45296</v>
      </c>
      <c r="J113" s="154">
        <f>J39</f>
        <v>72060</v>
      </c>
      <c r="K113" s="155">
        <f>K39</f>
        <v>56307.923458516132</v>
      </c>
      <c r="L113" s="148">
        <f>F113*G113*P111/0.83</f>
        <v>0</v>
      </c>
      <c r="M113" s="156">
        <f>M39</f>
        <v>15752.076541483868</v>
      </c>
      <c r="N113" s="155">
        <f t="shared" si="46"/>
        <v>0</v>
      </c>
      <c r="O113" s="140" t="s">
        <v>1313</v>
      </c>
      <c r="P113" s="140"/>
      <c r="Q113" s="191">
        <v>0</v>
      </c>
      <c r="R113" s="191">
        <v>0</v>
      </c>
      <c r="S113" s="191">
        <v>0</v>
      </c>
      <c r="T113" s="192">
        <v>0</v>
      </c>
      <c r="U113" s="192">
        <v>0</v>
      </c>
      <c r="V113" s="209">
        <f t="shared" si="25"/>
        <v>0</v>
      </c>
      <c r="W113" s="89">
        <v>3</v>
      </c>
      <c r="X113" s="210">
        <f t="shared" si="44"/>
        <v>0</v>
      </c>
    </row>
    <row r="114" spans="1:24" ht="15.75" x14ac:dyDescent="0.25">
      <c r="A114" s="145"/>
      <c r="B114" s="146"/>
      <c r="C114" s="146"/>
      <c r="D114" s="180"/>
      <c r="E114" s="181"/>
      <c r="F114" s="190"/>
      <c r="G114" s="183"/>
      <c r="H114" s="184"/>
      <c r="I114" s="185"/>
      <c r="J114" s="186"/>
      <c r="K114" s="187"/>
      <c r="L114" s="180"/>
      <c r="M114" s="188"/>
      <c r="N114" s="189"/>
      <c r="O114" s="175" t="s">
        <v>1306</v>
      </c>
      <c r="P114" s="94"/>
      <c r="Q114" s="94">
        <f>Q104*Q112*P110/0.83</f>
        <v>0</v>
      </c>
      <c r="R114" s="94">
        <f>R104*R112*P110/0.83</f>
        <v>0</v>
      </c>
      <c r="S114" s="94">
        <f>S104*S112*P110/0.83</f>
        <v>0</v>
      </c>
      <c r="T114" s="94">
        <f>T104*T112*P110/0.83</f>
        <v>0</v>
      </c>
      <c r="U114" s="94">
        <f>U104*U112*P110/0.83</f>
        <v>0</v>
      </c>
      <c r="V114" s="209">
        <f t="shared" si="25"/>
        <v>0</v>
      </c>
      <c r="W114" s="89">
        <v>3</v>
      </c>
      <c r="X114" s="210">
        <f t="shared" si="44"/>
        <v>0</v>
      </c>
    </row>
    <row r="115" spans="1:24" s="94" customFormat="1" ht="15.75" x14ac:dyDescent="0.25">
      <c r="A115" s="229" t="str">
        <f>A41</f>
        <v>CONSUMPTION OF LOCAL PURCHASED  RAW MATERIAL</v>
      </c>
      <c r="B115" s="230"/>
      <c r="C115" s="230"/>
      <c r="D115" s="230">
        <f>D41</f>
        <v>0</v>
      </c>
      <c r="E115" s="230">
        <f>E41</f>
        <v>0</v>
      </c>
      <c r="F115" s="230">
        <f t="shared" ref="F115" si="50">E$101</f>
        <v>0</v>
      </c>
      <c r="G115" s="230">
        <f>G41</f>
        <v>0</v>
      </c>
      <c r="H115" s="230">
        <f>H41</f>
        <v>0</v>
      </c>
      <c r="I115" s="230">
        <f>I41</f>
        <v>0</v>
      </c>
      <c r="J115" s="230">
        <f>J41</f>
        <v>0</v>
      </c>
      <c r="K115" s="230" t="str">
        <f>K41</f>
        <v>-</v>
      </c>
      <c r="L115" s="230">
        <f t="shared" ref="L115:L118" si="51">F115*G115</f>
        <v>0</v>
      </c>
      <c r="M115" s="230">
        <f>M41</f>
        <v>0</v>
      </c>
      <c r="N115" s="231">
        <f t="shared" ref="N115:N118" si="52">L115*E115</f>
        <v>0</v>
      </c>
      <c r="O115" s="140" t="s">
        <v>1307</v>
      </c>
      <c r="P115" s="89"/>
      <c r="Q115" s="94">
        <f>Q104*Q113*P110/0.83</f>
        <v>0</v>
      </c>
      <c r="R115" s="94">
        <f>R104*R113*P110/0.83</f>
        <v>0</v>
      </c>
      <c r="S115" s="94">
        <f>S104*S113*P110/0.83</f>
        <v>0</v>
      </c>
      <c r="T115" s="94">
        <f>T104*T113*P110/0.83</f>
        <v>0</v>
      </c>
      <c r="U115" s="94">
        <f>U104*U113*P110/0.83</f>
        <v>0</v>
      </c>
      <c r="V115" s="209">
        <f t="shared" si="25"/>
        <v>0</v>
      </c>
      <c r="W115" s="89">
        <v>3</v>
      </c>
      <c r="X115" s="210">
        <f t="shared" si="44"/>
        <v>0</v>
      </c>
    </row>
    <row r="116" spans="1:24" ht="15.75" x14ac:dyDescent="0.25">
      <c r="A116" s="54" t="str">
        <f>A42</f>
        <v>Labels</v>
      </c>
      <c r="B116" s="25"/>
      <c r="C116" s="26"/>
      <c r="D116" s="2">
        <f>D42</f>
        <v>4821.1040000000003</v>
      </c>
      <c r="E116" s="5">
        <f>E42</f>
        <v>11.306593684210526</v>
      </c>
      <c r="F116" s="31">
        <f t="shared" ref="F116:F118" si="53">$E$101</f>
        <v>0</v>
      </c>
      <c r="G116" s="29">
        <f>G42</f>
        <v>5.9999999999999995E-5</v>
      </c>
      <c r="H116" s="21" t="str">
        <f>H42</f>
        <v>KPPE-PF-224968-18-04-2024</v>
      </c>
      <c r="I116" s="23">
        <f>I42</f>
        <v>45400</v>
      </c>
      <c r="J116" s="22">
        <f>J42</f>
        <v>2366.46</v>
      </c>
      <c r="K116" s="54">
        <f>K42</f>
        <v>49.803780000000053</v>
      </c>
      <c r="L116" s="2">
        <f t="shared" si="51"/>
        <v>0</v>
      </c>
      <c r="M116" s="21">
        <f>M42</f>
        <v>2316.65022</v>
      </c>
      <c r="N116" s="30">
        <f t="shared" si="52"/>
        <v>0</v>
      </c>
      <c r="P116" t="s">
        <v>1311</v>
      </c>
      <c r="Q116">
        <f>G116*Q104</f>
        <v>0</v>
      </c>
      <c r="R116">
        <f>G116*R104</f>
        <v>0</v>
      </c>
      <c r="S116">
        <f>G116*S104</f>
        <v>0</v>
      </c>
      <c r="T116">
        <f>G116*T104</f>
        <v>0</v>
      </c>
      <c r="U116">
        <f>G116*U104</f>
        <v>0</v>
      </c>
      <c r="V116" s="209">
        <f t="shared" si="25"/>
        <v>0</v>
      </c>
      <c r="W116" s="89">
        <v>3</v>
      </c>
      <c r="X116" s="210">
        <f t="shared" si="44"/>
        <v>0</v>
      </c>
    </row>
    <row r="117" spans="1:24" ht="15.75" x14ac:dyDescent="0.25">
      <c r="A117" s="54" t="str">
        <f>A43</f>
        <v>Earth Colour</v>
      </c>
      <c r="B117" s="25"/>
      <c r="C117" s="26"/>
      <c r="D117" s="2">
        <f>D43</f>
        <v>3204.2</v>
      </c>
      <c r="E117" s="5">
        <f>E43</f>
        <v>1.3859649122807018</v>
      </c>
      <c r="F117" s="31"/>
      <c r="G117" s="29">
        <f>G43</f>
        <v>3.3299999999999996E-2</v>
      </c>
      <c r="H117" s="21" t="str">
        <f>H43</f>
        <v>HCSE-PF-1739-16-04-2024</v>
      </c>
      <c r="I117" s="23">
        <f>I43</f>
        <v>45398</v>
      </c>
      <c r="J117" s="22">
        <f>J43</f>
        <v>50</v>
      </c>
      <c r="K117" s="54">
        <f>K43</f>
        <v>208.29149999999998</v>
      </c>
      <c r="L117" s="2">
        <f t="shared" ref="L117" si="54">F117*G117</f>
        <v>0</v>
      </c>
      <c r="M117" s="21">
        <f>M43</f>
        <v>-158.29149999999998</v>
      </c>
      <c r="N117" s="30">
        <f t="shared" ref="N117" si="55">L117*E117</f>
        <v>0</v>
      </c>
      <c r="O117" s="175"/>
      <c r="P117" s="89"/>
      <c r="Q117">
        <f>G117*Q104</f>
        <v>0</v>
      </c>
      <c r="R117">
        <f>G117*R104</f>
        <v>0</v>
      </c>
      <c r="S117">
        <f>G117*S104</f>
        <v>0</v>
      </c>
      <c r="T117">
        <f>G117*T104</f>
        <v>0</v>
      </c>
      <c r="U117">
        <f>G117*U104</f>
        <v>0</v>
      </c>
      <c r="V117" s="209">
        <f t="shared" si="25"/>
        <v>0</v>
      </c>
      <c r="W117" s="89">
        <v>3</v>
      </c>
      <c r="X117" s="210">
        <f t="shared" si="44"/>
        <v>0</v>
      </c>
    </row>
    <row r="118" spans="1:24" ht="16.5" thickBot="1" x14ac:dyDescent="0.3">
      <c r="A118" s="132" t="str">
        <f>A44</f>
        <v>Sarabid MIP</v>
      </c>
      <c r="B118" s="25"/>
      <c r="C118" s="26"/>
      <c r="D118" s="2">
        <f>D44</f>
        <v>3824.9998999999998</v>
      </c>
      <c r="E118" s="5">
        <f>E44</f>
        <v>1.3859649122807018</v>
      </c>
      <c r="F118" s="31">
        <f t="shared" si="53"/>
        <v>0</v>
      </c>
      <c r="G118" s="29">
        <f>G44</f>
        <v>8.9999999999999993E-3</v>
      </c>
      <c r="H118" s="21" t="str">
        <f>H44</f>
        <v>06122023-A-023564</v>
      </c>
      <c r="I118" s="23">
        <f>I44</f>
        <v>45149</v>
      </c>
      <c r="J118" s="22">
        <f>J44</f>
        <v>1000</v>
      </c>
      <c r="K118" s="54">
        <f>K44</f>
        <v>477.02699999999965</v>
      </c>
      <c r="L118" s="2">
        <f t="shared" si="51"/>
        <v>0</v>
      </c>
      <c r="M118" s="21">
        <f>M44</f>
        <v>522.07300000000043</v>
      </c>
      <c r="N118" s="30">
        <f t="shared" si="52"/>
        <v>0</v>
      </c>
      <c r="O118" s="178"/>
      <c r="P118" s="89"/>
      <c r="Q118">
        <f>G118*Q104</f>
        <v>0</v>
      </c>
      <c r="R118">
        <f>G118*R104</f>
        <v>0</v>
      </c>
      <c r="S118">
        <f>G118*S104</f>
        <v>0</v>
      </c>
      <c r="T118">
        <f>G118*T104</f>
        <v>0</v>
      </c>
      <c r="U118">
        <f>G118*U104</f>
        <v>0</v>
      </c>
      <c r="V118" s="209">
        <f t="shared" si="25"/>
        <v>0</v>
      </c>
      <c r="W118" s="89">
        <v>3</v>
      </c>
      <c r="X118" s="210">
        <f t="shared" si="44"/>
        <v>0</v>
      </c>
    </row>
    <row r="119" spans="1:24" ht="23.25" thickBot="1" x14ac:dyDescent="0.35">
      <c r="A119" s="133">
        <v>4</v>
      </c>
      <c r="L119" s="2"/>
      <c r="O119" s="140"/>
      <c r="V119"/>
      <c r="W119" s="89">
        <v>4</v>
      </c>
      <c r="X119" s="210">
        <f>$E$121</f>
        <v>0</v>
      </c>
    </row>
    <row r="120" spans="1:24" ht="19.5" thickBot="1" x14ac:dyDescent="0.3">
      <c r="A120" s="232" t="s">
        <v>19</v>
      </c>
      <c r="B120" s="233"/>
      <c r="C120" s="232" t="s">
        <v>20</v>
      </c>
      <c r="D120" s="233"/>
      <c r="E120" s="232" t="s">
        <v>77</v>
      </c>
      <c r="F120" s="233"/>
      <c r="G120" s="232" t="s">
        <v>64</v>
      </c>
      <c r="H120" s="233"/>
      <c r="I120" s="242" t="s">
        <v>171</v>
      </c>
      <c r="J120" s="243"/>
      <c r="K120" s="256" t="s">
        <v>169</v>
      </c>
      <c r="L120" s="257"/>
      <c r="M120" s="258" t="s">
        <v>170</v>
      </c>
      <c r="N120" s="259"/>
      <c r="O120" s="140"/>
      <c r="V120"/>
      <c r="W120" s="89">
        <v>4</v>
      </c>
      <c r="X120" s="210">
        <f t="shared" ref="X120:X138" si="56">$E$121</f>
        <v>0</v>
      </c>
    </row>
    <row r="121" spans="1:24" ht="18.600000000000001" customHeight="1" thickBot="1" x14ac:dyDescent="0.3">
      <c r="A121" s="254" t="s">
        <v>40</v>
      </c>
      <c r="B121" s="255"/>
      <c r="C121" s="254" t="s">
        <v>25</v>
      </c>
      <c r="D121" s="255"/>
      <c r="E121" s="238">
        <f>F11</f>
        <v>0</v>
      </c>
      <c r="F121" s="239"/>
      <c r="G121" s="240">
        <f>F12</f>
        <v>0</v>
      </c>
      <c r="H121" s="241"/>
      <c r="I121" s="240" t="e">
        <f>F13</f>
        <v>#DIV/0!</v>
      </c>
      <c r="J121" s="241"/>
      <c r="K121" s="247" t="s">
        <v>61</v>
      </c>
      <c r="L121" s="249"/>
      <c r="M121" s="264" t="s">
        <v>215</v>
      </c>
      <c r="N121" s="265"/>
      <c r="O121" s="140"/>
      <c r="V121"/>
      <c r="W121" s="89">
        <v>4</v>
      </c>
      <c r="X121" s="210">
        <f t="shared" si="56"/>
        <v>0</v>
      </c>
    </row>
    <row r="122" spans="1:24" ht="19.5" thickBot="1" x14ac:dyDescent="0.35">
      <c r="A122" s="9" t="s">
        <v>15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40"/>
      <c r="V122"/>
      <c r="W122" s="89">
        <v>4</v>
      </c>
      <c r="X122" s="210">
        <f t="shared" si="56"/>
        <v>0</v>
      </c>
    </row>
    <row r="123" spans="1:24" ht="30.75" thickBot="1" x14ac:dyDescent="0.3">
      <c r="A123" s="44" t="s">
        <v>8</v>
      </c>
      <c r="B123" s="45"/>
      <c r="C123" s="46"/>
      <c r="D123" s="8" t="s">
        <v>2</v>
      </c>
      <c r="E123" s="8" t="s">
        <v>7</v>
      </c>
      <c r="F123" s="8" t="s">
        <v>13</v>
      </c>
      <c r="G123" s="8" t="s">
        <v>14</v>
      </c>
      <c r="H123" s="8" t="s">
        <v>1</v>
      </c>
      <c r="I123" s="8" t="s">
        <v>0</v>
      </c>
      <c r="J123" s="8" t="s">
        <v>3</v>
      </c>
      <c r="K123" s="8" t="s">
        <v>9</v>
      </c>
      <c r="L123" s="18" t="s">
        <v>66</v>
      </c>
      <c r="M123" s="39" t="s">
        <v>4</v>
      </c>
      <c r="N123" s="8" t="s">
        <v>167</v>
      </c>
      <c r="O123" s="138" t="s">
        <v>256</v>
      </c>
      <c r="Q123" s="138" t="s">
        <v>1304</v>
      </c>
      <c r="R123" s="138" t="s">
        <v>1304</v>
      </c>
      <c r="S123" s="138" t="s">
        <v>1304</v>
      </c>
      <c r="T123" s="174" t="s">
        <v>1304</v>
      </c>
      <c r="U123" s="138" t="s">
        <v>1305</v>
      </c>
      <c r="V123" s="208" t="s">
        <v>1334</v>
      </c>
      <c r="W123" s="89">
        <v>4</v>
      </c>
      <c r="X123" s="210">
        <f t="shared" si="56"/>
        <v>0</v>
      </c>
    </row>
    <row r="124" spans="1:24" s="94" customFormat="1" ht="15.75" x14ac:dyDescent="0.25">
      <c r="A124" s="229" t="str">
        <f>A30</f>
        <v>CONSUMPTION OF IMPORTED RAW MATERIAL</v>
      </c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1"/>
      <c r="O124" s="40"/>
      <c r="P124"/>
      <c r="Q124" s="176"/>
      <c r="R124" s="176"/>
      <c r="S124" s="176"/>
      <c r="T124" s="177"/>
      <c r="U124" s="177"/>
      <c r="V124" s="209">
        <f>Q124+R124+S124+T124+U124</f>
        <v>0</v>
      </c>
      <c r="W124" s="89">
        <v>4</v>
      </c>
      <c r="X124" s="210">
        <f t="shared" si="56"/>
        <v>0</v>
      </c>
    </row>
    <row r="125" spans="1:24" ht="15.75" x14ac:dyDescent="0.25">
      <c r="A125" s="54" t="str">
        <f>A31</f>
        <v>REACTIVE DYES</v>
      </c>
      <c r="B125" s="25"/>
      <c r="C125" s="26"/>
      <c r="D125" s="2">
        <f>D31</f>
        <v>3204.16</v>
      </c>
      <c r="E125" s="5">
        <f>E31</f>
        <v>12.95</v>
      </c>
      <c r="F125" s="31">
        <f>F8</f>
        <v>0</v>
      </c>
      <c r="G125" s="29">
        <f>G31</f>
        <v>2.3400000000000001E-2</v>
      </c>
      <c r="H125" s="21" t="str">
        <f>H31</f>
        <v>LPAF-FS-61597</v>
      </c>
      <c r="I125" s="23">
        <f>I31</f>
        <v>45454</v>
      </c>
      <c r="J125" s="22">
        <f>J31</f>
        <v>5000</v>
      </c>
      <c r="K125" s="54">
        <f>K31</f>
        <v>3317.675400000001</v>
      </c>
      <c r="L125" s="2">
        <f>F125*G125</f>
        <v>0</v>
      </c>
      <c r="M125" s="21">
        <f>M31</f>
        <v>1679.9845999999991</v>
      </c>
      <c r="N125" s="30">
        <f t="shared" ref="N125:N133" si="57">L125*E125</f>
        <v>0</v>
      </c>
      <c r="O125" s="139" t="s">
        <v>278</v>
      </c>
      <c r="P125">
        <v>8.1889043600000003E-2</v>
      </c>
      <c r="Q125">
        <f>G125*Q124</f>
        <v>0</v>
      </c>
      <c r="R125">
        <f>G125*R124</f>
        <v>0</v>
      </c>
      <c r="S125">
        <f>G125*S124</f>
        <v>0</v>
      </c>
      <c r="T125">
        <f>G125*T124</f>
        <v>0</v>
      </c>
      <c r="U125">
        <f>G125*U124</f>
        <v>0</v>
      </c>
      <c r="V125" s="209">
        <f t="shared" si="25"/>
        <v>0</v>
      </c>
      <c r="W125" s="89">
        <v>4</v>
      </c>
      <c r="X125" s="210">
        <f t="shared" si="56"/>
        <v>0</v>
      </c>
    </row>
    <row r="126" spans="1:24" ht="15.75" x14ac:dyDescent="0.25">
      <c r="A126" s="54" t="str">
        <f>A32</f>
        <v>DISPERSE DYES</v>
      </c>
      <c r="B126" s="25"/>
      <c r="C126" s="26"/>
      <c r="D126" s="2">
        <f>D32</f>
        <v>3204.1109999999999</v>
      </c>
      <c r="E126" s="5">
        <f>E32</f>
        <v>12.752800000000001</v>
      </c>
      <c r="F126" s="31">
        <f>F9</f>
        <v>0</v>
      </c>
      <c r="G126" s="29">
        <f>G32</f>
        <v>5.4000000000000003E-3</v>
      </c>
      <c r="H126" s="21" t="str">
        <f>H32</f>
        <v>LPAF-FS-61605</v>
      </c>
      <c r="I126" s="23">
        <f>I32</f>
        <v>45454</v>
      </c>
      <c r="J126" s="22">
        <f>J32</f>
        <v>4200</v>
      </c>
      <c r="K126" s="54">
        <f>K32</f>
        <v>2945.6135999999969</v>
      </c>
      <c r="L126" s="2">
        <f>F126*G126</f>
        <v>0</v>
      </c>
      <c r="M126" s="21">
        <f>M32</f>
        <v>1254.3864000000031</v>
      </c>
      <c r="N126" s="30">
        <f t="shared" si="57"/>
        <v>0</v>
      </c>
      <c r="O126" s="139" t="s">
        <v>279</v>
      </c>
      <c r="P126">
        <v>0.1364890436</v>
      </c>
      <c r="Q126">
        <f>G126*Q124</f>
        <v>0</v>
      </c>
      <c r="R126">
        <f>G126*R124</f>
        <v>0</v>
      </c>
      <c r="S126">
        <f>G126*S124</f>
        <v>0</v>
      </c>
      <c r="T126">
        <f>G126*T124</f>
        <v>0</v>
      </c>
      <c r="U126" s="89">
        <f>G126*U124</f>
        <v>0</v>
      </c>
      <c r="V126" s="209">
        <f t="shared" si="25"/>
        <v>0</v>
      </c>
      <c r="W126" s="89">
        <v>4</v>
      </c>
      <c r="X126" s="210">
        <f t="shared" si="56"/>
        <v>0</v>
      </c>
    </row>
    <row r="127" spans="1:24" ht="15.75" x14ac:dyDescent="0.25">
      <c r="A127" s="54" t="str">
        <f>A33</f>
        <v>NON WOVEN INTERLINING</v>
      </c>
      <c r="B127" s="25"/>
      <c r="C127" s="26"/>
      <c r="D127" s="2">
        <f>D33</f>
        <v>5603.92</v>
      </c>
      <c r="E127" s="5">
        <f>E33</f>
        <v>11.78</v>
      </c>
      <c r="F127" s="31">
        <f t="shared" ref="F127:F133" si="58">$E$121</f>
        <v>0</v>
      </c>
      <c r="G127" s="29">
        <f>G33</f>
        <v>1.932E-2</v>
      </c>
      <c r="H127" s="21" t="str">
        <f>H33</f>
        <v>KAPS-FS-148577</v>
      </c>
      <c r="I127" s="23">
        <f>I33</f>
        <v>45464</v>
      </c>
      <c r="J127" s="22">
        <f>J33</f>
        <v>10770</v>
      </c>
      <c r="K127" s="54">
        <f>K33</f>
        <v>10411.942285714289</v>
      </c>
      <c r="L127" s="2">
        <f>F127*G127/0.98</f>
        <v>0</v>
      </c>
      <c r="M127" s="21">
        <f>M33</f>
        <v>358.05771428571097</v>
      </c>
      <c r="N127" s="30">
        <f t="shared" si="57"/>
        <v>0</v>
      </c>
      <c r="O127" s="139" t="s">
        <v>271</v>
      </c>
      <c r="P127">
        <v>0.18198904360000001</v>
      </c>
      <c r="Q127">
        <f>G127*Q124</f>
        <v>0</v>
      </c>
      <c r="R127">
        <f>G127*R124</f>
        <v>0</v>
      </c>
      <c r="S127">
        <f>G127*S124</f>
        <v>0</v>
      </c>
      <c r="T127">
        <f>G127*T124</f>
        <v>0</v>
      </c>
      <c r="U127" s="89">
        <f>G127*U124</f>
        <v>0</v>
      </c>
      <c r="V127" s="209">
        <f t="shared" si="25"/>
        <v>0</v>
      </c>
      <c r="W127" s="89">
        <v>4</v>
      </c>
      <c r="X127" s="210">
        <f t="shared" si="56"/>
        <v>0</v>
      </c>
    </row>
    <row r="128" spans="1:24" ht="15.75" x14ac:dyDescent="0.25">
      <c r="A128" s="54" t="str">
        <f>A34</f>
        <v>FINISHING AGENT</v>
      </c>
      <c r="B128" s="25"/>
      <c r="C128" s="26"/>
      <c r="D128" s="2">
        <f>D34</f>
        <v>3809.9189999999999</v>
      </c>
      <c r="E128" s="5">
        <f>E34</f>
        <v>6.8550000000000004</v>
      </c>
      <c r="F128" s="31">
        <f t="shared" si="58"/>
        <v>0</v>
      </c>
      <c r="G128" s="29">
        <f>G34</f>
        <v>8.9999999999999993E-3</v>
      </c>
      <c r="H128" s="21" t="str">
        <f>H34</f>
        <v>KAPW-FS-186202</v>
      </c>
      <c r="I128" s="23">
        <f>I34</f>
        <v>45447</v>
      </c>
      <c r="J128" s="22">
        <f>J34</f>
        <v>3600</v>
      </c>
      <c r="K128" s="54">
        <f>K34</f>
        <v>1221.2549999999997</v>
      </c>
      <c r="L128" s="2">
        <f>F128*G128</f>
        <v>0</v>
      </c>
      <c r="M128" s="21">
        <f>M34</f>
        <v>2377.8450000000003</v>
      </c>
      <c r="N128" s="30">
        <f t="shared" si="57"/>
        <v>0</v>
      </c>
      <c r="O128" s="139" t="s">
        <v>272</v>
      </c>
      <c r="P128">
        <v>0.27298904359999998</v>
      </c>
      <c r="Q128">
        <f>G128*Q124</f>
        <v>0</v>
      </c>
      <c r="R128">
        <f>G128*R124</f>
        <v>0</v>
      </c>
      <c r="S128">
        <f>G128*S124</f>
        <v>0</v>
      </c>
      <c r="T128">
        <f>G128*T124</f>
        <v>0</v>
      </c>
      <c r="U128" s="89">
        <f>G128*U124</f>
        <v>0</v>
      </c>
      <c r="V128" s="209">
        <f t="shared" si="25"/>
        <v>0</v>
      </c>
      <c r="W128" s="89">
        <v>4</v>
      </c>
      <c r="X128" s="210">
        <f t="shared" si="56"/>
        <v>0</v>
      </c>
    </row>
    <row r="129" spans="1:24" ht="15.75" x14ac:dyDescent="0.25">
      <c r="A129" s="145" t="str">
        <f>A35</f>
        <v>80% BCI COTTON 20% RECYCLE POLYESTER KNITTED FABRIC</v>
      </c>
      <c r="B129" s="146"/>
      <c r="C129" s="147"/>
      <c r="D129" s="148">
        <f>D35</f>
        <v>6006.9089999999997</v>
      </c>
      <c r="E129" s="149">
        <f>E35</f>
        <v>37.943899999999999</v>
      </c>
      <c r="F129" s="31">
        <f t="shared" si="58"/>
        <v>0</v>
      </c>
      <c r="G129" s="151">
        <f>G35</f>
        <v>0</v>
      </c>
      <c r="H129" s="152" t="str">
        <f>H35</f>
        <v>KAPS-FS-99599</v>
      </c>
      <c r="I129" s="153">
        <f>I35</f>
        <v>45355</v>
      </c>
      <c r="J129" s="154">
        <f>J35</f>
        <v>21709.3</v>
      </c>
      <c r="K129" s="155">
        <f>K35</f>
        <v>119.09720517882354</v>
      </c>
      <c r="L129" s="148">
        <f>F129*G129*P128/0.85</f>
        <v>0</v>
      </c>
      <c r="M129" s="156">
        <f>M35</f>
        <v>21590.202794821176</v>
      </c>
      <c r="N129" s="155">
        <f t="shared" si="57"/>
        <v>0</v>
      </c>
      <c r="O129" s="139" t="s">
        <v>273</v>
      </c>
      <c r="P129">
        <v>0.36398904360000001</v>
      </c>
      <c r="Q129">
        <f>G129*Q124*P130/0.85</f>
        <v>0</v>
      </c>
      <c r="R129">
        <f>G129*R124*P130/0.85</f>
        <v>0</v>
      </c>
      <c r="S129">
        <f>G129*S124*P130/0.85</f>
        <v>0</v>
      </c>
      <c r="T129">
        <f>G129*T124*P130/0.85</f>
        <v>0</v>
      </c>
      <c r="U129">
        <f>G129*U124*P130/0.85</f>
        <v>0</v>
      </c>
      <c r="V129" s="209">
        <f t="shared" si="25"/>
        <v>0</v>
      </c>
      <c r="W129" s="89">
        <v>4</v>
      </c>
      <c r="X129" s="210">
        <f t="shared" si="56"/>
        <v>0</v>
      </c>
    </row>
    <row r="130" spans="1:24" ht="15.75" x14ac:dyDescent="0.25">
      <c r="A130" s="145" t="str">
        <f>A36</f>
        <v xml:space="preserve">70% RECYCLED POLYESTER 30% COTTON </v>
      </c>
      <c r="B130" s="146"/>
      <c r="C130" s="147"/>
      <c r="D130" s="148">
        <f>D36</f>
        <v>6006.9089999999997</v>
      </c>
      <c r="E130" s="149">
        <f>E36</f>
        <v>15.461499999999999</v>
      </c>
      <c r="F130" s="31">
        <f t="shared" si="58"/>
        <v>0</v>
      </c>
      <c r="G130" s="151">
        <f>G36</f>
        <v>0</v>
      </c>
      <c r="H130" s="152" t="str">
        <f>H36</f>
        <v>LPAF-FS-14699</v>
      </c>
      <c r="I130" s="153">
        <f>I36</f>
        <v>45195</v>
      </c>
      <c r="J130" s="155">
        <f>J36</f>
        <v>2075.61</v>
      </c>
      <c r="K130" s="155">
        <f>K36</f>
        <v>0</v>
      </c>
      <c r="L130" s="148">
        <f>F130*G130*P129/0.85</f>
        <v>0</v>
      </c>
      <c r="M130" s="156">
        <f>M36</f>
        <v>2075.61</v>
      </c>
      <c r="N130" s="155">
        <f t="shared" si="57"/>
        <v>0</v>
      </c>
      <c r="O130" s="139" t="s">
        <v>274</v>
      </c>
      <c r="P130">
        <v>0.45498904359999998</v>
      </c>
      <c r="Q130">
        <f>G130*Q124*P131/0.85</f>
        <v>0</v>
      </c>
      <c r="R130">
        <f>G130*R124*P131/0.85</f>
        <v>0</v>
      </c>
      <c r="S130">
        <f>G130*S124*P131/0.85</f>
        <v>0</v>
      </c>
      <c r="T130">
        <f>G130*T124*P131/0.85</f>
        <v>0</v>
      </c>
      <c r="U130">
        <f>G130*U124*P131/0.85</f>
        <v>0</v>
      </c>
      <c r="V130" s="209">
        <f t="shared" ref="V130:V138" si="59">Q130+R130+S130+T130+U130</f>
        <v>0</v>
      </c>
      <c r="W130" s="89">
        <v>4</v>
      </c>
      <c r="X130" s="210">
        <f t="shared" si="56"/>
        <v>0</v>
      </c>
    </row>
    <row r="131" spans="1:24" ht="15.75" x14ac:dyDescent="0.25">
      <c r="A131" s="145" t="str">
        <f>A37</f>
        <v>100% REC POLYESTER FABRIC</v>
      </c>
      <c r="B131" s="146"/>
      <c r="C131" s="147"/>
      <c r="D131" s="148">
        <f>D37</f>
        <v>6005.37</v>
      </c>
      <c r="E131" s="149">
        <f>E37</f>
        <v>6.85</v>
      </c>
      <c r="F131" s="31">
        <f t="shared" si="58"/>
        <v>0</v>
      </c>
      <c r="G131" s="151">
        <f>G37</f>
        <v>0</v>
      </c>
      <c r="H131" s="152" t="str">
        <f>H37</f>
        <v>KAPW-FS-59914</v>
      </c>
      <c r="I131" s="153">
        <f>I37</f>
        <v>45224</v>
      </c>
      <c r="J131" s="157">
        <f>J37</f>
        <v>9255.7000000000007</v>
      </c>
      <c r="K131" s="155">
        <f>K37</f>
        <v>448.55877277976469</v>
      </c>
      <c r="L131" s="148">
        <f>F131*G131*P130/0.85</f>
        <v>0</v>
      </c>
      <c r="M131" s="156">
        <f>M37</f>
        <v>8807.141227220236</v>
      </c>
      <c r="N131" s="155">
        <f t="shared" ref="N131" si="60">L131*E131</f>
        <v>0</v>
      </c>
      <c r="O131" s="139" t="s">
        <v>275</v>
      </c>
      <c r="P131">
        <v>0.54598904360000011</v>
      </c>
      <c r="Q131">
        <f>G131*Q124*P131/0.85</f>
        <v>0</v>
      </c>
      <c r="R131">
        <f>G131*R124*P130/0.85</f>
        <v>0</v>
      </c>
      <c r="S131">
        <f>G131*S124*P130/0.85</f>
        <v>0</v>
      </c>
      <c r="T131">
        <f>G131*T124*P130/0.85</f>
        <v>0</v>
      </c>
      <c r="U131">
        <f>G131*U124*P130/0.85</f>
        <v>0</v>
      </c>
      <c r="V131" s="209">
        <f t="shared" si="59"/>
        <v>0</v>
      </c>
      <c r="W131" s="89">
        <v>4</v>
      </c>
      <c r="X131" s="210">
        <f t="shared" si="56"/>
        <v>0</v>
      </c>
    </row>
    <row r="132" spans="1:24" ht="15.75" x14ac:dyDescent="0.25">
      <c r="A132" s="145" t="str">
        <f>A38</f>
        <v>100% COTTON YARN</v>
      </c>
      <c r="B132" s="146"/>
      <c r="C132" s="147"/>
      <c r="D132" s="148">
        <f>D38</f>
        <v>5205.24</v>
      </c>
      <c r="E132" s="149">
        <f>E38</f>
        <v>3.1</v>
      </c>
      <c r="F132" s="31">
        <f t="shared" si="58"/>
        <v>0</v>
      </c>
      <c r="G132" s="151">
        <v>0</v>
      </c>
      <c r="H132" s="152" t="str">
        <f>H38</f>
        <v>KAPS-FS-97672</v>
      </c>
      <c r="I132" s="153">
        <f>I38</f>
        <v>45349</v>
      </c>
      <c r="J132" s="154">
        <f>J38</f>
        <v>22290</v>
      </c>
      <c r="K132" s="155">
        <f>K38</f>
        <v>8167.8864601209007</v>
      </c>
      <c r="L132" s="148">
        <f>F132*G132*P129/0.83</f>
        <v>0</v>
      </c>
      <c r="M132" s="156">
        <f>M38</f>
        <v>14101.283534626087</v>
      </c>
      <c r="N132" s="155">
        <f t="shared" si="57"/>
        <v>0</v>
      </c>
      <c r="O132" s="140" t="s">
        <v>1312</v>
      </c>
      <c r="P132" s="140"/>
      <c r="Q132" s="191">
        <v>0.8</v>
      </c>
      <c r="R132" s="191">
        <v>0.62</v>
      </c>
      <c r="S132" s="191">
        <v>0</v>
      </c>
      <c r="T132" s="192">
        <v>0</v>
      </c>
      <c r="U132" s="192">
        <v>0</v>
      </c>
      <c r="V132" s="209">
        <f t="shared" si="59"/>
        <v>1.42</v>
      </c>
      <c r="W132" s="89">
        <v>4</v>
      </c>
      <c r="X132" s="210">
        <f t="shared" si="56"/>
        <v>0</v>
      </c>
    </row>
    <row r="133" spans="1:24" ht="15.75" x14ac:dyDescent="0.25">
      <c r="A133" s="145" t="str">
        <f>A39</f>
        <v>POLYESTER YARN</v>
      </c>
      <c r="B133" s="146"/>
      <c r="C133" s="147"/>
      <c r="D133" s="148">
        <f>D39</f>
        <v>5402.33</v>
      </c>
      <c r="E133" s="149">
        <f>E39</f>
        <v>1.69</v>
      </c>
      <c r="F133" s="31">
        <f t="shared" si="58"/>
        <v>0</v>
      </c>
      <c r="G133" s="151">
        <v>0</v>
      </c>
      <c r="H133" s="152" t="str">
        <f>H39</f>
        <v>KAPS-FS-73118</v>
      </c>
      <c r="I133" s="153">
        <f>I39</f>
        <v>45296</v>
      </c>
      <c r="J133" s="154">
        <f>J39</f>
        <v>72060</v>
      </c>
      <c r="K133" s="155">
        <f>K39</f>
        <v>56307.923458516132</v>
      </c>
      <c r="L133" s="148">
        <f>F133*G133*P129/0.83</f>
        <v>0</v>
      </c>
      <c r="M133" s="156">
        <f>M39</f>
        <v>15752.076541483868</v>
      </c>
      <c r="N133" s="155">
        <f t="shared" si="57"/>
        <v>0</v>
      </c>
      <c r="O133" s="140" t="s">
        <v>1313</v>
      </c>
      <c r="P133" s="140"/>
      <c r="Q133" s="191">
        <v>0.2</v>
      </c>
      <c r="R133" s="191">
        <v>0.38</v>
      </c>
      <c r="S133" s="191">
        <v>0</v>
      </c>
      <c r="T133" s="192">
        <v>0</v>
      </c>
      <c r="U133" s="192">
        <v>0</v>
      </c>
      <c r="V133" s="209">
        <f t="shared" si="59"/>
        <v>0.58000000000000007</v>
      </c>
      <c r="W133" s="89">
        <v>4</v>
      </c>
      <c r="X133" s="210">
        <f t="shared" si="56"/>
        <v>0</v>
      </c>
    </row>
    <row r="134" spans="1:24" ht="15.75" x14ac:dyDescent="0.25">
      <c r="A134" s="145"/>
      <c r="B134" s="146"/>
      <c r="C134" s="146"/>
      <c r="D134" s="180"/>
      <c r="E134" s="181"/>
      <c r="F134" s="190"/>
      <c r="G134" s="183"/>
      <c r="H134" s="184"/>
      <c r="I134" s="185"/>
      <c r="J134" s="186"/>
      <c r="K134" s="187"/>
      <c r="L134" s="180"/>
      <c r="M134" s="188"/>
      <c r="N134" s="189"/>
      <c r="O134" s="175" t="s">
        <v>1306</v>
      </c>
      <c r="P134" s="94"/>
      <c r="Q134" s="94">
        <f>Q124*Q132*P129/0.83</f>
        <v>0</v>
      </c>
      <c r="R134" s="94">
        <f>R124*R132*P129/0.83</f>
        <v>0</v>
      </c>
      <c r="S134" s="94">
        <f>S124*S132*P130/0.83</f>
        <v>0</v>
      </c>
      <c r="T134" s="94">
        <f>T124*T132*P130/0.83</f>
        <v>0</v>
      </c>
      <c r="U134" s="94">
        <f>U124*U132*P130/0.83</f>
        <v>0</v>
      </c>
      <c r="V134" s="209">
        <f t="shared" si="59"/>
        <v>0</v>
      </c>
      <c r="W134" s="89">
        <v>4</v>
      </c>
      <c r="X134" s="210">
        <f t="shared" si="56"/>
        <v>0</v>
      </c>
    </row>
    <row r="135" spans="1:24" s="94" customFormat="1" ht="15.75" x14ac:dyDescent="0.25">
      <c r="A135" s="229" t="str">
        <f>A41</f>
        <v>CONSUMPTION OF LOCAL PURCHASED  RAW MATERIAL</v>
      </c>
      <c r="B135" s="230"/>
      <c r="C135" s="230"/>
      <c r="D135" s="230">
        <f>D41</f>
        <v>0</v>
      </c>
      <c r="E135" s="230">
        <f>E41</f>
        <v>0</v>
      </c>
      <c r="F135" s="230">
        <f>E$121</f>
        <v>0</v>
      </c>
      <c r="G135" s="230">
        <f>G41</f>
        <v>0</v>
      </c>
      <c r="H135" s="230">
        <f>H41</f>
        <v>0</v>
      </c>
      <c r="I135" s="230">
        <f>I41</f>
        <v>0</v>
      </c>
      <c r="J135" s="230">
        <f>J41</f>
        <v>0</v>
      </c>
      <c r="K135" s="230" t="str">
        <f>K41</f>
        <v>-</v>
      </c>
      <c r="L135" s="230">
        <f t="shared" ref="L135:L138" si="61">F135*G135</f>
        <v>0</v>
      </c>
      <c r="M135" s="230">
        <f>M41</f>
        <v>0</v>
      </c>
      <c r="N135" s="231">
        <f t="shared" ref="N135:N138" si="62">L135*E135</f>
        <v>0</v>
      </c>
      <c r="O135" s="140" t="s">
        <v>1307</v>
      </c>
      <c r="P135" s="89"/>
      <c r="Q135" s="94">
        <f>Q124*Q133*P129/0.83</f>
        <v>0</v>
      </c>
      <c r="R135" s="94">
        <f>R124*R133*P129/0.83</f>
        <v>0</v>
      </c>
      <c r="S135" s="94">
        <f>S124*S133*P130/0.83</f>
        <v>0</v>
      </c>
      <c r="T135" s="94">
        <f>T124*T133*P130/0.83</f>
        <v>0</v>
      </c>
      <c r="U135" s="94">
        <f>U124*U133*P130/0.83</f>
        <v>0</v>
      </c>
      <c r="V135" s="209">
        <f t="shared" si="59"/>
        <v>0</v>
      </c>
      <c r="W135" s="89">
        <v>4</v>
      </c>
      <c r="X135" s="210">
        <f t="shared" si="56"/>
        <v>0</v>
      </c>
    </row>
    <row r="136" spans="1:24" ht="15.75" x14ac:dyDescent="0.25">
      <c r="A136" s="54" t="str">
        <f>A42</f>
        <v>Labels</v>
      </c>
      <c r="B136" s="25"/>
      <c r="C136" s="26"/>
      <c r="D136" s="2">
        <f>D42</f>
        <v>4821.1040000000003</v>
      </c>
      <c r="E136" s="5">
        <f>E42</f>
        <v>11.306593684210526</v>
      </c>
      <c r="F136" s="31">
        <f t="shared" ref="F136:F138" si="63">$E$121</f>
        <v>0</v>
      </c>
      <c r="G136" s="29">
        <f>G42</f>
        <v>5.9999999999999995E-5</v>
      </c>
      <c r="H136" s="21" t="str">
        <f>H42</f>
        <v>KPPE-PF-224968-18-04-2024</v>
      </c>
      <c r="I136" s="23">
        <f>I42</f>
        <v>45400</v>
      </c>
      <c r="J136" s="22">
        <f>J42</f>
        <v>2366.46</v>
      </c>
      <c r="K136" s="54">
        <f>K42</f>
        <v>49.803780000000053</v>
      </c>
      <c r="L136" s="2">
        <f t="shared" si="61"/>
        <v>0</v>
      </c>
      <c r="M136" s="21">
        <f>M42</f>
        <v>2316.65022</v>
      </c>
      <c r="N136" s="30">
        <f t="shared" si="62"/>
        <v>0</v>
      </c>
      <c r="Q136">
        <f>G136*Q124</f>
        <v>0</v>
      </c>
      <c r="R136">
        <f>G136*R124</f>
        <v>0</v>
      </c>
      <c r="S136">
        <f>G136*S124</f>
        <v>0</v>
      </c>
      <c r="T136">
        <f>G136*T124</f>
        <v>0</v>
      </c>
      <c r="U136">
        <f>G136*U124</f>
        <v>0</v>
      </c>
      <c r="V136" s="209">
        <f t="shared" si="59"/>
        <v>0</v>
      </c>
      <c r="W136" s="89">
        <v>4</v>
      </c>
      <c r="X136" s="210">
        <f t="shared" si="56"/>
        <v>0</v>
      </c>
    </row>
    <row r="137" spans="1:24" ht="15.75" x14ac:dyDescent="0.25">
      <c r="A137" s="54" t="str">
        <f>A43</f>
        <v>Earth Colour</v>
      </c>
      <c r="B137" s="25"/>
      <c r="C137" s="26"/>
      <c r="D137" s="2">
        <f>D43</f>
        <v>3204.2</v>
      </c>
      <c r="E137" s="5">
        <f>E43</f>
        <v>1.3859649122807018</v>
      </c>
      <c r="F137" s="31"/>
      <c r="G137" s="29">
        <f>G43</f>
        <v>3.3299999999999996E-2</v>
      </c>
      <c r="H137" s="21" t="str">
        <f>H43</f>
        <v>HCSE-PF-1739-16-04-2024</v>
      </c>
      <c r="I137" s="23">
        <f>I43</f>
        <v>45398</v>
      </c>
      <c r="J137" s="22">
        <f>J43</f>
        <v>50</v>
      </c>
      <c r="K137" s="54">
        <f>K43</f>
        <v>208.29149999999998</v>
      </c>
      <c r="L137" s="2">
        <f t="shared" ref="L137" si="64">F137*G137</f>
        <v>0</v>
      </c>
      <c r="M137" s="21">
        <f>M43</f>
        <v>-158.29149999999998</v>
      </c>
      <c r="N137" s="30">
        <f t="shared" ref="N137" si="65">L137*E137</f>
        <v>0</v>
      </c>
      <c r="O137" s="175"/>
      <c r="P137" s="89"/>
      <c r="Q137">
        <f>G137*Q124</f>
        <v>0</v>
      </c>
      <c r="R137">
        <f>G137*R124</f>
        <v>0</v>
      </c>
      <c r="S137">
        <f>G137*S124</f>
        <v>0</v>
      </c>
      <c r="T137">
        <f>G137*T124</f>
        <v>0</v>
      </c>
      <c r="U137">
        <f>G137*U124</f>
        <v>0</v>
      </c>
      <c r="V137" s="209">
        <f t="shared" si="59"/>
        <v>0</v>
      </c>
      <c r="W137" s="89">
        <v>4</v>
      </c>
      <c r="X137" s="210">
        <f t="shared" si="56"/>
        <v>0</v>
      </c>
    </row>
    <row r="138" spans="1:24" ht="16.5" thickBot="1" x14ac:dyDescent="0.3">
      <c r="A138" s="132" t="str">
        <f>A44</f>
        <v>Sarabid MIP</v>
      </c>
      <c r="B138" s="25"/>
      <c r="C138" s="26"/>
      <c r="D138" s="2">
        <f>D44</f>
        <v>3824.9998999999998</v>
      </c>
      <c r="E138" s="5">
        <f>E44</f>
        <v>1.3859649122807018</v>
      </c>
      <c r="F138" s="31">
        <f t="shared" si="63"/>
        <v>0</v>
      </c>
      <c r="G138" s="29">
        <f>G44</f>
        <v>8.9999999999999993E-3</v>
      </c>
      <c r="H138" s="21" t="str">
        <f>H44</f>
        <v>06122023-A-023564</v>
      </c>
      <c r="I138" s="23">
        <f>I44</f>
        <v>45149</v>
      </c>
      <c r="J138" s="22">
        <f>J44</f>
        <v>1000</v>
      </c>
      <c r="K138" s="54">
        <f>K44</f>
        <v>477.02699999999965</v>
      </c>
      <c r="L138" s="2">
        <f t="shared" si="61"/>
        <v>0</v>
      </c>
      <c r="M138" s="21">
        <f>M44</f>
        <v>522.07300000000043</v>
      </c>
      <c r="N138" s="30">
        <f t="shared" si="62"/>
        <v>0</v>
      </c>
      <c r="O138" s="178"/>
      <c r="P138" s="89"/>
      <c r="Q138">
        <f>G138*Q124</f>
        <v>0</v>
      </c>
      <c r="R138">
        <f>G138*R124</f>
        <v>0</v>
      </c>
      <c r="S138">
        <f>G138*S124</f>
        <v>0</v>
      </c>
      <c r="T138">
        <f>G138*T124</f>
        <v>0</v>
      </c>
      <c r="U138">
        <f>G138*U124</f>
        <v>0</v>
      </c>
      <c r="V138" s="209">
        <f t="shared" si="59"/>
        <v>0</v>
      </c>
      <c r="W138" s="89">
        <v>4</v>
      </c>
      <c r="X138" s="210">
        <f t="shared" si="56"/>
        <v>0</v>
      </c>
    </row>
    <row r="139" spans="1:24" ht="23.25" thickBot="1" x14ac:dyDescent="0.35">
      <c r="A139" s="133">
        <v>5</v>
      </c>
      <c r="O139" s="140"/>
      <c r="V139"/>
      <c r="W139" s="89">
        <v>5</v>
      </c>
      <c r="X139" s="210">
        <f>$E$141</f>
        <v>0</v>
      </c>
    </row>
    <row r="140" spans="1:24" ht="19.5" thickBot="1" x14ac:dyDescent="0.3">
      <c r="A140" s="232" t="s">
        <v>19</v>
      </c>
      <c r="B140" s="233"/>
      <c r="C140" s="232" t="s">
        <v>20</v>
      </c>
      <c r="D140" s="233"/>
      <c r="E140" s="232" t="s">
        <v>77</v>
      </c>
      <c r="F140" s="233"/>
      <c r="G140" s="232" t="s">
        <v>64</v>
      </c>
      <c r="H140" s="233"/>
      <c r="I140" s="242" t="s">
        <v>171</v>
      </c>
      <c r="J140" s="243"/>
      <c r="K140" s="256" t="s">
        <v>169</v>
      </c>
      <c r="L140" s="257"/>
      <c r="M140" s="258" t="s">
        <v>170</v>
      </c>
      <c r="N140" s="259"/>
      <c r="O140" s="140"/>
      <c r="V140"/>
      <c r="W140" s="89">
        <v>5</v>
      </c>
      <c r="X140" s="210">
        <f t="shared" ref="X140:X158" si="66">$E$141</f>
        <v>0</v>
      </c>
    </row>
    <row r="141" spans="1:24" ht="18.600000000000001" customHeight="1" thickBot="1" x14ac:dyDescent="0.3">
      <c r="A141" s="254" t="s">
        <v>41</v>
      </c>
      <c r="B141" s="255"/>
      <c r="C141" s="254" t="s">
        <v>43</v>
      </c>
      <c r="D141" s="255"/>
      <c r="E141" s="238">
        <f>G11</f>
        <v>0</v>
      </c>
      <c r="F141" s="239"/>
      <c r="G141" s="240">
        <f>G12</f>
        <v>0</v>
      </c>
      <c r="H141" s="241"/>
      <c r="I141" s="240" t="e">
        <f>G13</f>
        <v>#DIV/0!</v>
      </c>
      <c r="J141" s="241"/>
      <c r="K141" s="247" t="s">
        <v>62</v>
      </c>
      <c r="L141" s="249"/>
      <c r="M141" s="264" t="s">
        <v>216</v>
      </c>
      <c r="N141" s="265"/>
      <c r="O141" s="140"/>
      <c r="V141"/>
      <c r="W141" s="89">
        <v>5</v>
      </c>
      <c r="X141" s="210">
        <f t="shared" si="66"/>
        <v>0</v>
      </c>
    </row>
    <row r="142" spans="1:24" ht="19.5" thickBot="1" x14ac:dyDescent="0.35">
      <c r="A142" s="9" t="s">
        <v>15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40"/>
      <c r="V142"/>
      <c r="W142" s="89">
        <v>5</v>
      </c>
      <c r="X142" s="210">
        <f t="shared" si="66"/>
        <v>0</v>
      </c>
    </row>
    <row r="143" spans="1:24" ht="30.75" thickBot="1" x14ac:dyDescent="0.3">
      <c r="A143" s="44" t="s">
        <v>8</v>
      </c>
      <c r="B143" s="45"/>
      <c r="C143" s="46"/>
      <c r="D143" s="8" t="s">
        <v>2</v>
      </c>
      <c r="E143" s="8" t="s">
        <v>7</v>
      </c>
      <c r="F143" s="8" t="s">
        <v>13</v>
      </c>
      <c r="G143" s="8" t="s">
        <v>14</v>
      </c>
      <c r="H143" s="8" t="s">
        <v>1</v>
      </c>
      <c r="I143" s="8" t="s">
        <v>0</v>
      </c>
      <c r="J143" s="8" t="s">
        <v>3</v>
      </c>
      <c r="K143" s="8" t="s">
        <v>9</v>
      </c>
      <c r="L143" s="18" t="s">
        <v>66</v>
      </c>
      <c r="M143" s="39" t="s">
        <v>4</v>
      </c>
      <c r="N143" s="8" t="s">
        <v>167</v>
      </c>
      <c r="O143" s="138" t="s">
        <v>256</v>
      </c>
      <c r="Q143" s="138" t="s">
        <v>1304</v>
      </c>
      <c r="R143" s="138" t="s">
        <v>1304</v>
      </c>
      <c r="S143" s="138" t="s">
        <v>1304</v>
      </c>
      <c r="T143" s="174" t="s">
        <v>1304</v>
      </c>
      <c r="U143" s="138" t="s">
        <v>1305</v>
      </c>
      <c r="V143" s="208" t="s">
        <v>1334</v>
      </c>
      <c r="W143" s="89">
        <v>5</v>
      </c>
      <c r="X143" s="210">
        <f t="shared" si="66"/>
        <v>0</v>
      </c>
    </row>
    <row r="144" spans="1:24" s="94" customFormat="1" ht="15.75" x14ac:dyDescent="0.25">
      <c r="A144" s="229" t="str">
        <f>A30</f>
        <v>CONSUMPTION OF IMPORTED RAW MATERIAL</v>
      </c>
      <c r="B144" s="230"/>
      <c r="C144" s="230"/>
      <c r="D144" s="230"/>
      <c r="E144" s="230"/>
      <c r="F144" s="230"/>
      <c r="G144" s="230"/>
      <c r="H144" s="230"/>
      <c r="I144" s="230"/>
      <c r="J144" s="230"/>
      <c r="K144" s="230"/>
      <c r="L144" s="230"/>
      <c r="M144" s="230"/>
      <c r="N144" s="231"/>
      <c r="O144" s="40"/>
      <c r="P144"/>
      <c r="Q144" s="176"/>
      <c r="R144" s="176"/>
      <c r="S144" s="176"/>
      <c r="T144" s="177"/>
      <c r="U144" s="177"/>
      <c r="V144" s="209">
        <f>Q144+R144+S144+T144+U144</f>
        <v>0</v>
      </c>
      <c r="W144" s="89">
        <v>5</v>
      </c>
      <c r="X144" s="210">
        <f t="shared" si="66"/>
        <v>0</v>
      </c>
    </row>
    <row r="145" spans="1:24" ht="15.75" x14ac:dyDescent="0.25">
      <c r="A145" s="54" t="str">
        <f>A31</f>
        <v>REACTIVE DYES</v>
      </c>
      <c r="B145" s="25"/>
      <c r="C145" s="26"/>
      <c r="D145" s="2">
        <f>D31</f>
        <v>3204.16</v>
      </c>
      <c r="E145" s="5">
        <f>E31</f>
        <v>12.95</v>
      </c>
      <c r="F145" s="31">
        <f>G8</f>
        <v>0</v>
      </c>
      <c r="G145" s="29">
        <f>G31</f>
        <v>2.3400000000000001E-2</v>
      </c>
      <c r="H145" s="21" t="str">
        <f>H31</f>
        <v>LPAF-FS-61597</v>
      </c>
      <c r="I145" s="23">
        <f>I31</f>
        <v>45454</v>
      </c>
      <c r="J145" s="22">
        <f>J31</f>
        <v>5000</v>
      </c>
      <c r="K145" s="54">
        <f>K31</f>
        <v>3317.675400000001</v>
      </c>
      <c r="L145" s="2">
        <f t="shared" ref="L145:L146" si="67">F145*G145</f>
        <v>0</v>
      </c>
      <c r="M145" s="21">
        <f>M31</f>
        <v>1679.9845999999991</v>
      </c>
      <c r="N145" s="30">
        <f t="shared" ref="N145:N153" si="68">L145*E145</f>
        <v>0</v>
      </c>
      <c r="O145" s="139" t="s">
        <v>278</v>
      </c>
      <c r="P145">
        <v>8.1889043600000003E-2</v>
      </c>
      <c r="Q145">
        <f>G145*Q144</f>
        <v>0</v>
      </c>
      <c r="R145">
        <f>G145*R144</f>
        <v>0</v>
      </c>
      <c r="S145">
        <f>G145*S144</f>
        <v>0</v>
      </c>
      <c r="T145">
        <f>G145*T144</f>
        <v>0</v>
      </c>
      <c r="U145">
        <f>G145*U144</f>
        <v>0</v>
      </c>
      <c r="V145" s="209">
        <f t="shared" ref="V145:V158" si="69">Q145+R145+S145+T145+U145</f>
        <v>0</v>
      </c>
      <c r="W145" s="89">
        <v>5</v>
      </c>
      <c r="X145" s="210">
        <f t="shared" si="66"/>
        <v>0</v>
      </c>
    </row>
    <row r="146" spans="1:24" ht="15.75" x14ac:dyDescent="0.25">
      <c r="A146" s="54" t="str">
        <f>A32</f>
        <v>DISPERSE DYES</v>
      </c>
      <c r="B146" s="25"/>
      <c r="C146" s="26"/>
      <c r="D146" s="2">
        <f>D32</f>
        <v>3204.1109999999999</v>
      </c>
      <c r="E146" s="5">
        <f>E32</f>
        <v>12.752800000000001</v>
      </c>
      <c r="F146" s="31">
        <f>G9</f>
        <v>0</v>
      </c>
      <c r="G146" s="29">
        <f>G32</f>
        <v>5.4000000000000003E-3</v>
      </c>
      <c r="H146" s="21" t="str">
        <f>H32</f>
        <v>LPAF-FS-61605</v>
      </c>
      <c r="I146" s="23">
        <f>I32</f>
        <v>45454</v>
      </c>
      <c r="J146" s="22">
        <f>J32</f>
        <v>4200</v>
      </c>
      <c r="K146" s="54">
        <f>K32</f>
        <v>2945.6135999999969</v>
      </c>
      <c r="L146" s="2">
        <f t="shared" si="67"/>
        <v>0</v>
      </c>
      <c r="M146" s="21">
        <f>M32</f>
        <v>1254.3864000000031</v>
      </c>
      <c r="N146" s="30">
        <f t="shared" si="68"/>
        <v>0</v>
      </c>
      <c r="O146" s="139" t="s">
        <v>279</v>
      </c>
      <c r="P146">
        <v>0.1364890436</v>
      </c>
      <c r="Q146">
        <f>G146*Q144</f>
        <v>0</v>
      </c>
      <c r="R146">
        <f>G146*R144</f>
        <v>0</v>
      </c>
      <c r="S146">
        <f>G146*S144</f>
        <v>0</v>
      </c>
      <c r="T146">
        <f>G146*T144</f>
        <v>0</v>
      </c>
      <c r="U146" s="89">
        <f>G146*U144</f>
        <v>0</v>
      </c>
      <c r="V146" s="209">
        <f t="shared" si="69"/>
        <v>0</v>
      </c>
      <c r="W146" s="89">
        <v>5</v>
      </c>
      <c r="X146" s="210">
        <f t="shared" si="66"/>
        <v>0</v>
      </c>
    </row>
    <row r="147" spans="1:24" ht="15.75" x14ac:dyDescent="0.25">
      <c r="A147" s="54" t="str">
        <f>A33</f>
        <v>NON WOVEN INTERLINING</v>
      </c>
      <c r="B147" s="25"/>
      <c r="C147" s="26"/>
      <c r="D147" s="2">
        <f>D33</f>
        <v>5603.92</v>
      </c>
      <c r="E147" s="5">
        <f>E33</f>
        <v>11.78</v>
      </c>
      <c r="F147" s="31">
        <f>$E$141</f>
        <v>0</v>
      </c>
      <c r="G147" s="29">
        <f>G33</f>
        <v>1.932E-2</v>
      </c>
      <c r="H147" s="21" t="str">
        <f>H33</f>
        <v>KAPS-FS-148577</v>
      </c>
      <c r="I147" s="23">
        <f>I33</f>
        <v>45464</v>
      </c>
      <c r="J147" s="22">
        <f>J33</f>
        <v>10770</v>
      </c>
      <c r="K147" s="54">
        <f>K33</f>
        <v>10411.942285714289</v>
      </c>
      <c r="L147" s="2">
        <f>F147*G147/0.98</f>
        <v>0</v>
      </c>
      <c r="M147" s="21">
        <f>M33</f>
        <v>358.05771428571097</v>
      </c>
      <c r="N147" s="30">
        <f t="shared" si="68"/>
        <v>0</v>
      </c>
      <c r="O147" s="139" t="s">
        <v>271</v>
      </c>
      <c r="P147">
        <v>0.18198904360000001</v>
      </c>
      <c r="Q147">
        <f>G147*Q144</f>
        <v>0</v>
      </c>
      <c r="R147">
        <f>G147*R144</f>
        <v>0</v>
      </c>
      <c r="S147">
        <f>G147*S144</f>
        <v>0</v>
      </c>
      <c r="T147">
        <f>G147*T144</f>
        <v>0</v>
      </c>
      <c r="U147" s="89">
        <f>G147*U144</f>
        <v>0</v>
      </c>
      <c r="V147" s="209">
        <f t="shared" si="69"/>
        <v>0</v>
      </c>
      <c r="W147" s="89">
        <v>5</v>
      </c>
      <c r="X147" s="210">
        <f t="shared" si="66"/>
        <v>0</v>
      </c>
    </row>
    <row r="148" spans="1:24" ht="15.75" x14ac:dyDescent="0.25">
      <c r="A148" s="54" t="str">
        <f>A34</f>
        <v>FINISHING AGENT</v>
      </c>
      <c r="B148" s="25"/>
      <c r="C148" s="26"/>
      <c r="D148" s="2">
        <f>D34</f>
        <v>3809.9189999999999</v>
      </c>
      <c r="E148" s="5">
        <f>E34</f>
        <v>6.8550000000000004</v>
      </c>
      <c r="F148" s="31">
        <f t="shared" ref="F148:F153" si="70">$E$141</f>
        <v>0</v>
      </c>
      <c r="G148" s="29">
        <f>G34</f>
        <v>8.9999999999999993E-3</v>
      </c>
      <c r="H148" s="21" t="str">
        <f>H34</f>
        <v>KAPW-FS-186202</v>
      </c>
      <c r="I148" s="23">
        <f>I34</f>
        <v>45447</v>
      </c>
      <c r="J148" s="22">
        <f>J34</f>
        <v>3600</v>
      </c>
      <c r="K148" s="54">
        <f>K34</f>
        <v>1221.2549999999997</v>
      </c>
      <c r="L148" s="2">
        <f>F148*G148</f>
        <v>0</v>
      </c>
      <c r="M148" s="21">
        <f>M34</f>
        <v>2377.8450000000003</v>
      </c>
      <c r="N148" s="30">
        <f t="shared" si="68"/>
        <v>0</v>
      </c>
      <c r="O148" s="139" t="s">
        <v>272</v>
      </c>
      <c r="P148">
        <v>0.27298904359999998</v>
      </c>
      <c r="Q148">
        <f>G148*Q144</f>
        <v>0</v>
      </c>
      <c r="R148">
        <f>G148*R144</f>
        <v>0</v>
      </c>
      <c r="S148">
        <f>G148*S144</f>
        <v>0</v>
      </c>
      <c r="T148">
        <f>G148*T144</f>
        <v>0</v>
      </c>
      <c r="U148" s="89">
        <f>G148*U144</f>
        <v>0</v>
      </c>
      <c r="V148" s="209">
        <f t="shared" si="69"/>
        <v>0</v>
      </c>
      <c r="W148" s="89">
        <v>5</v>
      </c>
      <c r="X148" s="210">
        <f t="shared" si="66"/>
        <v>0</v>
      </c>
    </row>
    <row r="149" spans="1:24" ht="15.75" x14ac:dyDescent="0.25">
      <c r="A149" s="145" t="str">
        <f>A35</f>
        <v>80% BCI COTTON 20% RECYCLE POLYESTER KNITTED FABRIC</v>
      </c>
      <c r="B149" s="146"/>
      <c r="C149" s="147"/>
      <c r="D149" s="148">
        <f>D35</f>
        <v>6006.9089999999997</v>
      </c>
      <c r="E149" s="149">
        <f>E35</f>
        <v>37.943899999999999</v>
      </c>
      <c r="F149" s="31">
        <f t="shared" si="70"/>
        <v>0</v>
      </c>
      <c r="G149" s="151">
        <f>G35</f>
        <v>0</v>
      </c>
      <c r="H149" s="152" t="str">
        <f>H35</f>
        <v>KAPS-FS-99599</v>
      </c>
      <c r="I149" s="153">
        <f>I35</f>
        <v>45355</v>
      </c>
      <c r="J149" s="154">
        <f>J35</f>
        <v>21709.3</v>
      </c>
      <c r="K149" s="155">
        <f>K35</f>
        <v>119.09720517882354</v>
      </c>
      <c r="L149" s="148">
        <f>F149*G149*P148/0.85</f>
        <v>0</v>
      </c>
      <c r="M149" s="156">
        <f>M35</f>
        <v>21590.202794821176</v>
      </c>
      <c r="N149" s="155">
        <f t="shared" si="68"/>
        <v>0</v>
      </c>
      <c r="O149" s="139" t="s">
        <v>273</v>
      </c>
      <c r="P149">
        <v>0.36398904360000001</v>
      </c>
      <c r="Q149">
        <f>G149*Q144*P150/0.85</f>
        <v>0</v>
      </c>
      <c r="R149">
        <f>G149*R144*P150/0.85</f>
        <v>0</v>
      </c>
      <c r="S149">
        <f>G149*S144*P150/0.85</f>
        <v>0</v>
      </c>
      <c r="T149">
        <f>G149*T144*P150/0.85</f>
        <v>0</v>
      </c>
      <c r="U149">
        <f>G149*U144*P150/0.85</f>
        <v>0</v>
      </c>
      <c r="V149" s="209">
        <f t="shared" si="69"/>
        <v>0</v>
      </c>
      <c r="W149" s="89">
        <v>5</v>
      </c>
      <c r="X149" s="210">
        <f t="shared" si="66"/>
        <v>0</v>
      </c>
    </row>
    <row r="150" spans="1:24" ht="15.75" x14ac:dyDescent="0.25">
      <c r="A150" s="145" t="str">
        <f>A36</f>
        <v xml:space="preserve">70% RECYCLED POLYESTER 30% COTTON </v>
      </c>
      <c r="B150" s="146"/>
      <c r="C150" s="147"/>
      <c r="D150" s="148">
        <f>D36</f>
        <v>6006.9089999999997</v>
      </c>
      <c r="E150" s="149">
        <f>E36</f>
        <v>15.461499999999999</v>
      </c>
      <c r="F150" s="31">
        <f t="shared" si="70"/>
        <v>0</v>
      </c>
      <c r="G150" s="151">
        <f>G36</f>
        <v>0</v>
      </c>
      <c r="H150" s="152" t="str">
        <f>H36</f>
        <v>LPAF-FS-14699</v>
      </c>
      <c r="I150" s="153">
        <f>I36</f>
        <v>45195</v>
      </c>
      <c r="J150" s="155">
        <f>J36</f>
        <v>2075.61</v>
      </c>
      <c r="K150" s="155">
        <f>K36</f>
        <v>0</v>
      </c>
      <c r="L150" s="148">
        <f>F150*G150*P149/0.85</f>
        <v>0</v>
      </c>
      <c r="M150" s="156">
        <f>M36</f>
        <v>2075.61</v>
      </c>
      <c r="N150" s="155">
        <f t="shared" si="68"/>
        <v>0</v>
      </c>
      <c r="O150" s="139" t="s">
        <v>274</v>
      </c>
      <c r="P150">
        <v>0.45498904359999998</v>
      </c>
      <c r="Q150">
        <f>G150*Q144*P151/0.85</f>
        <v>0</v>
      </c>
      <c r="R150">
        <f>G150*R144*P151/0.85</f>
        <v>0</v>
      </c>
      <c r="S150">
        <f>G150*S144*P151/0.85</f>
        <v>0</v>
      </c>
      <c r="T150">
        <f>G150*T144*P151/0.85</f>
        <v>0</v>
      </c>
      <c r="U150">
        <f>G150*U144*P151/0.85</f>
        <v>0</v>
      </c>
      <c r="V150" s="209">
        <f t="shared" si="69"/>
        <v>0</v>
      </c>
      <c r="W150" s="89">
        <v>5</v>
      </c>
      <c r="X150" s="210">
        <f t="shared" si="66"/>
        <v>0</v>
      </c>
    </row>
    <row r="151" spans="1:24" ht="15.75" x14ac:dyDescent="0.25">
      <c r="A151" s="145" t="str">
        <f>A37</f>
        <v>100% REC POLYESTER FABRIC</v>
      </c>
      <c r="B151" s="146"/>
      <c r="C151" s="147"/>
      <c r="D151" s="148">
        <f>D37</f>
        <v>6005.37</v>
      </c>
      <c r="E151" s="149">
        <f>E37</f>
        <v>6.85</v>
      </c>
      <c r="F151" s="31">
        <f t="shared" si="70"/>
        <v>0</v>
      </c>
      <c r="G151" s="151">
        <f>G37</f>
        <v>0</v>
      </c>
      <c r="H151" s="152" t="str">
        <f>H37</f>
        <v>KAPW-FS-59914</v>
      </c>
      <c r="I151" s="153">
        <f>I37</f>
        <v>45224</v>
      </c>
      <c r="J151" s="157">
        <f>J37</f>
        <v>9255.7000000000007</v>
      </c>
      <c r="K151" s="155">
        <f>K37</f>
        <v>448.55877277976469</v>
      </c>
      <c r="L151" s="148">
        <f>F151*G151*P150/0.85</f>
        <v>0</v>
      </c>
      <c r="M151" s="156">
        <f>M37</f>
        <v>8807.141227220236</v>
      </c>
      <c r="N151" s="155">
        <f t="shared" ref="N151" si="71">L151*E151</f>
        <v>0</v>
      </c>
      <c r="O151" s="139" t="s">
        <v>275</v>
      </c>
      <c r="P151">
        <v>0.54598904360000011</v>
      </c>
      <c r="Q151">
        <f>G151*Q144*P151/0.85</f>
        <v>0</v>
      </c>
      <c r="R151">
        <f>G151*R144*P150/0.85</f>
        <v>0</v>
      </c>
      <c r="S151">
        <f>G151*S144*P150/0.85</f>
        <v>0</v>
      </c>
      <c r="T151">
        <f>G151*T144*P150/0.85</f>
        <v>0</v>
      </c>
      <c r="U151">
        <f>G151*U144*P150/0.85</f>
        <v>0</v>
      </c>
      <c r="V151" s="209">
        <f t="shared" si="69"/>
        <v>0</v>
      </c>
      <c r="W151" s="89">
        <v>5</v>
      </c>
      <c r="X151" s="210">
        <f t="shared" si="66"/>
        <v>0</v>
      </c>
    </row>
    <row r="152" spans="1:24" ht="15.75" x14ac:dyDescent="0.25">
      <c r="A152" s="145" t="str">
        <f>A38</f>
        <v>100% COTTON YARN</v>
      </c>
      <c r="B152" s="146"/>
      <c r="C152" s="147"/>
      <c r="D152" s="148">
        <f>D38</f>
        <v>5205.24</v>
      </c>
      <c r="E152" s="149">
        <f>E38</f>
        <v>3.1</v>
      </c>
      <c r="F152" s="31">
        <f t="shared" si="70"/>
        <v>0</v>
      </c>
      <c r="G152" s="151">
        <v>1</v>
      </c>
      <c r="H152" s="152" t="str">
        <f>H38</f>
        <v>KAPS-FS-97672</v>
      </c>
      <c r="I152" s="153">
        <f>I38</f>
        <v>45349</v>
      </c>
      <c r="J152" s="154">
        <f>J38</f>
        <v>22290</v>
      </c>
      <c r="K152" s="155">
        <f>K38</f>
        <v>8167.8864601209007</v>
      </c>
      <c r="L152" s="148">
        <f>F152*G152*P149/0.83</f>
        <v>0</v>
      </c>
      <c r="M152" s="156">
        <f>M38</f>
        <v>14101.283534626087</v>
      </c>
      <c r="N152" s="155">
        <f t="shared" si="68"/>
        <v>0</v>
      </c>
      <c r="O152" s="140" t="s">
        <v>1312</v>
      </c>
      <c r="P152" s="140"/>
      <c r="Q152" s="191">
        <v>0</v>
      </c>
      <c r="R152" s="191">
        <v>0</v>
      </c>
      <c r="S152" s="191">
        <v>0</v>
      </c>
      <c r="T152" s="192">
        <v>0</v>
      </c>
      <c r="U152" s="192">
        <v>0</v>
      </c>
      <c r="V152" s="209">
        <f t="shared" si="69"/>
        <v>0</v>
      </c>
      <c r="W152" s="89">
        <v>5</v>
      </c>
      <c r="X152" s="210">
        <f t="shared" si="66"/>
        <v>0</v>
      </c>
    </row>
    <row r="153" spans="1:24" ht="15.75" x14ac:dyDescent="0.25">
      <c r="A153" s="145" t="str">
        <f>A39</f>
        <v>POLYESTER YARN</v>
      </c>
      <c r="B153" s="146"/>
      <c r="C153" s="147"/>
      <c r="D153" s="148">
        <f>D39</f>
        <v>5402.33</v>
      </c>
      <c r="E153" s="149">
        <f>E39</f>
        <v>1.69</v>
      </c>
      <c r="F153" s="31">
        <f t="shared" si="70"/>
        <v>0</v>
      </c>
      <c r="G153" s="151">
        <f>G39</f>
        <v>0</v>
      </c>
      <c r="H153" s="152" t="str">
        <f>H39</f>
        <v>KAPS-FS-73118</v>
      </c>
      <c r="I153" s="153">
        <f>I39</f>
        <v>45296</v>
      </c>
      <c r="J153" s="154">
        <f>J39</f>
        <v>72060</v>
      </c>
      <c r="K153" s="155">
        <f>K39</f>
        <v>56307.923458516132</v>
      </c>
      <c r="L153" s="148">
        <f>F153*G153*P151/0.83</f>
        <v>0</v>
      </c>
      <c r="M153" s="156">
        <f>M39</f>
        <v>15752.076541483868</v>
      </c>
      <c r="N153" s="155">
        <f t="shared" si="68"/>
        <v>0</v>
      </c>
      <c r="O153" s="140" t="s">
        <v>1313</v>
      </c>
      <c r="P153" s="140"/>
      <c r="Q153" s="191">
        <v>0</v>
      </c>
      <c r="R153" s="191">
        <v>0</v>
      </c>
      <c r="S153" s="191">
        <v>0</v>
      </c>
      <c r="T153" s="192">
        <v>0</v>
      </c>
      <c r="U153" s="192">
        <v>0</v>
      </c>
      <c r="V153" s="209">
        <f t="shared" si="69"/>
        <v>0</v>
      </c>
      <c r="W153" s="89">
        <v>5</v>
      </c>
      <c r="X153" s="210">
        <f t="shared" si="66"/>
        <v>0</v>
      </c>
    </row>
    <row r="154" spans="1:24" ht="15.75" x14ac:dyDescent="0.25">
      <c r="A154" s="145"/>
      <c r="B154" s="146"/>
      <c r="C154" s="146"/>
      <c r="D154" s="180"/>
      <c r="E154" s="181"/>
      <c r="F154" s="190"/>
      <c r="G154" s="183"/>
      <c r="H154" s="184"/>
      <c r="I154" s="185"/>
      <c r="J154" s="186"/>
      <c r="K154" s="187"/>
      <c r="L154" s="180"/>
      <c r="M154" s="188"/>
      <c r="N154" s="189"/>
      <c r="O154" s="175" t="s">
        <v>1306</v>
      </c>
      <c r="P154" s="94"/>
      <c r="Q154" s="94">
        <f>Q144*Q152*P150/0.83</f>
        <v>0</v>
      </c>
      <c r="R154" s="94">
        <f>R144*R152*P150/0.83</f>
        <v>0</v>
      </c>
      <c r="S154" s="94">
        <f>S144*S152*P150/0.83</f>
        <v>0</v>
      </c>
      <c r="T154" s="94">
        <f>T144*T152*P150/0.83</f>
        <v>0</v>
      </c>
      <c r="U154" s="94">
        <f>U144*U152*P150/0.83</f>
        <v>0</v>
      </c>
      <c r="V154" s="209">
        <f t="shared" si="69"/>
        <v>0</v>
      </c>
      <c r="W154" s="89">
        <v>5</v>
      </c>
      <c r="X154" s="210">
        <f t="shared" si="66"/>
        <v>0</v>
      </c>
    </row>
    <row r="155" spans="1:24" s="94" customFormat="1" ht="15.75" x14ac:dyDescent="0.25">
      <c r="A155" s="229" t="str">
        <f>A41</f>
        <v>CONSUMPTION OF LOCAL PURCHASED  RAW MATERIAL</v>
      </c>
      <c r="B155" s="230"/>
      <c r="C155" s="230"/>
      <c r="D155" s="230">
        <f>D41</f>
        <v>0</v>
      </c>
      <c r="E155" s="230">
        <f>E41</f>
        <v>0</v>
      </c>
      <c r="F155" s="230">
        <f>E$141</f>
        <v>0</v>
      </c>
      <c r="G155" s="230">
        <f>G41</f>
        <v>0</v>
      </c>
      <c r="H155" s="230">
        <f>H41</f>
        <v>0</v>
      </c>
      <c r="I155" s="230">
        <f>I41</f>
        <v>0</v>
      </c>
      <c r="J155" s="230">
        <f>J41</f>
        <v>0</v>
      </c>
      <c r="K155" s="230" t="str">
        <f>K41</f>
        <v>-</v>
      </c>
      <c r="L155" s="230">
        <f t="shared" ref="L155:L158" si="72">F155*G155</f>
        <v>0</v>
      </c>
      <c r="M155" s="230">
        <f>M41</f>
        <v>0</v>
      </c>
      <c r="N155" s="231">
        <f t="shared" ref="N155:N158" si="73">L155*E155</f>
        <v>0</v>
      </c>
      <c r="O155" s="140" t="s">
        <v>1307</v>
      </c>
      <c r="P155" s="89"/>
      <c r="Q155" s="94">
        <f>Q144*Q153*P150/0.83</f>
        <v>0</v>
      </c>
      <c r="R155" s="94">
        <f>R144*R153*P150/0.83</f>
        <v>0</v>
      </c>
      <c r="S155" s="94">
        <f>S144*S153*P150/0.83</f>
        <v>0</v>
      </c>
      <c r="T155" s="94">
        <f>T144*T153*P150/0.83</f>
        <v>0</v>
      </c>
      <c r="U155" s="94">
        <f>U144*U153*P150/0.83</f>
        <v>0</v>
      </c>
      <c r="V155" s="209">
        <f t="shared" si="69"/>
        <v>0</v>
      </c>
      <c r="W155" s="89">
        <v>5</v>
      </c>
      <c r="X155" s="210">
        <f t="shared" si="66"/>
        <v>0</v>
      </c>
    </row>
    <row r="156" spans="1:24" ht="15.75" x14ac:dyDescent="0.25">
      <c r="A156" s="54" t="str">
        <f>A42</f>
        <v>Labels</v>
      </c>
      <c r="B156" s="25"/>
      <c r="C156" s="26"/>
      <c r="D156" s="2">
        <f>D42</f>
        <v>4821.1040000000003</v>
      </c>
      <c r="E156" s="5">
        <f>E42</f>
        <v>11.306593684210526</v>
      </c>
      <c r="F156" s="31">
        <f t="shared" ref="F156:F158" si="74">$E$141</f>
        <v>0</v>
      </c>
      <c r="G156" s="29">
        <f>G42</f>
        <v>5.9999999999999995E-5</v>
      </c>
      <c r="H156" s="21" t="str">
        <f>H42</f>
        <v>KPPE-PF-224968-18-04-2024</v>
      </c>
      <c r="I156" s="23">
        <f>I42</f>
        <v>45400</v>
      </c>
      <c r="J156" s="22">
        <f>J42</f>
        <v>2366.46</v>
      </c>
      <c r="K156" s="54">
        <f>K42</f>
        <v>49.803780000000053</v>
      </c>
      <c r="L156" s="2">
        <f t="shared" si="72"/>
        <v>0</v>
      </c>
      <c r="M156" s="21">
        <f>M42</f>
        <v>2316.65022</v>
      </c>
      <c r="N156" s="30">
        <f t="shared" si="73"/>
        <v>0</v>
      </c>
      <c r="P156" t="s">
        <v>1311</v>
      </c>
      <c r="Q156">
        <f>G156*Q144</f>
        <v>0</v>
      </c>
      <c r="R156">
        <f>G156*R144</f>
        <v>0</v>
      </c>
      <c r="S156">
        <f>G156*S144</f>
        <v>0</v>
      </c>
      <c r="T156">
        <f>G156*T144</f>
        <v>0</v>
      </c>
      <c r="U156">
        <f>G156*U144</f>
        <v>0</v>
      </c>
      <c r="V156" s="209">
        <f t="shared" si="69"/>
        <v>0</v>
      </c>
      <c r="W156" s="89">
        <v>5</v>
      </c>
      <c r="X156" s="210">
        <f t="shared" si="66"/>
        <v>0</v>
      </c>
    </row>
    <row r="157" spans="1:24" ht="15.75" x14ac:dyDescent="0.25">
      <c r="A157" s="54" t="str">
        <f>A43</f>
        <v>Earth Colour</v>
      </c>
      <c r="B157" s="25"/>
      <c r="C157" s="26"/>
      <c r="D157" s="2">
        <f>D43</f>
        <v>3204.2</v>
      </c>
      <c r="E157" s="5">
        <f>E43</f>
        <v>1.3859649122807018</v>
      </c>
      <c r="F157" s="31"/>
      <c r="G157" s="29">
        <f>G43</f>
        <v>3.3299999999999996E-2</v>
      </c>
      <c r="H157" s="21" t="str">
        <f>H43</f>
        <v>HCSE-PF-1739-16-04-2024</v>
      </c>
      <c r="I157" s="23">
        <f>I43</f>
        <v>45398</v>
      </c>
      <c r="J157" s="22">
        <f>J43</f>
        <v>50</v>
      </c>
      <c r="K157" s="54">
        <f>K43</f>
        <v>208.29149999999998</v>
      </c>
      <c r="L157" s="2">
        <f t="shared" ref="L157" si="75">F157*G157</f>
        <v>0</v>
      </c>
      <c r="M157" s="21">
        <f>M43</f>
        <v>-158.29149999999998</v>
      </c>
      <c r="N157" s="30">
        <f t="shared" ref="N157" si="76">L157*E157</f>
        <v>0</v>
      </c>
      <c r="O157" s="175"/>
      <c r="P157" s="89"/>
      <c r="Q157">
        <f>G157*Q144</f>
        <v>0</v>
      </c>
      <c r="R157">
        <f>G157*R144</f>
        <v>0</v>
      </c>
      <c r="S157">
        <f>G157*S144</f>
        <v>0</v>
      </c>
      <c r="T157">
        <f>G157*T144</f>
        <v>0</v>
      </c>
      <c r="U157">
        <f>G157*U144</f>
        <v>0</v>
      </c>
      <c r="V157" s="209">
        <f t="shared" si="69"/>
        <v>0</v>
      </c>
      <c r="W157" s="89">
        <v>5</v>
      </c>
      <c r="X157" s="210">
        <f t="shared" si="66"/>
        <v>0</v>
      </c>
    </row>
    <row r="158" spans="1:24" ht="16.5" thickBot="1" x14ac:dyDescent="0.3">
      <c r="A158" s="132" t="str">
        <f>A44</f>
        <v>Sarabid MIP</v>
      </c>
      <c r="B158" s="25"/>
      <c r="C158" s="26"/>
      <c r="D158" s="2">
        <f>D44</f>
        <v>3824.9998999999998</v>
      </c>
      <c r="E158" s="5">
        <f>E44</f>
        <v>1.3859649122807018</v>
      </c>
      <c r="F158" s="31">
        <f t="shared" si="74"/>
        <v>0</v>
      </c>
      <c r="G158" s="29">
        <f>G44</f>
        <v>8.9999999999999993E-3</v>
      </c>
      <c r="H158" s="21" t="str">
        <f>H44</f>
        <v>06122023-A-023564</v>
      </c>
      <c r="I158" s="23">
        <f>I44</f>
        <v>45149</v>
      </c>
      <c r="J158" s="22">
        <f>J44</f>
        <v>1000</v>
      </c>
      <c r="K158" s="54">
        <f>K44</f>
        <v>477.02699999999965</v>
      </c>
      <c r="L158" s="2">
        <f t="shared" si="72"/>
        <v>0</v>
      </c>
      <c r="M158" s="21">
        <f>M44</f>
        <v>522.07300000000043</v>
      </c>
      <c r="N158" s="30">
        <f t="shared" si="73"/>
        <v>0</v>
      </c>
      <c r="O158" s="178"/>
      <c r="P158" s="89"/>
      <c r="Q158">
        <f>G158*Q144</f>
        <v>0</v>
      </c>
      <c r="R158">
        <f>G158*R144</f>
        <v>0</v>
      </c>
      <c r="S158">
        <f>G158*S144</f>
        <v>0</v>
      </c>
      <c r="T158">
        <f>G158*T144</f>
        <v>0</v>
      </c>
      <c r="U158">
        <f>G158*U144</f>
        <v>0</v>
      </c>
      <c r="V158" s="209">
        <f t="shared" si="69"/>
        <v>0</v>
      </c>
      <c r="W158" s="89">
        <v>5</v>
      </c>
      <c r="X158" s="210">
        <f t="shared" si="66"/>
        <v>0</v>
      </c>
    </row>
    <row r="159" spans="1:24" ht="23.25" thickBot="1" x14ac:dyDescent="0.35">
      <c r="A159" s="133">
        <v>6</v>
      </c>
      <c r="O159" s="140"/>
      <c r="V159"/>
      <c r="W159" s="89">
        <v>6</v>
      </c>
      <c r="X159" s="210">
        <f>$E$161</f>
        <v>0</v>
      </c>
    </row>
    <row r="160" spans="1:24" ht="19.5" thickBot="1" x14ac:dyDescent="0.3">
      <c r="A160" s="232" t="s">
        <v>19</v>
      </c>
      <c r="B160" s="233"/>
      <c r="C160" s="232" t="s">
        <v>20</v>
      </c>
      <c r="D160" s="233"/>
      <c r="E160" s="232" t="s">
        <v>77</v>
      </c>
      <c r="F160" s="233"/>
      <c r="G160" s="232" t="s">
        <v>64</v>
      </c>
      <c r="H160" s="233"/>
      <c r="I160" s="242" t="s">
        <v>171</v>
      </c>
      <c r="J160" s="243"/>
      <c r="K160" s="256" t="s">
        <v>169</v>
      </c>
      <c r="L160" s="257"/>
      <c r="M160" s="258" t="s">
        <v>170</v>
      </c>
      <c r="N160" s="259"/>
      <c r="O160" s="140"/>
      <c r="V160"/>
      <c r="W160" s="89">
        <v>6</v>
      </c>
      <c r="X160" s="210">
        <f t="shared" ref="X160:X177" si="77">$E$161</f>
        <v>0</v>
      </c>
    </row>
    <row r="161" spans="1:24" s="126" customFormat="1" ht="18.600000000000001" customHeight="1" thickBot="1" x14ac:dyDescent="0.3">
      <c r="A161" s="240" t="s">
        <v>42</v>
      </c>
      <c r="B161" s="241"/>
      <c r="C161" s="254" t="s">
        <v>26</v>
      </c>
      <c r="D161" s="255"/>
      <c r="E161" s="238">
        <f>H11</f>
        <v>0</v>
      </c>
      <c r="F161" s="239"/>
      <c r="G161" s="240">
        <f>H12</f>
        <v>0</v>
      </c>
      <c r="H161" s="241"/>
      <c r="I161" s="240" t="e">
        <f>H13</f>
        <v>#DIV/0!</v>
      </c>
      <c r="J161" s="241"/>
      <c r="K161" s="247" t="s">
        <v>182</v>
      </c>
      <c r="L161" s="249"/>
      <c r="M161" s="264" t="s">
        <v>217</v>
      </c>
      <c r="N161" s="265"/>
      <c r="O161" s="141"/>
      <c r="P161"/>
      <c r="Q161"/>
      <c r="V161"/>
      <c r="W161" s="89">
        <v>6</v>
      </c>
      <c r="X161" s="210">
        <f t="shared" si="77"/>
        <v>0</v>
      </c>
    </row>
    <row r="162" spans="1:24" ht="19.5" thickBot="1" x14ac:dyDescent="0.35">
      <c r="A162" s="9" t="s">
        <v>15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40"/>
      <c r="V162"/>
      <c r="W162" s="89">
        <v>6</v>
      </c>
      <c r="X162" s="210">
        <f t="shared" si="77"/>
        <v>0</v>
      </c>
    </row>
    <row r="163" spans="1:24" ht="30.75" thickBot="1" x14ac:dyDescent="0.3">
      <c r="A163" s="44" t="s">
        <v>8</v>
      </c>
      <c r="B163" s="45"/>
      <c r="C163" s="46"/>
      <c r="D163" s="8" t="s">
        <v>2</v>
      </c>
      <c r="E163" s="8" t="s">
        <v>7</v>
      </c>
      <c r="F163" s="8" t="s">
        <v>13</v>
      </c>
      <c r="G163" s="8" t="s">
        <v>14</v>
      </c>
      <c r="H163" s="8" t="s">
        <v>1</v>
      </c>
      <c r="I163" s="8" t="s">
        <v>0</v>
      </c>
      <c r="J163" s="8" t="s">
        <v>3</v>
      </c>
      <c r="K163" s="8" t="s">
        <v>9</v>
      </c>
      <c r="L163" s="18" t="s">
        <v>66</v>
      </c>
      <c r="M163" s="39" t="s">
        <v>4</v>
      </c>
      <c r="N163" s="8" t="s">
        <v>167</v>
      </c>
      <c r="O163" s="138" t="s">
        <v>256</v>
      </c>
      <c r="Q163" s="138" t="s">
        <v>1304</v>
      </c>
      <c r="R163" s="138" t="s">
        <v>1304</v>
      </c>
      <c r="S163" s="138" t="s">
        <v>1304</v>
      </c>
      <c r="T163" s="174" t="s">
        <v>1304</v>
      </c>
      <c r="U163" s="138" t="s">
        <v>1305</v>
      </c>
      <c r="V163" s="208" t="s">
        <v>1334</v>
      </c>
      <c r="W163" s="89">
        <v>6</v>
      </c>
      <c r="X163" s="210">
        <f t="shared" si="77"/>
        <v>0</v>
      </c>
    </row>
    <row r="164" spans="1:24" s="94" customFormat="1" ht="15.75" x14ac:dyDescent="0.25">
      <c r="A164" s="229" t="str">
        <f>A30</f>
        <v>CONSUMPTION OF IMPORTED RAW MATERIAL</v>
      </c>
      <c r="B164" s="230"/>
      <c r="C164" s="230"/>
      <c r="D164" s="230"/>
      <c r="E164" s="230"/>
      <c r="F164" s="230"/>
      <c r="G164" s="230"/>
      <c r="H164" s="230"/>
      <c r="I164" s="230"/>
      <c r="J164" s="230"/>
      <c r="K164" s="230"/>
      <c r="L164" s="230"/>
      <c r="M164" s="230"/>
      <c r="N164" s="231"/>
      <c r="O164" s="40"/>
      <c r="P164"/>
      <c r="Q164" s="176"/>
      <c r="R164" s="176"/>
      <c r="S164" s="176"/>
      <c r="T164" s="177"/>
      <c r="U164" s="177"/>
      <c r="V164" s="209">
        <f>Q164+R164+S164+T164+U164</f>
        <v>0</v>
      </c>
      <c r="W164" s="89">
        <v>6</v>
      </c>
      <c r="X164" s="210">
        <f t="shared" si="77"/>
        <v>0</v>
      </c>
    </row>
    <row r="165" spans="1:24" ht="15.75" x14ac:dyDescent="0.25">
      <c r="A165" s="54" t="str">
        <f>A31</f>
        <v>REACTIVE DYES</v>
      </c>
      <c r="B165" s="25"/>
      <c r="C165" s="26"/>
      <c r="D165" s="2">
        <f>D31</f>
        <v>3204.16</v>
      </c>
      <c r="E165" s="5">
        <f>E31</f>
        <v>12.95</v>
      </c>
      <c r="F165" s="31">
        <f>H8</f>
        <v>0</v>
      </c>
      <c r="G165" s="29">
        <f>G31</f>
        <v>2.3400000000000001E-2</v>
      </c>
      <c r="H165" s="21" t="str">
        <f>H31</f>
        <v>LPAF-FS-61597</v>
      </c>
      <c r="I165" s="23">
        <f>I31</f>
        <v>45454</v>
      </c>
      <c r="J165" s="22">
        <f>J31</f>
        <v>5000</v>
      </c>
      <c r="K165" s="54">
        <f>K31</f>
        <v>3317.675400000001</v>
      </c>
      <c r="L165" s="2">
        <f>F165*G165</f>
        <v>0</v>
      </c>
      <c r="M165" s="21">
        <f>M31</f>
        <v>1679.9845999999991</v>
      </c>
      <c r="N165" s="30">
        <f t="shared" ref="N165:N173" si="78">L165*E165</f>
        <v>0</v>
      </c>
      <c r="O165" s="139" t="s">
        <v>278</v>
      </c>
      <c r="P165">
        <v>8.1889043600000003E-2</v>
      </c>
      <c r="Q165">
        <f>G165*Q164</f>
        <v>0</v>
      </c>
      <c r="R165">
        <f>G165*R164</f>
        <v>0</v>
      </c>
      <c r="S165">
        <f>G165*S164</f>
        <v>0</v>
      </c>
      <c r="T165">
        <f>G165*T164</f>
        <v>0</v>
      </c>
      <c r="U165">
        <f>G165*U164</f>
        <v>0</v>
      </c>
      <c r="V165" s="209">
        <f t="shared" ref="V165:V178" si="79">Q165+R165+S165+T165+U165</f>
        <v>0</v>
      </c>
      <c r="W165" s="89">
        <v>6</v>
      </c>
      <c r="X165" s="210">
        <f t="shared" si="77"/>
        <v>0</v>
      </c>
    </row>
    <row r="166" spans="1:24" ht="15.75" x14ac:dyDescent="0.25">
      <c r="A166" s="54" t="str">
        <f>A32</f>
        <v>DISPERSE DYES</v>
      </c>
      <c r="B166" s="25"/>
      <c r="C166" s="26"/>
      <c r="D166" s="2">
        <f>D32</f>
        <v>3204.1109999999999</v>
      </c>
      <c r="E166" s="5">
        <f>E32</f>
        <v>12.752800000000001</v>
      </c>
      <c r="F166" s="31">
        <f>H9</f>
        <v>0</v>
      </c>
      <c r="G166" s="29">
        <f>G32</f>
        <v>5.4000000000000003E-3</v>
      </c>
      <c r="H166" s="21" t="str">
        <f>H32</f>
        <v>LPAF-FS-61605</v>
      </c>
      <c r="I166" s="23">
        <f>I32</f>
        <v>45454</v>
      </c>
      <c r="J166" s="22">
        <f>J32</f>
        <v>4200</v>
      </c>
      <c r="K166" s="54">
        <f>K32</f>
        <v>2945.6135999999969</v>
      </c>
      <c r="L166" s="2">
        <f>F166*G166</f>
        <v>0</v>
      </c>
      <c r="M166" s="21">
        <f>M32</f>
        <v>1254.3864000000031</v>
      </c>
      <c r="N166" s="30">
        <f t="shared" si="78"/>
        <v>0</v>
      </c>
      <c r="O166" s="139" t="s">
        <v>279</v>
      </c>
      <c r="P166">
        <v>0.1364890436</v>
      </c>
      <c r="Q166">
        <f>G166*Q164</f>
        <v>0</v>
      </c>
      <c r="R166">
        <f>G166*R164</f>
        <v>0</v>
      </c>
      <c r="S166">
        <f>G166*S164</f>
        <v>0</v>
      </c>
      <c r="T166">
        <f>G166*T164</f>
        <v>0</v>
      </c>
      <c r="U166" s="89">
        <f>G166*U164</f>
        <v>0</v>
      </c>
      <c r="V166" s="209">
        <f t="shared" si="79"/>
        <v>0</v>
      </c>
      <c r="W166" s="89">
        <v>6</v>
      </c>
      <c r="X166" s="210">
        <f t="shared" si="77"/>
        <v>0</v>
      </c>
    </row>
    <row r="167" spans="1:24" ht="15.75" x14ac:dyDescent="0.25">
      <c r="A167" s="54" t="str">
        <f>A33</f>
        <v>NON WOVEN INTERLINING</v>
      </c>
      <c r="B167" s="25"/>
      <c r="C167" s="26"/>
      <c r="D167" s="2">
        <f>D33</f>
        <v>5603.92</v>
      </c>
      <c r="E167" s="5">
        <f>E33</f>
        <v>11.78</v>
      </c>
      <c r="F167" s="31">
        <f>$E$161</f>
        <v>0</v>
      </c>
      <c r="G167" s="29">
        <f>G33</f>
        <v>1.932E-2</v>
      </c>
      <c r="H167" s="21" t="str">
        <f>H33</f>
        <v>KAPS-FS-148577</v>
      </c>
      <c r="I167" s="23">
        <f>I33</f>
        <v>45464</v>
      </c>
      <c r="J167" s="22">
        <f>J33</f>
        <v>10770</v>
      </c>
      <c r="K167" s="54">
        <f>K33</f>
        <v>10411.942285714289</v>
      </c>
      <c r="L167" s="2">
        <f>F167*G167/0.98</f>
        <v>0</v>
      </c>
      <c r="M167" s="21">
        <f>M33</f>
        <v>358.05771428571097</v>
      </c>
      <c r="N167" s="30">
        <f t="shared" si="78"/>
        <v>0</v>
      </c>
      <c r="O167" s="139" t="s">
        <v>271</v>
      </c>
      <c r="P167">
        <v>0.18198904360000001</v>
      </c>
      <c r="Q167">
        <f>G167*Q164</f>
        <v>0</v>
      </c>
      <c r="R167">
        <f>G167*R164</f>
        <v>0</v>
      </c>
      <c r="S167">
        <f>G167*S164</f>
        <v>0</v>
      </c>
      <c r="T167">
        <f>G167*T164</f>
        <v>0</v>
      </c>
      <c r="U167" s="89">
        <f>G167*U164</f>
        <v>0</v>
      </c>
      <c r="V167" s="209">
        <f t="shared" si="79"/>
        <v>0</v>
      </c>
      <c r="W167" s="89">
        <v>6</v>
      </c>
      <c r="X167" s="210">
        <f t="shared" si="77"/>
        <v>0</v>
      </c>
    </row>
    <row r="168" spans="1:24" ht="15.75" x14ac:dyDescent="0.25">
      <c r="A168" s="54" t="str">
        <f>A34</f>
        <v>FINISHING AGENT</v>
      </c>
      <c r="B168" s="25"/>
      <c r="C168" s="26"/>
      <c r="D168" s="2">
        <f>D34</f>
        <v>3809.9189999999999</v>
      </c>
      <c r="E168" s="5">
        <f>E34</f>
        <v>6.8550000000000004</v>
      </c>
      <c r="F168" s="31">
        <f t="shared" ref="F168:F173" si="80">$E$161</f>
        <v>0</v>
      </c>
      <c r="G168" s="29">
        <f>G34</f>
        <v>8.9999999999999993E-3</v>
      </c>
      <c r="H168" s="21" t="str">
        <f>H34</f>
        <v>KAPW-FS-186202</v>
      </c>
      <c r="I168" s="23">
        <f>I34</f>
        <v>45447</v>
      </c>
      <c r="J168" s="22">
        <f>J34</f>
        <v>3600</v>
      </c>
      <c r="K168" s="54">
        <f>K34</f>
        <v>1221.2549999999997</v>
      </c>
      <c r="L168" s="2">
        <f>F168*G168</f>
        <v>0</v>
      </c>
      <c r="M168" s="21">
        <f>M34</f>
        <v>2377.8450000000003</v>
      </c>
      <c r="N168" s="30">
        <f t="shared" si="78"/>
        <v>0</v>
      </c>
      <c r="O168" s="139" t="s">
        <v>272</v>
      </c>
      <c r="P168">
        <v>0.27298904359999998</v>
      </c>
      <c r="Q168">
        <f>G168*Q164</f>
        <v>0</v>
      </c>
      <c r="R168">
        <f>G168*R164</f>
        <v>0</v>
      </c>
      <c r="S168">
        <f>G168*S164</f>
        <v>0</v>
      </c>
      <c r="T168">
        <f>G168*T164</f>
        <v>0</v>
      </c>
      <c r="U168" s="89">
        <f>G168*U164</f>
        <v>0</v>
      </c>
      <c r="V168" s="209">
        <f t="shared" si="79"/>
        <v>0</v>
      </c>
      <c r="W168" s="89">
        <v>6</v>
      </c>
      <c r="X168" s="210">
        <f t="shared" si="77"/>
        <v>0</v>
      </c>
    </row>
    <row r="169" spans="1:24" ht="15.75" x14ac:dyDescent="0.25">
      <c r="A169" s="145" t="str">
        <f>A35</f>
        <v>80% BCI COTTON 20% RECYCLE POLYESTER KNITTED FABRIC</v>
      </c>
      <c r="B169" s="146"/>
      <c r="C169" s="147"/>
      <c r="D169" s="148">
        <f>D35</f>
        <v>6006.9089999999997</v>
      </c>
      <c r="E169" s="149">
        <f>E35</f>
        <v>37.943899999999999</v>
      </c>
      <c r="F169" s="31">
        <f t="shared" si="80"/>
        <v>0</v>
      </c>
      <c r="G169" s="151">
        <f>G35</f>
        <v>0</v>
      </c>
      <c r="H169" s="152" t="str">
        <f>H35</f>
        <v>KAPS-FS-99599</v>
      </c>
      <c r="I169" s="153">
        <f>I35</f>
        <v>45355</v>
      </c>
      <c r="J169" s="154">
        <f>J35</f>
        <v>21709.3</v>
      </c>
      <c r="K169" s="155">
        <f>K35</f>
        <v>119.09720517882354</v>
      </c>
      <c r="L169" s="148">
        <f>F169*G169*P166/0.85</f>
        <v>0</v>
      </c>
      <c r="M169" s="156">
        <f>M35</f>
        <v>21590.202794821176</v>
      </c>
      <c r="N169" s="155">
        <f t="shared" si="78"/>
        <v>0</v>
      </c>
      <c r="O169" s="139" t="s">
        <v>280</v>
      </c>
      <c r="P169">
        <v>0.31848904360000002</v>
      </c>
      <c r="Q169">
        <f>G169*Q164*P170/0.85</f>
        <v>0</v>
      </c>
      <c r="R169">
        <f>G169*R164*P170/0.85</f>
        <v>0</v>
      </c>
      <c r="S169">
        <f>G169*S164*P170/0.85</f>
        <v>0</v>
      </c>
      <c r="T169">
        <f>G169*T164*P170/0.85</f>
        <v>0</v>
      </c>
      <c r="U169">
        <f>G169*U164*P170/0.85</f>
        <v>0</v>
      </c>
      <c r="V169" s="209">
        <f t="shared" si="79"/>
        <v>0</v>
      </c>
      <c r="W169" s="89">
        <v>6</v>
      </c>
      <c r="X169" s="210">
        <f t="shared" si="77"/>
        <v>0</v>
      </c>
    </row>
    <row r="170" spans="1:24" ht="15.75" x14ac:dyDescent="0.25">
      <c r="A170" s="145" t="str">
        <f>A36</f>
        <v xml:space="preserve">70% RECYCLED POLYESTER 30% COTTON </v>
      </c>
      <c r="B170" s="146"/>
      <c r="C170" s="147"/>
      <c r="D170" s="148">
        <f>D36</f>
        <v>6006.9089999999997</v>
      </c>
      <c r="E170" s="149">
        <f>E36</f>
        <v>15.461499999999999</v>
      </c>
      <c r="F170" s="31">
        <f t="shared" si="80"/>
        <v>0</v>
      </c>
      <c r="G170" s="151">
        <f>G36</f>
        <v>0</v>
      </c>
      <c r="H170" s="152" t="str">
        <f>H36</f>
        <v>LPAF-FS-14699</v>
      </c>
      <c r="I170" s="153">
        <f>I36</f>
        <v>45195</v>
      </c>
      <c r="J170" s="155">
        <f>J36</f>
        <v>2075.61</v>
      </c>
      <c r="K170" s="155">
        <f>K36</f>
        <v>0</v>
      </c>
      <c r="L170" s="148">
        <f>F170*G170*P167/0.85</f>
        <v>0</v>
      </c>
      <c r="M170" s="156">
        <f>M36</f>
        <v>2075.61</v>
      </c>
      <c r="N170" s="155">
        <f t="shared" si="78"/>
        <v>0</v>
      </c>
      <c r="O170" s="139" t="s">
        <v>281</v>
      </c>
      <c r="P170">
        <v>0.40948904359999999</v>
      </c>
      <c r="Q170">
        <f>G170*Q164*P171/0.85</f>
        <v>0</v>
      </c>
      <c r="R170">
        <f>G170*R164*P171/0.85</f>
        <v>0</v>
      </c>
      <c r="S170">
        <f>G170*S164*P171/0.85</f>
        <v>0</v>
      </c>
      <c r="T170">
        <f>G170*T164*P171/0.85</f>
        <v>0</v>
      </c>
      <c r="U170">
        <f>G170*U164*P171/0.85</f>
        <v>0</v>
      </c>
      <c r="V170" s="209">
        <f t="shared" si="79"/>
        <v>0</v>
      </c>
      <c r="W170" s="89">
        <v>6</v>
      </c>
      <c r="X170" s="210">
        <f t="shared" si="77"/>
        <v>0</v>
      </c>
    </row>
    <row r="171" spans="1:24" ht="15.75" x14ac:dyDescent="0.25">
      <c r="A171" s="145" t="str">
        <f>A37</f>
        <v>100% REC POLYESTER FABRIC</v>
      </c>
      <c r="B171" s="146"/>
      <c r="C171" s="147"/>
      <c r="D171" s="148">
        <f>D37</f>
        <v>6005.37</v>
      </c>
      <c r="E171" s="149">
        <f>E37</f>
        <v>6.85</v>
      </c>
      <c r="F171" s="31">
        <f t="shared" si="80"/>
        <v>0</v>
      </c>
      <c r="G171" s="151">
        <f>G37</f>
        <v>0</v>
      </c>
      <c r="H171" s="152" t="str">
        <f>H37</f>
        <v>KAPW-FS-59914</v>
      </c>
      <c r="I171" s="153">
        <f>I37</f>
        <v>45224</v>
      </c>
      <c r="J171" s="157">
        <f>J37</f>
        <v>9255.7000000000007</v>
      </c>
      <c r="K171" s="155">
        <f>K37</f>
        <v>448.55877277976469</v>
      </c>
      <c r="L171" s="148">
        <f>F171*G171*P168/0.85</f>
        <v>0</v>
      </c>
      <c r="M171" s="156">
        <f>M37</f>
        <v>8807.141227220236</v>
      </c>
      <c r="N171" s="155">
        <f t="shared" ref="N171" si="81">L171*E171</f>
        <v>0</v>
      </c>
      <c r="O171" s="139" t="s">
        <v>275</v>
      </c>
      <c r="P171">
        <v>0.54598904360000011</v>
      </c>
      <c r="Q171">
        <f>G171*Q164*P171/0.85</f>
        <v>0</v>
      </c>
      <c r="R171">
        <f>G171*R164*P170/0.85</f>
        <v>0</v>
      </c>
      <c r="S171">
        <f>G171*S164*P170/0.85</f>
        <v>0</v>
      </c>
      <c r="T171">
        <f>G171*T164*P170/0.85</f>
        <v>0</v>
      </c>
      <c r="U171">
        <f>G171*U164*P170/0.85</f>
        <v>0</v>
      </c>
      <c r="V171" s="209">
        <f t="shared" si="79"/>
        <v>0</v>
      </c>
      <c r="W171" s="89">
        <v>6</v>
      </c>
      <c r="X171" s="210">
        <f t="shared" si="77"/>
        <v>0</v>
      </c>
    </row>
    <row r="172" spans="1:24" ht="15.75" x14ac:dyDescent="0.25">
      <c r="A172" s="145" t="str">
        <f>A38</f>
        <v>100% COTTON YARN</v>
      </c>
      <c r="B172" s="146"/>
      <c r="C172" s="147"/>
      <c r="D172" s="148">
        <f>D38</f>
        <v>5205.24</v>
      </c>
      <c r="E172" s="149">
        <f>E38</f>
        <v>3.1</v>
      </c>
      <c r="F172" s="31">
        <f t="shared" si="80"/>
        <v>0</v>
      </c>
      <c r="G172" s="151">
        <v>0.8</v>
      </c>
      <c r="H172" s="152" t="str">
        <f>H38</f>
        <v>KAPS-FS-97672</v>
      </c>
      <c r="I172" s="153">
        <f>I38</f>
        <v>45349</v>
      </c>
      <c r="J172" s="154">
        <f>J38</f>
        <v>22290</v>
      </c>
      <c r="K172" s="155">
        <f>K38</f>
        <v>8167.8864601209007</v>
      </c>
      <c r="L172" s="148">
        <f>F172*G172*P169/0.83</f>
        <v>0</v>
      </c>
      <c r="M172" s="156">
        <f>M38</f>
        <v>14101.283534626087</v>
      </c>
      <c r="N172" s="155">
        <f t="shared" si="78"/>
        <v>0</v>
      </c>
      <c r="O172" s="140" t="s">
        <v>1312</v>
      </c>
      <c r="P172" s="140"/>
      <c r="Q172" s="191">
        <v>0</v>
      </c>
      <c r="R172" s="191">
        <v>0</v>
      </c>
      <c r="S172" s="191">
        <v>0</v>
      </c>
      <c r="T172" s="192">
        <v>0</v>
      </c>
      <c r="U172" s="192">
        <v>0</v>
      </c>
      <c r="V172" s="209">
        <f t="shared" si="79"/>
        <v>0</v>
      </c>
      <c r="W172" s="89">
        <v>6</v>
      </c>
      <c r="X172" s="210">
        <f t="shared" si="77"/>
        <v>0</v>
      </c>
    </row>
    <row r="173" spans="1:24" ht="15.75" x14ac:dyDescent="0.25">
      <c r="A173" s="145" t="str">
        <f>A39</f>
        <v>POLYESTER YARN</v>
      </c>
      <c r="B173" s="146"/>
      <c r="C173" s="147"/>
      <c r="D173" s="148">
        <f>D39</f>
        <v>5402.33</v>
      </c>
      <c r="E173" s="149">
        <f>E39</f>
        <v>1.69</v>
      </c>
      <c r="F173" s="31">
        <f t="shared" si="80"/>
        <v>0</v>
      </c>
      <c r="G173" s="151">
        <v>0.2</v>
      </c>
      <c r="H173" s="152" t="str">
        <f>H39</f>
        <v>KAPS-FS-73118</v>
      </c>
      <c r="I173" s="153">
        <f>I39</f>
        <v>45296</v>
      </c>
      <c r="J173" s="154">
        <f>J39</f>
        <v>72060</v>
      </c>
      <c r="K173" s="155">
        <f>K39</f>
        <v>56307.923458516132</v>
      </c>
      <c r="L173" s="148">
        <f>F173*G173*P169/0.83</f>
        <v>0</v>
      </c>
      <c r="M173" s="156">
        <f>M39</f>
        <v>15752.076541483868</v>
      </c>
      <c r="N173" s="155">
        <f t="shared" si="78"/>
        <v>0</v>
      </c>
      <c r="O173" s="140" t="s">
        <v>1313</v>
      </c>
      <c r="P173" s="140"/>
      <c r="Q173" s="191">
        <v>0</v>
      </c>
      <c r="R173" s="191">
        <v>0</v>
      </c>
      <c r="S173" s="191">
        <v>0</v>
      </c>
      <c r="T173" s="192">
        <v>0</v>
      </c>
      <c r="U173" s="192">
        <v>0</v>
      </c>
      <c r="V173" s="209">
        <f t="shared" si="79"/>
        <v>0</v>
      </c>
      <c r="W173" s="89">
        <v>6</v>
      </c>
      <c r="X173" s="210">
        <f t="shared" si="77"/>
        <v>0</v>
      </c>
    </row>
    <row r="174" spans="1:24" ht="15.75" x14ac:dyDescent="0.25">
      <c r="A174" s="145"/>
      <c r="B174" s="146"/>
      <c r="C174" s="146"/>
      <c r="D174" s="180"/>
      <c r="E174" s="181"/>
      <c r="F174" s="190"/>
      <c r="G174" s="183"/>
      <c r="H174" s="184"/>
      <c r="I174" s="185"/>
      <c r="J174" s="186"/>
      <c r="K174" s="187"/>
      <c r="L174" s="180"/>
      <c r="M174" s="188"/>
      <c r="N174" s="189"/>
      <c r="O174" s="175" t="s">
        <v>1306</v>
      </c>
      <c r="P174" s="94"/>
      <c r="Q174" s="94">
        <f>Q164*Q172*P170/0.83</f>
        <v>0</v>
      </c>
      <c r="R174" s="94">
        <f>R164*R172*P170/0.83</f>
        <v>0</v>
      </c>
      <c r="S174" s="94">
        <f>S164*S172*P170/0.83</f>
        <v>0</v>
      </c>
      <c r="T174" s="94">
        <f>T164*T172*P170/0.83</f>
        <v>0</v>
      </c>
      <c r="U174" s="94">
        <f>U164*U172*P170/0.83</f>
        <v>0</v>
      </c>
      <c r="V174" s="209">
        <f t="shared" si="79"/>
        <v>0</v>
      </c>
      <c r="W174" s="89">
        <v>6</v>
      </c>
      <c r="X174" s="210">
        <f t="shared" si="77"/>
        <v>0</v>
      </c>
    </row>
    <row r="175" spans="1:24" s="94" customFormat="1" ht="15.75" x14ac:dyDescent="0.25">
      <c r="A175" s="229" t="str">
        <f>A41</f>
        <v>CONSUMPTION OF LOCAL PURCHASED  RAW MATERIAL</v>
      </c>
      <c r="B175" s="230"/>
      <c r="C175" s="230"/>
      <c r="D175" s="230">
        <f>D41</f>
        <v>0</v>
      </c>
      <c r="E175" s="230">
        <f>E41</f>
        <v>0</v>
      </c>
      <c r="F175" s="230">
        <f>E$161</f>
        <v>0</v>
      </c>
      <c r="G175" s="230">
        <f>G41</f>
        <v>0</v>
      </c>
      <c r="H175" s="230">
        <f>H41</f>
        <v>0</v>
      </c>
      <c r="I175" s="230">
        <f>I41</f>
        <v>0</v>
      </c>
      <c r="J175" s="230">
        <f>J41</f>
        <v>0</v>
      </c>
      <c r="K175" s="230" t="str">
        <f>K41</f>
        <v>-</v>
      </c>
      <c r="L175" s="230">
        <f t="shared" ref="L175:L178" si="82">F175*G175</f>
        <v>0</v>
      </c>
      <c r="M175" s="230">
        <f>M41</f>
        <v>0</v>
      </c>
      <c r="N175" s="231">
        <f t="shared" ref="N175:N178" si="83">L175*E175</f>
        <v>0</v>
      </c>
      <c r="O175" s="140" t="s">
        <v>1307</v>
      </c>
      <c r="P175" s="89"/>
      <c r="Q175" s="94">
        <f>Q164*Q173*P170/0.83</f>
        <v>0</v>
      </c>
      <c r="R175" s="94">
        <f>R164*R173*P170/0.83</f>
        <v>0</v>
      </c>
      <c r="S175" s="94">
        <f>S164*S173*P170/0.83</f>
        <v>0</v>
      </c>
      <c r="T175" s="94">
        <f>T164*T173*P170/0.83</f>
        <v>0</v>
      </c>
      <c r="U175" s="94">
        <f>U164*U173*P170/0.83</f>
        <v>0</v>
      </c>
      <c r="V175" s="209">
        <f t="shared" si="79"/>
        <v>0</v>
      </c>
      <c r="W175" s="89">
        <v>6</v>
      </c>
      <c r="X175" s="210">
        <f t="shared" si="77"/>
        <v>0</v>
      </c>
    </row>
    <row r="176" spans="1:24" ht="15.75" x14ac:dyDescent="0.25">
      <c r="A176" s="54" t="str">
        <f>A42</f>
        <v>Labels</v>
      </c>
      <c r="B176" s="25"/>
      <c r="C176" s="26"/>
      <c r="D176" s="2">
        <f>D42</f>
        <v>4821.1040000000003</v>
      </c>
      <c r="E176" s="5">
        <f>E42</f>
        <v>11.306593684210526</v>
      </c>
      <c r="F176" s="31">
        <f t="shared" ref="F176:F178" si="84">$E$161</f>
        <v>0</v>
      </c>
      <c r="G176" s="29">
        <f>G42</f>
        <v>5.9999999999999995E-5</v>
      </c>
      <c r="H176" s="21" t="str">
        <f>H42</f>
        <v>KPPE-PF-224968-18-04-2024</v>
      </c>
      <c r="I176" s="23">
        <f>I42</f>
        <v>45400</v>
      </c>
      <c r="J176" s="22">
        <f>J42</f>
        <v>2366.46</v>
      </c>
      <c r="K176" s="54">
        <f>K42</f>
        <v>49.803780000000053</v>
      </c>
      <c r="L176" s="2">
        <f t="shared" si="82"/>
        <v>0</v>
      </c>
      <c r="M176" s="21">
        <f>M42</f>
        <v>2316.65022</v>
      </c>
      <c r="N176" s="30">
        <f t="shared" si="83"/>
        <v>0</v>
      </c>
      <c r="Q176">
        <f>G176*Q164</f>
        <v>0</v>
      </c>
      <c r="R176">
        <f>G176*R164</f>
        <v>0</v>
      </c>
      <c r="S176">
        <f>G176*S164</f>
        <v>0</v>
      </c>
      <c r="T176">
        <f>G176*T164</f>
        <v>0</v>
      </c>
      <c r="U176">
        <f>G176*U164</f>
        <v>0</v>
      </c>
      <c r="V176" s="209">
        <f t="shared" si="79"/>
        <v>0</v>
      </c>
      <c r="W176" s="89">
        <v>6</v>
      </c>
      <c r="X176" s="210">
        <f t="shared" si="77"/>
        <v>0</v>
      </c>
    </row>
    <row r="177" spans="1:24" ht="15.75" x14ac:dyDescent="0.25">
      <c r="A177" s="54" t="str">
        <f>A43</f>
        <v>Earth Colour</v>
      </c>
      <c r="B177" s="25"/>
      <c r="C177" s="26"/>
      <c r="D177" s="2">
        <f>D43</f>
        <v>3204.2</v>
      </c>
      <c r="E177" s="5">
        <f>E43</f>
        <v>1.3859649122807018</v>
      </c>
      <c r="F177" s="31"/>
      <c r="G177" s="29">
        <f>G43</f>
        <v>3.3299999999999996E-2</v>
      </c>
      <c r="H177" s="21" t="str">
        <f>H43</f>
        <v>HCSE-PF-1739-16-04-2024</v>
      </c>
      <c r="I177" s="23">
        <f>I43</f>
        <v>45398</v>
      </c>
      <c r="J177" s="22">
        <f>J43</f>
        <v>50</v>
      </c>
      <c r="K177" s="54">
        <f>K43</f>
        <v>208.29149999999998</v>
      </c>
      <c r="L177" s="2">
        <f t="shared" ref="L177" si="85">F177*G177</f>
        <v>0</v>
      </c>
      <c r="M177" s="21">
        <f>M43</f>
        <v>-158.29149999999998</v>
      </c>
      <c r="N177" s="30">
        <f t="shared" ref="N177" si="86">L177*E177</f>
        <v>0</v>
      </c>
      <c r="O177" s="175"/>
      <c r="P177" s="89"/>
      <c r="Q177">
        <f>G177*Q164</f>
        <v>0</v>
      </c>
      <c r="R177">
        <f>G177*R164</f>
        <v>0</v>
      </c>
      <c r="S177">
        <f>G177*S164</f>
        <v>0</v>
      </c>
      <c r="T177">
        <f>G177*T164</f>
        <v>0</v>
      </c>
      <c r="U177">
        <f>G177*U164</f>
        <v>0</v>
      </c>
      <c r="V177" s="209">
        <f t="shared" si="79"/>
        <v>0</v>
      </c>
      <c r="W177" s="89">
        <v>6</v>
      </c>
      <c r="X177" s="210">
        <f t="shared" si="77"/>
        <v>0</v>
      </c>
    </row>
    <row r="178" spans="1:24" ht="16.5" thickBot="1" x14ac:dyDescent="0.3">
      <c r="A178" s="132" t="str">
        <f>A44</f>
        <v>Sarabid MIP</v>
      </c>
      <c r="B178" s="25"/>
      <c r="C178" s="26"/>
      <c r="D178" s="2">
        <f>D44</f>
        <v>3824.9998999999998</v>
      </c>
      <c r="E178" s="5">
        <f>E44</f>
        <v>1.3859649122807018</v>
      </c>
      <c r="F178" s="31">
        <f t="shared" si="84"/>
        <v>0</v>
      </c>
      <c r="G178" s="29">
        <f>G44</f>
        <v>8.9999999999999993E-3</v>
      </c>
      <c r="H178" s="21" t="str">
        <f>H44</f>
        <v>06122023-A-023564</v>
      </c>
      <c r="I178" s="23">
        <f>I44</f>
        <v>45149</v>
      </c>
      <c r="J178" s="22">
        <f>J44</f>
        <v>1000</v>
      </c>
      <c r="K178" s="54">
        <f>K44</f>
        <v>477.02699999999965</v>
      </c>
      <c r="L178" s="2">
        <f t="shared" si="82"/>
        <v>0</v>
      </c>
      <c r="M178" s="21">
        <f>M44</f>
        <v>522.07300000000043</v>
      </c>
      <c r="N178" s="30">
        <f t="shared" si="83"/>
        <v>0</v>
      </c>
      <c r="O178" s="178"/>
      <c r="P178" s="89"/>
      <c r="Q178">
        <f>G178*Q164</f>
        <v>0</v>
      </c>
      <c r="R178">
        <f>G178*R164</f>
        <v>0</v>
      </c>
      <c r="S178">
        <f>G178*S164</f>
        <v>0</v>
      </c>
      <c r="T178">
        <f>G178*T164</f>
        <v>0</v>
      </c>
      <c r="U178">
        <f>G178*U164</f>
        <v>0</v>
      </c>
      <c r="V178" s="209">
        <f t="shared" si="79"/>
        <v>0</v>
      </c>
      <c r="W178" s="89">
        <v>6</v>
      </c>
      <c r="X178" s="210">
        <f>$E$161</f>
        <v>0</v>
      </c>
    </row>
    <row r="179" spans="1:24" ht="23.25" thickBot="1" x14ac:dyDescent="0.35">
      <c r="A179" s="133">
        <v>7</v>
      </c>
      <c r="O179" s="140"/>
      <c r="V179"/>
      <c r="W179" s="89">
        <v>7</v>
      </c>
      <c r="X179" s="210">
        <f>$E$181</f>
        <v>0</v>
      </c>
    </row>
    <row r="180" spans="1:24" ht="19.5" thickBot="1" x14ac:dyDescent="0.3">
      <c r="A180" s="232" t="s">
        <v>19</v>
      </c>
      <c r="B180" s="233"/>
      <c r="C180" s="232" t="s">
        <v>20</v>
      </c>
      <c r="D180" s="233"/>
      <c r="E180" s="232" t="s">
        <v>77</v>
      </c>
      <c r="F180" s="233"/>
      <c r="G180" s="232" t="s">
        <v>64</v>
      </c>
      <c r="H180" s="233"/>
      <c r="I180" s="242" t="s">
        <v>171</v>
      </c>
      <c r="J180" s="243"/>
      <c r="K180" s="256" t="s">
        <v>169</v>
      </c>
      <c r="L180" s="257"/>
      <c r="M180" s="258" t="s">
        <v>170</v>
      </c>
      <c r="N180" s="259"/>
      <c r="O180" s="140"/>
      <c r="V180"/>
      <c r="W180" s="89">
        <v>7</v>
      </c>
      <c r="X180" s="210">
        <f t="shared" ref="X180:X198" si="87">$E$181</f>
        <v>0</v>
      </c>
    </row>
    <row r="181" spans="1:24" ht="18.600000000000001" customHeight="1" thickBot="1" x14ac:dyDescent="0.3">
      <c r="A181" s="240" t="s">
        <v>63</v>
      </c>
      <c r="B181" s="241"/>
      <c r="C181" s="254" t="s">
        <v>27</v>
      </c>
      <c r="D181" s="255"/>
      <c r="E181" s="238">
        <f>I11</f>
        <v>0</v>
      </c>
      <c r="F181" s="239"/>
      <c r="G181" s="240">
        <f>I12</f>
        <v>0</v>
      </c>
      <c r="H181" s="241"/>
      <c r="I181" s="240" t="e">
        <f>I13</f>
        <v>#DIV/0!</v>
      </c>
      <c r="J181" s="241"/>
      <c r="K181" s="247" t="s">
        <v>181</v>
      </c>
      <c r="L181" s="249"/>
      <c r="M181" s="264" t="s">
        <v>218</v>
      </c>
      <c r="N181" s="265"/>
      <c r="O181" s="140"/>
      <c r="V181"/>
      <c r="W181" s="89">
        <v>7</v>
      </c>
      <c r="X181" s="210">
        <f t="shared" si="87"/>
        <v>0</v>
      </c>
    </row>
    <row r="182" spans="1:24" ht="19.5" thickBot="1" x14ac:dyDescent="0.35">
      <c r="A182" s="9" t="s">
        <v>15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40"/>
      <c r="V182"/>
      <c r="W182" s="89">
        <v>7</v>
      </c>
      <c r="X182" s="210">
        <f t="shared" si="87"/>
        <v>0</v>
      </c>
    </row>
    <row r="183" spans="1:24" ht="30.75" thickBot="1" x14ac:dyDescent="0.3">
      <c r="A183" s="44" t="s">
        <v>8</v>
      </c>
      <c r="B183" s="45"/>
      <c r="C183" s="46"/>
      <c r="D183" s="8" t="s">
        <v>2</v>
      </c>
      <c r="E183" s="8" t="s">
        <v>7</v>
      </c>
      <c r="F183" s="8" t="s">
        <v>13</v>
      </c>
      <c r="G183" s="8" t="s">
        <v>14</v>
      </c>
      <c r="H183" s="8" t="s">
        <v>1</v>
      </c>
      <c r="I183" s="8" t="s">
        <v>0</v>
      </c>
      <c r="J183" s="8" t="s">
        <v>3</v>
      </c>
      <c r="K183" s="8" t="s">
        <v>9</v>
      </c>
      <c r="L183" s="18" t="s">
        <v>66</v>
      </c>
      <c r="M183" s="39" t="s">
        <v>4</v>
      </c>
      <c r="N183" s="8" t="s">
        <v>167</v>
      </c>
      <c r="O183" s="138" t="s">
        <v>256</v>
      </c>
      <c r="Q183" s="138" t="s">
        <v>1304</v>
      </c>
      <c r="R183" s="138" t="s">
        <v>1304</v>
      </c>
      <c r="S183" s="138" t="s">
        <v>1304</v>
      </c>
      <c r="T183" s="174" t="s">
        <v>1304</v>
      </c>
      <c r="U183" s="138" t="s">
        <v>1305</v>
      </c>
      <c r="V183" s="208" t="s">
        <v>1334</v>
      </c>
      <c r="W183" s="89">
        <v>7</v>
      </c>
      <c r="X183" s="210">
        <f t="shared" si="87"/>
        <v>0</v>
      </c>
    </row>
    <row r="184" spans="1:24" s="94" customFormat="1" ht="15.75" x14ac:dyDescent="0.25">
      <c r="A184" s="229" t="str">
        <f>A30</f>
        <v>CONSUMPTION OF IMPORTED RAW MATERIAL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1"/>
      <c r="O184" s="40"/>
      <c r="P184"/>
      <c r="Q184" s="176"/>
      <c r="R184" s="176"/>
      <c r="S184" s="176"/>
      <c r="T184" s="177"/>
      <c r="U184" s="177"/>
      <c r="V184" s="209">
        <f>Q184+R184+S184+T184+U184</f>
        <v>0</v>
      </c>
      <c r="W184" s="89">
        <v>7</v>
      </c>
      <c r="X184" s="210">
        <f t="shared" si="87"/>
        <v>0</v>
      </c>
    </row>
    <row r="185" spans="1:24" ht="15.75" x14ac:dyDescent="0.25">
      <c r="A185" s="54" t="str">
        <f>A31</f>
        <v>REACTIVE DYES</v>
      </c>
      <c r="B185" s="25"/>
      <c r="C185" s="26"/>
      <c r="D185" s="2">
        <f>D31</f>
        <v>3204.16</v>
      </c>
      <c r="E185" s="5">
        <f>E31</f>
        <v>12.95</v>
      </c>
      <c r="F185" s="31">
        <f>I8</f>
        <v>0</v>
      </c>
      <c r="G185" s="29">
        <f>G31</f>
        <v>2.3400000000000001E-2</v>
      </c>
      <c r="H185" s="21" t="str">
        <f>H31</f>
        <v>LPAF-FS-61597</v>
      </c>
      <c r="I185" s="23">
        <f>I31</f>
        <v>45454</v>
      </c>
      <c r="J185" s="22">
        <f>J31</f>
        <v>5000</v>
      </c>
      <c r="K185" s="54">
        <f>K31</f>
        <v>3317.675400000001</v>
      </c>
      <c r="L185" s="2">
        <f>F185*G185</f>
        <v>0</v>
      </c>
      <c r="M185" s="21">
        <f>M31</f>
        <v>1679.9845999999991</v>
      </c>
      <c r="N185" s="30">
        <f t="shared" ref="N185:N193" si="88">L185*E185</f>
        <v>0</v>
      </c>
      <c r="O185" s="139" t="s">
        <v>279</v>
      </c>
      <c r="P185">
        <v>0.1364890436</v>
      </c>
      <c r="Q185">
        <f>G185*Q184</f>
        <v>0</v>
      </c>
      <c r="R185">
        <f>G185*R184</f>
        <v>0</v>
      </c>
      <c r="S185">
        <f>G185*S184</f>
        <v>0</v>
      </c>
      <c r="T185">
        <f>G185*T184</f>
        <v>0</v>
      </c>
      <c r="U185">
        <f>G185*U184</f>
        <v>0</v>
      </c>
      <c r="V185" s="209">
        <f t="shared" ref="V185:V198" si="89">Q185+R185+S185+T185+U185</f>
        <v>0</v>
      </c>
      <c r="W185" s="89">
        <v>7</v>
      </c>
      <c r="X185" s="210">
        <f t="shared" si="87"/>
        <v>0</v>
      </c>
    </row>
    <row r="186" spans="1:24" ht="15.75" x14ac:dyDescent="0.25">
      <c r="A186" s="54" t="str">
        <f>A32</f>
        <v>DISPERSE DYES</v>
      </c>
      <c r="B186" s="25"/>
      <c r="C186" s="26"/>
      <c r="D186" s="2">
        <f>D32</f>
        <v>3204.1109999999999</v>
      </c>
      <c r="E186" s="5">
        <f>E32</f>
        <v>12.752800000000001</v>
      </c>
      <c r="F186" s="31">
        <f>I9</f>
        <v>0</v>
      </c>
      <c r="G186" s="29">
        <f>G32</f>
        <v>5.4000000000000003E-3</v>
      </c>
      <c r="H186" s="21" t="str">
        <f>H32</f>
        <v>LPAF-FS-61605</v>
      </c>
      <c r="I186" s="23">
        <f>I32</f>
        <v>45454</v>
      </c>
      <c r="J186" s="22">
        <f>J32</f>
        <v>4200</v>
      </c>
      <c r="K186" s="54">
        <f>K32</f>
        <v>2945.6135999999969</v>
      </c>
      <c r="L186" s="2">
        <f>F186*G186</f>
        <v>0</v>
      </c>
      <c r="M186" s="21">
        <f>M32</f>
        <v>1254.3864000000031</v>
      </c>
      <c r="N186" s="30">
        <f t="shared" si="88"/>
        <v>0</v>
      </c>
      <c r="O186" s="139" t="s">
        <v>271</v>
      </c>
      <c r="P186">
        <v>0.18198904360000001</v>
      </c>
      <c r="Q186">
        <f>G186*Q184</f>
        <v>0</v>
      </c>
      <c r="R186">
        <f>G186*R184</f>
        <v>0</v>
      </c>
      <c r="S186">
        <f>G186*S184</f>
        <v>0</v>
      </c>
      <c r="T186">
        <f>G186*T184</f>
        <v>0</v>
      </c>
      <c r="U186" s="89">
        <f>G186*U184</f>
        <v>0</v>
      </c>
      <c r="V186" s="209">
        <f t="shared" si="89"/>
        <v>0</v>
      </c>
      <c r="W186" s="89">
        <v>7</v>
      </c>
      <c r="X186" s="210">
        <f t="shared" si="87"/>
        <v>0</v>
      </c>
    </row>
    <row r="187" spans="1:24" ht="15.75" x14ac:dyDescent="0.25">
      <c r="A187" s="54" t="str">
        <f>A33</f>
        <v>NON WOVEN INTERLINING</v>
      </c>
      <c r="B187" s="25"/>
      <c r="C187" s="26"/>
      <c r="D187" s="2">
        <f>D33</f>
        <v>5603.92</v>
      </c>
      <c r="E187" s="5">
        <f>E33</f>
        <v>11.78</v>
      </c>
      <c r="F187" s="31">
        <f>$E$181</f>
        <v>0</v>
      </c>
      <c r="G187" s="29">
        <f>G33</f>
        <v>1.932E-2</v>
      </c>
      <c r="H187" s="21" t="str">
        <f>H33</f>
        <v>KAPS-FS-148577</v>
      </c>
      <c r="I187" s="23">
        <f>I33</f>
        <v>45464</v>
      </c>
      <c r="J187" s="22">
        <f>J33</f>
        <v>10770</v>
      </c>
      <c r="K187" s="54">
        <f>K33</f>
        <v>10411.942285714289</v>
      </c>
      <c r="L187" s="2">
        <f>F187*G187/0.98</f>
        <v>0</v>
      </c>
      <c r="M187" s="21">
        <f>M33</f>
        <v>358.05771428571097</v>
      </c>
      <c r="N187" s="30">
        <f t="shared" si="88"/>
        <v>0</v>
      </c>
      <c r="O187" s="139" t="s">
        <v>280</v>
      </c>
      <c r="P187">
        <v>0.31848904360000002</v>
      </c>
      <c r="Q187">
        <f>G187*Q184</f>
        <v>0</v>
      </c>
      <c r="R187">
        <f>G187*R184</f>
        <v>0</v>
      </c>
      <c r="S187">
        <f>G187*S184</f>
        <v>0</v>
      </c>
      <c r="T187">
        <f>G187*T184</f>
        <v>0</v>
      </c>
      <c r="U187" s="89">
        <f>G187*U184</f>
        <v>0</v>
      </c>
      <c r="V187" s="209">
        <f t="shared" si="89"/>
        <v>0</v>
      </c>
      <c r="W187" s="89">
        <v>7</v>
      </c>
      <c r="X187" s="210">
        <f t="shared" si="87"/>
        <v>0</v>
      </c>
    </row>
    <row r="188" spans="1:24" ht="15.75" x14ac:dyDescent="0.25">
      <c r="A188" s="54" t="str">
        <f>A34</f>
        <v>FINISHING AGENT</v>
      </c>
      <c r="B188" s="25"/>
      <c r="C188" s="26"/>
      <c r="D188" s="2">
        <f>D34</f>
        <v>3809.9189999999999</v>
      </c>
      <c r="E188" s="5">
        <f>E34</f>
        <v>6.8550000000000004</v>
      </c>
      <c r="F188" s="31">
        <f>$E$181</f>
        <v>0</v>
      </c>
      <c r="G188" s="29">
        <f>G34</f>
        <v>8.9999999999999993E-3</v>
      </c>
      <c r="H188" s="21" t="str">
        <f>H34</f>
        <v>KAPW-FS-186202</v>
      </c>
      <c r="I188" s="23">
        <f>I34</f>
        <v>45447</v>
      </c>
      <c r="J188" s="22">
        <f>J34</f>
        <v>3600</v>
      </c>
      <c r="K188" s="54">
        <f>K34</f>
        <v>1221.2549999999997</v>
      </c>
      <c r="L188" s="2">
        <f>F188*G188</f>
        <v>0</v>
      </c>
      <c r="M188" s="21">
        <f>M34</f>
        <v>2377.8450000000003</v>
      </c>
      <c r="N188" s="30">
        <f t="shared" si="88"/>
        <v>0</v>
      </c>
      <c r="O188" s="139" t="s">
        <v>273</v>
      </c>
      <c r="P188">
        <v>0.36398904360000001</v>
      </c>
      <c r="Q188">
        <f>G188*Q184</f>
        <v>0</v>
      </c>
      <c r="R188">
        <f>G188*R184</f>
        <v>0</v>
      </c>
      <c r="S188">
        <f>G188*S184</f>
        <v>0</v>
      </c>
      <c r="T188">
        <f>G188*T184</f>
        <v>0</v>
      </c>
      <c r="U188" s="89">
        <f>G188*U184</f>
        <v>0</v>
      </c>
      <c r="V188" s="209">
        <f t="shared" si="89"/>
        <v>0</v>
      </c>
      <c r="W188" s="89">
        <v>7</v>
      </c>
      <c r="X188" s="210">
        <f t="shared" si="87"/>
        <v>0</v>
      </c>
    </row>
    <row r="189" spans="1:24" ht="15.75" x14ac:dyDescent="0.25">
      <c r="A189" s="145" t="str">
        <f>A35</f>
        <v>80% BCI COTTON 20% RECYCLE POLYESTER KNITTED FABRIC</v>
      </c>
      <c r="B189" s="146"/>
      <c r="C189" s="147"/>
      <c r="D189" s="148">
        <f>D35</f>
        <v>6006.9089999999997</v>
      </c>
      <c r="E189" s="149">
        <f>E35</f>
        <v>37.943899999999999</v>
      </c>
      <c r="F189" s="31">
        <f t="shared" ref="F189:F193" si="90">$E$181</f>
        <v>0</v>
      </c>
      <c r="G189" s="151">
        <f>G35</f>
        <v>0</v>
      </c>
      <c r="H189" s="152" t="str">
        <f>H35</f>
        <v>KAPS-FS-99599</v>
      </c>
      <c r="I189" s="153">
        <f>I35</f>
        <v>45355</v>
      </c>
      <c r="J189" s="154">
        <f>J35</f>
        <v>21709.3</v>
      </c>
      <c r="K189" s="155">
        <f>K35</f>
        <v>119.09720517882354</v>
      </c>
      <c r="L189" s="148">
        <f>F189*G189*P187/0.85</f>
        <v>0</v>
      </c>
      <c r="M189" s="156">
        <f>M35</f>
        <v>21590.202794821176</v>
      </c>
      <c r="N189" s="155">
        <f t="shared" si="88"/>
        <v>0</v>
      </c>
      <c r="O189" s="139" t="s">
        <v>282</v>
      </c>
      <c r="P189">
        <v>0.50048904360000002</v>
      </c>
      <c r="Q189">
        <f>G189*Q184*P190/0.85</f>
        <v>0</v>
      </c>
      <c r="R189">
        <f>G189*R184*P190/0.85</f>
        <v>0</v>
      </c>
      <c r="S189">
        <f>G189*S184*P190/0.85</f>
        <v>0</v>
      </c>
      <c r="T189">
        <f>G189*T184*P190/0.85</f>
        <v>0</v>
      </c>
      <c r="U189">
        <f>G189*U184*P190/0.85</f>
        <v>0</v>
      </c>
      <c r="V189" s="209">
        <f t="shared" si="89"/>
        <v>0</v>
      </c>
      <c r="W189" s="89">
        <v>7</v>
      </c>
      <c r="X189" s="210">
        <f t="shared" si="87"/>
        <v>0</v>
      </c>
    </row>
    <row r="190" spans="1:24" ht="15.75" x14ac:dyDescent="0.25">
      <c r="A190" s="145" t="str">
        <f>A36</f>
        <v xml:space="preserve">70% RECYCLED POLYESTER 30% COTTON </v>
      </c>
      <c r="B190" s="146"/>
      <c r="C190" s="147"/>
      <c r="D190" s="148">
        <f>D36</f>
        <v>6006.9089999999997</v>
      </c>
      <c r="E190" s="149">
        <f>E36</f>
        <v>15.461499999999999</v>
      </c>
      <c r="F190" s="31">
        <f t="shared" si="90"/>
        <v>0</v>
      </c>
      <c r="G190" s="151">
        <f>G36</f>
        <v>0</v>
      </c>
      <c r="H190" s="152" t="str">
        <f>H36</f>
        <v>LPAF-FS-14699</v>
      </c>
      <c r="I190" s="153">
        <f>I36</f>
        <v>45195</v>
      </c>
      <c r="J190" s="155">
        <f>J36</f>
        <v>2075.61</v>
      </c>
      <c r="K190" s="155">
        <f>K36</f>
        <v>0</v>
      </c>
      <c r="L190" s="148">
        <f>F190*G190*P188/0.85</f>
        <v>0</v>
      </c>
      <c r="M190" s="156">
        <f>M36</f>
        <v>2075.61</v>
      </c>
      <c r="N190" s="155">
        <f t="shared" si="88"/>
        <v>0</v>
      </c>
      <c r="O190" s="139" t="s">
        <v>276</v>
      </c>
      <c r="P190">
        <v>0.63698904360000008</v>
      </c>
      <c r="Q190">
        <f>G190*Q184*P191/0.85</f>
        <v>0</v>
      </c>
      <c r="R190">
        <f>G190*R184*P191/0.85</f>
        <v>0</v>
      </c>
      <c r="S190">
        <f>G190*S184*P191/0.85</f>
        <v>0</v>
      </c>
      <c r="T190">
        <f>G190*T184*P191/0.85</f>
        <v>0</v>
      </c>
      <c r="U190">
        <f>G190*U184*P191/0.85</f>
        <v>0</v>
      </c>
      <c r="V190" s="209">
        <f t="shared" si="89"/>
        <v>0</v>
      </c>
      <c r="W190" s="89">
        <v>7</v>
      </c>
      <c r="X190" s="210">
        <f t="shared" si="87"/>
        <v>0</v>
      </c>
    </row>
    <row r="191" spans="1:24" ht="15.75" x14ac:dyDescent="0.25">
      <c r="A191" s="145" t="str">
        <f>A37</f>
        <v>100% REC POLYESTER FABRIC</v>
      </c>
      <c r="B191" s="146"/>
      <c r="C191" s="147"/>
      <c r="D191" s="148">
        <f>D37</f>
        <v>6005.37</v>
      </c>
      <c r="E191" s="149">
        <f>E37</f>
        <v>6.85</v>
      </c>
      <c r="F191" s="31">
        <f t="shared" si="90"/>
        <v>0</v>
      </c>
      <c r="G191" s="151">
        <f>G37</f>
        <v>0</v>
      </c>
      <c r="H191" s="152" t="str">
        <f>H37</f>
        <v>KAPW-FS-59914</v>
      </c>
      <c r="I191" s="153">
        <f>I37</f>
        <v>45224</v>
      </c>
      <c r="J191" s="157">
        <f>J37</f>
        <v>9255.7000000000007</v>
      </c>
      <c r="K191" s="155">
        <f>K37</f>
        <v>448.55877277976469</v>
      </c>
      <c r="L191" s="148">
        <f>F191*G191*P189/0.85</f>
        <v>0</v>
      </c>
      <c r="M191" s="156">
        <f>M37</f>
        <v>8807.141227220236</v>
      </c>
      <c r="N191" s="155">
        <f t="shared" ref="N191" si="91">L191*E191</f>
        <v>0</v>
      </c>
      <c r="O191" s="139" t="s">
        <v>283</v>
      </c>
      <c r="P191">
        <v>0.77348904360000004</v>
      </c>
      <c r="Q191">
        <f>G191*Q184*P191/0.85</f>
        <v>0</v>
      </c>
      <c r="R191">
        <f>G191*R184*P190/0.85</f>
        <v>0</v>
      </c>
      <c r="S191">
        <f>G191*S184*P190/0.85</f>
        <v>0</v>
      </c>
      <c r="T191">
        <f>G191*T184*P190/0.85</f>
        <v>0</v>
      </c>
      <c r="U191">
        <f>G191*U184*P190/0.85</f>
        <v>0</v>
      </c>
      <c r="V191" s="209">
        <f t="shared" si="89"/>
        <v>0</v>
      </c>
      <c r="W191" s="89">
        <v>7</v>
      </c>
      <c r="X191" s="210">
        <f t="shared" si="87"/>
        <v>0</v>
      </c>
    </row>
    <row r="192" spans="1:24" ht="15.75" x14ac:dyDescent="0.25">
      <c r="A192" s="145" t="str">
        <f>A38</f>
        <v>100% COTTON YARN</v>
      </c>
      <c r="B192" s="146"/>
      <c r="C192" s="147"/>
      <c r="D192" s="148">
        <f>D38</f>
        <v>5205.24</v>
      </c>
      <c r="E192" s="149">
        <f>E38</f>
        <v>3.1</v>
      </c>
      <c r="F192" s="31">
        <f t="shared" si="90"/>
        <v>0</v>
      </c>
      <c r="G192" s="151">
        <v>1</v>
      </c>
      <c r="H192" s="152" t="str">
        <f>H38</f>
        <v>KAPS-FS-97672</v>
      </c>
      <c r="I192" s="153">
        <f>I38</f>
        <v>45349</v>
      </c>
      <c r="J192" s="154">
        <f>J38</f>
        <v>22290</v>
      </c>
      <c r="K192" s="155">
        <f>K38</f>
        <v>8167.8864601209007</v>
      </c>
      <c r="L192" s="148">
        <f>F192*G192*P190/0.83</f>
        <v>0</v>
      </c>
      <c r="M192" s="156">
        <f>M38</f>
        <v>14101.283534626087</v>
      </c>
      <c r="N192" s="155">
        <f t="shared" si="88"/>
        <v>0</v>
      </c>
      <c r="O192" s="140" t="s">
        <v>1312</v>
      </c>
      <c r="P192" s="140"/>
      <c r="Q192" s="191">
        <v>0</v>
      </c>
      <c r="R192" s="191">
        <v>0</v>
      </c>
      <c r="S192" s="191">
        <v>0</v>
      </c>
      <c r="T192" s="192">
        <v>0</v>
      </c>
      <c r="U192" s="192">
        <v>0</v>
      </c>
      <c r="V192" s="209">
        <f t="shared" si="89"/>
        <v>0</v>
      </c>
      <c r="W192" s="89">
        <v>7</v>
      </c>
      <c r="X192" s="210">
        <f t="shared" si="87"/>
        <v>0</v>
      </c>
    </row>
    <row r="193" spans="1:24" ht="15.75" x14ac:dyDescent="0.25">
      <c r="A193" s="145" t="str">
        <f>A39</f>
        <v>POLYESTER YARN</v>
      </c>
      <c r="B193" s="146"/>
      <c r="C193" s="147"/>
      <c r="D193" s="148">
        <f>D39</f>
        <v>5402.33</v>
      </c>
      <c r="E193" s="149">
        <f>E39</f>
        <v>1.69</v>
      </c>
      <c r="F193" s="31">
        <f t="shared" si="90"/>
        <v>0</v>
      </c>
      <c r="G193" s="151">
        <f>G39</f>
        <v>0</v>
      </c>
      <c r="H193" s="152" t="str">
        <f>H39</f>
        <v>KAPS-FS-73118</v>
      </c>
      <c r="I193" s="153">
        <f>I39</f>
        <v>45296</v>
      </c>
      <c r="J193" s="154">
        <f>J39</f>
        <v>72060</v>
      </c>
      <c r="K193" s="155">
        <f>K39</f>
        <v>56307.923458516132</v>
      </c>
      <c r="L193" s="148">
        <f>F193*G193*P191/0.83</f>
        <v>0</v>
      </c>
      <c r="M193" s="156">
        <f>M39</f>
        <v>15752.076541483868</v>
      </c>
      <c r="N193" s="155">
        <f t="shared" si="88"/>
        <v>0</v>
      </c>
      <c r="O193" s="140" t="s">
        <v>1313</v>
      </c>
      <c r="P193" s="140"/>
      <c r="Q193" s="191">
        <v>0</v>
      </c>
      <c r="R193" s="191">
        <v>0</v>
      </c>
      <c r="S193" s="191">
        <v>0</v>
      </c>
      <c r="T193" s="192">
        <v>0</v>
      </c>
      <c r="U193" s="192">
        <v>0</v>
      </c>
      <c r="V193" s="209">
        <f t="shared" si="89"/>
        <v>0</v>
      </c>
      <c r="W193" s="89">
        <v>7</v>
      </c>
      <c r="X193" s="210">
        <f t="shared" si="87"/>
        <v>0</v>
      </c>
    </row>
    <row r="194" spans="1:24" ht="15.75" x14ac:dyDescent="0.25">
      <c r="A194" s="145"/>
      <c r="B194" s="146"/>
      <c r="C194" s="146"/>
      <c r="D194" s="180"/>
      <c r="E194" s="181"/>
      <c r="F194" s="190"/>
      <c r="G194" s="183"/>
      <c r="H194" s="184"/>
      <c r="I194" s="185"/>
      <c r="J194" s="186"/>
      <c r="K194" s="187"/>
      <c r="L194" s="180"/>
      <c r="M194" s="188"/>
      <c r="N194" s="189"/>
      <c r="O194" s="175" t="s">
        <v>1306</v>
      </c>
      <c r="P194" s="94"/>
      <c r="Q194" s="94">
        <f>Q184*Q192*P190/0.83</f>
        <v>0</v>
      </c>
      <c r="R194" s="94">
        <f>R184*R192*P190/0.83</f>
        <v>0</v>
      </c>
      <c r="S194" s="94">
        <f>S184*S192*P190/0.83</f>
        <v>0</v>
      </c>
      <c r="T194" s="94">
        <f>T184*T192*P190/0.83</f>
        <v>0</v>
      </c>
      <c r="U194" s="94">
        <f>U184*U192*P190/0.83</f>
        <v>0</v>
      </c>
      <c r="V194" s="209">
        <f t="shared" si="89"/>
        <v>0</v>
      </c>
      <c r="W194" s="89">
        <v>7</v>
      </c>
      <c r="X194" s="210">
        <f t="shared" si="87"/>
        <v>0</v>
      </c>
    </row>
    <row r="195" spans="1:24" s="94" customFormat="1" ht="15.75" x14ac:dyDescent="0.25">
      <c r="A195" s="229" t="str">
        <f>A41</f>
        <v>CONSUMPTION OF LOCAL PURCHASED  RAW MATERIAL</v>
      </c>
      <c r="B195" s="230"/>
      <c r="C195" s="230"/>
      <c r="D195" s="230">
        <f>D41</f>
        <v>0</v>
      </c>
      <c r="E195" s="230">
        <f>E41</f>
        <v>0</v>
      </c>
      <c r="F195" s="230">
        <f t="shared" ref="F195" si="92">E$181</f>
        <v>0</v>
      </c>
      <c r="G195" s="230">
        <f>G41</f>
        <v>0</v>
      </c>
      <c r="H195" s="230">
        <f>H41</f>
        <v>0</v>
      </c>
      <c r="I195" s="230">
        <f>I41</f>
        <v>0</v>
      </c>
      <c r="J195" s="230">
        <f>J41</f>
        <v>0</v>
      </c>
      <c r="K195" s="230" t="str">
        <f>K41</f>
        <v>-</v>
      </c>
      <c r="L195" s="230">
        <f t="shared" ref="L195:L198" si="93">F195*G195</f>
        <v>0</v>
      </c>
      <c r="M195" s="230">
        <f>M41</f>
        <v>0</v>
      </c>
      <c r="N195" s="231">
        <f t="shared" ref="N195:N198" si="94">L195*E195</f>
        <v>0</v>
      </c>
      <c r="O195" s="140" t="s">
        <v>1307</v>
      </c>
      <c r="P195" s="89"/>
      <c r="Q195" s="94">
        <f>Q184*Q193*P190/0.83</f>
        <v>0</v>
      </c>
      <c r="R195" s="94">
        <f>R184*R193*P190/0.83</f>
        <v>0</v>
      </c>
      <c r="S195" s="94">
        <f>S184*S193*P190/0.83</f>
        <v>0</v>
      </c>
      <c r="T195" s="94">
        <f>T184*T193*P190/0.83</f>
        <v>0</v>
      </c>
      <c r="U195" s="94">
        <f>U184*U193*P190/0.83</f>
        <v>0</v>
      </c>
      <c r="V195" s="209">
        <f t="shared" si="89"/>
        <v>0</v>
      </c>
      <c r="W195" s="89">
        <v>7</v>
      </c>
      <c r="X195" s="210">
        <f t="shared" si="87"/>
        <v>0</v>
      </c>
    </row>
    <row r="196" spans="1:24" ht="15.75" x14ac:dyDescent="0.25">
      <c r="A196" s="54" t="str">
        <f>A42</f>
        <v>Labels</v>
      </c>
      <c r="B196" s="25"/>
      <c r="C196" s="26"/>
      <c r="D196" s="2">
        <f>D42</f>
        <v>4821.1040000000003</v>
      </c>
      <c r="E196" s="5">
        <f>E42</f>
        <v>11.306593684210526</v>
      </c>
      <c r="F196" s="31">
        <f t="shared" ref="F196:F198" si="95">$E$181</f>
        <v>0</v>
      </c>
      <c r="G196" s="29">
        <f>G42</f>
        <v>5.9999999999999995E-5</v>
      </c>
      <c r="H196" s="21" t="str">
        <f>H42</f>
        <v>KPPE-PF-224968-18-04-2024</v>
      </c>
      <c r="I196" s="23">
        <f>I42</f>
        <v>45400</v>
      </c>
      <c r="J196" s="22">
        <f>J42</f>
        <v>2366.46</v>
      </c>
      <c r="K196" s="54">
        <f>K42</f>
        <v>49.803780000000053</v>
      </c>
      <c r="L196" s="2">
        <f t="shared" si="93"/>
        <v>0</v>
      </c>
      <c r="M196" s="21">
        <f>M42</f>
        <v>2316.65022</v>
      </c>
      <c r="N196" s="30">
        <f t="shared" si="94"/>
        <v>0</v>
      </c>
      <c r="Q196">
        <f>G196*Q184</f>
        <v>0</v>
      </c>
      <c r="R196">
        <f>G196*R184</f>
        <v>0</v>
      </c>
      <c r="S196">
        <f>G196*S184</f>
        <v>0</v>
      </c>
      <c r="T196">
        <f>G196*T184</f>
        <v>0</v>
      </c>
      <c r="U196">
        <f>G196*U184</f>
        <v>0</v>
      </c>
      <c r="V196" s="209">
        <f t="shared" si="89"/>
        <v>0</v>
      </c>
      <c r="W196" s="89">
        <v>7</v>
      </c>
      <c r="X196" s="210">
        <f t="shared" si="87"/>
        <v>0</v>
      </c>
    </row>
    <row r="197" spans="1:24" ht="15.75" x14ac:dyDescent="0.25">
      <c r="A197" s="54" t="str">
        <f>A43</f>
        <v>Earth Colour</v>
      </c>
      <c r="B197" s="25"/>
      <c r="C197" s="26"/>
      <c r="D197" s="2">
        <f>D43</f>
        <v>3204.2</v>
      </c>
      <c r="E197" s="5">
        <f>E43</f>
        <v>1.3859649122807018</v>
      </c>
      <c r="F197" s="31">
        <f t="shared" si="95"/>
        <v>0</v>
      </c>
      <c r="G197" s="29">
        <f>G43</f>
        <v>3.3299999999999996E-2</v>
      </c>
      <c r="H197" s="21" t="str">
        <f>H43</f>
        <v>HCSE-PF-1739-16-04-2024</v>
      </c>
      <c r="I197" s="23">
        <f>I43</f>
        <v>45398</v>
      </c>
      <c r="J197" s="22">
        <f>J43</f>
        <v>50</v>
      </c>
      <c r="K197" s="54">
        <f>K43</f>
        <v>208.29149999999998</v>
      </c>
      <c r="L197" s="2">
        <f t="shared" ref="L197" si="96">F197*G197</f>
        <v>0</v>
      </c>
      <c r="M197" s="21">
        <f>M43</f>
        <v>-158.29149999999998</v>
      </c>
      <c r="N197" s="30">
        <f t="shared" ref="N197" si="97">L197*E197</f>
        <v>0</v>
      </c>
      <c r="O197" s="175"/>
      <c r="P197" s="89"/>
      <c r="Q197">
        <f>G197*Q184</f>
        <v>0</v>
      </c>
      <c r="R197">
        <f>G197*R184</f>
        <v>0</v>
      </c>
      <c r="S197">
        <f>G197*S184</f>
        <v>0</v>
      </c>
      <c r="T197">
        <f>G197*T184</f>
        <v>0</v>
      </c>
      <c r="U197">
        <f>G197*U184</f>
        <v>0</v>
      </c>
      <c r="V197" s="209">
        <f t="shared" si="89"/>
        <v>0</v>
      </c>
      <c r="W197" s="89">
        <v>7</v>
      </c>
      <c r="X197" s="210">
        <f t="shared" si="87"/>
        <v>0</v>
      </c>
    </row>
    <row r="198" spans="1:24" ht="16.5" thickBot="1" x14ac:dyDescent="0.3">
      <c r="A198" s="132" t="str">
        <f>A44</f>
        <v>Sarabid MIP</v>
      </c>
      <c r="B198" s="25"/>
      <c r="C198" s="26"/>
      <c r="D198" s="2">
        <f>D44</f>
        <v>3824.9998999999998</v>
      </c>
      <c r="E198" s="5">
        <f>E44</f>
        <v>1.3859649122807018</v>
      </c>
      <c r="F198" s="31">
        <f t="shared" si="95"/>
        <v>0</v>
      </c>
      <c r="G198" s="29">
        <f>G44</f>
        <v>8.9999999999999993E-3</v>
      </c>
      <c r="H198" s="21" t="str">
        <f>H44</f>
        <v>06122023-A-023564</v>
      </c>
      <c r="I198" s="23">
        <f>I44</f>
        <v>45149</v>
      </c>
      <c r="J198" s="22">
        <f>J44</f>
        <v>1000</v>
      </c>
      <c r="K198" s="54">
        <f>K44</f>
        <v>477.02699999999965</v>
      </c>
      <c r="L198" s="2">
        <f t="shared" si="93"/>
        <v>0</v>
      </c>
      <c r="M198" s="21">
        <f>M44</f>
        <v>522.07300000000043</v>
      </c>
      <c r="N198" s="30">
        <f t="shared" si="94"/>
        <v>0</v>
      </c>
      <c r="O198" s="178"/>
      <c r="P198" s="89"/>
      <c r="Q198">
        <f>G198*Q184</f>
        <v>0</v>
      </c>
      <c r="R198">
        <f>G198*R184</f>
        <v>0</v>
      </c>
      <c r="S198">
        <f>G198*S184</f>
        <v>0</v>
      </c>
      <c r="T198">
        <f>G198*T184</f>
        <v>0</v>
      </c>
      <c r="U198">
        <f>G198*U184</f>
        <v>0</v>
      </c>
      <c r="V198" s="209">
        <f t="shared" si="89"/>
        <v>0</v>
      </c>
      <c r="W198" s="89">
        <v>7</v>
      </c>
      <c r="X198" s="210">
        <f t="shared" si="87"/>
        <v>0</v>
      </c>
    </row>
    <row r="199" spans="1:24" ht="23.25" thickBot="1" x14ac:dyDescent="0.35">
      <c r="A199" s="133">
        <v>8</v>
      </c>
      <c r="O199" s="140"/>
      <c r="V199"/>
      <c r="W199" s="89">
        <v>8</v>
      </c>
      <c r="X199" s="210">
        <f>$E$201</f>
        <v>0</v>
      </c>
    </row>
    <row r="200" spans="1:24" ht="19.5" thickBot="1" x14ac:dyDescent="0.3">
      <c r="A200" s="232" t="s">
        <v>19</v>
      </c>
      <c r="B200" s="233"/>
      <c r="C200" s="232" t="s">
        <v>20</v>
      </c>
      <c r="D200" s="233"/>
      <c r="E200" s="232" t="s">
        <v>77</v>
      </c>
      <c r="F200" s="233"/>
      <c r="G200" s="232" t="s">
        <v>64</v>
      </c>
      <c r="H200" s="233"/>
      <c r="I200" s="242" t="s">
        <v>171</v>
      </c>
      <c r="J200" s="243"/>
      <c r="K200" s="256" t="s">
        <v>169</v>
      </c>
      <c r="L200" s="257"/>
      <c r="M200" s="258" t="s">
        <v>170</v>
      </c>
      <c r="N200" s="259"/>
      <c r="O200" s="140"/>
      <c r="V200"/>
      <c r="W200" s="89">
        <v>8</v>
      </c>
      <c r="X200" s="210">
        <f t="shared" ref="X200:X218" si="98">$E$201</f>
        <v>0</v>
      </c>
    </row>
    <row r="201" spans="1:24" ht="18.600000000000001" customHeight="1" thickBot="1" x14ac:dyDescent="0.3">
      <c r="A201" s="240" t="s">
        <v>44</v>
      </c>
      <c r="B201" s="241"/>
      <c r="C201" s="254" t="s">
        <v>1339</v>
      </c>
      <c r="D201" s="255"/>
      <c r="E201" s="238">
        <f>J11</f>
        <v>0</v>
      </c>
      <c r="F201" s="239"/>
      <c r="G201" s="240">
        <f>J12</f>
        <v>0</v>
      </c>
      <c r="H201" s="241"/>
      <c r="I201" s="240" t="e">
        <f>J13</f>
        <v>#DIV/0!</v>
      </c>
      <c r="J201" s="241"/>
      <c r="K201" s="247" t="s">
        <v>180</v>
      </c>
      <c r="L201" s="249"/>
      <c r="M201" s="264" t="s">
        <v>219</v>
      </c>
      <c r="N201" s="265"/>
      <c r="O201" s="140"/>
      <c r="V201"/>
      <c r="W201" s="89">
        <v>8</v>
      </c>
      <c r="X201" s="210">
        <f t="shared" si="98"/>
        <v>0</v>
      </c>
    </row>
    <row r="202" spans="1:24" ht="19.5" thickBot="1" x14ac:dyDescent="0.35">
      <c r="A202" s="9" t="s">
        <v>15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40"/>
      <c r="V202"/>
      <c r="W202" s="89">
        <v>8</v>
      </c>
      <c r="X202" s="210">
        <f t="shared" si="98"/>
        <v>0</v>
      </c>
    </row>
    <row r="203" spans="1:24" ht="30.75" thickBot="1" x14ac:dyDescent="0.3">
      <c r="A203" s="44" t="s">
        <v>8</v>
      </c>
      <c r="B203" s="45"/>
      <c r="C203" s="46"/>
      <c r="D203" s="8" t="s">
        <v>2</v>
      </c>
      <c r="E203" s="8" t="s">
        <v>7</v>
      </c>
      <c r="F203" s="8" t="s">
        <v>13</v>
      </c>
      <c r="G203" s="8" t="s">
        <v>14</v>
      </c>
      <c r="H203" s="8" t="s">
        <v>1</v>
      </c>
      <c r="I203" s="8" t="s">
        <v>0</v>
      </c>
      <c r="J203" s="8" t="s">
        <v>3</v>
      </c>
      <c r="K203" s="8" t="s">
        <v>9</v>
      </c>
      <c r="L203" s="18" t="s">
        <v>66</v>
      </c>
      <c r="M203" s="39" t="s">
        <v>4</v>
      </c>
      <c r="N203" s="8" t="s">
        <v>167</v>
      </c>
      <c r="O203" s="138" t="s">
        <v>256</v>
      </c>
      <c r="Q203" s="138" t="s">
        <v>1304</v>
      </c>
      <c r="R203" s="138" t="s">
        <v>1304</v>
      </c>
      <c r="S203" s="138" t="s">
        <v>1304</v>
      </c>
      <c r="T203" s="174" t="s">
        <v>1304</v>
      </c>
      <c r="U203" s="138" t="s">
        <v>1305</v>
      </c>
      <c r="V203" s="208" t="s">
        <v>1334</v>
      </c>
      <c r="W203" s="89">
        <v>8</v>
      </c>
      <c r="X203" s="210">
        <f t="shared" si="98"/>
        <v>0</v>
      </c>
    </row>
    <row r="204" spans="1:24" s="94" customFormat="1" ht="15.75" x14ac:dyDescent="0.25">
      <c r="A204" s="229" t="str">
        <f>A30</f>
        <v>CONSUMPTION OF IMPORTED RAW MATERIAL</v>
      </c>
      <c r="B204" s="230"/>
      <c r="C204" s="230"/>
      <c r="D204" s="230"/>
      <c r="E204" s="230"/>
      <c r="F204" s="230"/>
      <c r="G204" s="230"/>
      <c r="H204" s="230"/>
      <c r="I204" s="230"/>
      <c r="J204" s="230"/>
      <c r="K204" s="230"/>
      <c r="L204" s="230"/>
      <c r="M204" s="230"/>
      <c r="N204" s="231"/>
      <c r="O204" s="40"/>
      <c r="P204"/>
      <c r="Q204" s="176"/>
      <c r="R204" s="176"/>
      <c r="S204" s="176"/>
      <c r="T204" s="177"/>
      <c r="U204" s="177"/>
      <c r="V204" s="209">
        <f>Q204+R204+S204+T204+U204</f>
        <v>0</v>
      </c>
      <c r="W204" s="89">
        <v>8</v>
      </c>
      <c r="X204" s="210">
        <f t="shared" si="98"/>
        <v>0</v>
      </c>
    </row>
    <row r="205" spans="1:24" ht="15.75" x14ac:dyDescent="0.25">
      <c r="A205" s="54" t="str">
        <f>A31</f>
        <v>REACTIVE DYES</v>
      </c>
      <c r="B205" s="25"/>
      <c r="C205" s="26"/>
      <c r="D205" s="2">
        <f>D31</f>
        <v>3204.16</v>
      </c>
      <c r="E205" s="5">
        <f>E31</f>
        <v>12.95</v>
      </c>
      <c r="F205" s="31">
        <f>J8</f>
        <v>0</v>
      </c>
      <c r="G205" s="29">
        <f>G31</f>
        <v>2.3400000000000001E-2</v>
      </c>
      <c r="H205" s="54" t="str">
        <f>H31</f>
        <v>LPAF-FS-61597</v>
      </c>
      <c r="I205" s="23">
        <f>I31</f>
        <v>45454</v>
      </c>
      <c r="J205" s="22">
        <f>J31</f>
        <v>5000</v>
      </c>
      <c r="K205" s="54">
        <f>K31</f>
        <v>3317.675400000001</v>
      </c>
      <c r="L205" s="2">
        <f>F205*G205</f>
        <v>0</v>
      </c>
      <c r="M205" s="21">
        <f>M31</f>
        <v>1679.9845999999991</v>
      </c>
      <c r="N205" s="30">
        <f t="shared" ref="N205:N213" si="99">L205*E205</f>
        <v>0</v>
      </c>
      <c r="O205" s="139" t="s">
        <v>279</v>
      </c>
      <c r="P205">
        <v>0.1364890436</v>
      </c>
      <c r="Q205">
        <f>G205*Q204</f>
        <v>0</v>
      </c>
      <c r="R205">
        <f>G205*R204</f>
        <v>0</v>
      </c>
      <c r="S205">
        <f>G205*S204</f>
        <v>0</v>
      </c>
      <c r="T205">
        <f>G205*T204</f>
        <v>0</v>
      </c>
      <c r="U205">
        <f>G205*U204</f>
        <v>0</v>
      </c>
      <c r="V205" s="209">
        <f t="shared" ref="V205:V218" si="100">Q205+R205+S205+T205+U205</f>
        <v>0</v>
      </c>
      <c r="W205" s="89">
        <v>8</v>
      </c>
      <c r="X205" s="210">
        <f t="shared" si="98"/>
        <v>0</v>
      </c>
    </row>
    <row r="206" spans="1:24" ht="15.75" x14ac:dyDescent="0.25">
      <c r="A206" s="54" t="str">
        <f>A32</f>
        <v>DISPERSE DYES</v>
      </c>
      <c r="B206" s="25"/>
      <c r="C206" s="26"/>
      <c r="D206" s="2">
        <f>D32</f>
        <v>3204.1109999999999</v>
      </c>
      <c r="E206" s="5">
        <f>E32</f>
        <v>12.752800000000001</v>
      </c>
      <c r="F206" s="31">
        <f>J9</f>
        <v>0</v>
      </c>
      <c r="G206" s="29">
        <f>G32</f>
        <v>5.4000000000000003E-3</v>
      </c>
      <c r="H206" s="54" t="str">
        <f>H32</f>
        <v>LPAF-FS-61605</v>
      </c>
      <c r="I206" s="23">
        <f>I32</f>
        <v>45454</v>
      </c>
      <c r="J206" s="22">
        <f>J32</f>
        <v>4200</v>
      </c>
      <c r="K206" s="54">
        <f>K32</f>
        <v>2945.6135999999969</v>
      </c>
      <c r="L206" s="2">
        <f>F206*G206</f>
        <v>0</v>
      </c>
      <c r="M206" s="21">
        <f>M32</f>
        <v>1254.3864000000031</v>
      </c>
      <c r="N206" s="30">
        <f t="shared" si="99"/>
        <v>0</v>
      </c>
      <c r="O206" s="139" t="s">
        <v>271</v>
      </c>
      <c r="P206">
        <v>0.18198904360000001</v>
      </c>
      <c r="Q206">
        <f>G206*Q204</f>
        <v>0</v>
      </c>
      <c r="R206">
        <f>G206*R204</f>
        <v>0</v>
      </c>
      <c r="S206">
        <f>G206*S204</f>
        <v>0</v>
      </c>
      <c r="T206">
        <f>G206*T204</f>
        <v>0</v>
      </c>
      <c r="U206" s="89">
        <f>G206*U204</f>
        <v>0</v>
      </c>
      <c r="V206" s="209">
        <f t="shared" si="100"/>
        <v>0</v>
      </c>
      <c r="W206" s="89">
        <v>8</v>
      </c>
      <c r="X206" s="210">
        <f t="shared" si="98"/>
        <v>0</v>
      </c>
    </row>
    <row r="207" spans="1:24" ht="15.75" x14ac:dyDescent="0.25">
      <c r="A207" s="54" t="str">
        <f>A33</f>
        <v>NON WOVEN INTERLINING</v>
      </c>
      <c r="B207" s="25"/>
      <c r="C207" s="26"/>
      <c r="D207" s="2">
        <f>D33</f>
        <v>5603.92</v>
      </c>
      <c r="E207" s="5">
        <f>E33</f>
        <v>11.78</v>
      </c>
      <c r="F207" s="31">
        <f>$E$201</f>
        <v>0</v>
      </c>
      <c r="G207" s="29">
        <f>G33</f>
        <v>1.932E-2</v>
      </c>
      <c r="H207" s="54" t="str">
        <f>H33</f>
        <v>KAPS-FS-148577</v>
      </c>
      <c r="I207" s="23">
        <f>I33</f>
        <v>45464</v>
      </c>
      <c r="J207" s="22">
        <f>J33</f>
        <v>10770</v>
      </c>
      <c r="K207" s="54">
        <f>K33</f>
        <v>10411.942285714289</v>
      </c>
      <c r="L207" s="2">
        <f>F207*G207/0.98</f>
        <v>0</v>
      </c>
      <c r="M207" s="21">
        <f>M33</f>
        <v>358.05771428571097</v>
      </c>
      <c r="N207" s="30">
        <f t="shared" si="99"/>
        <v>0</v>
      </c>
      <c r="O207" s="139" t="s">
        <v>280</v>
      </c>
      <c r="P207">
        <v>0.31848904360000002</v>
      </c>
      <c r="Q207">
        <f>G207*Q204</f>
        <v>0</v>
      </c>
      <c r="R207">
        <f>G207*R204</f>
        <v>0</v>
      </c>
      <c r="S207">
        <f>G207*S204</f>
        <v>0</v>
      </c>
      <c r="T207">
        <f>G207*T204</f>
        <v>0</v>
      </c>
      <c r="U207" s="89">
        <f>G207*U204</f>
        <v>0</v>
      </c>
      <c r="V207" s="209">
        <f t="shared" si="100"/>
        <v>0</v>
      </c>
      <c r="W207" s="89">
        <v>8</v>
      </c>
      <c r="X207" s="210">
        <f t="shared" si="98"/>
        <v>0</v>
      </c>
    </row>
    <row r="208" spans="1:24" ht="15.75" x14ac:dyDescent="0.25">
      <c r="A208" s="54" t="str">
        <f>A34</f>
        <v>FINISHING AGENT</v>
      </c>
      <c r="B208" s="25"/>
      <c r="C208" s="26"/>
      <c r="D208" s="2">
        <f>D34</f>
        <v>3809.9189999999999</v>
      </c>
      <c r="E208" s="5">
        <f>E34</f>
        <v>6.8550000000000004</v>
      </c>
      <c r="F208" s="31">
        <f>$E$201</f>
        <v>0</v>
      </c>
      <c r="G208" s="29">
        <f>G34</f>
        <v>8.9999999999999993E-3</v>
      </c>
      <c r="H208" s="54" t="str">
        <f>H34</f>
        <v>KAPW-FS-186202</v>
      </c>
      <c r="I208" s="23">
        <f>I34</f>
        <v>45447</v>
      </c>
      <c r="J208" s="22">
        <f>J34</f>
        <v>3600</v>
      </c>
      <c r="K208" s="54">
        <f>K34</f>
        <v>1221.2549999999997</v>
      </c>
      <c r="L208" s="2">
        <f>F208*G208</f>
        <v>0</v>
      </c>
      <c r="M208" s="21">
        <f>M34</f>
        <v>2377.8450000000003</v>
      </c>
      <c r="N208" s="30">
        <f t="shared" si="99"/>
        <v>0</v>
      </c>
      <c r="O208" s="139" t="s">
        <v>281</v>
      </c>
      <c r="P208">
        <v>0.40948904359999999</v>
      </c>
      <c r="Q208">
        <f>G208*Q204</f>
        <v>0</v>
      </c>
      <c r="R208">
        <f>G208*R204</f>
        <v>0</v>
      </c>
      <c r="S208">
        <f>G208*S204</f>
        <v>0</v>
      </c>
      <c r="T208">
        <f>G208*T204</f>
        <v>0</v>
      </c>
      <c r="U208" s="89">
        <f>G208*U204</f>
        <v>0</v>
      </c>
      <c r="V208" s="209">
        <f t="shared" si="100"/>
        <v>0</v>
      </c>
      <c r="W208" s="89">
        <v>8</v>
      </c>
      <c r="X208" s="210">
        <f t="shared" si="98"/>
        <v>0</v>
      </c>
    </row>
    <row r="209" spans="1:24" ht="15.75" x14ac:dyDescent="0.25">
      <c r="A209" s="145" t="str">
        <f>A35</f>
        <v>80% BCI COTTON 20% RECYCLE POLYESTER KNITTED FABRIC</v>
      </c>
      <c r="B209" s="146"/>
      <c r="C209" s="147"/>
      <c r="D209" s="148">
        <f>D35</f>
        <v>6006.9089999999997</v>
      </c>
      <c r="E209" s="149">
        <f>E35</f>
        <v>37.943899999999999</v>
      </c>
      <c r="F209" s="31">
        <f t="shared" ref="F209:F213" si="101">$E$201</f>
        <v>0</v>
      </c>
      <c r="G209" s="151">
        <v>0</v>
      </c>
      <c r="H209" s="152" t="str">
        <f>H35</f>
        <v>KAPS-FS-99599</v>
      </c>
      <c r="I209" s="153">
        <f>I35</f>
        <v>45355</v>
      </c>
      <c r="J209" s="154">
        <f>J35</f>
        <v>21709.3</v>
      </c>
      <c r="K209" s="155">
        <f>K35</f>
        <v>119.09720517882354</v>
      </c>
      <c r="L209" s="148">
        <f>F209*G209*P207/0.85</f>
        <v>0</v>
      </c>
      <c r="M209" s="156">
        <f>M35</f>
        <v>21590.202794821176</v>
      </c>
      <c r="N209" s="155">
        <f t="shared" si="99"/>
        <v>0</v>
      </c>
      <c r="O209" s="139" t="s">
        <v>282</v>
      </c>
      <c r="P209">
        <v>0.50048904360000002</v>
      </c>
      <c r="Q209">
        <f>G209*Q204*P210/0.85</f>
        <v>0</v>
      </c>
      <c r="R209">
        <f>G209*R204*P210/0.85</f>
        <v>0</v>
      </c>
      <c r="S209">
        <f>G209*S204*P210/0.85</f>
        <v>0</v>
      </c>
      <c r="T209">
        <f>G209*T204*P210/0.85</f>
        <v>0</v>
      </c>
      <c r="U209">
        <f>G209*U204*P210/0.85</f>
        <v>0</v>
      </c>
      <c r="V209" s="209">
        <f t="shared" si="100"/>
        <v>0</v>
      </c>
      <c r="W209" s="89">
        <v>8</v>
      </c>
      <c r="X209" s="210">
        <f t="shared" si="98"/>
        <v>0</v>
      </c>
    </row>
    <row r="210" spans="1:24" ht="15.75" x14ac:dyDescent="0.25">
      <c r="A210" s="145" t="str">
        <f>A36</f>
        <v xml:space="preserve">70% RECYCLED POLYESTER 30% COTTON </v>
      </c>
      <c r="B210" s="146"/>
      <c r="C210" s="147"/>
      <c r="D210" s="148">
        <f>D36</f>
        <v>6006.9089999999997</v>
      </c>
      <c r="E210" s="149">
        <f>E36</f>
        <v>15.461499999999999</v>
      </c>
      <c r="F210" s="31">
        <f t="shared" si="101"/>
        <v>0</v>
      </c>
      <c r="G210" s="151">
        <f>G36</f>
        <v>0</v>
      </c>
      <c r="H210" s="152" t="str">
        <f>H36</f>
        <v>LPAF-FS-14699</v>
      </c>
      <c r="I210" s="153">
        <f>I36</f>
        <v>45195</v>
      </c>
      <c r="J210" s="155">
        <f>J36</f>
        <v>2075.61</v>
      </c>
      <c r="K210" s="155">
        <f>K36</f>
        <v>0</v>
      </c>
      <c r="L210" s="148">
        <f>F210*G210*P208/0.85</f>
        <v>0</v>
      </c>
      <c r="M210" s="156">
        <f>M36</f>
        <v>2075.61</v>
      </c>
      <c r="N210" s="155">
        <f t="shared" si="99"/>
        <v>0</v>
      </c>
      <c r="O210" s="139" t="s">
        <v>276</v>
      </c>
      <c r="P210">
        <v>0.63698904360000008</v>
      </c>
      <c r="Q210">
        <f>G210*Q204*P211/0.85</f>
        <v>0</v>
      </c>
      <c r="R210">
        <f>G210*R204*P211/0.85</f>
        <v>0</v>
      </c>
      <c r="S210">
        <f>G210*S204*P211/0.85</f>
        <v>0</v>
      </c>
      <c r="T210">
        <f>G210*T204*P211/0.85</f>
        <v>0</v>
      </c>
      <c r="U210">
        <f>G210*U204*P211/0.85</f>
        <v>0</v>
      </c>
      <c r="V210" s="209">
        <f t="shared" si="100"/>
        <v>0</v>
      </c>
      <c r="W210" s="89">
        <v>8</v>
      </c>
      <c r="X210" s="210">
        <f t="shared" si="98"/>
        <v>0</v>
      </c>
    </row>
    <row r="211" spans="1:24" ht="15.75" x14ac:dyDescent="0.25">
      <c r="A211" s="145" t="str">
        <f>A37</f>
        <v>100% REC POLYESTER FABRIC</v>
      </c>
      <c r="B211" s="146"/>
      <c r="C211" s="147"/>
      <c r="D211" s="148">
        <f>D37</f>
        <v>6005.37</v>
      </c>
      <c r="E211" s="149">
        <f>E37</f>
        <v>6.85</v>
      </c>
      <c r="F211" s="31">
        <f t="shared" si="101"/>
        <v>0</v>
      </c>
      <c r="G211" s="151">
        <f>G37</f>
        <v>0</v>
      </c>
      <c r="H211" s="152" t="str">
        <f>H37</f>
        <v>KAPW-FS-59914</v>
      </c>
      <c r="I211" s="153">
        <f>I37</f>
        <v>45224</v>
      </c>
      <c r="J211" s="157">
        <f>J37</f>
        <v>9255.7000000000007</v>
      </c>
      <c r="K211" s="155">
        <f>K37</f>
        <v>448.55877277976469</v>
      </c>
      <c r="L211" s="148">
        <f>F211*G211*P209/0.85</f>
        <v>0</v>
      </c>
      <c r="M211" s="156">
        <f>M37</f>
        <v>8807.141227220236</v>
      </c>
      <c r="N211" s="155">
        <f t="shared" ref="N211" si="102">L211*E211</f>
        <v>0</v>
      </c>
      <c r="O211" s="139" t="s">
        <v>284</v>
      </c>
      <c r="P211">
        <v>0.81898904360000002</v>
      </c>
      <c r="Q211">
        <f>G211*Q204*P211/0.85</f>
        <v>0</v>
      </c>
      <c r="R211">
        <f>G211*R204*P210/0.85</f>
        <v>0</v>
      </c>
      <c r="S211">
        <f>G211*S204*P210/0.85</f>
        <v>0</v>
      </c>
      <c r="T211">
        <f>G211*T204*P210/0.85</f>
        <v>0</v>
      </c>
      <c r="U211">
        <f>G211*U204*P210/0.85</f>
        <v>0</v>
      </c>
      <c r="V211" s="209">
        <f t="shared" si="100"/>
        <v>0</v>
      </c>
      <c r="W211" s="89">
        <v>8</v>
      </c>
      <c r="X211" s="210">
        <f t="shared" si="98"/>
        <v>0</v>
      </c>
    </row>
    <row r="212" spans="1:24" ht="15.75" x14ac:dyDescent="0.25">
      <c r="A212" s="145" t="str">
        <f>A38</f>
        <v>100% COTTON YARN</v>
      </c>
      <c r="B212" s="146"/>
      <c r="C212" s="147"/>
      <c r="D212" s="148">
        <f>D38</f>
        <v>5205.24</v>
      </c>
      <c r="E212" s="149">
        <f>E38</f>
        <v>3.1</v>
      </c>
      <c r="F212" s="31">
        <f t="shared" si="101"/>
        <v>0</v>
      </c>
      <c r="G212" s="151">
        <v>0.7</v>
      </c>
      <c r="H212" s="152" t="str">
        <f>H38</f>
        <v>KAPS-FS-97672</v>
      </c>
      <c r="I212" s="153">
        <f>I38</f>
        <v>45349</v>
      </c>
      <c r="J212" s="154">
        <f>J38</f>
        <v>22290</v>
      </c>
      <c r="K212" s="155">
        <f>K38</f>
        <v>8167.8864601209007</v>
      </c>
      <c r="L212" s="148">
        <f>F212*G212*P210/0.83</f>
        <v>0</v>
      </c>
      <c r="M212" s="156">
        <f>M38</f>
        <v>14101.283534626087</v>
      </c>
      <c r="N212" s="155">
        <f t="shared" si="99"/>
        <v>0</v>
      </c>
      <c r="O212" s="140" t="s">
        <v>1312</v>
      </c>
      <c r="P212" s="140"/>
      <c r="Q212" s="191">
        <v>0</v>
      </c>
      <c r="R212" s="191">
        <v>0</v>
      </c>
      <c r="S212" s="191">
        <v>0</v>
      </c>
      <c r="T212" s="192">
        <v>0</v>
      </c>
      <c r="U212" s="192">
        <v>0</v>
      </c>
      <c r="V212" s="209">
        <f t="shared" si="100"/>
        <v>0</v>
      </c>
      <c r="W212" s="89">
        <v>8</v>
      </c>
      <c r="X212" s="210">
        <f t="shared" si="98"/>
        <v>0</v>
      </c>
    </row>
    <row r="213" spans="1:24" ht="15.75" x14ac:dyDescent="0.25">
      <c r="A213" s="145" t="str">
        <f>A39</f>
        <v>POLYESTER YARN</v>
      </c>
      <c r="B213" s="146"/>
      <c r="C213" s="147"/>
      <c r="D213" s="148">
        <f>D39</f>
        <v>5402.33</v>
      </c>
      <c r="E213" s="149">
        <f>E39</f>
        <v>1.69</v>
      </c>
      <c r="F213" s="31">
        <f t="shared" si="101"/>
        <v>0</v>
      </c>
      <c r="G213" s="151">
        <v>0.3</v>
      </c>
      <c r="H213" s="152" t="str">
        <f>H39</f>
        <v>KAPS-FS-73118</v>
      </c>
      <c r="I213" s="153">
        <f>I39</f>
        <v>45296</v>
      </c>
      <c r="J213" s="154">
        <f>J39</f>
        <v>72060</v>
      </c>
      <c r="K213" s="155">
        <f>K39</f>
        <v>56307.923458516132</v>
      </c>
      <c r="L213" s="148">
        <f>F213*G213*P210/0.83</f>
        <v>0</v>
      </c>
      <c r="M213" s="156">
        <f>M39</f>
        <v>15752.076541483868</v>
      </c>
      <c r="N213" s="155">
        <f t="shared" si="99"/>
        <v>0</v>
      </c>
      <c r="O213" s="140" t="s">
        <v>1313</v>
      </c>
      <c r="P213" s="140"/>
      <c r="Q213" s="191">
        <v>0</v>
      </c>
      <c r="R213" s="191">
        <v>0</v>
      </c>
      <c r="S213" s="191">
        <v>0</v>
      </c>
      <c r="T213" s="192">
        <v>0</v>
      </c>
      <c r="U213" s="192">
        <v>0</v>
      </c>
      <c r="V213" s="209">
        <f t="shared" si="100"/>
        <v>0</v>
      </c>
      <c r="W213" s="89">
        <v>8</v>
      </c>
      <c r="X213" s="210">
        <f t="shared" si="98"/>
        <v>0</v>
      </c>
    </row>
    <row r="214" spans="1:24" ht="15.75" x14ac:dyDescent="0.25">
      <c r="A214" s="145"/>
      <c r="B214" s="146"/>
      <c r="C214" s="146"/>
      <c r="D214" s="180"/>
      <c r="E214" s="181"/>
      <c r="F214" s="190"/>
      <c r="G214" s="183"/>
      <c r="H214" s="184"/>
      <c r="I214" s="185"/>
      <c r="J214" s="186"/>
      <c r="K214" s="187"/>
      <c r="L214" s="180"/>
      <c r="M214" s="188"/>
      <c r="N214" s="189"/>
      <c r="O214" s="175" t="s">
        <v>1306</v>
      </c>
      <c r="P214" s="94"/>
      <c r="Q214" s="94">
        <f>Q204*Q212*P208/0.83</f>
        <v>0</v>
      </c>
      <c r="R214" s="94">
        <f>R204*R212*P208/0.83</f>
        <v>0</v>
      </c>
      <c r="S214" s="94">
        <f>S204*S212*P210/0.83</f>
        <v>0</v>
      </c>
      <c r="T214" s="94">
        <f>T204*T212*P210/0.83</f>
        <v>0</v>
      </c>
      <c r="U214" s="94">
        <f>U204*U212*P210/0.83</f>
        <v>0</v>
      </c>
      <c r="V214" s="209">
        <f t="shared" si="100"/>
        <v>0</v>
      </c>
      <c r="W214" s="89">
        <v>8</v>
      </c>
      <c r="X214" s="210">
        <f t="shared" si="98"/>
        <v>0</v>
      </c>
    </row>
    <row r="215" spans="1:24" s="94" customFormat="1" ht="15.75" x14ac:dyDescent="0.25">
      <c r="A215" s="229" t="str">
        <f>A41</f>
        <v>CONSUMPTION OF LOCAL PURCHASED  RAW MATERIAL</v>
      </c>
      <c r="B215" s="230"/>
      <c r="C215" s="230"/>
      <c r="D215" s="230">
        <f>D41</f>
        <v>0</v>
      </c>
      <c r="E215" s="230">
        <f>E41</f>
        <v>0</v>
      </c>
      <c r="F215" s="230">
        <f>E$201</f>
        <v>0</v>
      </c>
      <c r="G215" s="230">
        <f>G41</f>
        <v>0</v>
      </c>
      <c r="H215" s="230">
        <f>H41</f>
        <v>0</v>
      </c>
      <c r="I215" s="230">
        <f>I41</f>
        <v>0</v>
      </c>
      <c r="J215" s="230">
        <f>J41</f>
        <v>0</v>
      </c>
      <c r="K215" s="230" t="str">
        <f>K41</f>
        <v>-</v>
      </c>
      <c r="L215" s="230">
        <f t="shared" ref="L215:L218" si="103">F215*G215</f>
        <v>0</v>
      </c>
      <c r="M215" s="230">
        <f>M41</f>
        <v>0</v>
      </c>
      <c r="N215" s="231">
        <f t="shared" ref="N215:N218" si="104">L215*E215</f>
        <v>0</v>
      </c>
      <c r="O215" s="140" t="s">
        <v>1307</v>
      </c>
      <c r="P215" s="89"/>
      <c r="Q215" s="94">
        <f>Q204*Q213*P208/0.83</f>
        <v>0</v>
      </c>
      <c r="R215" s="94">
        <f>R204*R213*P208/0.83</f>
        <v>0</v>
      </c>
      <c r="S215" s="94">
        <f>S204*S213*P210/0.83</f>
        <v>0</v>
      </c>
      <c r="T215" s="94">
        <f>T204*T213*P210/0.83</f>
        <v>0</v>
      </c>
      <c r="U215" s="94">
        <f>U204*U213*P210/0.83</f>
        <v>0</v>
      </c>
      <c r="V215" s="209">
        <f t="shared" si="100"/>
        <v>0</v>
      </c>
      <c r="W215" s="89">
        <v>8</v>
      </c>
      <c r="X215" s="210">
        <f t="shared" si="98"/>
        <v>0</v>
      </c>
    </row>
    <row r="216" spans="1:24" ht="15.75" x14ac:dyDescent="0.25">
      <c r="A216" s="54" t="str">
        <f>A42</f>
        <v>Labels</v>
      </c>
      <c r="B216" s="25"/>
      <c r="C216" s="26"/>
      <c r="D216" s="2">
        <f>D42</f>
        <v>4821.1040000000003</v>
      </c>
      <c r="E216" s="5">
        <f>E42</f>
        <v>11.306593684210526</v>
      </c>
      <c r="F216" s="31">
        <f t="shared" ref="F216:F218" si="105">$E$201</f>
        <v>0</v>
      </c>
      <c r="G216" s="29">
        <f>G42</f>
        <v>5.9999999999999995E-5</v>
      </c>
      <c r="H216" s="54" t="str">
        <f>H42</f>
        <v>KPPE-PF-224968-18-04-2024</v>
      </c>
      <c r="I216" s="23">
        <f>I42</f>
        <v>45400</v>
      </c>
      <c r="J216" s="22">
        <f>J42</f>
        <v>2366.46</v>
      </c>
      <c r="K216" s="54">
        <f>K42</f>
        <v>49.803780000000053</v>
      </c>
      <c r="L216" s="2">
        <f t="shared" si="103"/>
        <v>0</v>
      </c>
      <c r="M216" s="21">
        <f>M42</f>
        <v>2316.65022</v>
      </c>
      <c r="N216" s="30">
        <f t="shared" si="104"/>
        <v>0</v>
      </c>
      <c r="Q216">
        <f>G216*Q204</f>
        <v>0</v>
      </c>
      <c r="R216">
        <f>G216*R204</f>
        <v>0</v>
      </c>
      <c r="S216">
        <f>G216*S204</f>
        <v>0</v>
      </c>
      <c r="T216">
        <f>G216*T204</f>
        <v>0</v>
      </c>
      <c r="U216">
        <f>G216*U204</f>
        <v>0</v>
      </c>
      <c r="V216" s="209">
        <f t="shared" si="100"/>
        <v>0</v>
      </c>
      <c r="W216" s="89">
        <v>8</v>
      </c>
      <c r="X216" s="210">
        <f t="shared" si="98"/>
        <v>0</v>
      </c>
    </row>
    <row r="217" spans="1:24" ht="15.75" x14ac:dyDescent="0.25">
      <c r="A217" s="54" t="str">
        <f>A43</f>
        <v>Earth Colour</v>
      </c>
      <c r="B217" s="25"/>
      <c r="C217" s="26"/>
      <c r="D217" s="2">
        <f>D43</f>
        <v>3204.2</v>
      </c>
      <c r="E217" s="5">
        <f>E43</f>
        <v>1.3859649122807018</v>
      </c>
      <c r="F217" s="31"/>
      <c r="G217" s="29">
        <f>G43</f>
        <v>3.3299999999999996E-2</v>
      </c>
      <c r="H217" s="54" t="str">
        <f>H43</f>
        <v>HCSE-PF-1739-16-04-2024</v>
      </c>
      <c r="I217" s="23">
        <f>I43</f>
        <v>45398</v>
      </c>
      <c r="J217" s="22">
        <f>J43</f>
        <v>50</v>
      </c>
      <c r="K217" s="54">
        <f>K43</f>
        <v>208.29149999999998</v>
      </c>
      <c r="L217" s="2">
        <f t="shared" ref="L217" si="106">F217*G217</f>
        <v>0</v>
      </c>
      <c r="M217" s="21">
        <f>M43</f>
        <v>-158.29149999999998</v>
      </c>
      <c r="N217" s="30">
        <f t="shared" ref="N217" si="107">L217*E217</f>
        <v>0</v>
      </c>
      <c r="O217" s="175"/>
      <c r="P217" s="89"/>
      <c r="Q217">
        <f>G217*Q204</f>
        <v>0</v>
      </c>
      <c r="R217">
        <f>G217*R204</f>
        <v>0</v>
      </c>
      <c r="S217">
        <f>G217*S204</f>
        <v>0</v>
      </c>
      <c r="T217">
        <f>G217*T204</f>
        <v>0</v>
      </c>
      <c r="U217">
        <f>G217*U204</f>
        <v>0</v>
      </c>
      <c r="V217" s="209">
        <f t="shared" si="100"/>
        <v>0</v>
      </c>
      <c r="W217" s="89">
        <v>8</v>
      </c>
      <c r="X217" s="210">
        <f t="shared" si="98"/>
        <v>0</v>
      </c>
    </row>
    <row r="218" spans="1:24" ht="16.5" thickBot="1" x14ac:dyDescent="0.3">
      <c r="A218" s="132" t="str">
        <f>A44</f>
        <v>Sarabid MIP</v>
      </c>
      <c r="B218" s="25"/>
      <c r="C218" s="26"/>
      <c r="D218" s="2">
        <f>D44</f>
        <v>3824.9998999999998</v>
      </c>
      <c r="E218" s="5">
        <f>E44</f>
        <v>1.3859649122807018</v>
      </c>
      <c r="F218" s="31">
        <f t="shared" si="105"/>
        <v>0</v>
      </c>
      <c r="G218" s="29">
        <f>G44</f>
        <v>8.9999999999999993E-3</v>
      </c>
      <c r="H218" s="54" t="str">
        <f>H44</f>
        <v>06122023-A-023564</v>
      </c>
      <c r="I218" s="23">
        <f>I44</f>
        <v>45149</v>
      </c>
      <c r="J218" s="22">
        <f>J44</f>
        <v>1000</v>
      </c>
      <c r="K218" s="54">
        <f>K44</f>
        <v>477.02699999999965</v>
      </c>
      <c r="L218" s="2">
        <f t="shared" si="103"/>
        <v>0</v>
      </c>
      <c r="M218" s="21">
        <f>M44</f>
        <v>522.07300000000043</v>
      </c>
      <c r="N218" s="30">
        <f t="shared" si="104"/>
        <v>0</v>
      </c>
      <c r="O218" s="178"/>
      <c r="P218" s="89"/>
      <c r="Q218">
        <f>G218*Q204</f>
        <v>0</v>
      </c>
      <c r="R218">
        <f>G218*R204</f>
        <v>0</v>
      </c>
      <c r="S218">
        <f>G218*S204</f>
        <v>0</v>
      </c>
      <c r="T218">
        <f>G218*T204</f>
        <v>0</v>
      </c>
      <c r="U218">
        <f>G218*U204</f>
        <v>0</v>
      </c>
      <c r="V218" s="209">
        <f t="shared" si="100"/>
        <v>0</v>
      </c>
      <c r="W218" s="89">
        <v>8</v>
      </c>
      <c r="X218" s="210">
        <f t="shared" si="98"/>
        <v>0</v>
      </c>
    </row>
    <row r="219" spans="1:24" ht="23.25" thickBot="1" x14ac:dyDescent="0.35">
      <c r="A219" s="133">
        <v>9</v>
      </c>
      <c r="O219" s="140"/>
      <c r="V219"/>
      <c r="W219" s="89">
        <v>9</v>
      </c>
      <c r="X219" s="210">
        <f>$E$221</f>
        <v>0</v>
      </c>
    </row>
    <row r="220" spans="1:24" ht="19.5" thickBot="1" x14ac:dyDescent="0.3">
      <c r="A220" s="232" t="s">
        <v>19</v>
      </c>
      <c r="B220" s="233"/>
      <c r="C220" s="232" t="s">
        <v>20</v>
      </c>
      <c r="D220" s="233"/>
      <c r="E220" s="232" t="s">
        <v>77</v>
      </c>
      <c r="F220" s="233"/>
      <c r="G220" s="232" t="s">
        <v>64</v>
      </c>
      <c r="H220" s="233"/>
      <c r="I220" s="242" t="s">
        <v>171</v>
      </c>
      <c r="J220" s="243"/>
      <c r="K220" s="256" t="s">
        <v>169</v>
      </c>
      <c r="L220" s="257"/>
      <c r="M220" s="258" t="s">
        <v>170</v>
      </c>
      <c r="N220" s="259"/>
      <c r="O220" s="140"/>
      <c r="V220"/>
      <c r="W220" s="89">
        <v>9</v>
      </c>
      <c r="X220" s="210">
        <f t="shared" ref="X220:X238" si="108">$E$221</f>
        <v>0</v>
      </c>
    </row>
    <row r="221" spans="1:24" ht="18.600000000000001" customHeight="1" thickBot="1" x14ac:dyDescent="0.3">
      <c r="A221" s="234">
        <v>6104.32</v>
      </c>
      <c r="B221" s="235"/>
      <c r="C221" s="254" t="s">
        <v>29</v>
      </c>
      <c r="D221" s="255"/>
      <c r="E221" s="238">
        <f>K11</f>
        <v>0</v>
      </c>
      <c r="F221" s="239"/>
      <c r="G221" s="240">
        <f>K12</f>
        <v>0</v>
      </c>
      <c r="H221" s="241"/>
      <c r="I221" s="240" t="e">
        <f>K13</f>
        <v>#DIV/0!</v>
      </c>
      <c r="J221" s="241"/>
      <c r="K221" s="247" t="s">
        <v>179</v>
      </c>
      <c r="L221" s="249"/>
      <c r="M221" s="264" t="s">
        <v>220</v>
      </c>
      <c r="N221" s="265"/>
      <c r="O221" s="140"/>
      <c r="V221"/>
      <c r="W221" s="89">
        <v>9</v>
      </c>
      <c r="X221" s="210">
        <f t="shared" si="108"/>
        <v>0</v>
      </c>
    </row>
    <row r="222" spans="1:24" ht="19.5" thickBot="1" x14ac:dyDescent="0.35">
      <c r="A222" s="9" t="s">
        <v>15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40"/>
      <c r="V222"/>
      <c r="W222" s="89">
        <v>9</v>
      </c>
      <c r="X222" s="210">
        <f t="shared" si="108"/>
        <v>0</v>
      </c>
    </row>
    <row r="223" spans="1:24" ht="30.75" thickBot="1" x14ac:dyDescent="0.3">
      <c r="A223" s="44" t="s">
        <v>8</v>
      </c>
      <c r="B223" s="45"/>
      <c r="C223" s="46"/>
      <c r="D223" s="8" t="s">
        <v>2</v>
      </c>
      <c r="E223" s="8" t="s">
        <v>7</v>
      </c>
      <c r="F223" s="8" t="s">
        <v>13</v>
      </c>
      <c r="G223" s="8" t="s">
        <v>14</v>
      </c>
      <c r="H223" s="8" t="s">
        <v>1</v>
      </c>
      <c r="I223" s="8" t="s">
        <v>0</v>
      </c>
      <c r="J223" s="8" t="s">
        <v>3</v>
      </c>
      <c r="K223" s="8" t="s">
        <v>9</v>
      </c>
      <c r="L223" s="18" t="s">
        <v>66</v>
      </c>
      <c r="M223" s="39" t="s">
        <v>4</v>
      </c>
      <c r="N223" s="8" t="s">
        <v>167</v>
      </c>
      <c r="O223" s="138" t="s">
        <v>256</v>
      </c>
      <c r="Q223" s="138" t="s">
        <v>1304</v>
      </c>
      <c r="R223" s="138" t="s">
        <v>1304</v>
      </c>
      <c r="S223" s="138" t="s">
        <v>1304</v>
      </c>
      <c r="T223" s="174" t="s">
        <v>1304</v>
      </c>
      <c r="U223" s="138" t="s">
        <v>1305</v>
      </c>
      <c r="V223" s="208" t="s">
        <v>1334</v>
      </c>
      <c r="W223" s="89">
        <v>9</v>
      </c>
      <c r="X223" s="210">
        <f t="shared" si="108"/>
        <v>0</v>
      </c>
    </row>
    <row r="224" spans="1:24" s="94" customFormat="1" ht="15.75" x14ac:dyDescent="0.25">
      <c r="A224" s="229" t="str">
        <f>A30</f>
        <v>CONSUMPTION OF IMPORTED RAW MATERIAL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  <c r="N224" s="231"/>
      <c r="O224" s="40"/>
      <c r="P224"/>
      <c r="Q224" s="176"/>
      <c r="R224" s="176"/>
      <c r="S224" s="176"/>
      <c r="T224" s="177"/>
      <c r="U224" s="177"/>
      <c r="V224" s="209">
        <f>Q224+R224+S224+T224+U224</f>
        <v>0</v>
      </c>
      <c r="W224" s="89">
        <v>9</v>
      </c>
      <c r="X224" s="210">
        <f t="shared" si="108"/>
        <v>0</v>
      </c>
    </row>
    <row r="225" spans="1:24" ht="15.75" x14ac:dyDescent="0.25">
      <c r="A225" s="24" t="str">
        <f>A31</f>
        <v>REACTIVE DYES</v>
      </c>
      <c r="B225" s="27"/>
      <c r="C225" s="28"/>
      <c r="D225" s="2">
        <f>D31</f>
        <v>3204.16</v>
      </c>
      <c r="E225" s="5">
        <f>E31</f>
        <v>12.95</v>
      </c>
      <c r="F225" s="31">
        <f>K8</f>
        <v>0</v>
      </c>
      <c r="G225" s="29">
        <f>G31</f>
        <v>2.3400000000000001E-2</v>
      </c>
      <c r="H225" s="21" t="str">
        <f>H31</f>
        <v>LPAF-FS-61597</v>
      </c>
      <c r="I225" s="23">
        <f>I31</f>
        <v>45454</v>
      </c>
      <c r="J225" s="22">
        <f>J31</f>
        <v>5000</v>
      </c>
      <c r="K225" s="54">
        <f>K31</f>
        <v>3317.675400000001</v>
      </c>
      <c r="L225" s="2">
        <f>F225*G225</f>
        <v>0</v>
      </c>
      <c r="M225" s="21">
        <f>M31</f>
        <v>1679.9845999999991</v>
      </c>
      <c r="N225" s="30">
        <f t="shared" ref="N225:N233" si="109">L225*E225</f>
        <v>0</v>
      </c>
      <c r="O225" s="139" t="s">
        <v>265</v>
      </c>
      <c r="P225">
        <v>9.09890436E-2</v>
      </c>
      <c r="Q225">
        <f>G225*Q224</f>
        <v>0</v>
      </c>
      <c r="R225">
        <f>G225*R224</f>
        <v>0</v>
      </c>
      <c r="S225">
        <f>G225*S224</f>
        <v>0</v>
      </c>
      <c r="T225">
        <f>G225*T224</f>
        <v>0</v>
      </c>
      <c r="U225">
        <f>G225*U224</f>
        <v>0</v>
      </c>
      <c r="V225" s="209">
        <f t="shared" ref="V225:V238" si="110">Q225+R225+S225+T225+U225</f>
        <v>0</v>
      </c>
      <c r="W225" s="89">
        <v>9</v>
      </c>
      <c r="X225" s="210">
        <f t="shared" si="108"/>
        <v>0</v>
      </c>
    </row>
    <row r="226" spans="1:24" ht="15.75" x14ac:dyDescent="0.25">
      <c r="A226" s="24" t="str">
        <f>A32</f>
        <v>DISPERSE DYES</v>
      </c>
      <c r="B226" s="27"/>
      <c r="C226" s="28"/>
      <c r="D226" s="2">
        <f>D32</f>
        <v>3204.1109999999999</v>
      </c>
      <c r="E226" s="5">
        <f>E32</f>
        <v>12.752800000000001</v>
      </c>
      <c r="F226" s="31">
        <f>K9</f>
        <v>0</v>
      </c>
      <c r="G226" s="29">
        <f>G32</f>
        <v>5.4000000000000003E-3</v>
      </c>
      <c r="H226" s="21" t="str">
        <f>H32</f>
        <v>LPAF-FS-61605</v>
      </c>
      <c r="I226" s="23">
        <f>I32</f>
        <v>45454</v>
      </c>
      <c r="J226" s="22">
        <f>J32</f>
        <v>4200</v>
      </c>
      <c r="K226" s="54">
        <f>K32</f>
        <v>2945.6135999999969</v>
      </c>
      <c r="L226" s="2">
        <f>F226*G226</f>
        <v>0</v>
      </c>
      <c r="M226" s="21">
        <f>M32</f>
        <v>1254.3864000000031</v>
      </c>
      <c r="N226" s="30">
        <f t="shared" si="109"/>
        <v>0</v>
      </c>
      <c r="O226" s="139" t="s">
        <v>271</v>
      </c>
      <c r="P226">
        <v>0.18198904360000001</v>
      </c>
      <c r="Q226">
        <f>G226*Q224</f>
        <v>0</v>
      </c>
      <c r="R226">
        <f>G226*R224</f>
        <v>0</v>
      </c>
      <c r="S226">
        <f>G226*S224</f>
        <v>0</v>
      </c>
      <c r="T226">
        <f>G226*T224</f>
        <v>0</v>
      </c>
      <c r="U226" s="89">
        <f>G226*U224</f>
        <v>0</v>
      </c>
      <c r="V226" s="209">
        <f t="shared" si="110"/>
        <v>0</v>
      </c>
      <c r="W226" s="89">
        <v>9</v>
      </c>
      <c r="X226" s="210">
        <f t="shared" si="108"/>
        <v>0</v>
      </c>
    </row>
    <row r="227" spans="1:24" ht="15.75" x14ac:dyDescent="0.25">
      <c r="A227" s="24" t="str">
        <f>A33</f>
        <v>NON WOVEN INTERLINING</v>
      </c>
      <c r="B227" s="27"/>
      <c r="C227" s="28"/>
      <c r="D227" s="2">
        <f>D33</f>
        <v>5603.92</v>
      </c>
      <c r="E227" s="5">
        <f>E33</f>
        <v>11.78</v>
      </c>
      <c r="F227" s="31">
        <f>$E$221</f>
        <v>0</v>
      </c>
      <c r="G227" s="29">
        <f>G33</f>
        <v>1.932E-2</v>
      </c>
      <c r="H227" s="21" t="str">
        <f>H33</f>
        <v>KAPS-FS-148577</v>
      </c>
      <c r="I227" s="23">
        <f>I33</f>
        <v>45464</v>
      </c>
      <c r="J227" s="22">
        <f>J33</f>
        <v>10770</v>
      </c>
      <c r="K227" s="54">
        <f>K33</f>
        <v>10411.942285714289</v>
      </c>
      <c r="L227" s="2">
        <f>F227*G227/0.98</f>
        <v>0</v>
      </c>
      <c r="M227" s="21">
        <f>M33</f>
        <v>358.05771428571097</v>
      </c>
      <c r="N227" s="30">
        <f t="shared" si="109"/>
        <v>0</v>
      </c>
      <c r="O227" s="139" t="s">
        <v>280</v>
      </c>
      <c r="P227">
        <v>0.31848904360000002</v>
      </c>
      <c r="Q227">
        <f>G227*Q224</f>
        <v>0</v>
      </c>
      <c r="R227">
        <f>G227*R224</f>
        <v>0</v>
      </c>
      <c r="S227">
        <f>G227*S224</f>
        <v>0</v>
      </c>
      <c r="T227">
        <f>G227*T224</f>
        <v>0</v>
      </c>
      <c r="U227" s="89">
        <f>G227*U224</f>
        <v>0</v>
      </c>
      <c r="V227" s="209">
        <f t="shared" si="110"/>
        <v>0</v>
      </c>
      <c r="W227" s="89">
        <v>9</v>
      </c>
      <c r="X227" s="210">
        <f t="shared" si="108"/>
        <v>0</v>
      </c>
    </row>
    <row r="228" spans="1:24" ht="15.75" x14ac:dyDescent="0.25">
      <c r="A228" s="24" t="str">
        <f>A34</f>
        <v>FINISHING AGENT</v>
      </c>
      <c r="B228" s="27"/>
      <c r="C228" s="28"/>
      <c r="D228" s="2">
        <f>D34</f>
        <v>3809.9189999999999</v>
      </c>
      <c r="E228" s="5">
        <f>E34</f>
        <v>6.8550000000000004</v>
      </c>
      <c r="F228" s="31">
        <f>$E$221</f>
        <v>0</v>
      </c>
      <c r="G228" s="29">
        <f>G34</f>
        <v>8.9999999999999993E-3</v>
      </c>
      <c r="H228" s="21" t="str">
        <f>H34</f>
        <v>KAPW-FS-186202</v>
      </c>
      <c r="I228" s="23">
        <f>I34</f>
        <v>45447</v>
      </c>
      <c r="J228" s="22">
        <f>J34</f>
        <v>3600</v>
      </c>
      <c r="K228" s="54">
        <f>K34</f>
        <v>1221.2549999999997</v>
      </c>
      <c r="L228" s="2">
        <f>F228*G228</f>
        <v>0</v>
      </c>
      <c r="M228" s="21">
        <f>M34</f>
        <v>2377.8450000000003</v>
      </c>
      <c r="N228" s="30">
        <f t="shared" si="109"/>
        <v>0</v>
      </c>
      <c r="O228" s="139" t="s">
        <v>273</v>
      </c>
      <c r="P228">
        <v>0.36398904360000001</v>
      </c>
      <c r="Q228">
        <f>G228*Q224</f>
        <v>0</v>
      </c>
      <c r="R228">
        <f>G228*R224</f>
        <v>0</v>
      </c>
      <c r="S228">
        <f>G228*S224</f>
        <v>0</v>
      </c>
      <c r="T228">
        <f>G228*T224</f>
        <v>0</v>
      </c>
      <c r="U228" s="89">
        <f>G228*U224</f>
        <v>0</v>
      </c>
      <c r="V228" s="209">
        <f t="shared" si="110"/>
        <v>0</v>
      </c>
      <c r="W228" s="89">
        <v>9</v>
      </c>
      <c r="X228" s="210">
        <f t="shared" si="108"/>
        <v>0</v>
      </c>
    </row>
    <row r="229" spans="1:24" ht="15.75" x14ac:dyDescent="0.25">
      <c r="A229" s="145" t="str">
        <f>A35</f>
        <v>80% BCI COTTON 20% RECYCLE POLYESTER KNITTED FABRIC</v>
      </c>
      <c r="B229" s="146"/>
      <c r="C229" s="147"/>
      <c r="D229" s="148">
        <f>D35</f>
        <v>6006.9089999999997</v>
      </c>
      <c r="E229" s="149">
        <f>E35</f>
        <v>37.943899999999999</v>
      </c>
      <c r="F229" s="31">
        <f t="shared" ref="F229:F233" si="111">$E$221</f>
        <v>0</v>
      </c>
      <c r="G229" s="151">
        <f>G35</f>
        <v>0</v>
      </c>
      <c r="H229" s="152" t="str">
        <f>H35</f>
        <v>KAPS-FS-99599</v>
      </c>
      <c r="I229" s="153">
        <f>I35</f>
        <v>45355</v>
      </c>
      <c r="J229" s="154">
        <f>J35</f>
        <v>21709.3</v>
      </c>
      <c r="K229" s="155">
        <f>K35</f>
        <v>119.09720517882354</v>
      </c>
      <c r="L229" s="148">
        <f>F229*G229*P227/0.85</f>
        <v>0</v>
      </c>
      <c r="M229" s="156">
        <f>M35</f>
        <v>21590.202794821176</v>
      </c>
      <c r="N229" s="155">
        <f t="shared" si="109"/>
        <v>0</v>
      </c>
      <c r="O229" s="139" t="s">
        <v>282</v>
      </c>
      <c r="P229">
        <v>0.50048904360000002</v>
      </c>
      <c r="Q229">
        <f>G229*Q224*P230/0.85</f>
        <v>0</v>
      </c>
      <c r="R229">
        <f>G229*R224*P230/0.85</f>
        <v>0</v>
      </c>
      <c r="S229">
        <f>G229*S224*P230/0.85</f>
        <v>0</v>
      </c>
      <c r="T229">
        <f>G229*T224*P230/0.85</f>
        <v>0</v>
      </c>
      <c r="U229">
        <f>G229*U224*P230/0.85</f>
        <v>0</v>
      </c>
      <c r="V229" s="209">
        <f t="shared" si="110"/>
        <v>0</v>
      </c>
      <c r="W229" s="89">
        <v>9</v>
      </c>
      <c r="X229" s="210">
        <f t="shared" si="108"/>
        <v>0</v>
      </c>
    </row>
    <row r="230" spans="1:24" ht="15.75" x14ac:dyDescent="0.25">
      <c r="A230" s="145" t="str">
        <f>A36</f>
        <v xml:space="preserve">70% RECYCLED POLYESTER 30% COTTON </v>
      </c>
      <c r="B230" s="146"/>
      <c r="C230" s="147"/>
      <c r="D230" s="148">
        <f>D36</f>
        <v>6006.9089999999997</v>
      </c>
      <c r="E230" s="149">
        <f>E36</f>
        <v>15.461499999999999</v>
      </c>
      <c r="F230" s="31">
        <f t="shared" si="111"/>
        <v>0</v>
      </c>
      <c r="G230" s="151">
        <f>G36</f>
        <v>0</v>
      </c>
      <c r="H230" s="152" t="str">
        <f>H36</f>
        <v>LPAF-FS-14699</v>
      </c>
      <c r="I230" s="153">
        <f>I36</f>
        <v>45195</v>
      </c>
      <c r="J230" s="155">
        <f>J36</f>
        <v>2075.61</v>
      </c>
      <c r="K230" s="155">
        <f>K36</f>
        <v>0</v>
      </c>
      <c r="L230" s="148">
        <f>F230*G230*P228/0.85</f>
        <v>0</v>
      </c>
      <c r="M230" s="156">
        <f>M36</f>
        <v>2075.61</v>
      </c>
      <c r="N230" s="155">
        <f t="shared" si="109"/>
        <v>0</v>
      </c>
      <c r="O230" s="139" t="s">
        <v>285</v>
      </c>
      <c r="P230">
        <v>0.5914890436000001</v>
      </c>
      <c r="Q230">
        <f>G230*Q224*P231/0.85</f>
        <v>0</v>
      </c>
      <c r="R230">
        <f>G230*R224*P231/0.85</f>
        <v>0</v>
      </c>
      <c r="S230">
        <f>G230*S224*P231/0.85</f>
        <v>0</v>
      </c>
      <c r="T230">
        <f>G230*T224*P231/0.85</f>
        <v>0</v>
      </c>
      <c r="U230">
        <f>G230*U224*P231/0.85</f>
        <v>0</v>
      </c>
      <c r="V230" s="209">
        <f t="shared" si="110"/>
        <v>0</v>
      </c>
      <c r="W230" s="89">
        <v>9</v>
      </c>
      <c r="X230" s="210">
        <f t="shared" si="108"/>
        <v>0</v>
      </c>
    </row>
    <row r="231" spans="1:24" ht="15.75" x14ac:dyDescent="0.25">
      <c r="A231" s="145" t="str">
        <f>A37</f>
        <v>100% REC POLYESTER FABRIC</v>
      </c>
      <c r="B231" s="146"/>
      <c r="C231" s="147"/>
      <c r="D231" s="148">
        <f>D37</f>
        <v>6005.37</v>
      </c>
      <c r="E231" s="149">
        <f>E37</f>
        <v>6.85</v>
      </c>
      <c r="F231" s="31">
        <f t="shared" si="111"/>
        <v>0</v>
      </c>
      <c r="G231" s="151">
        <f>G37</f>
        <v>0</v>
      </c>
      <c r="H231" s="152" t="str">
        <f>H37</f>
        <v>KAPW-FS-59914</v>
      </c>
      <c r="I231" s="153">
        <f>I37</f>
        <v>45224</v>
      </c>
      <c r="J231" s="157">
        <f>J37</f>
        <v>9255.7000000000007</v>
      </c>
      <c r="K231" s="155">
        <f>K37</f>
        <v>448.55877277976469</v>
      </c>
      <c r="L231" s="148">
        <f>F231*G231*P229/0.85</f>
        <v>0</v>
      </c>
      <c r="M231" s="156">
        <f>M37</f>
        <v>8807.141227220236</v>
      </c>
      <c r="N231" s="155">
        <f t="shared" ref="N231" si="112">L231*E231</f>
        <v>0</v>
      </c>
      <c r="O231" s="139" t="s">
        <v>276</v>
      </c>
      <c r="P231">
        <v>0.63698904360000008</v>
      </c>
      <c r="Q231">
        <f>G231*Q224*P231/0.85</f>
        <v>0</v>
      </c>
      <c r="R231">
        <f>G231*R224*P230/0.85</f>
        <v>0</v>
      </c>
      <c r="S231">
        <f>G231*S224*P230/0.85</f>
        <v>0</v>
      </c>
      <c r="T231">
        <f>G231*T224*P230/0.85</f>
        <v>0</v>
      </c>
      <c r="U231">
        <f>G231*U224*P230/0.85</f>
        <v>0</v>
      </c>
      <c r="V231" s="209">
        <f t="shared" si="110"/>
        <v>0</v>
      </c>
      <c r="W231" s="89">
        <v>9</v>
      </c>
      <c r="X231" s="210">
        <f t="shared" si="108"/>
        <v>0</v>
      </c>
    </row>
    <row r="232" spans="1:24" ht="15.75" x14ac:dyDescent="0.25">
      <c r="A232" s="145" t="str">
        <f>A38</f>
        <v>100% COTTON YARN</v>
      </c>
      <c r="B232" s="146"/>
      <c r="C232" s="147"/>
      <c r="D232" s="148">
        <f>D38</f>
        <v>5205.24</v>
      </c>
      <c r="E232" s="149">
        <f>E38</f>
        <v>3.1</v>
      </c>
      <c r="F232" s="31">
        <f t="shared" si="111"/>
        <v>0</v>
      </c>
      <c r="G232" s="151">
        <v>1</v>
      </c>
      <c r="H232" s="152" t="str">
        <f>H38</f>
        <v>KAPS-FS-97672</v>
      </c>
      <c r="I232" s="153">
        <f>I38</f>
        <v>45349</v>
      </c>
      <c r="J232" s="154">
        <f>J38</f>
        <v>22290</v>
      </c>
      <c r="K232" s="155">
        <f>K38</f>
        <v>8167.8864601209007</v>
      </c>
      <c r="L232" s="148">
        <f>F232*G232*P228/0.83</f>
        <v>0</v>
      </c>
      <c r="M232" s="156">
        <f>M38</f>
        <v>14101.283534626087</v>
      </c>
      <c r="N232" s="155">
        <f t="shared" si="109"/>
        <v>0</v>
      </c>
      <c r="O232" s="140" t="s">
        <v>1312</v>
      </c>
      <c r="P232" s="140"/>
      <c r="Q232" s="191">
        <v>0</v>
      </c>
      <c r="R232" s="191">
        <v>0</v>
      </c>
      <c r="S232" s="191">
        <v>0</v>
      </c>
      <c r="T232" s="192">
        <v>0</v>
      </c>
      <c r="U232" s="192">
        <v>0</v>
      </c>
      <c r="V232" s="209">
        <f t="shared" si="110"/>
        <v>0</v>
      </c>
      <c r="W232" s="89">
        <v>9</v>
      </c>
      <c r="X232" s="210">
        <f t="shared" si="108"/>
        <v>0</v>
      </c>
    </row>
    <row r="233" spans="1:24" ht="15.75" x14ac:dyDescent="0.25">
      <c r="A233" s="145" t="str">
        <f>A39</f>
        <v>POLYESTER YARN</v>
      </c>
      <c r="B233" s="146"/>
      <c r="C233" s="147"/>
      <c r="D233" s="148">
        <f>D39</f>
        <v>5402.33</v>
      </c>
      <c r="E233" s="149">
        <f>E39</f>
        <v>1.69</v>
      </c>
      <c r="F233" s="31">
        <f t="shared" si="111"/>
        <v>0</v>
      </c>
      <c r="G233" s="151">
        <f>G39</f>
        <v>0</v>
      </c>
      <c r="H233" s="152" t="str">
        <f>H39</f>
        <v>KAPS-FS-73118</v>
      </c>
      <c r="I233" s="153">
        <f>I39</f>
        <v>45296</v>
      </c>
      <c r="J233" s="154">
        <f>J39</f>
        <v>72060</v>
      </c>
      <c r="K233" s="155">
        <f>K39</f>
        <v>56307.923458516132</v>
      </c>
      <c r="L233" s="148">
        <f>F233*G233*P231/0.83</f>
        <v>0</v>
      </c>
      <c r="M233" s="156">
        <f>M39</f>
        <v>15752.076541483868</v>
      </c>
      <c r="N233" s="155">
        <f t="shared" si="109"/>
        <v>0</v>
      </c>
      <c r="O233" s="140" t="s">
        <v>1313</v>
      </c>
      <c r="P233" s="140"/>
      <c r="Q233" s="191">
        <v>0</v>
      </c>
      <c r="R233" s="191">
        <v>0</v>
      </c>
      <c r="S233" s="191">
        <v>0</v>
      </c>
      <c r="T233" s="192">
        <v>0</v>
      </c>
      <c r="U233" s="192">
        <v>0</v>
      </c>
      <c r="V233" s="209">
        <f t="shared" si="110"/>
        <v>0</v>
      </c>
      <c r="W233" s="89">
        <v>9</v>
      </c>
      <c r="X233" s="210">
        <f t="shared" si="108"/>
        <v>0</v>
      </c>
    </row>
    <row r="234" spans="1:24" ht="15.75" x14ac:dyDescent="0.25">
      <c r="A234" s="145"/>
      <c r="B234" s="146"/>
      <c r="C234" s="146"/>
      <c r="D234" s="180"/>
      <c r="E234" s="181"/>
      <c r="F234" s="190"/>
      <c r="G234" s="183"/>
      <c r="H234" s="184"/>
      <c r="I234" s="185"/>
      <c r="J234" s="186"/>
      <c r="K234" s="187"/>
      <c r="L234" s="180"/>
      <c r="M234" s="188"/>
      <c r="N234" s="189"/>
      <c r="O234" s="175" t="s">
        <v>1306</v>
      </c>
      <c r="P234" s="94"/>
      <c r="Q234" s="94">
        <f>Q224*Q232*P230/0.83</f>
        <v>0</v>
      </c>
      <c r="R234" s="94">
        <f>R224*R232*P230/0.83</f>
        <v>0</v>
      </c>
      <c r="S234" s="94">
        <f>S224*S232*P230/0.83</f>
        <v>0</v>
      </c>
      <c r="T234" s="94">
        <f>T224*T232*P230/0.83</f>
        <v>0</v>
      </c>
      <c r="U234" s="94">
        <f>U224*U232*P230/0.83</f>
        <v>0</v>
      </c>
      <c r="V234" s="209">
        <f t="shared" si="110"/>
        <v>0</v>
      </c>
      <c r="W234" s="89">
        <v>9</v>
      </c>
      <c r="X234" s="210">
        <f t="shared" si="108"/>
        <v>0</v>
      </c>
    </row>
    <row r="235" spans="1:24" s="94" customFormat="1" ht="15.75" x14ac:dyDescent="0.25">
      <c r="A235" s="229" t="str">
        <f>A41</f>
        <v>CONSUMPTION OF LOCAL PURCHASED  RAW MATERIAL</v>
      </c>
      <c r="B235" s="230"/>
      <c r="C235" s="230"/>
      <c r="D235" s="230">
        <f>D41</f>
        <v>0</v>
      </c>
      <c r="E235" s="230">
        <f>E41</f>
        <v>0</v>
      </c>
      <c r="F235" s="230">
        <f t="shared" ref="F235" si="113">E$221</f>
        <v>0</v>
      </c>
      <c r="G235" s="230">
        <f>G41</f>
        <v>0</v>
      </c>
      <c r="H235" s="230">
        <f>H41</f>
        <v>0</v>
      </c>
      <c r="I235" s="230">
        <f>I41</f>
        <v>0</v>
      </c>
      <c r="J235" s="230">
        <f>J41</f>
        <v>0</v>
      </c>
      <c r="K235" s="230" t="str">
        <f>K41</f>
        <v>-</v>
      </c>
      <c r="L235" s="230">
        <f t="shared" ref="L235:L238" si="114">F235*G235</f>
        <v>0</v>
      </c>
      <c r="M235" s="230">
        <f>M41</f>
        <v>0</v>
      </c>
      <c r="N235" s="231">
        <f t="shared" ref="N235:N238" si="115">L235*E235</f>
        <v>0</v>
      </c>
      <c r="O235" s="140" t="s">
        <v>1307</v>
      </c>
      <c r="P235" s="89"/>
      <c r="Q235" s="94">
        <f>Q224*Q233*P230/0.83</f>
        <v>0</v>
      </c>
      <c r="R235" s="94">
        <f>R224*R233*P230/0.83</f>
        <v>0</v>
      </c>
      <c r="S235" s="94">
        <f>S224*S233*P230/0.83</f>
        <v>0</v>
      </c>
      <c r="T235" s="94">
        <f>T224*T233*P230/0.83</f>
        <v>0</v>
      </c>
      <c r="U235" s="94">
        <f>U224*U233*P230/0.83</f>
        <v>0</v>
      </c>
      <c r="V235" s="209">
        <f t="shared" si="110"/>
        <v>0</v>
      </c>
      <c r="W235" s="89">
        <v>9</v>
      </c>
      <c r="X235" s="210">
        <f t="shared" si="108"/>
        <v>0</v>
      </c>
    </row>
    <row r="236" spans="1:24" ht="15.75" x14ac:dyDescent="0.25">
      <c r="A236" s="24" t="str">
        <f>A42</f>
        <v>Labels</v>
      </c>
      <c r="B236" s="27"/>
      <c r="C236" s="28"/>
      <c r="D236" s="2">
        <f>D42</f>
        <v>4821.1040000000003</v>
      </c>
      <c r="E236" s="5">
        <f>E42</f>
        <v>11.306593684210526</v>
      </c>
      <c r="F236" s="31">
        <f t="shared" ref="F236:F238" si="116">$E$221</f>
        <v>0</v>
      </c>
      <c r="G236" s="29">
        <f>G42</f>
        <v>5.9999999999999995E-5</v>
      </c>
      <c r="H236" s="21" t="str">
        <f>H42</f>
        <v>KPPE-PF-224968-18-04-2024</v>
      </c>
      <c r="I236" s="23">
        <f>I42</f>
        <v>45400</v>
      </c>
      <c r="J236" s="22">
        <f>J42</f>
        <v>2366.46</v>
      </c>
      <c r="K236" s="54">
        <f>K42</f>
        <v>49.803780000000053</v>
      </c>
      <c r="L236" s="2">
        <f t="shared" si="114"/>
        <v>0</v>
      </c>
      <c r="M236" s="21">
        <f>M42</f>
        <v>2316.65022</v>
      </c>
      <c r="N236" s="30">
        <f t="shared" si="115"/>
        <v>0</v>
      </c>
      <c r="Q236">
        <f>G236*Q224</f>
        <v>0</v>
      </c>
      <c r="R236">
        <f>G236*R224</f>
        <v>0</v>
      </c>
      <c r="S236">
        <f>G236*S224</f>
        <v>0</v>
      </c>
      <c r="T236">
        <f>G236*T224</f>
        <v>0</v>
      </c>
      <c r="U236">
        <f>G236*U224</f>
        <v>0</v>
      </c>
      <c r="V236" s="209">
        <f t="shared" si="110"/>
        <v>0</v>
      </c>
      <c r="W236" s="89">
        <v>9</v>
      </c>
      <c r="X236" s="210">
        <f t="shared" si="108"/>
        <v>0</v>
      </c>
    </row>
    <row r="237" spans="1:24" ht="15.75" x14ac:dyDescent="0.25">
      <c r="A237" s="24" t="str">
        <f>A43</f>
        <v>Earth Colour</v>
      </c>
      <c r="B237" s="27"/>
      <c r="C237" s="28"/>
      <c r="D237" s="2">
        <f>D43</f>
        <v>3204.2</v>
      </c>
      <c r="E237" s="5">
        <f>E43</f>
        <v>1.3859649122807018</v>
      </c>
      <c r="F237" s="31">
        <f t="shared" si="116"/>
        <v>0</v>
      </c>
      <c r="G237" s="29">
        <f>G43</f>
        <v>3.3299999999999996E-2</v>
      </c>
      <c r="H237" s="21" t="str">
        <f>H43</f>
        <v>HCSE-PF-1739-16-04-2024</v>
      </c>
      <c r="I237" s="23">
        <f>I43</f>
        <v>45398</v>
      </c>
      <c r="J237" s="22">
        <f>J43</f>
        <v>50</v>
      </c>
      <c r="K237" s="54">
        <f>K43</f>
        <v>208.29149999999998</v>
      </c>
      <c r="L237" s="2">
        <f t="shared" ref="L237" si="117">F237*G237</f>
        <v>0</v>
      </c>
      <c r="M237" s="21">
        <f>M43</f>
        <v>-158.29149999999998</v>
      </c>
      <c r="N237" s="30">
        <f t="shared" ref="N237" si="118">L237*E237</f>
        <v>0</v>
      </c>
      <c r="O237" s="175"/>
      <c r="P237" s="89"/>
      <c r="Q237">
        <f>G237*Q224</f>
        <v>0</v>
      </c>
      <c r="R237">
        <f>G237*R224</f>
        <v>0</v>
      </c>
      <c r="S237">
        <f>G237*S224</f>
        <v>0</v>
      </c>
      <c r="T237">
        <f>G237*T224</f>
        <v>0</v>
      </c>
      <c r="U237">
        <f>G237*U224</f>
        <v>0</v>
      </c>
      <c r="V237" s="209">
        <f t="shared" si="110"/>
        <v>0</v>
      </c>
      <c r="W237" s="89">
        <v>9</v>
      </c>
      <c r="X237" s="210">
        <f t="shared" si="108"/>
        <v>0</v>
      </c>
    </row>
    <row r="238" spans="1:24" ht="16.5" thickBot="1" x14ac:dyDescent="0.3">
      <c r="A238" s="134" t="str">
        <f>A44</f>
        <v>Sarabid MIP</v>
      </c>
      <c r="B238" s="27"/>
      <c r="C238" s="28"/>
      <c r="D238" s="2">
        <f>D44</f>
        <v>3824.9998999999998</v>
      </c>
      <c r="E238" s="5">
        <f>E44</f>
        <v>1.3859649122807018</v>
      </c>
      <c r="F238" s="31">
        <f t="shared" si="116"/>
        <v>0</v>
      </c>
      <c r="G238" s="29">
        <f>G44</f>
        <v>8.9999999999999993E-3</v>
      </c>
      <c r="H238" s="21" t="str">
        <f>H44</f>
        <v>06122023-A-023564</v>
      </c>
      <c r="I238" s="23">
        <f>I44</f>
        <v>45149</v>
      </c>
      <c r="J238" s="22">
        <f>J44</f>
        <v>1000</v>
      </c>
      <c r="K238" s="54">
        <f>K44</f>
        <v>477.02699999999965</v>
      </c>
      <c r="L238" s="2">
        <f t="shared" si="114"/>
        <v>0</v>
      </c>
      <c r="M238" s="21">
        <f>M44</f>
        <v>522.07300000000043</v>
      </c>
      <c r="N238" s="30">
        <f t="shared" si="115"/>
        <v>0</v>
      </c>
      <c r="O238" s="178"/>
      <c r="P238" s="89"/>
      <c r="Q238">
        <f>G238*Q224</f>
        <v>0</v>
      </c>
      <c r="R238">
        <f>G238*R224</f>
        <v>0</v>
      </c>
      <c r="S238">
        <f>G238*S224</f>
        <v>0</v>
      </c>
      <c r="T238">
        <f>G238*T224</f>
        <v>0</v>
      </c>
      <c r="U238">
        <f>G238*U224</f>
        <v>0</v>
      </c>
      <c r="V238" s="209">
        <f t="shared" si="110"/>
        <v>0</v>
      </c>
      <c r="W238" s="89">
        <v>9</v>
      </c>
      <c r="X238" s="210">
        <f t="shared" si="108"/>
        <v>0</v>
      </c>
    </row>
    <row r="239" spans="1:24" ht="23.25" thickBot="1" x14ac:dyDescent="0.35">
      <c r="A239" s="133">
        <v>10</v>
      </c>
      <c r="O239" s="140"/>
      <c r="V239"/>
      <c r="W239" s="89">
        <v>10</v>
      </c>
      <c r="X239" s="210">
        <f>$E$241</f>
        <v>0</v>
      </c>
    </row>
    <row r="240" spans="1:24" ht="19.5" thickBot="1" x14ac:dyDescent="0.3">
      <c r="A240" s="232" t="s">
        <v>19</v>
      </c>
      <c r="B240" s="233"/>
      <c r="C240" s="232" t="s">
        <v>20</v>
      </c>
      <c r="D240" s="233"/>
      <c r="E240" s="232" t="s">
        <v>77</v>
      </c>
      <c r="F240" s="233"/>
      <c r="G240" s="232" t="s">
        <v>64</v>
      </c>
      <c r="H240" s="233"/>
      <c r="I240" s="242" t="s">
        <v>171</v>
      </c>
      <c r="J240" s="243"/>
      <c r="K240" s="256" t="s">
        <v>169</v>
      </c>
      <c r="L240" s="257"/>
      <c r="M240" s="258" t="s">
        <v>170</v>
      </c>
      <c r="N240" s="259"/>
      <c r="O240" s="140"/>
      <c r="V240"/>
      <c r="W240" s="89">
        <v>10</v>
      </c>
      <c r="X240" s="210">
        <f t="shared" ref="X240:X258" si="119">$E$241</f>
        <v>0</v>
      </c>
    </row>
    <row r="241" spans="1:24" ht="18.600000000000001" customHeight="1" thickBot="1" x14ac:dyDescent="0.3">
      <c r="A241" s="240" t="s">
        <v>46</v>
      </c>
      <c r="B241" s="241"/>
      <c r="C241" s="254" t="s">
        <v>30</v>
      </c>
      <c r="D241" s="255"/>
      <c r="E241" s="238">
        <f>L11</f>
        <v>0</v>
      </c>
      <c r="F241" s="239"/>
      <c r="G241" s="240">
        <f>L12</f>
        <v>0</v>
      </c>
      <c r="H241" s="241"/>
      <c r="I241" s="240" t="e">
        <f>L13</f>
        <v>#DIV/0!</v>
      </c>
      <c r="J241" s="241"/>
      <c r="K241" s="247" t="s">
        <v>1308</v>
      </c>
      <c r="L241" s="249"/>
      <c r="M241" s="264" t="s">
        <v>1309</v>
      </c>
      <c r="N241" s="265"/>
      <c r="O241" s="140"/>
      <c r="V241"/>
      <c r="W241" s="89">
        <v>10</v>
      </c>
      <c r="X241" s="210">
        <f t="shared" si="119"/>
        <v>0</v>
      </c>
    </row>
    <row r="242" spans="1:24" ht="19.5" thickBot="1" x14ac:dyDescent="0.35">
      <c r="A242" s="9" t="s">
        <v>15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40"/>
      <c r="V242"/>
      <c r="W242" s="89">
        <v>10</v>
      </c>
      <c r="X242" s="210">
        <f t="shared" si="119"/>
        <v>0</v>
      </c>
    </row>
    <row r="243" spans="1:24" ht="30.75" thickBot="1" x14ac:dyDescent="0.3">
      <c r="A243" s="44" t="s">
        <v>8</v>
      </c>
      <c r="B243" s="45"/>
      <c r="C243" s="46"/>
      <c r="D243" s="8" t="s">
        <v>2</v>
      </c>
      <c r="E243" s="8" t="s">
        <v>7</v>
      </c>
      <c r="F243" s="8" t="s">
        <v>13</v>
      </c>
      <c r="G243" s="8" t="s">
        <v>14</v>
      </c>
      <c r="H243" s="8" t="s">
        <v>1</v>
      </c>
      <c r="I243" s="8" t="s">
        <v>0</v>
      </c>
      <c r="J243" s="8" t="s">
        <v>3</v>
      </c>
      <c r="K243" s="8" t="s">
        <v>9</v>
      </c>
      <c r="L243" s="18" t="s">
        <v>66</v>
      </c>
      <c r="M243" s="39" t="s">
        <v>4</v>
      </c>
      <c r="N243" s="8" t="s">
        <v>167</v>
      </c>
      <c r="O243" s="138" t="s">
        <v>256</v>
      </c>
      <c r="Q243" s="138" t="s">
        <v>1304</v>
      </c>
      <c r="R243" s="138" t="s">
        <v>1304</v>
      </c>
      <c r="S243" s="138" t="s">
        <v>1304</v>
      </c>
      <c r="T243" s="174" t="s">
        <v>1304</v>
      </c>
      <c r="U243" s="138" t="s">
        <v>1305</v>
      </c>
      <c r="V243" s="208" t="s">
        <v>1334</v>
      </c>
      <c r="W243" s="89">
        <v>10</v>
      </c>
      <c r="X243" s="210">
        <f t="shared" si="119"/>
        <v>0</v>
      </c>
    </row>
    <row r="244" spans="1:24" s="94" customFormat="1" ht="15.75" x14ac:dyDescent="0.25">
      <c r="A244" s="229" t="str">
        <f>A30</f>
        <v>CONSUMPTION OF IMPORTED RAW MATERIAL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  <c r="N244" s="231"/>
      <c r="O244" s="40"/>
      <c r="P244"/>
      <c r="Q244" s="176"/>
      <c r="R244" s="176"/>
      <c r="S244" s="176"/>
      <c r="T244" s="177"/>
      <c r="U244" s="177"/>
      <c r="V244" s="209">
        <f>Q244+R244+S244+T244+U244</f>
        <v>0</v>
      </c>
      <c r="W244" s="89">
        <v>10</v>
      </c>
      <c r="X244" s="210">
        <f t="shared" si="119"/>
        <v>0</v>
      </c>
    </row>
    <row r="245" spans="1:24" ht="15.75" x14ac:dyDescent="0.25">
      <c r="A245" s="24" t="str">
        <f>A31</f>
        <v>REACTIVE DYES</v>
      </c>
      <c r="B245" s="27"/>
      <c r="C245" s="28"/>
      <c r="D245" s="2">
        <f>D31</f>
        <v>3204.16</v>
      </c>
      <c r="E245" s="5">
        <f>E31</f>
        <v>12.95</v>
      </c>
      <c r="F245" s="31">
        <f>L8</f>
        <v>0</v>
      </c>
      <c r="G245" s="29">
        <f>G31</f>
        <v>2.3400000000000001E-2</v>
      </c>
      <c r="H245" s="21" t="str">
        <f>H31</f>
        <v>LPAF-FS-61597</v>
      </c>
      <c r="I245" s="23">
        <f>I31</f>
        <v>45454</v>
      </c>
      <c r="J245" s="22">
        <f>J31</f>
        <v>5000</v>
      </c>
      <c r="K245" s="54">
        <f>K31</f>
        <v>3317.675400000001</v>
      </c>
      <c r="L245" s="2">
        <f>F245*G245</f>
        <v>0</v>
      </c>
      <c r="M245" s="21">
        <f>M31</f>
        <v>1679.9845999999991</v>
      </c>
      <c r="N245" s="30">
        <f t="shared" ref="N245:N253" si="120">L245*E245</f>
        <v>0</v>
      </c>
      <c r="O245" s="139" t="s">
        <v>279</v>
      </c>
      <c r="P245">
        <v>0.1364890436</v>
      </c>
      <c r="Q245">
        <f>G245*Q244</f>
        <v>0</v>
      </c>
      <c r="R245">
        <f>G245*R244</f>
        <v>0</v>
      </c>
      <c r="S245">
        <f>G245*S244</f>
        <v>0</v>
      </c>
      <c r="T245">
        <f>G245*T244</f>
        <v>0</v>
      </c>
      <c r="U245">
        <f>G245*U244</f>
        <v>0</v>
      </c>
      <c r="V245" s="209">
        <f t="shared" ref="V245:V258" si="121">Q245+R245+S245+T245+U245</f>
        <v>0</v>
      </c>
      <c r="W245" s="89">
        <v>10</v>
      </c>
      <c r="X245" s="210">
        <f t="shared" si="119"/>
        <v>0</v>
      </c>
    </row>
    <row r="246" spans="1:24" ht="15.75" x14ac:dyDescent="0.25">
      <c r="A246" s="24" t="str">
        <f>A32</f>
        <v>DISPERSE DYES</v>
      </c>
      <c r="B246" s="27"/>
      <c r="C246" s="28"/>
      <c r="D246" s="2">
        <f>D32</f>
        <v>3204.1109999999999</v>
      </c>
      <c r="E246" s="5">
        <f>E32</f>
        <v>12.752800000000001</v>
      </c>
      <c r="F246" s="31">
        <f>L9</f>
        <v>0</v>
      </c>
      <c r="G246" s="29">
        <f>G32</f>
        <v>5.4000000000000003E-3</v>
      </c>
      <c r="H246" s="21" t="str">
        <f>H32</f>
        <v>LPAF-FS-61605</v>
      </c>
      <c r="I246" s="23">
        <f>I32</f>
        <v>45454</v>
      </c>
      <c r="J246" s="22">
        <f>J32</f>
        <v>4200</v>
      </c>
      <c r="K246" s="54">
        <f>K32</f>
        <v>2945.6135999999969</v>
      </c>
      <c r="L246" s="2">
        <f>F246*G246</f>
        <v>0</v>
      </c>
      <c r="M246" s="21">
        <f>M32</f>
        <v>1254.3864000000031</v>
      </c>
      <c r="N246" s="30">
        <f t="shared" si="120"/>
        <v>0</v>
      </c>
      <c r="O246" s="139" t="s">
        <v>271</v>
      </c>
      <c r="P246">
        <v>0.18198904360000001</v>
      </c>
      <c r="Q246">
        <f>G246*Q244</f>
        <v>0</v>
      </c>
      <c r="R246">
        <f>G246*R244</f>
        <v>0</v>
      </c>
      <c r="S246">
        <f>G246*S244</f>
        <v>0</v>
      </c>
      <c r="T246">
        <f>G246*T244</f>
        <v>0</v>
      </c>
      <c r="U246" s="89">
        <f>G246*U244</f>
        <v>0</v>
      </c>
      <c r="V246" s="209">
        <f t="shared" si="121"/>
        <v>0</v>
      </c>
      <c r="W246" s="89">
        <v>10</v>
      </c>
      <c r="X246" s="210">
        <f t="shared" si="119"/>
        <v>0</v>
      </c>
    </row>
    <row r="247" spans="1:24" ht="15.75" x14ac:dyDescent="0.25">
      <c r="A247" s="24" t="str">
        <f>A33</f>
        <v>NON WOVEN INTERLINING</v>
      </c>
      <c r="B247" s="27"/>
      <c r="C247" s="28"/>
      <c r="D247" s="2">
        <f>D33</f>
        <v>5603.92</v>
      </c>
      <c r="E247" s="5">
        <f>E33</f>
        <v>11.78</v>
      </c>
      <c r="F247" s="31">
        <f>$E$241</f>
        <v>0</v>
      </c>
      <c r="G247" s="29">
        <f>G33</f>
        <v>1.932E-2</v>
      </c>
      <c r="H247" s="21" t="str">
        <f>H33</f>
        <v>KAPS-FS-148577</v>
      </c>
      <c r="I247" s="23">
        <f>I33</f>
        <v>45464</v>
      </c>
      <c r="J247" s="22">
        <f>J33</f>
        <v>10770</v>
      </c>
      <c r="K247" s="54">
        <f>K33</f>
        <v>10411.942285714289</v>
      </c>
      <c r="L247" s="2">
        <f>F247*G247/0.98</f>
        <v>0</v>
      </c>
      <c r="M247" s="21">
        <f>M33</f>
        <v>358.05771428571097</v>
      </c>
      <c r="N247" s="30">
        <f t="shared" si="120"/>
        <v>0</v>
      </c>
      <c r="O247" s="139" t="s">
        <v>272</v>
      </c>
      <c r="P247">
        <v>0.27298904359999998</v>
      </c>
      <c r="Q247">
        <f>G247*Q244</f>
        <v>0</v>
      </c>
      <c r="R247">
        <f>G247*R244</f>
        <v>0</v>
      </c>
      <c r="S247">
        <f>G247*S244</f>
        <v>0</v>
      </c>
      <c r="T247">
        <f>G247*T244</f>
        <v>0</v>
      </c>
      <c r="U247" s="89">
        <f>G247*U244</f>
        <v>0</v>
      </c>
      <c r="V247" s="209">
        <f t="shared" si="121"/>
        <v>0</v>
      </c>
      <c r="W247" s="89">
        <v>10</v>
      </c>
      <c r="X247" s="210">
        <f t="shared" si="119"/>
        <v>0</v>
      </c>
    </row>
    <row r="248" spans="1:24" ht="15.75" x14ac:dyDescent="0.25">
      <c r="A248" s="24" t="str">
        <f>A34</f>
        <v>FINISHING AGENT</v>
      </c>
      <c r="B248" s="27"/>
      <c r="C248" s="28"/>
      <c r="D248" s="2">
        <f>D34</f>
        <v>3809.9189999999999</v>
      </c>
      <c r="E248" s="5">
        <f>E34</f>
        <v>6.8550000000000004</v>
      </c>
      <c r="F248" s="31">
        <f t="shared" ref="F248:F253" si="122">$E$241</f>
        <v>0</v>
      </c>
      <c r="G248" s="29">
        <f>G34</f>
        <v>8.9999999999999993E-3</v>
      </c>
      <c r="H248" s="21" t="str">
        <f>H34</f>
        <v>KAPW-FS-186202</v>
      </c>
      <c r="I248" s="23">
        <f>I34</f>
        <v>45447</v>
      </c>
      <c r="J248" s="22">
        <f>J34</f>
        <v>3600</v>
      </c>
      <c r="K248" s="54">
        <f>K34</f>
        <v>1221.2549999999997</v>
      </c>
      <c r="L248" s="2">
        <f>F248*G248</f>
        <v>0</v>
      </c>
      <c r="M248" s="21">
        <f>M34</f>
        <v>2377.8450000000003</v>
      </c>
      <c r="N248" s="30">
        <f t="shared" si="120"/>
        <v>0</v>
      </c>
      <c r="O248" s="139" t="s">
        <v>280</v>
      </c>
      <c r="P248">
        <v>0.31848904360000002</v>
      </c>
      <c r="Q248">
        <f>G248*Q244</f>
        <v>0</v>
      </c>
      <c r="R248">
        <f>G248*R244</f>
        <v>0</v>
      </c>
      <c r="S248">
        <f>G248*S244</f>
        <v>0</v>
      </c>
      <c r="T248">
        <f>G248*T244</f>
        <v>0</v>
      </c>
      <c r="U248" s="89">
        <f>G248*U244</f>
        <v>0</v>
      </c>
      <c r="V248" s="209">
        <f t="shared" si="121"/>
        <v>0</v>
      </c>
      <c r="W248" s="89">
        <v>10</v>
      </c>
      <c r="X248" s="210">
        <f t="shared" si="119"/>
        <v>0</v>
      </c>
    </row>
    <row r="249" spans="1:24" ht="15.75" x14ac:dyDescent="0.25">
      <c r="A249" s="145" t="str">
        <f>A35</f>
        <v>80% BCI COTTON 20% RECYCLE POLYESTER KNITTED FABRIC</v>
      </c>
      <c r="B249" s="146"/>
      <c r="C249" s="147"/>
      <c r="D249" s="148">
        <f>D35</f>
        <v>6006.9089999999997</v>
      </c>
      <c r="E249" s="149">
        <f>E35</f>
        <v>37.943899999999999</v>
      </c>
      <c r="F249" s="31">
        <f t="shared" si="122"/>
        <v>0</v>
      </c>
      <c r="G249" s="151">
        <f>G35</f>
        <v>0</v>
      </c>
      <c r="H249" s="152" t="str">
        <f>H35</f>
        <v>KAPS-FS-99599</v>
      </c>
      <c r="I249" s="153">
        <f>I35</f>
        <v>45355</v>
      </c>
      <c r="J249" s="154">
        <f>J35</f>
        <v>21709.3</v>
      </c>
      <c r="K249" s="155">
        <f>K35</f>
        <v>119.09720517882354</v>
      </c>
      <c r="L249" s="148">
        <f>F249*G249*P247/0.85</f>
        <v>0</v>
      </c>
      <c r="M249" s="156">
        <f>M35</f>
        <v>21590.202794821176</v>
      </c>
      <c r="N249" s="155">
        <f t="shared" si="120"/>
        <v>0</v>
      </c>
      <c r="O249" s="139" t="s">
        <v>274</v>
      </c>
      <c r="P249">
        <v>0.45498904359999998</v>
      </c>
      <c r="Q249">
        <f>G249*Q244*P250/0.85</f>
        <v>0</v>
      </c>
      <c r="R249">
        <f>G249*R244*P250/0.85</f>
        <v>0</v>
      </c>
      <c r="S249">
        <f>G249*S244*P250/0.85</f>
        <v>0</v>
      </c>
      <c r="T249">
        <f>G249*T244*P250/0.85</f>
        <v>0</v>
      </c>
      <c r="U249">
        <f>G249*U244*P250/0.85</f>
        <v>0</v>
      </c>
      <c r="V249" s="209">
        <f t="shared" si="121"/>
        <v>0</v>
      </c>
      <c r="W249" s="89">
        <v>10</v>
      </c>
      <c r="X249" s="210">
        <f t="shared" si="119"/>
        <v>0</v>
      </c>
    </row>
    <row r="250" spans="1:24" ht="15.75" x14ac:dyDescent="0.25">
      <c r="A250" s="145" t="str">
        <f>A36</f>
        <v xml:space="preserve">70% RECYCLED POLYESTER 30% COTTON </v>
      </c>
      <c r="B250" s="146"/>
      <c r="C250" s="147"/>
      <c r="D250" s="148">
        <f>D36</f>
        <v>6006.9089999999997</v>
      </c>
      <c r="E250" s="149">
        <f>E36</f>
        <v>15.461499999999999</v>
      </c>
      <c r="F250" s="31">
        <f t="shared" si="122"/>
        <v>0</v>
      </c>
      <c r="G250" s="151">
        <f>G36</f>
        <v>0</v>
      </c>
      <c r="H250" s="152" t="str">
        <f>H36</f>
        <v>LPAF-FS-14699</v>
      </c>
      <c r="I250" s="153">
        <f>I36</f>
        <v>45195</v>
      </c>
      <c r="J250" s="155">
        <f>J36</f>
        <v>2075.61</v>
      </c>
      <c r="K250" s="155">
        <f>K36</f>
        <v>0</v>
      </c>
      <c r="L250" s="148">
        <f>F250*G250*P248/0.85</f>
        <v>0</v>
      </c>
      <c r="M250" s="156">
        <f>M36</f>
        <v>2075.61</v>
      </c>
      <c r="N250" s="155">
        <f t="shared" si="120"/>
        <v>0</v>
      </c>
      <c r="O250" s="139" t="s">
        <v>282</v>
      </c>
      <c r="P250">
        <v>0.50048904360000002</v>
      </c>
      <c r="Q250">
        <f>G250*Q244*P251/0.85</f>
        <v>0</v>
      </c>
      <c r="R250">
        <f>G250*R244*P251/0.85</f>
        <v>0</v>
      </c>
      <c r="S250">
        <f>G250*S244*P251/0.85</f>
        <v>0</v>
      </c>
      <c r="T250">
        <f>G250*T244*P251/0.85</f>
        <v>0</v>
      </c>
      <c r="U250">
        <f>G250*U244*P251/0.85</f>
        <v>0</v>
      </c>
      <c r="V250" s="209">
        <f t="shared" si="121"/>
        <v>0</v>
      </c>
      <c r="W250" s="89">
        <v>10</v>
      </c>
      <c r="X250" s="210">
        <f t="shared" si="119"/>
        <v>0</v>
      </c>
    </row>
    <row r="251" spans="1:24" ht="15.75" x14ac:dyDescent="0.25">
      <c r="A251" s="145" t="str">
        <f>A37</f>
        <v>100% REC POLYESTER FABRIC</v>
      </c>
      <c r="B251" s="146"/>
      <c r="C251" s="147"/>
      <c r="D251" s="148">
        <f>D37</f>
        <v>6005.37</v>
      </c>
      <c r="E251" s="149">
        <f>E37</f>
        <v>6.85</v>
      </c>
      <c r="F251" s="31">
        <f t="shared" si="122"/>
        <v>0</v>
      </c>
      <c r="G251" s="151">
        <f>G37</f>
        <v>0</v>
      </c>
      <c r="H251" s="152" t="str">
        <f>H37</f>
        <v>KAPW-FS-59914</v>
      </c>
      <c r="I251" s="153">
        <f>I37</f>
        <v>45224</v>
      </c>
      <c r="J251" s="157">
        <f>J37</f>
        <v>9255.7000000000007</v>
      </c>
      <c r="K251" s="155">
        <f>K37</f>
        <v>448.55877277976469</v>
      </c>
      <c r="L251" s="148">
        <f>F251*G251*P247/0.85</f>
        <v>0</v>
      </c>
      <c r="M251" s="156">
        <f>M37</f>
        <v>8807.141227220236</v>
      </c>
      <c r="N251" s="155">
        <f t="shared" ref="N251" si="123">L251*E251</f>
        <v>0</v>
      </c>
      <c r="O251" s="139" t="s">
        <v>286</v>
      </c>
      <c r="P251">
        <v>0.68248904360000007</v>
      </c>
      <c r="Q251">
        <f>G251*Q244*P251/0.85</f>
        <v>0</v>
      </c>
      <c r="R251">
        <f>G251*R244*P250/0.85</f>
        <v>0</v>
      </c>
      <c r="S251">
        <f>G251*S244*P250/0.85</f>
        <v>0</v>
      </c>
      <c r="T251">
        <f>G251*T244*P250/0.85</f>
        <v>0</v>
      </c>
      <c r="U251">
        <f>G251*U244*P250/0.85</f>
        <v>0</v>
      </c>
      <c r="V251" s="209">
        <f t="shared" si="121"/>
        <v>0</v>
      </c>
      <c r="W251" s="89">
        <v>10</v>
      </c>
      <c r="X251" s="210">
        <f t="shared" si="119"/>
        <v>0</v>
      </c>
    </row>
    <row r="252" spans="1:24" ht="15.75" x14ac:dyDescent="0.25">
      <c r="A252" s="145" t="str">
        <f>A38</f>
        <v>100% COTTON YARN</v>
      </c>
      <c r="B252" s="146"/>
      <c r="C252" s="147"/>
      <c r="D252" s="148">
        <f>D38</f>
        <v>5205.24</v>
      </c>
      <c r="E252" s="149">
        <f>E38</f>
        <v>3.1</v>
      </c>
      <c r="F252" s="31">
        <f t="shared" si="122"/>
        <v>0</v>
      </c>
      <c r="G252" s="151">
        <v>0.5</v>
      </c>
      <c r="H252" s="152" t="str">
        <f>H38</f>
        <v>KAPS-FS-97672</v>
      </c>
      <c r="I252" s="153">
        <f>I38</f>
        <v>45349</v>
      </c>
      <c r="J252" s="154">
        <f>J38</f>
        <v>22290</v>
      </c>
      <c r="K252" s="155">
        <f>K38</f>
        <v>8167.8864601209007</v>
      </c>
      <c r="L252" s="148">
        <f>F252*G252*P247/0.83</f>
        <v>0</v>
      </c>
      <c r="M252" s="156">
        <f>M38</f>
        <v>14101.283534626087</v>
      </c>
      <c r="N252" s="155">
        <f t="shared" si="120"/>
        <v>0</v>
      </c>
      <c r="O252" s="140" t="s">
        <v>1312</v>
      </c>
      <c r="P252" s="140"/>
      <c r="Q252" s="191">
        <v>0</v>
      </c>
      <c r="R252" s="191">
        <v>0</v>
      </c>
      <c r="S252" s="191">
        <v>0</v>
      </c>
      <c r="T252" s="192">
        <v>0</v>
      </c>
      <c r="U252" s="192">
        <v>0</v>
      </c>
      <c r="V252" s="209">
        <f t="shared" si="121"/>
        <v>0</v>
      </c>
      <c r="W252" s="89">
        <v>10</v>
      </c>
      <c r="X252" s="210">
        <f t="shared" si="119"/>
        <v>0</v>
      </c>
    </row>
    <row r="253" spans="1:24" ht="15.75" x14ac:dyDescent="0.25">
      <c r="A253" s="145" t="str">
        <f>A39</f>
        <v>POLYESTER YARN</v>
      </c>
      <c r="B253" s="146"/>
      <c r="C253" s="147"/>
      <c r="D253" s="148">
        <f>D39</f>
        <v>5402.33</v>
      </c>
      <c r="E253" s="149">
        <f>E39</f>
        <v>1.69</v>
      </c>
      <c r="F253" s="31">
        <f t="shared" si="122"/>
        <v>0</v>
      </c>
      <c r="G253" s="151">
        <v>0</v>
      </c>
      <c r="H253" s="152" t="str">
        <f>H39</f>
        <v>KAPS-FS-73118</v>
      </c>
      <c r="I253" s="153">
        <f>I39</f>
        <v>45296</v>
      </c>
      <c r="J253" s="154">
        <f>J39</f>
        <v>72060</v>
      </c>
      <c r="K253" s="155">
        <f>K39</f>
        <v>56307.923458516132</v>
      </c>
      <c r="L253" s="148">
        <f>F253*G253*P248/0.83</f>
        <v>0</v>
      </c>
      <c r="M253" s="156">
        <f>M39</f>
        <v>15752.076541483868</v>
      </c>
      <c r="N253" s="155">
        <f t="shared" si="120"/>
        <v>0</v>
      </c>
      <c r="O253" s="140" t="s">
        <v>1313</v>
      </c>
      <c r="P253" s="140"/>
      <c r="Q253" s="191">
        <v>0</v>
      </c>
      <c r="R253" s="191">
        <v>0</v>
      </c>
      <c r="S253" s="191">
        <v>0</v>
      </c>
      <c r="T253" s="192">
        <v>0</v>
      </c>
      <c r="U253" s="192">
        <v>0</v>
      </c>
      <c r="V253" s="209">
        <f t="shared" si="121"/>
        <v>0</v>
      </c>
      <c r="W253" s="89">
        <v>10</v>
      </c>
      <c r="X253" s="210">
        <f t="shared" si="119"/>
        <v>0</v>
      </c>
    </row>
    <row r="254" spans="1:24" ht="15.75" x14ac:dyDescent="0.25">
      <c r="A254" s="145"/>
      <c r="B254" s="146"/>
      <c r="C254" s="146"/>
      <c r="D254" s="180"/>
      <c r="E254" s="181"/>
      <c r="F254" s="190"/>
      <c r="G254" s="183"/>
      <c r="H254" s="184"/>
      <c r="I254" s="185"/>
      <c r="J254" s="186"/>
      <c r="K254" s="187"/>
      <c r="L254" s="180"/>
      <c r="M254" s="188"/>
      <c r="N254" s="189"/>
      <c r="O254" s="175" t="s">
        <v>1306</v>
      </c>
      <c r="P254" s="94"/>
      <c r="Q254" s="94">
        <f>Q244*Q252*P250/0.83</f>
        <v>0</v>
      </c>
      <c r="R254" s="94">
        <f>R244*R252*P250/0.83</f>
        <v>0</v>
      </c>
      <c r="S254" s="94">
        <f>S244*S252*P250/0.83</f>
        <v>0</v>
      </c>
      <c r="T254" s="94">
        <f>T244*T252*P250/0.83</f>
        <v>0</v>
      </c>
      <c r="U254" s="94">
        <f>U244*U252*P250/0.83</f>
        <v>0</v>
      </c>
      <c r="V254" s="209">
        <f t="shared" si="121"/>
        <v>0</v>
      </c>
      <c r="W254" s="89">
        <v>10</v>
      </c>
      <c r="X254" s="210">
        <f t="shared" si="119"/>
        <v>0</v>
      </c>
    </row>
    <row r="255" spans="1:24" s="94" customFormat="1" ht="15.75" x14ac:dyDescent="0.25">
      <c r="A255" s="229" t="str">
        <f>A41</f>
        <v>CONSUMPTION OF LOCAL PURCHASED  RAW MATERIAL</v>
      </c>
      <c r="B255" s="230"/>
      <c r="C255" s="230"/>
      <c r="D255" s="230">
        <f>D41</f>
        <v>0</v>
      </c>
      <c r="E255" s="230">
        <f>E41</f>
        <v>0</v>
      </c>
      <c r="F255" s="230">
        <f>E$241</f>
        <v>0</v>
      </c>
      <c r="G255" s="230">
        <f>G41</f>
        <v>0</v>
      </c>
      <c r="H255" s="230">
        <f>H41</f>
        <v>0</v>
      </c>
      <c r="I255" s="230">
        <f>I41</f>
        <v>0</v>
      </c>
      <c r="J255" s="230">
        <f>J41</f>
        <v>0</v>
      </c>
      <c r="K255" s="230" t="str">
        <f>K41</f>
        <v>-</v>
      </c>
      <c r="L255" s="230">
        <f t="shared" ref="L255:L258" si="124">F255*G255</f>
        <v>0</v>
      </c>
      <c r="M255" s="230">
        <f>M41</f>
        <v>0</v>
      </c>
      <c r="N255" s="231">
        <f t="shared" ref="N255:N258" si="125">L255*E255</f>
        <v>0</v>
      </c>
      <c r="O255" s="140" t="s">
        <v>1307</v>
      </c>
      <c r="P255" s="89"/>
      <c r="Q255" s="94">
        <f>Q244*Q253*P250/0.83</f>
        <v>0</v>
      </c>
      <c r="R255" s="94">
        <f>R244*R253*P250/0.83</f>
        <v>0</v>
      </c>
      <c r="S255" s="94">
        <f>S244*S253*P250/0.83</f>
        <v>0</v>
      </c>
      <c r="T255" s="94">
        <f>T244*T253*P250/0.83</f>
        <v>0</v>
      </c>
      <c r="U255" s="94">
        <f>U244*U253*P250/0.83</f>
        <v>0</v>
      </c>
      <c r="V255" s="209">
        <f t="shared" si="121"/>
        <v>0</v>
      </c>
      <c r="W255" s="89">
        <v>10</v>
      </c>
      <c r="X255" s="210">
        <f t="shared" si="119"/>
        <v>0</v>
      </c>
    </row>
    <row r="256" spans="1:24" ht="15.75" x14ac:dyDescent="0.25">
      <c r="A256" s="24" t="str">
        <f>A42</f>
        <v>Labels</v>
      </c>
      <c r="B256" s="27"/>
      <c r="C256" s="28"/>
      <c r="D256" s="2">
        <f>D42</f>
        <v>4821.1040000000003</v>
      </c>
      <c r="E256" s="5">
        <f>E42</f>
        <v>11.306593684210526</v>
      </c>
      <c r="F256" s="31">
        <f t="shared" ref="F256:F258" si="126">$E$241</f>
        <v>0</v>
      </c>
      <c r="G256" s="29">
        <f>G42</f>
        <v>5.9999999999999995E-5</v>
      </c>
      <c r="H256" s="21" t="str">
        <f>H42</f>
        <v>KPPE-PF-224968-18-04-2024</v>
      </c>
      <c r="I256" s="23">
        <f>I42</f>
        <v>45400</v>
      </c>
      <c r="J256" s="22">
        <f>J42</f>
        <v>2366.46</v>
      </c>
      <c r="K256" s="54">
        <f>K42</f>
        <v>49.803780000000053</v>
      </c>
      <c r="L256" s="2">
        <f t="shared" si="124"/>
        <v>0</v>
      </c>
      <c r="M256" s="21">
        <f>M42</f>
        <v>2316.65022</v>
      </c>
      <c r="N256" s="30">
        <f t="shared" si="125"/>
        <v>0</v>
      </c>
      <c r="Q256">
        <f>G256*Q244</f>
        <v>0</v>
      </c>
      <c r="R256">
        <f>G256*R244</f>
        <v>0</v>
      </c>
      <c r="S256">
        <f>G256*S244</f>
        <v>0</v>
      </c>
      <c r="T256">
        <f>G256*T244</f>
        <v>0</v>
      </c>
      <c r="U256">
        <f>G256*U244</f>
        <v>0</v>
      </c>
      <c r="V256" s="209">
        <f t="shared" si="121"/>
        <v>0</v>
      </c>
      <c r="W256" s="89">
        <v>10</v>
      </c>
      <c r="X256" s="210">
        <f t="shared" si="119"/>
        <v>0</v>
      </c>
    </row>
    <row r="257" spans="1:24" ht="15.75" x14ac:dyDescent="0.25">
      <c r="A257" s="24" t="str">
        <f>A43</f>
        <v>Earth Colour</v>
      </c>
      <c r="B257" s="27"/>
      <c r="C257" s="28"/>
      <c r="D257" s="2">
        <f>D43</f>
        <v>3204.2</v>
      </c>
      <c r="E257" s="5">
        <f>E43</f>
        <v>1.3859649122807018</v>
      </c>
      <c r="F257" s="31"/>
      <c r="G257" s="29">
        <f>G43</f>
        <v>3.3299999999999996E-2</v>
      </c>
      <c r="H257" s="21" t="str">
        <f>H43</f>
        <v>HCSE-PF-1739-16-04-2024</v>
      </c>
      <c r="I257" s="23">
        <f>I43</f>
        <v>45398</v>
      </c>
      <c r="J257" s="22">
        <f>J43</f>
        <v>50</v>
      </c>
      <c r="K257" s="54">
        <f>K43</f>
        <v>208.29149999999998</v>
      </c>
      <c r="L257" s="2">
        <f t="shared" ref="L257" si="127">F257*G257</f>
        <v>0</v>
      </c>
      <c r="M257" s="21">
        <f>M43</f>
        <v>-158.29149999999998</v>
      </c>
      <c r="N257" s="30">
        <f t="shared" ref="N257" si="128">L257*E257</f>
        <v>0</v>
      </c>
      <c r="O257" s="175"/>
      <c r="P257" s="89"/>
      <c r="Q257">
        <f>G257*Q244</f>
        <v>0</v>
      </c>
      <c r="R257">
        <f>G257*R244</f>
        <v>0</v>
      </c>
      <c r="S257">
        <f>G257*S244</f>
        <v>0</v>
      </c>
      <c r="T257">
        <f>G257*T244</f>
        <v>0</v>
      </c>
      <c r="U257">
        <f>G257*U244</f>
        <v>0</v>
      </c>
      <c r="V257" s="209">
        <f t="shared" si="121"/>
        <v>0</v>
      </c>
      <c r="W257" s="89">
        <v>10</v>
      </c>
      <c r="X257" s="210">
        <f t="shared" si="119"/>
        <v>0</v>
      </c>
    </row>
    <row r="258" spans="1:24" ht="16.5" thickBot="1" x14ac:dyDescent="0.3">
      <c r="A258" s="134" t="str">
        <f>A44</f>
        <v>Sarabid MIP</v>
      </c>
      <c r="B258" s="27"/>
      <c r="C258" s="28"/>
      <c r="D258" s="2">
        <f>D44</f>
        <v>3824.9998999999998</v>
      </c>
      <c r="E258" s="5">
        <f>E44</f>
        <v>1.3859649122807018</v>
      </c>
      <c r="F258" s="31">
        <f t="shared" si="126"/>
        <v>0</v>
      </c>
      <c r="G258" s="29">
        <f>G44</f>
        <v>8.9999999999999993E-3</v>
      </c>
      <c r="H258" s="21" t="str">
        <f>H44</f>
        <v>06122023-A-023564</v>
      </c>
      <c r="I258" s="23">
        <f>I44</f>
        <v>45149</v>
      </c>
      <c r="J258" s="22">
        <f>J44</f>
        <v>1000</v>
      </c>
      <c r="K258" s="54">
        <f>K44</f>
        <v>477.02699999999965</v>
      </c>
      <c r="L258" s="2">
        <f t="shared" si="124"/>
        <v>0</v>
      </c>
      <c r="M258" s="21">
        <f>M44</f>
        <v>522.07300000000043</v>
      </c>
      <c r="N258" s="30">
        <f t="shared" si="125"/>
        <v>0</v>
      </c>
      <c r="O258" s="178"/>
      <c r="P258" s="89"/>
      <c r="Q258">
        <f>G258*Q244</f>
        <v>0</v>
      </c>
      <c r="R258">
        <f>G258*R244</f>
        <v>0</v>
      </c>
      <c r="S258">
        <f>G258*S244</f>
        <v>0</v>
      </c>
      <c r="T258">
        <f>G258*T244</f>
        <v>0</v>
      </c>
      <c r="U258">
        <f>G258*U244</f>
        <v>0</v>
      </c>
      <c r="V258" s="209">
        <f t="shared" si="121"/>
        <v>0</v>
      </c>
      <c r="W258" s="89">
        <v>10</v>
      </c>
      <c r="X258" s="210">
        <f t="shared" si="119"/>
        <v>0</v>
      </c>
    </row>
    <row r="259" spans="1:24" ht="23.25" thickBot="1" x14ac:dyDescent="0.35">
      <c r="A259" s="133">
        <v>11</v>
      </c>
      <c r="O259" s="140"/>
      <c r="V259"/>
      <c r="W259" s="89">
        <v>11</v>
      </c>
      <c r="X259" s="210">
        <f>$E$261</f>
        <v>0</v>
      </c>
    </row>
    <row r="260" spans="1:24" ht="19.5" thickBot="1" x14ac:dyDescent="0.3">
      <c r="A260" s="232" t="s">
        <v>19</v>
      </c>
      <c r="B260" s="233"/>
      <c r="C260" s="232" t="s">
        <v>20</v>
      </c>
      <c r="D260" s="233"/>
      <c r="E260" s="232" t="s">
        <v>77</v>
      </c>
      <c r="F260" s="233"/>
      <c r="G260" s="232" t="s">
        <v>64</v>
      </c>
      <c r="H260" s="233"/>
      <c r="I260" s="242" t="s">
        <v>171</v>
      </c>
      <c r="J260" s="243"/>
      <c r="K260" s="256" t="s">
        <v>169</v>
      </c>
      <c r="L260" s="257"/>
      <c r="M260" s="258" t="s">
        <v>170</v>
      </c>
      <c r="N260" s="259"/>
      <c r="O260" s="140"/>
      <c r="V260"/>
      <c r="W260" s="89">
        <v>11</v>
      </c>
      <c r="X260" s="210">
        <f t="shared" ref="X260:X278" si="129">$E$261</f>
        <v>0</v>
      </c>
    </row>
    <row r="261" spans="1:24" ht="18.600000000000001" customHeight="1" thickBot="1" x14ac:dyDescent="0.3">
      <c r="A261" s="240" t="s">
        <v>47</v>
      </c>
      <c r="B261" s="241"/>
      <c r="C261" s="254" t="s">
        <v>31</v>
      </c>
      <c r="D261" s="255"/>
      <c r="E261" s="238">
        <f>M11</f>
        <v>0</v>
      </c>
      <c r="F261" s="239"/>
      <c r="G261" s="240">
        <f>M12</f>
        <v>0</v>
      </c>
      <c r="H261" s="241"/>
      <c r="I261" s="240" t="e">
        <f>M13</f>
        <v>#DIV/0!</v>
      </c>
      <c r="J261" s="241"/>
      <c r="K261" s="247" t="s">
        <v>178</v>
      </c>
      <c r="L261" s="249"/>
      <c r="M261" s="264" t="s">
        <v>221</v>
      </c>
      <c r="N261" s="265"/>
      <c r="O261" s="140"/>
      <c r="V261"/>
      <c r="W261" s="89">
        <v>11</v>
      </c>
      <c r="X261" s="210">
        <f t="shared" si="129"/>
        <v>0</v>
      </c>
    </row>
    <row r="262" spans="1:24" ht="19.5" thickBot="1" x14ac:dyDescent="0.35">
      <c r="A262" s="9" t="s">
        <v>15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40"/>
      <c r="V262"/>
      <c r="W262" s="89">
        <v>11</v>
      </c>
      <c r="X262" s="210">
        <f t="shared" si="129"/>
        <v>0</v>
      </c>
    </row>
    <row r="263" spans="1:24" ht="30.75" thickBot="1" x14ac:dyDescent="0.3">
      <c r="A263" s="44" t="s">
        <v>8</v>
      </c>
      <c r="B263" s="45"/>
      <c r="C263" s="46"/>
      <c r="D263" s="8" t="s">
        <v>2</v>
      </c>
      <c r="E263" s="8" t="s">
        <v>7</v>
      </c>
      <c r="F263" s="8" t="s">
        <v>13</v>
      </c>
      <c r="G263" s="8" t="s">
        <v>14</v>
      </c>
      <c r="H263" s="8" t="s">
        <v>1</v>
      </c>
      <c r="I263" s="8" t="s">
        <v>0</v>
      </c>
      <c r="J263" s="8" t="s">
        <v>3</v>
      </c>
      <c r="K263" s="8" t="s">
        <v>9</v>
      </c>
      <c r="L263" s="18" t="s">
        <v>66</v>
      </c>
      <c r="M263" s="39" t="s">
        <v>4</v>
      </c>
      <c r="N263" s="8" t="s">
        <v>167</v>
      </c>
      <c r="O263" s="138" t="s">
        <v>256</v>
      </c>
      <c r="Q263" s="138" t="s">
        <v>1304</v>
      </c>
      <c r="R263" s="138" t="s">
        <v>1304</v>
      </c>
      <c r="S263" s="138" t="s">
        <v>1304</v>
      </c>
      <c r="T263" s="174" t="s">
        <v>1304</v>
      </c>
      <c r="U263" s="138" t="s">
        <v>1305</v>
      </c>
      <c r="V263" s="208" t="s">
        <v>1334</v>
      </c>
      <c r="W263" s="89">
        <v>11</v>
      </c>
      <c r="X263" s="210">
        <f t="shared" si="129"/>
        <v>0</v>
      </c>
    </row>
    <row r="264" spans="1:24" s="94" customFormat="1" ht="15.75" x14ac:dyDescent="0.25">
      <c r="A264" s="229" t="str">
        <f>A30</f>
        <v>CONSUMPTION OF IMPORTED RAW MATERIAL</v>
      </c>
      <c r="B264" s="230"/>
      <c r="C264" s="230"/>
      <c r="D264" s="230"/>
      <c r="E264" s="230"/>
      <c r="F264" s="230"/>
      <c r="G264" s="230"/>
      <c r="H264" s="230"/>
      <c r="I264" s="230"/>
      <c r="J264" s="230"/>
      <c r="K264" s="230"/>
      <c r="L264" s="230"/>
      <c r="M264" s="230"/>
      <c r="N264" s="231"/>
      <c r="O264" s="40"/>
      <c r="P264"/>
      <c r="Q264" s="176"/>
      <c r="R264" s="176"/>
      <c r="S264" s="176"/>
      <c r="T264" s="177"/>
      <c r="U264" s="177"/>
      <c r="V264" s="209">
        <f>Q264+R264+S264+T264+U264</f>
        <v>0</v>
      </c>
      <c r="W264" s="89">
        <v>11</v>
      </c>
      <c r="X264" s="210">
        <f t="shared" si="129"/>
        <v>0</v>
      </c>
    </row>
    <row r="265" spans="1:24" ht="15.75" x14ac:dyDescent="0.25">
      <c r="A265" s="24" t="str">
        <f>A31</f>
        <v>REACTIVE DYES</v>
      </c>
      <c r="B265" s="27"/>
      <c r="C265" s="28"/>
      <c r="D265" s="2">
        <f>D31</f>
        <v>3204.16</v>
      </c>
      <c r="E265" s="5">
        <f>E31</f>
        <v>12.95</v>
      </c>
      <c r="F265" s="31">
        <f>M8</f>
        <v>0</v>
      </c>
      <c r="G265" s="29">
        <f>G31</f>
        <v>2.3400000000000001E-2</v>
      </c>
      <c r="H265" s="21" t="str">
        <f>H31</f>
        <v>LPAF-FS-61597</v>
      </c>
      <c r="I265" s="23">
        <f>I31</f>
        <v>45454</v>
      </c>
      <c r="J265" s="22">
        <f>J31</f>
        <v>5000</v>
      </c>
      <c r="K265" s="54">
        <f>K31</f>
        <v>3317.675400000001</v>
      </c>
      <c r="L265" s="2">
        <f>F265*G265</f>
        <v>0</v>
      </c>
      <c r="M265" s="21">
        <f>M31</f>
        <v>1679.9845999999991</v>
      </c>
      <c r="N265" s="30">
        <f t="shared" ref="N265:N273" si="130">L265*E265</f>
        <v>0</v>
      </c>
      <c r="O265" s="139" t="s">
        <v>271</v>
      </c>
      <c r="P265">
        <v>0.18198904360000001</v>
      </c>
      <c r="Q265">
        <f>G265*Q264</f>
        <v>0</v>
      </c>
      <c r="R265">
        <f>G265*R264</f>
        <v>0</v>
      </c>
      <c r="S265">
        <f>G265*S264</f>
        <v>0</v>
      </c>
      <c r="T265">
        <f>G265*T264</f>
        <v>0</v>
      </c>
      <c r="U265">
        <f>G265*U264</f>
        <v>0</v>
      </c>
      <c r="V265" s="209">
        <f t="shared" ref="V265:V278" si="131">Q265+R265+S265+T265+U265</f>
        <v>0</v>
      </c>
      <c r="W265" s="89">
        <v>11</v>
      </c>
      <c r="X265" s="210">
        <f t="shared" si="129"/>
        <v>0</v>
      </c>
    </row>
    <row r="266" spans="1:24" ht="15.75" x14ac:dyDescent="0.25">
      <c r="A266" s="24" t="str">
        <f>A32</f>
        <v>DISPERSE DYES</v>
      </c>
      <c r="B266" s="27"/>
      <c r="C266" s="28"/>
      <c r="D266" s="2">
        <f>D32</f>
        <v>3204.1109999999999</v>
      </c>
      <c r="E266" s="5">
        <f>E32</f>
        <v>12.752800000000001</v>
      </c>
      <c r="F266" s="31">
        <f>M9</f>
        <v>0</v>
      </c>
      <c r="G266" s="29">
        <f>G32</f>
        <v>5.4000000000000003E-3</v>
      </c>
      <c r="H266" s="21" t="str">
        <f>H32</f>
        <v>LPAF-FS-61605</v>
      </c>
      <c r="I266" s="23">
        <f>I32</f>
        <v>45454</v>
      </c>
      <c r="J266" s="22">
        <f>J32</f>
        <v>4200</v>
      </c>
      <c r="K266" s="54">
        <f>K32</f>
        <v>2945.6135999999969</v>
      </c>
      <c r="L266" s="2">
        <f>F266*G266</f>
        <v>0</v>
      </c>
      <c r="M266" s="21">
        <f>M32</f>
        <v>1254.3864000000031</v>
      </c>
      <c r="N266" s="30">
        <f t="shared" si="130"/>
        <v>0</v>
      </c>
      <c r="O266" s="139" t="s">
        <v>272</v>
      </c>
      <c r="P266">
        <v>0.27298904359999998</v>
      </c>
      <c r="Q266">
        <f>G266*Q264</f>
        <v>0</v>
      </c>
      <c r="R266">
        <f>G266*R264</f>
        <v>0</v>
      </c>
      <c r="S266">
        <f>G266*S264</f>
        <v>0</v>
      </c>
      <c r="T266">
        <f>G266*T264</f>
        <v>0</v>
      </c>
      <c r="U266" s="89">
        <f>G266*U264</f>
        <v>0</v>
      </c>
      <c r="V266" s="209">
        <f t="shared" si="131"/>
        <v>0</v>
      </c>
      <c r="W266" s="89">
        <v>11</v>
      </c>
      <c r="X266" s="210">
        <f t="shared" si="129"/>
        <v>0</v>
      </c>
    </row>
    <row r="267" spans="1:24" ht="15.75" x14ac:dyDescent="0.25">
      <c r="A267" s="24" t="str">
        <f>A33</f>
        <v>NON WOVEN INTERLINING</v>
      </c>
      <c r="B267" s="27"/>
      <c r="C267" s="28"/>
      <c r="D267" s="2">
        <f>D33</f>
        <v>5603.92</v>
      </c>
      <c r="E267" s="5">
        <f>E33</f>
        <v>11.78</v>
      </c>
      <c r="F267" s="31">
        <f t="shared" ref="F267:F273" si="132">E$261</f>
        <v>0</v>
      </c>
      <c r="G267" s="29">
        <v>1.932E-2</v>
      </c>
      <c r="H267" s="21" t="str">
        <f>H33</f>
        <v>KAPS-FS-148577</v>
      </c>
      <c r="I267" s="23">
        <f>I33</f>
        <v>45464</v>
      </c>
      <c r="J267" s="22">
        <f>J33</f>
        <v>10770</v>
      </c>
      <c r="K267" s="54">
        <f>K33</f>
        <v>10411.942285714289</v>
      </c>
      <c r="L267" s="2">
        <f>F267*G267/0.98</f>
        <v>0</v>
      </c>
      <c r="M267" s="21">
        <f>M33</f>
        <v>358.05771428571097</v>
      </c>
      <c r="N267" s="30">
        <f t="shared" si="130"/>
        <v>0</v>
      </c>
      <c r="O267" s="139" t="s">
        <v>281</v>
      </c>
      <c r="P267">
        <v>0.40948904359999999</v>
      </c>
      <c r="Q267">
        <f>G267*Q264</f>
        <v>0</v>
      </c>
      <c r="R267">
        <f>G267*R264</f>
        <v>0</v>
      </c>
      <c r="S267">
        <f>G267*S264</f>
        <v>0</v>
      </c>
      <c r="T267">
        <f>G267*T264</f>
        <v>0</v>
      </c>
      <c r="U267" s="89">
        <f>G267*U264</f>
        <v>0</v>
      </c>
      <c r="V267" s="209">
        <f t="shared" si="131"/>
        <v>0</v>
      </c>
      <c r="W267" s="89">
        <v>11</v>
      </c>
      <c r="X267" s="210">
        <f t="shared" si="129"/>
        <v>0</v>
      </c>
    </row>
    <row r="268" spans="1:24" ht="15.75" x14ac:dyDescent="0.25">
      <c r="A268" s="24" t="str">
        <f>A34</f>
        <v>FINISHING AGENT</v>
      </c>
      <c r="B268" s="27"/>
      <c r="C268" s="28"/>
      <c r="D268" s="2">
        <f>D34</f>
        <v>3809.9189999999999</v>
      </c>
      <c r="E268" s="5">
        <f>E34</f>
        <v>6.8550000000000004</v>
      </c>
      <c r="F268" s="31">
        <f t="shared" si="132"/>
        <v>0</v>
      </c>
      <c r="G268" s="29">
        <v>8.9999999999999993E-3</v>
      </c>
      <c r="H268" s="21" t="str">
        <f>H34</f>
        <v>KAPW-FS-186202</v>
      </c>
      <c r="I268" s="23">
        <f>I34</f>
        <v>45447</v>
      </c>
      <c r="J268" s="22">
        <f>J34</f>
        <v>3600</v>
      </c>
      <c r="K268" s="54">
        <f>K34</f>
        <v>1221.2549999999997</v>
      </c>
      <c r="L268" s="2">
        <f>F268*G268</f>
        <v>0</v>
      </c>
      <c r="M268" s="21">
        <f>M34</f>
        <v>2377.8450000000003</v>
      </c>
      <c r="N268" s="30">
        <f t="shared" si="130"/>
        <v>0</v>
      </c>
      <c r="O268" s="139" t="s">
        <v>282</v>
      </c>
      <c r="P268">
        <v>0.50048904360000002</v>
      </c>
      <c r="Q268">
        <f>G268*Q264</f>
        <v>0</v>
      </c>
      <c r="R268">
        <f>G268*R264</f>
        <v>0</v>
      </c>
      <c r="S268">
        <f>G268*S264</f>
        <v>0</v>
      </c>
      <c r="T268">
        <f>G268*T264</f>
        <v>0</v>
      </c>
      <c r="U268" s="89">
        <f>G268*U264</f>
        <v>0</v>
      </c>
      <c r="V268" s="209">
        <f t="shared" si="131"/>
        <v>0</v>
      </c>
      <c r="W268" s="89">
        <v>11</v>
      </c>
      <c r="X268" s="210">
        <f t="shared" si="129"/>
        <v>0</v>
      </c>
    </row>
    <row r="269" spans="1:24" ht="15.75" x14ac:dyDescent="0.25">
      <c r="A269" s="145" t="str">
        <f>A35</f>
        <v>80% BCI COTTON 20% RECYCLE POLYESTER KNITTED FABRIC</v>
      </c>
      <c r="B269" s="146"/>
      <c r="C269" s="147"/>
      <c r="D269" s="148">
        <f>D35</f>
        <v>6006.9089999999997</v>
      </c>
      <c r="E269" s="149">
        <f>E35</f>
        <v>37.943899999999999</v>
      </c>
      <c r="F269" s="150">
        <f t="shared" si="132"/>
        <v>0</v>
      </c>
      <c r="G269" s="151">
        <f>G35</f>
        <v>0</v>
      </c>
      <c r="H269" s="152" t="str">
        <f>H35</f>
        <v>KAPS-FS-99599</v>
      </c>
      <c r="I269" s="153">
        <f>I35</f>
        <v>45355</v>
      </c>
      <c r="J269" s="154">
        <f>J35</f>
        <v>21709.3</v>
      </c>
      <c r="K269" s="155">
        <f>K35</f>
        <v>119.09720517882354</v>
      </c>
      <c r="L269" s="148">
        <f>F269*G269*P267/0.85</f>
        <v>0</v>
      </c>
      <c r="M269" s="156">
        <f>M35</f>
        <v>21590.202794821176</v>
      </c>
      <c r="N269" s="155">
        <f t="shared" si="130"/>
        <v>0</v>
      </c>
      <c r="O269" s="139" t="s">
        <v>276</v>
      </c>
      <c r="P269">
        <v>0.63698904360000008</v>
      </c>
      <c r="Q269">
        <f>G269*Q264*P270/0.85</f>
        <v>0</v>
      </c>
      <c r="R269">
        <f>G269*R264*P270/0.85</f>
        <v>0</v>
      </c>
      <c r="S269">
        <f>G269*S264*P270/0.85</f>
        <v>0</v>
      </c>
      <c r="T269">
        <f>G269*T264*P270/0.85</f>
        <v>0</v>
      </c>
      <c r="U269">
        <f>G269*U264*P270/0.85</f>
        <v>0</v>
      </c>
      <c r="V269" s="209">
        <f t="shared" si="131"/>
        <v>0</v>
      </c>
      <c r="W269" s="89">
        <v>11</v>
      </c>
      <c r="X269" s="210">
        <f t="shared" si="129"/>
        <v>0</v>
      </c>
    </row>
    <row r="270" spans="1:24" ht="15.75" x14ac:dyDescent="0.25">
      <c r="A270" s="145" t="str">
        <f>A36</f>
        <v xml:space="preserve">70% RECYCLED POLYESTER 30% COTTON </v>
      </c>
      <c r="B270" s="146"/>
      <c r="C270" s="147"/>
      <c r="D270" s="148">
        <f>D36</f>
        <v>6006.9089999999997</v>
      </c>
      <c r="E270" s="149">
        <f>E36</f>
        <v>15.461499999999999</v>
      </c>
      <c r="F270" s="150">
        <f t="shared" si="132"/>
        <v>0</v>
      </c>
      <c r="G270" s="151">
        <f>G36</f>
        <v>0</v>
      </c>
      <c r="H270" s="152" t="str">
        <f>H36</f>
        <v>LPAF-FS-14699</v>
      </c>
      <c r="I270" s="153">
        <f>I36</f>
        <v>45195</v>
      </c>
      <c r="J270" s="155">
        <f>J36</f>
        <v>2075.61</v>
      </c>
      <c r="K270" s="155">
        <f>K36</f>
        <v>0</v>
      </c>
      <c r="L270" s="148">
        <f>F270*G270*P268/0.85</f>
        <v>0</v>
      </c>
      <c r="M270" s="156">
        <f>M36</f>
        <v>2075.61</v>
      </c>
      <c r="N270" s="155">
        <f t="shared" si="130"/>
        <v>0</v>
      </c>
      <c r="O270" s="139" t="s">
        <v>283</v>
      </c>
      <c r="P270">
        <v>0.77348904360000004</v>
      </c>
      <c r="Q270">
        <f>G270*Q264*P271/0.85</f>
        <v>0</v>
      </c>
      <c r="R270">
        <f>G270*R264*P271/0.85</f>
        <v>0</v>
      </c>
      <c r="S270">
        <f>G270*S264*P271/0.85</f>
        <v>0</v>
      </c>
      <c r="T270">
        <f>G270*T264*P271/0.85</f>
        <v>0</v>
      </c>
      <c r="U270">
        <f>G270*U264*P271/0.85</f>
        <v>0</v>
      </c>
      <c r="V270" s="209">
        <f t="shared" si="131"/>
        <v>0</v>
      </c>
      <c r="W270" s="89">
        <v>11</v>
      </c>
      <c r="X270" s="210">
        <f t="shared" si="129"/>
        <v>0</v>
      </c>
    </row>
    <row r="271" spans="1:24" ht="15.75" x14ac:dyDescent="0.25">
      <c r="A271" s="145" t="str">
        <f>A37</f>
        <v>100% REC POLYESTER FABRIC</v>
      </c>
      <c r="B271" s="146"/>
      <c r="C271" s="147"/>
      <c r="D271" s="148">
        <f>D37</f>
        <v>6005.37</v>
      </c>
      <c r="E271" s="149">
        <f>E37</f>
        <v>6.85</v>
      </c>
      <c r="F271" s="150">
        <f t="shared" si="132"/>
        <v>0</v>
      </c>
      <c r="G271" s="151">
        <f>G37</f>
        <v>0</v>
      </c>
      <c r="H271" s="152" t="str">
        <f>H37</f>
        <v>KAPW-FS-59914</v>
      </c>
      <c r="I271" s="153">
        <f>I37</f>
        <v>45224</v>
      </c>
      <c r="J271" s="155">
        <f>J37</f>
        <v>9255.7000000000007</v>
      </c>
      <c r="K271" s="155">
        <f>K37</f>
        <v>448.55877277976469</v>
      </c>
      <c r="L271" s="148">
        <f>F271*G271*P269/0.85</f>
        <v>0</v>
      </c>
      <c r="M271" s="156">
        <f>M37</f>
        <v>8807.141227220236</v>
      </c>
      <c r="N271" s="155">
        <f t="shared" ref="N271" si="133">L271*E271</f>
        <v>0</v>
      </c>
      <c r="O271" s="139" t="s">
        <v>284</v>
      </c>
      <c r="P271">
        <v>0.81898904360000002</v>
      </c>
      <c r="Q271">
        <f>G271*Q264*P271/0.85</f>
        <v>0</v>
      </c>
      <c r="R271">
        <f>G271*R264*P270/0.85</f>
        <v>0</v>
      </c>
      <c r="S271">
        <f>G271*S264*P270/0.85</f>
        <v>0</v>
      </c>
      <c r="T271">
        <f>G271*T264*P270/0.85</f>
        <v>0</v>
      </c>
      <c r="U271">
        <f>G271*U264*P270/0.85</f>
        <v>0</v>
      </c>
      <c r="V271" s="209">
        <f t="shared" si="131"/>
        <v>0</v>
      </c>
      <c r="W271" s="89">
        <v>11</v>
      </c>
      <c r="X271" s="210">
        <f t="shared" si="129"/>
        <v>0</v>
      </c>
    </row>
    <row r="272" spans="1:24" ht="15.75" x14ac:dyDescent="0.25">
      <c r="A272" s="145" t="str">
        <f>A38</f>
        <v>100% COTTON YARN</v>
      </c>
      <c r="B272" s="146"/>
      <c r="C272" s="147"/>
      <c r="D272" s="148">
        <f>D38</f>
        <v>5205.24</v>
      </c>
      <c r="E272" s="149">
        <f>E38</f>
        <v>3.1</v>
      </c>
      <c r="F272" s="150">
        <f t="shared" ref="F272" si="134">E$261</f>
        <v>0</v>
      </c>
      <c r="G272" s="151">
        <v>1</v>
      </c>
      <c r="H272" s="152" t="str">
        <f>H38</f>
        <v>KAPS-FS-97672</v>
      </c>
      <c r="I272" s="153">
        <f>I38</f>
        <v>45349</v>
      </c>
      <c r="J272" s="154">
        <f>J38</f>
        <v>22290</v>
      </c>
      <c r="K272" s="155">
        <f>K38</f>
        <v>8167.8864601209007</v>
      </c>
      <c r="L272" s="148">
        <f>F272*G272*P268/0.83</f>
        <v>0</v>
      </c>
      <c r="M272" s="156">
        <f>M38</f>
        <v>14101.283534626087</v>
      </c>
      <c r="N272" s="155">
        <f t="shared" si="130"/>
        <v>0</v>
      </c>
      <c r="O272" s="140" t="s">
        <v>1312</v>
      </c>
      <c r="P272" s="140"/>
      <c r="Q272" s="191">
        <v>0</v>
      </c>
      <c r="R272" s="191">
        <v>0</v>
      </c>
      <c r="S272" s="191">
        <v>0</v>
      </c>
      <c r="T272" s="192">
        <v>0</v>
      </c>
      <c r="U272" s="192">
        <v>0</v>
      </c>
      <c r="V272" s="209">
        <f t="shared" si="131"/>
        <v>0</v>
      </c>
      <c r="W272" s="89">
        <v>11</v>
      </c>
      <c r="X272" s="210">
        <f t="shared" si="129"/>
        <v>0</v>
      </c>
    </row>
    <row r="273" spans="1:24" ht="15.75" x14ac:dyDescent="0.25">
      <c r="A273" s="145" t="str">
        <f>A39</f>
        <v>POLYESTER YARN</v>
      </c>
      <c r="B273" s="146"/>
      <c r="C273" s="147"/>
      <c r="D273" s="148">
        <f>D39</f>
        <v>5402.33</v>
      </c>
      <c r="E273" s="149">
        <f>E39</f>
        <v>1.69</v>
      </c>
      <c r="F273" s="150">
        <f t="shared" si="132"/>
        <v>0</v>
      </c>
      <c r="G273" s="151">
        <f>G39</f>
        <v>0</v>
      </c>
      <c r="H273" s="152" t="str">
        <f>H39</f>
        <v>KAPS-FS-73118</v>
      </c>
      <c r="I273" s="153">
        <f>I39</f>
        <v>45296</v>
      </c>
      <c r="J273" s="154">
        <f>J39</f>
        <v>72060</v>
      </c>
      <c r="K273" s="155">
        <f>K39</f>
        <v>56307.923458516132</v>
      </c>
      <c r="L273" s="148">
        <f>F273*G273*P271/0.83</f>
        <v>0</v>
      </c>
      <c r="M273" s="156">
        <f>M39</f>
        <v>15752.076541483868</v>
      </c>
      <c r="N273" s="155">
        <f t="shared" si="130"/>
        <v>0</v>
      </c>
      <c r="O273" s="140" t="s">
        <v>1313</v>
      </c>
      <c r="P273" s="140"/>
      <c r="Q273" s="191">
        <v>0</v>
      </c>
      <c r="R273" s="191">
        <v>0</v>
      </c>
      <c r="S273" s="191">
        <v>0</v>
      </c>
      <c r="T273" s="192">
        <v>0</v>
      </c>
      <c r="U273" s="192">
        <v>0</v>
      </c>
      <c r="V273" s="209">
        <f t="shared" si="131"/>
        <v>0</v>
      </c>
      <c r="W273" s="89">
        <v>11</v>
      </c>
      <c r="X273" s="210">
        <f t="shared" si="129"/>
        <v>0</v>
      </c>
    </row>
    <row r="274" spans="1:24" ht="15.75" x14ac:dyDescent="0.25">
      <c r="A274" s="145"/>
      <c r="B274" s="146"/>
      <c r="C274" s="146"/>
      <c r="D274" s="180"/>
      <c r="E274" s="181"/>
      <c r="F274" s="182"/>
      <c r="G274" s="183"/>
      <c r="H274" s="184"/>
      <c r="I274" s="185"/>
      <c r="J274" s="186"/>
      <c r="K274" s="187"/>
      <c r="L274" s="180"/>
      <c r="M274" s="188"/>
      <c r="N274" s="189"/>
      <c r="O274" s="175" t="s">
        <v>1306</v>
      </c>
      <c r="P274" s="94"/>
      <c r="Q274" s="94">
        <f>Q264*Q272*P270/0.83</f>
        <v>0</v>
      </c>
      <c r="R274" s="94">
        <f>R264*R272*P270/0.83</f>
        <v>0</v>
      </c>
      <c r="S274" s="94">
        <f>S264*S272*P270/0.83</f>
        <v>0</v>
      </c>
      <c r="T274" s="94">
        <f>T264*T272*P270/0.83</f>
        <v>0</v>
      </c>
      <c r="U274" s="94">
        <f>U264*U272*P270/0.83</f>
        <v>0</v>
      </c>
      <c r="V274" s="209">
        <f t="shared" si="131"/>
        <v>0</v>
      </c>
      <c r="W274" s="89">
        <v>11</v>
      </c>
      <c r="X274" s="210">
        <f t="shared" si="129"/>
        <v>0</v>
      </c>
    </row>
    <row r="275" spans="1:24" s="94" customFormat="1" ht="15.75" x14ac:dyDescent="0.25">
      <c r="A275" s="229" t="str">
        <f>A41</f>
        <v>CONSUMPTION OF LOCAL PURCHASED  RAW MATERIAL</v>
      </c>
      <c r="B275" s="230"/>
      <c r="C275" s="230"/>
      <c r="D275" s="230">
        <f>D41</f>
        <v>0</v>
      </c>
      <c r="E275" s="230">
        <f>E41</f>
        <v>0</v>
      </c>
      <c r="F275" s="230">
        <f>E$261</f>
        <v>0</v>
      </c>
      <c r="G275" s="230">
        <f>G41</f>
        <v>0</v>
      </c>
      <c r="H275" s="230">
        <f>H41</f>
        <v>0</v>
      </c>
      <c r="I275" s="230">
        <f>I41</f>
        <v>0</v>
      </c>
      <c r="J275" s="230">
        <f>J41</f>
        <v>0</v>
      </c>
      <c r="K275" s="230" t="str">
        <f>K41</f>
        <v>-</v>
      </c>
      <c r="L275" s="230">
        <f t="shared" ref="L275:L278" si="135">F275*G275</f>
        <v>0</v>
      </c>
      <c r="M275" s="230">
        <f>M41</f>
        <v>0</v>
      </c>
      <c r="N275" s="231">
        <f t="shared" ref="N275:N278" si="136">L275*E275</f>
        <v>0</v>
      </c>
      <c r="O275" s="140" t="s">
        <v>1307</v>
      </c>
      <c r="P275" s="89"/>
      <c r="Q275" s="94">
        <f>Q264*Q273*P270/0.83</f>
        <v>0</v>
      </c>
      <c r="R275" s="94">
        <f>R264*R273*P270/0.83</f>
        <v>0</v>
      </c>
      <c r="S275" s="94">
        <f>S264*S273*P270/0.83</f>
        <v>0</v>
      </c>
      <c r="T275" s="94">
        <f>T264*T273*P270/0.83</f>
        <v>0</v>
      </c>
      <c r="U275" s="94">
        <f>U264*U273*P270/0.83</f>
        <v>0</v>
      </c>
      <c r="V275" s="209">
        <f t="shared" si="131"/>
        <v>0</v>
      </c>
      <c r="W275" s="89">
        <v>11</v>
      </c>
      <c r="X275" s="210">
        <f t="shared" si="129"/>
        <v>0</v>
      </c>
    </row>
    <row r="276" spans="1:24" ht="15.75" x14ac:dyDescent="0.25">
      <c r="A276" s="24" t="str">
        <f>A42</f>
        <v>Labels</v>
      </c>
      <c r="B276" s="27"/>
      <c r="C276" s="28"/>
      <c r="D276" s="2">
        <f>D42</f>
        <v>4821.1040000000003</v>
      </c>
      <c r="E276" s="5">
        <f>E42</f>
        <v>11.306593684210526</v>
      </c>
      <c r="F276" s="31">
        <f t="shared" ref="F276:F278" si="137">E$261</f>
        <v>0</v>
      </c>
      <c r="G276" s="29">
        <f>G42</f>
        <v>5.9999999999999995E-5</v>
      </c>
      <c r="H276" s="21" t="str">
        <f>H42</f>
        <v>KPPE-PF-224968-18-04-2024</v>
      </c>
      <c r="I276" s="23">
        <f>I42</f>
        <v>45400</v>
      </c>
      <c r="J276" s="22">
        <f>J42</f>
        <v>2366.46</v>
      </c>
      <c r="K276" s="54">
        <f>K42</f>
        <v>49.803780000000053</v>
      </c>
      <c r="L276" s="2">
        <f t="shared" si="135"/>
        <v>0</v>
      </c>
      <c r="M276" s="21">
        <f>M42</f>
        <v>2316.65022</v>
      </c>
      <c r="N276" s="30">
        <f t="shared" si="136"/>
        <v>0</v>
      </c>
      <c r="P276" t="s">
        <v>1311</v>
      </c>
      <c r="Q276">
        <f>G276*Q264</f>
        <v>0</v>
      </c>
      <c r="R276">
        <f>G276*R264</f>
        <v>0</v>
      </c>
      <c r="S276">
        <f>G276*S264</f>
        <v>0</v>
      </c>
      <c r="T276">
        <f>G276*T264</f>
        <v>0</v>
      </c>
      <c r="U276">
        <f>G276*U264</f>
        <v>0</v>
      </c>
      <c r="V276" s="209">
        <f t="shared" si="131"/>
        <v>0</v>
      </c>
      <c r="W276" s="89">
        <v>11</v>
      </c>
      <c r="X276" s="210">
        <f t="shared" si="129"/>
        <v>0</v>
      </c>
    </row>
    <row r="277" spans="1:24" ht="15.75" x14ac:dyDescent="0.25">
      <c r="A277" s="24" t="str">
        <f>A43</f>
        <v>Earth Colour</v>
      </c>
      <c r="B277" s="27"/>
      <c r="C277" s="28"/>
      <c r="D277" s="2">
        <f>D43</f>
        <v>3204.2</v>
      </c>
      <c r="E277" s="5">
        <f>E43</f>
        <v>1.3859649122807018</v>
      </c>
      <c r="F277" s="31"/>
      <c r="G277" s="29">
        <f>G43</f>
        <v>3.3299999999999996E-2</v>
      </c>
      <c r="H277" s="21" t="str">
        <f>H43</f>
        <v>HCSE-PF-1739-16-04-2024</v>
      </c>
      <c r="I277" s="23">
        <f>I43</f>
        <v>45398</v>
      </c>
      <c r="J277" s="22">
        <f>J43</f>
        <v>50</v>
      </c>
      <c r="K277" s="54">
        <f>K43</f>
        <v>208.29149999999998</v>
      </c>
      <c r="L277" s="2">
        <f t="shared" ref="L277" si="138">F277*G277</f>
        <v>0</v>
      </c>
      <c r="M277" s="21">
        <f>M43</f>
        <v>-158.29149999999998</v>
      </c>
      <c r="N277" s="30">
        <f t="shared" ref="N277" si="139">L277*E277</f>
        <v>0</v>
      </c>
      <c r="O277" s="175"/>
      <c r="P277" s="89"/>
      <c r="Q277">
        <f>G277*Q264</f>
        <v>0</v>
      </c>
      <c r="R277">
        <f>G277*R264</f>
        <v>0</v>
      </c>
      <c r="S277">
        <f>G277*S264</f>
        <v>0</v>
      </c>
      <c r="T277">
        <f>G277*T264</f>
        <v>0</v>
      </c>
      <c r="U277">
        <f>G277*U264</f>
        <v>0</v>
      </c>
      <c r="V277" s="209">
        <f t="shared" si="131"/>
        <v>0</v>
      </c>
      <c r="W277" s="89">
        <v>11</v>
      </c>
      <c r="X277" s="210">
        <f t="shared" si="129"/>
        <v>0</v>
      </c>
    </row>
    <row r="278" spans="1:24" ht="16.5" thickBot="1" x14ac:dyDescent="0.3">
      <c r="A278" s="134" t="str">
        <f>A44</f>
        <v>Sarabid MIP</v>
      </c>
      <c r="B278" s="27"/>
      <c r="C278" s="28"/>
      <c r="D278" s="2">
        <f>D44</f>
        <v>3824.9998999999998</v>
      </c>
      <c r="E278" s="5">
        <f>E44</f>
        <v>1.3859649122807018</v>
      </c>
      <c r="F278" s="31">
        <f t="shared" si="137"/>
        <v>0</v>
      </c>
      <c r="G278" s="29">
        <f>G44</f>
        <v>8.9999999999999993E-3</v>
      </c>
      <c r="H278" s="21" t="str">
        <f>H44</f>
        <v>06122023-A-023564</v>
      </c>
      <c r="I278" s="23">
        <f>I44</f>
        <v>45149</v>
      </c>
      <c r="J278" s="22">
        <f>J44</f>
        <v>1000</v>
      </c>
      <c r="K278" s="54">
        <f>K44</f>
        <v>477.02699999999965</v>
      </c>
      <c r="L278" s="2">
        <f t="shared" si="135"/>
        <v>0</v>
      </c>
      <c r="M278" s="21">
        <f>M44</f>
        <v>522.07300000000043</v>
      </c>
      <c r="N278" s="30">
        <f t="shared" si="136"/>
        <v>0</v>
      </c>
      <c r="O278" s="178"/>
      <c r="P278" s="89"/>
      <c r="Q278">
        <f>G278*Q264</f>
        <v>0</v>
      </c>
      <c r="R278">
        <f>G278*R264</f>
        <v>0</v>
      </c>
      <c r="S278">
        <f>G278*S264</f>
        <v>0</v>
      </c>
      <c r="T278">
        <f>G278*T264</f>
        <v>0</v>
      </c>
      <c r="U278">
        <f>G278*U264</f>
        <v>0</v>
      </c>
      <c r="V278" s="209">
        <f t="shared" si="131"/>
        <v>0</v>
      </c>
      <c r="W278" s="89">
        <v>11</v>
      </c>
      <c r="X278" s="210">
        <f t="shared" si="129"/>
        <v>0</v>
      </c>
    </row>
    <row r="279" spans="1:24" ht="23.25" thickBot="1" x14ac:dyDescent="0.35">
      <c r="A279" s="133">
        <v>12</v>
      </c>
      <c r="O279" s="140"/>
      <c r="V279"/>
      <c r="W279" s="89">
        <v>12</v>
      </c>
      <c r="X279" s="210">
        <f>$E$281</f>
        <v>0</v>
      </c>
    </row>
    <row r="280" spans="1:24" ht="19.5" thickBot="1" x14ac:dyDescent="0.3">
      <c r="A280" s="232" t="s">
        <v>19</v>
      </c>
      <c r="B280" s="233"/>
      <c r="C280" s="232" t="s">
        <v>20</v>
      </c>
      <c r="D280" s="233"/>
      <c r="E280" s="232" t="s">
        <v>77</v>
      </c>
      <c r="F280" s="233"/>
      <c r="G280" s="232" t="s">
        <v>64</v>
      </c>
      <c r="H280" s="233"/>
      <c r="I280" s="242" t="s">
        <v>171</v>
      </c>
      <c r="J280" s="243"/>
      <c r="K280" s="256" t="s">
        <v>169</v>
      </c>
      <c r="L280" s="257"/>
      <c r="M280" s="258" t="s">
        <v>170</v>
      </c>
      <c r="N280" s="259"/>
      <c r="O280" s="140"/>
      <c r="V280"/>
      <c r="W280" s="89">
        <v>12</v>
      </c>
      <c r="X280" s="210">
        <f t="shared" ref="X280:X298" si="140">$E$281</f>
        <v>0</v>
      </c>
    </row>
    <row r="281" spans="1:24" ht="18.600000000000001" customHeight="1" thickBot="1" x14ac:dyDescent="0.3">
      <c r="A281" s="240" t="s">
        <v>48</v>
      </c>
      <c r="B281" s="241"/>
      <c r="C281" s="254" t="s">
        <v>49</v>
      </c>
      <c r="D281" s="255"/>
      <c r="E281" s="238">
        <f>N11</f>
        <v>0</v>
      </c>
      <c r="F281" s="239"/>
      <c r="G281" s="240">
        <f>N12</f>
        <v>0</v>
      </c>
      <c r="H281" s="241"/>
      <c r="I281" s="240" t="e">
        <f>N13</f>
        <v>#DIV/0!</v>
      </c>
      <c r="J281" s="241"/>
      <c r="K281" s="247" t="s">
        <v>177</v>
      </c>
      <c r="L281" s="249"/>
      <c r="M281" s="264" t="s">
        <v>222</v>
      </c>
      <c r="N281" s="265"/>
      <c r="O281" s="140"/>
      <c r="V281"/>
      <c r="W281" s="89">
        <v>12</v>
      </c>
      <c r="X281" s="210">
        <f t="shared" si="140"/>
        <v>0</v>
      </c>
    </row>
    <row r="282" spans="1:24" ht="19.5" thickBot="1" x14ac:dyDescent="0.35">
      <c r="A282" s="9" t="s">
        <v>15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40"/>
      <c r="V282"/>
      <c r="W282" s="89">
        <v>12</v>
      </c>
      <c r="X282" s="210">
        <f t="shared" si="140"/>
        <v>0</v>
      </c>
    </row>
    <row r="283" spans="1:24" ht="30.75" thickBot="1" x14ac:dyDescent="0.3">
      <c r="A283" s="44" t="s">
        <v>8</v>
      </c>
      <c r="B283" s="45"/>
      <c r="C283" s="46"/>
      <c r="D283" s="8" t="s">
        <v>2</v>
      </c>
      <c r="E283" s="8" t="s">
        <v>7</v>
      </c>
      <c r="F283" s="8" t="s">
        <v>13</v>
      </c>
      <c r="G283" s="8" t="s">
        <v>14</v>
      </c>
      <c r="H283" s="8" t="s">
        <v>1</v>
      </c>
      <c r="I283" s="8" t="s">
        <v>0</v>
      </c>
      <c r="J283" s="8" t="s">
        <v>3</v>
      </c>
      <c r="K283" s="8" t="s">
        <v>9</v>
      </c>
      <c r="L283" s="18" t="s">
        <v>66</v>
      </c>
      <c r="M283" s="39" t="s">
        <v>4</v>
      </c>
      <c r="N283" s="8" t="s">
        <v>167</v>
      </c>
      <c r="O283" s="138" t="s">
        <v>256</v>
      </c>
      <c r="Q283" s="138" t="s">
        <v>1304</v>
      </c>
      <c r="R283" s="138" t="s">
        <v>1304</v>
      </c>
      <c r="S283" s="138" t="s">
        <v>1304</v>
      </c>
      <c r="T283" s="174" t="s">
        <v>1304</v>
      </c>
      <c r="U283" s="138" t="s">
        <v>1305</v>
      </c>
      <c r="V283" s="208" t="s">
        <v>1334</v>
      </c>
      <c r="W283" s="89">
        <v>12</v>
      </c>
      <c r="X283" s="210">
        <f t="shared" si="140"/>
        <v>0</v>
      </c>
    </row>
    <row r="284" spans="1:24" s="94" customFormat="1" ht="15.75" x14ac:dyDescent="0.25">
      <c r="A284" s="229" t="str">
        <f>A30</f>
        <v>CONSUMPTION OF IMPORTED RAW MATERIAL</v>
      </c>
      <c r="B284" s="230"/>
      <c r="C284" s="230"/>
      <c r="D284" s="230"/>
      <c r="E284" s="230"/>
      <c r="F284" s="230"/>
      <c r="G284" s="230"/>
      <c r="H284" s="230"/>
      <c r="I284" s="230"/>
      <c r="J284" s="230"/>
      <c r="K284" s="230"/>
      <c r="L284" s="230"/>
      <c r="M284" s="230"/>
      <c r="N284" s="231"/>
      <c r="O284" s="40"/>
      <c r="P284"/>
      <c r="Q284" s="176"/>
      <c r="R284" s="176"/>
      <c r="S284" s="176"/>
      <c r="T284" s="177"/>
      <c r="U284" s="177"/>
      <c r="V284" s="209">
        <f>Q284+R284+S284+T284+U284</f>
        <v>0</v>
      </c>
      <c r="W284" s="89">
        <v>12</v>
      </c>
      <c r="X284" s="210">
        <f t="shared" si="140"/>
        <v>0</v>
      </c>
    </row>
    <row r="285" spans="1:24" ht="15.75" x14ac:dyDescent="0.25">
      <c r="A285" s="24" t="str">
        <f>A31</f>
        <v>REACTIVE DYES</v>
      </c>
      <c r="B285" s="27"/>
      <c r="C285" s="28"/>
      <c r="D285" s="2">
        <f>D31</f>
        <v>3204.16</v>
      </c>
      <c r="E285" s="5">
        <f>E31</f>
        <v>12.95</v>
      </c>
      <c r="F285" s="31">
        <f>N8</f>
        <v>0</v>
      </c>
      <c r="G285" s="29">
        <f>G31</f>
        <v>2.3400000000000001E-2</v>
      </c>
      <c r="H285" s="21" t="str">
        <f>H31</f>
        <v>LPAF-FS-61597</v>
      </c>
      <c r="I285" s="23">
        <f>I31</f>
        <v>45454</v>
      </c>
      <c r="J285" s="22">
        <f>J31</f>
        <v>5000</v>
      </c>
      <c r="K285" s="54">
        <f>K31</f>
        <v>3317.675400000001</v>
      </c>
      <c r="L285" s="2">
        <f>F285*G285</f>
        <v>0</v>
      </c>
      <c r="M285" s="21">
        <f>M31</f>
        <v>1679.9845999999991</v>
      </c>
      <c r="N285" s="30">
        <f t="shared" ref="N285:N293" si="141">L285*E285</f>
        <v>0</v>
      </c>
      <c r="O285" s="139" t="s">
        <v>279</v>
      </c>
      <c r="P285">
        <v>0.1364890436</v>
      </c>
      <c r="Q285">
        <f>G285*Q284</f>
        <v>0</v>
      </c>
      <c r="R285">
        <f>G285*R284</f>
        <v>0</v>
      </c>
      <c r="S285">
        <f>G285*S284</f>
        <v>0</v>
      </c>
      <c r="T285">
        <f>G285*T284</f>
        <v>0</v>
      </c>
      <c r="U285">
        <f>G285*U284</f>
        <v>0</v>
      </c>
      <c r="V285" s="209">
        <f t="shared" ref="V285:V298" si="142">Q285+R285+S285+T285+U285</f>
        <v>0</v>
      </c>
      <c r="W285" s="89">
        <v>12</v>
      </c>
      <c r="X285" s="210">
        <f t="shared" si="140"/>
        <v>0</v>
      </c>
    </row>
    <row r="286" spans="1:24" ht="15.75" x14ac:dyDescent="0.25">
      <c r="A286" s="24" t="str">
        <f>A32</f>
        <v>DISPERSE DYES</v>
      </c>
      <c r="B286" s="27"/>
      <c r="C286" s="28"/>
      <c r="D286" s="2">
        <f>D32</f>
        <v>3204.1109999999999</v>
      </c>
      <c r="E286" s="5">
        <f>E32</f>
        <v>12.752800000000001</v>
      </c>
      <c r="F286" s="31">
        <f>N9</f>
        <v>0</v>
      </c>
      <c r="G286" s="29">
        <f>G32</f>
        <v>5.4000000000000003E-3</v>
      </c>
      <c r="H286" s="21" t="str">
        <f>H32</f>
        <v>LPAF-FS-61605</v>
      </c>
      <c r="I286" s="23">
        <f>I32</f>
        <v>45454</v>
      </c>
      <c r="J286" s="22">
        <f>J32</f>
        <v>4200</v>
      </c>
      <c r="K286" s="54">
        <f>K32</f>
        <v>2945.6135999999969</v>
      </c>
      <c r="L286" s="2">
        <f>F286*G286</f>
        <v>0</v>
      </c>
      <c r="M286" s="21">
        <f>M32</f>
        <v>1254.3864000000031</v>
      </c>
      <c r="N286" s="30">
        <f t="shared" si="141"/>
        <v>0</v>
      </c>
      <c r="O286" s="139" t="s">
        <v>270</v>
      </c>
      <c r="P286">
        <v>0.2274890436</v>
      </c>
      <c r="Q286">
        <f>G286*Q284</f>
        <v>0</v>
      </c>
      <c r="R286">
        <f>G286*R284</f>
        <v>0</v>
      </c>
      <c r="S286">
        <f>G286*S284</f>
        <v>0</v>
      </c>
      <c r="T286">
        <f>G286*T284</f>
        <v>0</v>
      </c>
      <c r="U286" s="89">
        <f>G286*U284</f>
        <v>0</v>
      </c>
      <c r="V286" s="209">
        <f t="shared" si="142"/>
        <v>0</v>
      </c>
      <c r="W286" s="89">
        <v>12</v>
      </c>
      <c r="X286" s="210">
        <f t="shared" si="140"/>
        <v>0</v>
      </c>
    </row>
    <row r="287" spans="1:24" ht="15.75" x14ac:dyDescent="0.25">
      <c r="A287" s="24" t="str">
        <f>A33</f>
        <v>NON WOVEN INTERLINING</v>
      </c>
      <c r="B287" s="27"/>
      <c r="C287" s="28"/>
      <c r="D287" s="2">
        <f>D33</f>
        <v>5603.92</v>
      </c>
      <c r="E287" s="5">
        <f>E33</f>
        <v>11.78</v>
      </c>
      <c r="F287" s="162">
        <f t="shared" ref="F287:F293" si="143">$E$281</f>
        <v>0</v>
      </c>
      <c r="G287" s="29">
        <v>1.932E-2</v>
      </c>
      <c r="H287" s="21" t="str">
        <f>H33</f>
        <v>KAPS-FS-148577</v>
      </c>
      <c r="I287" s="23">
        <f>I33</f>
        <v>45464</v>
      </c>
      <c r="J287" s="22">
        <f>J33</f>
        <v>10770</v>
      </c>
      <c r="K287" s="54">
        <f>K33</f>
        <v>10411.942285714289</v>
      </c>
      <c r="L287" s="2">
        <f>F287*G287/0.98</f>
        <v>0</v>
      </c>
      <c r="M287" s="21">
        <f>M33</f>
        <v>358.05771428571097</v>
      </c>
      <c r="N287" s="30">
        <f t="shared" si="141"/>
        <v>0</v>
      </c>
      <c r="O287" s="139" t="s">
        <v>280</v>
      </c>
      <c r="P287">
        <v>0.31848904360000002</v>
      </c>
      <c r="Q287">
        <f>G287*Q284</f>
        <v>0</v>
      </c>
      <c r="R287">
        <f>G287*R284</f>
        <v>0</v>
      </c>
      <c r="S287">
        <f>G287*S284</f>
        <v>0</v>
      </c>
      <c r="T287">
        <f>G287*T284</f>
        <v>0</v>
      </c>
      <c r="U287" s="89">
        <f>G287*U284</f>
        <v>0</v>
      </c>
      <c r="V287" s="209">
        <f t="shared" si="142"/>
        <v>0</v>
      </c>
      <c r="W287" s="89">
        <v>12</v>
      </c>
      <c r="X287" s="210">
        <f t="shared" si="140"/>
        <v>0</v>
      </c>
    </row>
    <row r="288" spans="1:24" ht="15.75" x14ac:dyDescent="0.25">
      <c r="A288" s="24" t="str">
        <f>A34</f>
        <v>FINISHING AGENT</v>
      </c>
      <c r="B288" s="27"/>
      <c r="C288" s="28"/>
      <c r="D288" s="2">
        <f>D34</f>
        <v>3809.9189999999999</v>
      </c>
      <c r="E288" s="5">
        <f>E34</f>
        <v>6.8550000000000004</v>
      </c>
      <c r="F288" s="162">
        <f t="shared" si="143"/>
        <v>0</v>
      </c>
      <c r="G288" s="29">
        <v>8.9999999999999993E-3</v>
      </c>
      <c r="H288" s="21" t="str">
        <f>H34</f>
        <v>KAPW-FS-186202</v>
      </c>
      <c r="I288" s="23">
        <f>I34</f>
        <v>45447</v>
      </c>
      <c r="J288" s="22">
        <f>J34</f>
        <v>3600</v>
      </c>
      <c r="K288" s="54">
        <f>K34</f>
        <v>1221.2549999999997</v>
      </c>
      <c r="L288" s="2">
        <f>F288*G288</f>
        <v>0</v>
      </c>
      <c r="M288" s="21">
        <f>M34</f>
        <v>2377.8450000000003</v>
      </c>
      <c r="N288" s="30">
        <f t="shared" si="141"/>
        <v>0</v>
      </c>
      <c r="O288" s="139" t="s">
        <v>281</v>
      </c>
      <c r="P288">
        <v>0.40948904359999999</v>
      </c>
      <c r="Q288">
        <f>G288*Q284</f>
        <v>0</v>
      </c>
      <c r="R288">
        <f>G288*R284</f>
        <v>0</v>
      </c>
      <c r="S288">
        <f>G288*S284</f>
        <v>0</v>
      </c>
      <c r="T288">
        <f>G288*T284</f>
        <v>0</v>
      </c>
      <c r="U288" s="89">
        <f>G288*U284</f>
        <v>0</v>
      </c>
      <c r="V288" s="209">
        <f t="shared" si="142"/>
        <v>0</v>
      </c>
      <c r="W288" s="89">
        <v>12</v>
      </c>
      <c r="X288" s="210">
        <f t="shared" si="140"/>
        <v>0</v>
      </c>
    </row>
    <row r="289" spans="1:24" ht="15.75" x14ac:dyDescent="0.25">
      <c r="A289" s="145" t="str">
        <f>A35</f>
        <v>80% BCI COTTON 20% RECYCLE POLYESTER KNITTED FABRIC</v>
      </c>
      <c r="B289" s="146"/>
      <c r="C289" s="147"/>
      <c r="D289" s="148">
        <f>D35</f>
        <v>6006.9089999999997</v>
      </c>
      <c r="E289" s="149">
        <f>E35</f>
        <v>37.943899999999999</v>
      </c>
      <c r="F289" s="162">
        <f t="shared" si="143"/>
        <v>0</v>
      </c>
      <c r="G289" s="151">
        <f>G35</f>
        <v>0</v>
      </c>
      <c r="H289" s="152" t="str">
        <f>H35</f>
        <v>KAPS-FS-99599</v>
      </c>
      <c r="I289" s="153">
        <f>I35</f>
        <v>45355</v>
      </c>
      <c r="J289" s="154">
        <f>J35</f>
        <v>21709.3</v>
      </c>
      <c r="K289" s="155">
        <f>K35</f>
        <v>119.09720517882354</v>
      </c>
      <c r="L289" s="148">
        <f>F289*G289*P286/0.85</f>
        <v>0</v>
      </c>
      <c r="M289" s="156">
        <f>M35</f>
        <v>21590.202794821176</v>
      </c>
      <c r="N289" s="155">
        <f t="shared" si="141"/>
        <v>0</v>
      </c>
      <c r="O289" s="139" t="s">
        <v>282</v>
      </c>
      <c r="P289">
        <v>0.50048904360000002</v>
      </c>
      <c r="Q289">
        <f>G289*Q284*P290/0.85</f>
        <v>0</v>
      </c>
      <c r="R289">
        <f>G289*R284*P290/0.85</f>
        <v>0</v>
      </c>
      <c r="S289">
        <f>G289*S284*P290/0.85</f>
        <v>0</v>
      </c>
      <c r="T289">
        <f>G289*T284*P290/0.85</f>
        <v>0</v>
      </c>
      <c r="U289">
        <f>G289*U284*P290/0.85</f>
        <v>0</v>
      </c>
      <c r="V289" s="209">
        <f t="shared" si="142"/>
        <v>0</v>
      </c>
      <c r="W289" s="89">
        <v>12</v>
      </c>
      <c r="X289" s="210">
        <f t="shared" si="140"/>
        <v>0</v>
      </c>
    </row>
    <row r="290" spans="1:24" ht="15.75" x14ac:dyDescent="0.25">
      <c r="A290" s="145" t="str">
        <f>A36</f>
        <v xml:space="preserve">70% RECYCLED POLYESTER 30% COTTON </v>
      </c>
      <c r="B290" s="146"/>
      <c r="C290" s="147"/>
      <c r="D290" s="148">
        <f>D36</f>
        <v>6006.9089999999997</v>
      </c>
      <c r="E290" s="149">
        <f>E36</f>
        <v>15.461499999999999</v>
      </c>
      <c r="F290" s="162">
        <f t="shared" si="143"/>
        <v>0</v>
      </c>
      <c r="G290" s="151">
        <f>G36</f>
        <v>0</v>
      </c>
      <c r="H290" s="152" t="str">
        <f>H36</f>
        <v>LPAF-FS-14699</v>
      </c>
      <c r="I290" s="153">
        <f>I36</f>
        <v>45195</v>
      </c>
      <c r="J290" s="155">
        <f>J36</f>
        <v>2075.61</v>
      </c>
      <c r="K290" s="155">
        <f>K36</f>
        <v>0</v>
      </c>
      <c r="L290" s="148">
        <f>F290*G290*P287/0.85</f>
        <v>0</v>
      </c>
      <c r="M290" s="156">
        <f>M36</f>
        <v>2075.61</v>
      </c>
      <c r="N290" s="155">
        <f t="shared" si="141"/>
        <v>0</v>
      </c>
      <c r="O290" s="139" t="s">
        <v>276</v>
      </c>
      <c r="P290">
        <v>0.63698904360000008</v>
      </c>
      <c r="Q290">
        <f>G290*Q284*P291/0.85</f>
        <v>0</v>
      </c>
      <c r="R290">
        <f>G290*R284*P291/0.85</f>
        <v>0</v>
      </c>
      <c r="S290">
        <f>G290*S284*P291/0.85</f>
        <v>0</v>
      </c>
      <c r="T290">
        <f>G290*T284*P291/0.85</f>
        <v>0</v>
      </c>
      <c r="U290">
        <f>G290*U284*P291/0.85</f>
        <v>0</v>
      </c>
      <c r="V290" s="209">
        <f t="shared" si="142"/>
        <v>0</v>
      </c>
      <c r="W290" s="89">
        <v>12</v>
      </c>
      <c r="X290" s="210">
        <f t="shared" si="140"/>
        <v>0</v>
      </c>
    </row>
    <row r="291" spans="1:24" ht="15.75" x14ac:dyDescent="0.25">
      <c r="A291" s="145" t="str">
        <f>A37</f>
        <v>100% REC POLYESTER FABRIC</v>
      </c>
      <c r="B291" s="146"/>
      <c r="C291" s="147"/>
      <c r="D291" s="148">
        <f>D37</f>
        <v>6005.37</v>
      </c>
      <c r="E291" s="149">
        <f>E37</f>
        <v>6.85</v>
      </c>
      <c r="F291" s="162">
        <f t="shared" si="143"/>
        <v>0</v>
      </c>
      <c r="G291" s="151">
        <f>G37</f>
        <v>0</v>
      </c>
      <c r="H291" s="152" t="str">
        <f>H37</f>
        <v>KAPW-FS-59914</v>
      </c>
      <c r="I291" s="153">
        <f>I37</f>
        <v>45224</v>
      </c>
      <c r="J291" s="157">
        <f>J37</f>
        <v>9255.7000000000007</v>
      </c>
      <c r="K291" s="155">
        <f>K37</f>
        <v>448.55877277976469</v>
      </c>
      <c r="L291" s="148">
        <f>F291*G291*P288/0.85</f>
        <v>0</v>
      </c>
      <c r="M291" s="156">
        <f>M37</f>
        <v>8807.141227220236</v>
      </c>
      <c r="N291" s="155">
        <f t="shared" ref="N291" si="144">L291*E291</f>
        <v>0</v>
      </c>
      <c r="O291" s="139" t="s">
        <v>287</v>
      </c>
      <c r="P291">
        <v>0.72798904360000005</v>
      </c>
      <c r="Q291">
        <f>G291*Q284*P291/0.85</f>
        <v>0</v>
      </c>
      <c r="R291">
        <f>G291*R284*P290/0.85</f>
        <v>0</v>
      </c>
      <c r="S291">
        <f>G291*S284*P290/0.85</f>
        <v>0</v>
      </c>
      <c r="T291">
        <f>G291*T284*P290/0.85</f>
        <v>0</v>
      </c>
      <c r="U291">
        <f>G291*U284*P290/0.85</f>
        <v>0</v>
      </c>
      <c r="V291" s="209">
        <f t="shared" si="142"/>
        <v>0</v>
      </c>
      <c r="W291" s="89">
        <v>12</v>
      </c>
      <c r="X291" s="210">
        <f t="shared" si="140"/>
        <v>0</v>
      </c>
    </row>
    <row r="292" spans="1:24" ht="15.75" x14ac:dyDescent="0.25">
      <c r="A292" s="145" t="str">
        <f>A38</f>
        <v>100% COTTON YARN</v>
      </c>
      <c r="B292" s="170"/>
      <c r="C292" s="147"/>
      <c r="D292" s="148">
        <f>D38</f>
        <v>5205.24</v>
      </c>
      <c r="E292" s="149">
        <f>E38</f>
        <v>3.1</v>
      </c>
      <c r="F292" s="162">
        <f t="shared" si="143"/>
        <v>0</v>
      </c>
      <c r="G292" s="151">
        <v>0</v>
      </c>
      <c r="H292" s="152" t="str">
        <f>H38</f>
        <v>KAPS-FS-97672</v>
      </c>
      <c r="I292" s="153">
        <f>I38</f>
        <v>45349</v>
      </c>
      <c r="J292" s="154">
        <f>J38</f>
        <v>22290</v>
      </c>
      <c r="K292" s="155">
        <f>K38</f>
        <v>8167.8864601209007</v>
      </c>
      <c r="L292" s="148">
        <f>F292*G292*P289/0.83</f>
        <v>0</v>
      </c>
      <c r="M292" s="156">
        <f>M38</f>
        <v>14101.283534626087</v>
      </c>
      <c r="N292" s="155">
        <f t="shared" si="141"/>
        <v>0</v>
      </c>
      <c r="O292" s="140" t="s">
        <v>1312</v>
      </c>
      <c r="P292" s="140"/>
      <c r="Q292" s="191">
        <v>0.8</v>
      </c>
      <c r="R292" s="191">
        <v>0.62</v>
      </c>
      <c r="S292" s="191">
        <v>0</v>
      </c>
      <c r="T292" s="192">
        <v>0</v>
      </c>
      <c r="U292" s="192">
        <v>0</v>
      </c>
      <c r="V292" s="209">
        <f t="shared" si="142"/>
        <v>1.42</v>
      </c>
      <c r="W292" s="89">
        <v>12</v>
      </c>
      <c r="X292" s="210">
        <f t="shared" si="140"/>
        <v>0</v>
      </c>
    </row>
    <row r="293" spans="1:24" ht="15.75" x14ac:dyDescent="0.25">
      <c r="A293" s="145" t="str">
        <f>A39</f>
        <v>POLYESTER YARN</v>
      </c>
      <c r="B293" s="170"/>
      <c r="C293" s="147"/>
      <c r="D293" s="148">
        <f>D39</f>
        <v>5402.33</v>
      </c>
      <c r="E293" s="149">
        <f>E39</f>
        <v>1.69</v>
      </c>
      <c r="F293" s="162">
        <f t="shared" si="143"/>
        <v>0</v>
      </c>
      <c r="G293" s="151">
        <v>0</v>
      </c>
      <c r="H293" s="152" t="str">
        <f>H39</f>
        <v>KAPS-FS-73118</v>
      </c>
      <c r="I293" s="153">
        <f>I39</f>
        <v>45296</v>
      </c>
      <c r="J293" s="154">
        <f>J39</f>
        <v>72060</v>
      </c>
      <c r="K293" s="155">
        <f>K39</f>
        <v>56307.923458516132</v>
      </c>
      <c r="L293" s="148">
        <f>F293*G293*P289/0.83</f>
        <v>0</v>
      </c>
      <c r="M293" s="156">
        <f>M39</f>
        <v>15752.076541483868</v>
      </c>
      <c r="N293" s="155">
        <f t="shared" si="141"/>
        <v>0</v>
      </c>
      <c r="O293" s="140" t="s">
        <v>1313</v>
      </c>
      <c r="P293" s="140"/>
      <c r="Q293" s="191">
        <v>0.2</v>
      </c>
      <c r="R293" s="191">
        <v>0.38</v>
      </c>
      <c r="S293" s="191">
        <v>0</v>
      </c>
      <c r="T293" s="192">
        <v>0</v>
      </c>
      <c r="U293" s="192">
        <v>0</v>
      </c>
      <c r="V293" s="209">
        <f t="shared" si="142"/>
        <v>0.58000000000000007</v>
      </c>
      <c r="W293" s="89">
        <v>12</v>
      </c>
      <c r="X293" s="210">
        <f t="shared" si="140"/>
        <v>0</v>
      </c>
    </row>
    <row r="294" spans="1:24" ht="15.75" x14ac:dyDescent="0.25">
      <c r="A294" s="145"/>
      <c r="B294" s="170"/>
      <c r="C294" s="146"/>
      <c r="D294" s="180"/>
      <c r="E294" s="181"/>
      <c r="F294" s="195"/>
      <c r="G294" s="183"/>
      <c r="H294" s="184"/>
      <c r="I294" s="185"/>
      <c r="J294" s="186"/>
      <c r="K294" s="187"/>
      <c r="L294" s="180"/>
      <c r="M294" s="188"/>
      <c r="N294" s="189"/>
      <c r="O294" s="175" t="s">
        <v>1306</v>
      </c>
      <c r="P294" s="94"/>
      <c r="Q294" s="94">
        <f>Q284*Q292*P288/0.83</f>
        <v>0</v>
      </c>
      <c r="R294" s="94">
        <f>R284*R292*P288/0.83</f>
        <v>0</v>
      </c>
      <c r="S294" s="94">
        <f>S284*S292*P290/0.83</f>
        <v>0</v>
      </c>
      <c r="T294" s="94">
        <f>T284*T292*P290/0.83</f>
        <v>0</v>
      </c>
      <c r="U294" s="94">
        <f>U284*U292*P290/0.83</f>
        <v>0</v>
      </c>
      <c r="V294" s="209">
        <f t="shared" si="142"/>
        <v>0</v>
      </c>
      <c r="W294" s="89">
        <v>12</v>
      </c>
      <c r="X294" s="210">
        <f t="shared" si="140"/>
        <v>0</v>
      </c>
    </row>
    <row r="295" spans="1:24" s="94" customFormat="1" ht="15.75" x14ac:dyDescent="0.25">
      <c r="A295" s="229" t="str">
        <f>A41</f>
        <v>CONSUMPTION OF LOCAL PURCHASED  RAW MATERIAL</v>
      </c>
      <c r="B295" s="230"/>
      <c r="C295" s="230"/>
      <c r="D295" s="230">
        <f>D41</f>
        <v>0</v>
      </c>
      <c r="E295" s="230">
        <f>E41</f>
        <v>0</v>
      </c>
      <c r="F295" s="230">
        <f>E$281</f>
        <v>0</v>
      </c>
      <c r="G295" s="230">
        <f>G41</f>
        <v>0</v>
      </c>
      <c r="H295" s="230">
        <f>H41</f>
        <v>0</v>
      </c>
      <c r="I295" s="230">
        <f>I41</f>
        <v>0</v>
      </c>
      <c r="J295" s="230">
        <f>J41</f>
        <v>0</v>
      </c>
      <c r="K295" s="230" t="str">
        <f>K41</f>
        <v>-</v>
      </c>
      <c r="L295" s="230">
        <f t="shared" ref="L295:L298" si="145">F295*G295</f>
        <v>0</v>
      </c>
      <c r="M295" s="230">
        <f>M41</f>
        <v>0</v>
      </c>
      <c r="N295" s="231">
        <f t="shared" ref="N295:N298" si="146">L295*E295</f>
        <v>0</v>
      </c>
      <c r="O295" s="140" t="s">
        <v>1307</v>
      </c>
      <c r="P295" s="89"/>
      <c r="Q295" s="94">
        <f>Q284*Q293*P288/0.83</f>
        <v>0</v>
      </c>
      <c r="R295" s="94">
        <f>R284*R293*P288/0.83</f>
        <v>0</v>
      </c>
      <c r="S295" s="94">
        <f>S284*S293*P290/0.83</f>
        <v>0</v>
      </c>
      <c r="T295" s="94">
        <f>T284*T293*P290/0.83</f>
        <v>0</v>
      </c>
      <c r="U295" s="94">
        <f>U284*U293*P290/0.83</f>
        <v>0</v>
      </c>
      <c r="V295" s="209">
        <f t="shared" si="142"/>
        <v>0</v>
      </c>
      <c r="W295" s="89">
        <v>12</v>
      </c>
      <c r="X295" s="210">
        <f t="shared" si="140"/>
        <v>0</v>
      </c>
    </row>
    <row r="296" spans="1:24" ht="15.75" x14ac:dyDescent="0.25">
      <c r="A296" s="24" t="str">
        <f>A42</f>
        <v>Labels</v>
      </c>
      <c r="B296" s="27"/>
      <c r="C296" s="28"/>
      <c r="D296" s="2">
        <f>D42</f>
        <v>4821.1040000000003</v>
      </c>
      <c r="E296" s="5">
        <f>E42</f>
        <v>11.306593684210526</v>
      </c>
      <c r="F296" s="162">
        <f t="shared" ref="F296:F298" si="147">$E$281</f>
        <v>0</v>
      </c>
      <c r="G296" s="29">
        <f>G42</f>
        <v>5.9999999999999995E-5</v>
      </c>
      <c r="H296" s="21" t="str">
        <f>H42</f>
        <v>KPPE-PF-224968-18-04-2024</v>
      </c>
      <c r="I296" s="23">
        <f>I42</f>
        <v>45400</v>
      </c>
      <c r="J296" s="22">
        <f>J42</f>
        <v>2366.46</v>
      </c>
      <c r="K296" s="54">
        <f>K42</f>
        <v>49.803780000000053</v>
      </c>
      <c r="L296" s="2">
        <f t="shared" si="145"/>
        <v>0</v>
      </c>
      <c r="M296" s="21">
        <f>M42</f>
        <v>2316.65022</v>
      </c>
      <c r="N296" s="30">
        <f t="shared" si="146"/>
        <v>0</v>
      </c>
      <c r="Q296">
        <f>G296*Q284</f>
        <v>0</v>
      </c>
      <c r="R296">
        <f>G296*R284</f>
        <v>0</v>
      </c>
      <c r="S296">
        <f>G296*S284</f>
        <v>0</v>
      </c>
      <c r="T296">
        <f>G296*T284</f>
        <v>0</v>
      </c>
      <c r="U296">
        <f>G296*U284</f>
        <v>0</v>
      </c>
      <c r="V296" s="209">
        <f t="shared" si="142"/>
        <v>0</v>
      </c>
      <c r="W296" s="89">
        <v>12</v>
      </c>
      <c r="X296" s="210">
        <f t="shared" si="140"/>
        <v>0</v>
      </c>
    </row>
    <row r="297" spans="1:24" ht="15.75" x14ac:dyDescent="0.25">
      <c r="A297" s="24" t="str">
        <f>A43</f>
        <v>Earth Colour</v>
      </c>
      <c r="B297" s="27"/>
      <c r="C297" s="28"/>
      <c r="D297" s="2">
        <f>D43</f>
        <v>3204.2</v>
      </c>
      <c r="E297" s="5">
        <f>E43</f>
        <v>1.3859649122807018</v>
      </c>
      <c r="F297" s="162"/>
      <c r="G297" s="29">
        <f>G43</f>
        <v>3.3299999999999996E-2</v>
      </c>
      <c r="H297" s="21" t="str">
        <f>H43</f>
        <v>HCSE-PF-1739-16-04-2024</v>
      </c>
      <c r="I297" s="23">
        <f>I43</f>
        <v>45398</v>
      </c>
      <c r="J297" s="22">
        <f>J43</f>
        <v>50</v>
      </c>
      <c r="K297" s="54">
        <f>K43</f>
        <v>208.29149999999998</v>
      </c>
      <c r="L297" s="2">
        <f t="shared" ref="L297" si="148">F297*G297</f>
        <v>0</v>
      </c>
      <c r="M297" s="21">
        <f>M43</f>
        <v>-158.29149999999998</v>
      </c>
      <c r="N297" s="30">
        <f t="shared" ref="N297" si="149">L297*E297</f>
        <v>0</v>
      </c>
      <c r="O297" s="175"/>
      <c r="P297" s="89"/>
      <c r="Q297">
        <f>G297*Q284</f>
        <v>0</v>
      </c>
      <c r="R297">
        <f>G297*R284</f>
        <v>0</v>
      </c>
      <c r="S297">
        <f>G297*S284</f>
        <v>0</v>
      </c>
      <c r="T297">
        <f>G297*T284</f>
        <v>0</v>
      </c>
      <c r="U297">
        <f>G297*U284</f>
        <v>0</v>
      </c>
      <c r="V297" s="209">
        <f t="shared" si="142"/>
        <v>0</v>
      </c>
      <c r="W297" s="89">
        <v>12</v>
      </c>
      <c r="X297" s="210">
        <f t="shared" si="140"/>
        <v>0</v>
      </c>
    </row>
    <row r="298" spans="1:24" ht="16.5" thickBot="1" x14ac:dyDescent="0.3">
      <c r="A298" s="134" t="str">
        <f>A44</f>
        <v>Sarabid MIP</v>
      </c>
      <c r="B298" s="27"/>
      <c r="C298" s="28"/>
      <c r="D298" s="2">
        <f>D44</f>
        <v>3824.9998999999998</v>
      </c>
      <c r="E298" s="5">
        <f>E44</f>
        <v>1.3859649122807018</v>
      </c>
      <c r="F298" s="162">
        <f t="shared" si="147"/>
        <v>0</v>
      </c>
      <c r="G298" s="29">
        <f>G44</f>
        <v>8.9999999999999993E-3</v>
      </c>
      <c r="H298" s="21" t="str">
        <f>H44</f>
        <v>06122023-A-023564</v>
      </c>
      <c r="I298" s="23">
        <f>I44</f>
        <v>45149</v>
      </c>
      <c r="J298" s="22">
        <f>J44</f>
        <v>1000</v>
      </c>
      <c r="K298" s="54">
        <f>K44</f>
        <v>477.02699999999965</v>
      </c>
      <c r="L298" s="2">
        <f t="shared" si="145"/>
        <v>0</v>
      </c>
      <c r="M298" s="21">
        <f>M44</f>
        <v>522.07300000000043</v>
      </c>
      <c r="N298" s="30">
        <f t="shared" si="146"/>
        <v>0</v>
      </c>
      <c r="O298" s="178"/>
      <c r="P298" s="89"/>
      <c r="Q298">
        <f>G298*Q284</f>
        <v>0</v>
      </c>
      <c r="R298">
        <f>G298*R284</f>
        <v>0</v>
      </c>
      <c r="S298">
        <f>G298*S284</f>
        <v>0</v>
      </c>
      <c r="T298">
        <f>G298*T284</f>
        <v>0</v>
      </c>
      <c r="U298">
        <f>G298*U284</f>
        <v>0</v>
      </c>
      <c r="V298" s="209">
        <f t="shared" si="142"/>
        <v>0</v>
      </c>
      <c r="W298" s="89">
        <v>12</v>
      </c>
      <c r="X298" s="210">
        <f t="shared" si="140"/>
        <v>0</v>
      </c>
    </row>
    <row r="299" spans="1:24" ht="23.25" thickBot="1" x14ac:dyDescent="0.35">
      <c r="A299" s="133">
        <v>13</v>
      </c>
      <c r="O299" s="140"/>
      <c r="V299"/>
      <c r="W299" s="89">
        <v>13</v>
      </c>
      <c r="X299" s="210">
        <f>$E$301</f>
        <v>0</v>
      </c>
    </row>
    <row r="300" spans="1:24" ht="19.5" thickBot="1" x14ac:dyDescent="0.3">
      <c r="A300" s="232" t="s">
        <v>19</v>
      </c>
      <c r="B300" s="233"/>
      <c r="C300" s="232" t="s">
        <v>20</v>
      </c>
      <c r="D300" s="233"/>
      <c r="E300" s="232" t="s">
        <v>77</v>
      </c>
      <c r="F300" s="233"/>
      <c r="G300" s="232" t="s">
        <v>64</v>
      </c>
      <c r="H300" s="233"/>
      <c r="I300" s="242" t="s">
        <v>171</v>
      </c>
      <c r="J300" s="243"/>
      <c r="K300" s="256" t="s">
        <v>169</v>
      </c>
      <c r="L300" s="257"/>
      <c r="M300" s="258" t="s">
        <v>170</v>
      </c>
      <c r="N300" s="259"/>
      <c r="O300" s="140"/>
      <c r="V300"/>
      <c r="W300" s="89">
        <v>13</v>
      </c>
      <c r="X300" s="210">
        <f t="shared" ref="X300:X318" si="150">$E$301</f>
        <v>0</v>
      </c>
    </row>
    <row r="301" spans="1:24" ht="18.600000000000001" customHeight="1" thickBot="1" x14ac:dyDescent="0.3">
      <c r="A301" s="240" t="s">
        <v>50</v>
      </c>
      <c r="B301" s="241"/>
      <c r="C301" s="254" t="s">
        <v>32</v>
      </c>
      <c r="D301" s="255"/>
      <c r="E301" s="238">
        <f>O11</f>
        <v>0</v>
      </c>
      <c r="F301" s="239"/>
      <c r="G301" s="240">
        <f>O12</f>
        <v>0</v>
      </c>
      <c r="H301" s="241"/>
      <c r="I301" s="240" t="e">
        <f>O13</f>
        <v>#DIV/0!</v>
      </c>
      <c r="J301" s="241"/>
      <c r="K301" s="247" t="s">
        <v>176</v>
      </c>
      <c r="L301" s="249"/>
      <c r="M301" s="264" t="s">
        <v>223</v>
      </c>
      <c r="N301" s="265"/>
      <c r="O301" s="140"/>
      <c r="V301"/>
      <c r="W301" s="89">
        <v>13</v>
      </c>
      <c r="X301" s="210">
        <f t="shared" si="150"/>
        <v>0</v>
      </c>
    </row>
    <row r="302" spans="1:24" ht="19.5" thickBot="1" x14ac:dyDescent="0.35">
      <c r="A302" s="9" t="s">
        <v>15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40"/>
      <c r="V302"/>
      <c r="W302" s="89">
        <v>13</v>
      </c>
      <c r="X302" s="210">
        <f t="shared" si="150"/>
        <v>0</v>
      </c>
    </row>
    <row r="303" spans="1:24" ht="30.75" thickBot="1" x14ac:dyDescent="0.3">
      <c r="A303" s="44" t="s">
        <v>8</v>
      </c>
      <c r="B303" s="45"/>
      <c r="C303" s="46"/>
      <c r="D303" s="8" t="s">
        <v>2</v>
      </c>
      <c r="E303" s="8" t="s">
        <v>7</v>
      </c>
      <c r="F303" s="8" t="s">
        <v>13</v>
      </c>
      <c r="G303" s="8" t="s">
        <v>14</v>
      </c>
      <c r="H303" s="8" t="s">
        <v>1</v>
      </c>
      <c r="I303" s="8" t="s">
        <v>0</v>
      </c>
      <c r="J303" s="8" t="s">
        <v>3</v>
      </c>
      <c r="K303" s="8" t="s">
        <v>9</v>
      </c>
      <c r="L303" s="18" t="s">
        <v>66</v>
      </c>
      <c r="M303" s="39" t="s">
        <v>4</v>
      </c>
      <c r="N303" s="8" t="s">
        <v>167</v>
      </c>
      <c r="O303" s="138" t="s">
        <v>256</v>
      </c>
      <c r="Q303" s="138" t="s">
        <v>1304</v>
      </c>
      <c r="R303" s="138" t="s">
        <v>1304</v>
      </c>
      <c r="S303" s="138" t="s">
        <v>1304</v>
      </c>
      <c r="T303" s="174" t="s">
        <v>1304</v>
      </c>
      <c r="U303" s="138" t="s">
        <v>1305</v>
      </c>
      <c r="V303" s="208" t="s">
        <v>1334</v>
      </c>
      <c r="W303" s="89">
        <v>13</v>
      </c>
      <c r="X303" s="210">
        <f t="shared" si="150"/>
        <v>0</v>
      </c>
    </row>
    <row r="304" spans="1:24" s="94" customFormat="1" ht="15.75" x14ac:dyDescent="0.25">
      <c r="A304" s="229" t="str">
        <f>A30</f>
        <v>CONSUMPTION OF IMPORTED RAW MATERIAL</v>
      </c>
      <c r="B304" s="230"/>
      <c r="C304" s="230"/>
      <c r="D304" s="230"/>
      <c r="E304" s="230"/>
      <c r="F304" s="230"/>
      <c r="G304" s="230"/>
      <c r="H304" s="230"/>
      <c r="I304" s="230"/>
      <c r="J304" s="230"/>
      <c r="K304" s="230"/>
      <c r="L304" s="230"/>
      <c r="M304" s="230"/>
      <c r="N304" s="231"/>
      <c r="O304" s="40"/>
      <c r="P304"/>
      <c r="Q304" s="176"/>
      <c r="R304" s="176"/>
      <c r="S304" s="176"/>
      <c r="T304" s="177"/>
      <c r="U304" s="177"/>
      <c r="V304" s="209">
        <f>Q304+R304+S304+T304+U304</f>
        <v>0</v>
      </c>
      <c r="W304" s="89">
        <v>13</v>
      </c>
      <c r="X304" s="210">
        <f t="shared" si="150"/>
        <v>0</v>
      </c>
    </row>
    <row r="305" spans="1:24" ht="15.75" x14ac:dyDescent="0.25">
      <c r="A305" s="24" t="str">
        <f>A31</f>
        <v>REACTIVE DYES</v>
      </c>
      <c r="B305" s="27"/>
      <c r="C305" s="28"/>
      <c r="D305" s="2">
        <f>D31</f>
        <v>3204.16</v>
      </c>
      <c r="E305" s="5">
        <f>E31</f>
        <v>12.95</v>
      </c>
      <c r="F305" s="31">
        <f>O8</f>
        <v>0</v>
      </c>
      <c r="G305" s="29">
        <f>G31</f>
        <v>2.3400000000000001E-2</v>
      </c>
      <c r="H305" s="21" t="str">
        <f>H31</f>
        <v>LPAF-FS-61597</v>
      </c>
      <c r="I305" s="23">
        <f>I31</f>
        <v>45454</v>
      </c>
      <c r="J305" s="22">
        <f>J31</f>
        <v>5000</v>
      </c>
      <c r="K305" s="54">
        <f>K31</f>
        <v>3317.675400000001</v>
      </c>
      <c r="L305" s="2">
        <f>F305*G305</f>
        <v>0</v>
      </c>
      <c r="M305" s="21">
        <f>M31</f>
        <v>1679.9845999999991</v>
      </c>
      <c r="N305" s="30">
        <f t="shared" ref="N305:N313" si="151">L305*E305</f>
        <v>0</v>
      </c>
      <c r="O305" s="139" t="s">
        <v>271</v>
      </c>
      <c r="P305">
        <v>0.18198904360000001</v>
      </c>
      <c r="Q305">
        <f>G305*Q304</f>
        <v>0</v>
      </c>
      <c r="R305">
        <f>G305*R304</f>
        <v>0</v>
      </c>
      <c r="S305">
        <f>G305*S304</f>
        <v>0</v>
      </c>
      <c r="T305">
        <f>G305*T304</f>
        <v>0</v>
      </c>
      <c r="U305">
        <f>G305*U304</f>
        <v>0</v>
      </c>
      <c r="V305" s="209">
        <f t="shared" ref="V305:V318" si="152">Q305+R305+S305+T305+U305</f>
        <v>0</v>
      </c>
      <c r="W305" s="89">
        <v>13</v>
      </c>
      <c r="X305" s="210">
        <f t="shared" si="150"/>
        <v>0</v>
      </c>
    </row>
    <row r="306" spans="1:24" ht="15.75" x14ac:dyDescent="0.25">
      <c r="A306" s="24" t="str">
        <f>A32</f>
        <v>DISPERSE DYES</v>
      </c>
      <c r="B306" s="27"/>
      <c r="C306" s="28"/>
      <c r="D306" s="2">
        <f>D32</f>
        <v>3204.1109999999999</v>
      </c>
      <c r="E306" s="5">
        <f>E32</f>
        <v>12.752800000000001</v>
      </c>
      <c r="F306" s="31">
        <f>O9</f>
        <v>0</v>
      </c>
      <c r="G306" s="29">
        <f>G32</f>
        <v>5.4000000000000003E-3</v>
      </c>
      <c r="H306" s="21" t="str">
        <f>H32</f>
        <v>LPAF-FS-61605</v>
      </c>
      <c r="I306" s="23">
        <f>I32</f>
        <v>45454</v>
      </c>
      <c r="J306" s="22">
        <f>J32</f>
        <v>4200</v>
      </c>
      <c r="K306" s="54">
        <f>K32</f>
        <v>2945.6135999999969</v>
      </c>
      <c r="L306" s="2">
        <f>F306*G306</f>
        <v>0</v>
      </c>
      <c r="M306" s="21">
        <f>M32</f>
        <v>1254.3864000000031</v>
      </c>
      <c r="N306" s="30">
        <f t="shared" si="151"/>
        <v>0</v>
      </c>
      <c r="O306" s="139" t="s">
        <v>272</v>
      </c>
      <c r="P306">
        <v>0.27298904359999998</v>
      </c>
      <c r="Q306">
        <f>G306*Q304</f>
        <v>0</v>
      </c>
      <c r="R306">
        <f>G306*R304</f>
        <v>0</v>
      </c>
      <c r="S306">
        <f>G306*S304</f>
        <v>0</v>
      </c>
      <c r="T306">
        <f>G306*T304</f>
        <v>0</v>
      </c>
      <c r="U306" s="89">
        <f>G306*U304</f>
        <v>0</v>
      </c>
      <c r="V306" s="209">
        <f t="shared" si="152"/>
        <v>0</v>
      </c>
      <c r="W306" s="89">
        <v>13</v>
      </c>
      <c r="X306" s="210">
        <f t="shared" si="150"/>
        <v>0</v>
      </c>
    </row>
    <row r="307" spans="1:24" ht="15.75" x14ac:dyDescent="0.25">
      <c r="A307" s="24" t="str">
        <f>A33</f>
        <v>NON WOVEN INTERLINING</v>
      </c>
      <c r="B307" s="27"/>
      <c r="C307" s="28"/>
      <c r="D307" s="2">
        <f>D33</f>
        <v>5603.92</v>
      </c>
      <c r="E307" s="5">
        <f>E33</f>
        <v>11.78</v>
      </c>
      <c r="F307" s="31">
        <f>$E$301</f>
        <v>0</v>
      </c>
      <c r="G307" s="29">
        <f>G33</f>
        <v>1.932E-2</v>
      </c>
      <c r="H307" s="21" t="str">
        <f>H33</f>
        <v>KAPS-FS-148577</v>
      </c>
      <c r="I307" s="23">
        <f>I33</f>
        <v>45464</v>
      </c>
      <c r="J307" s="22">
        <f>J33</f>
        <v>10770</v>
      </c>
      <c r="K307" s="54">
        <f>K33</f>
        <v>10411.942285714289</v>
      </c>
      <c r="L307" s="2">
        <f>F307*G307/0.98</f>
        <v>0</v>
      </c>
      <c r="M307" s="21">
        <f>M33</f>
        <v>358.05771428571097</v>
      </c>
      <c r="N307" s="30">
        <f t="shared" si="151"/>
        <v>0</v>
      </c>
      <c r="O307" s="139" t="s">
        <v>273</v>
      </c>
      <c r="P307">
        <v>0.36398904360000001</v>
      </c>
      <c r="Q307">
        <f>G307*Q304</f>
        <v>0</v>
      </c>
      <c r="R307">
        <f>G307*R304</f>
        <v>0</v>
      </c>
      <c r="S307">
        <f>G307*S304</f>
        <v>0</v>
      </c>
      <c r="T307">
        <f>G307*T304</f>
        <v>0</v>
      </c>
      <c r="U307" s="89">
        <f>G307*U304</f>
        <v>0</v>
      </c>
      <c r="V307" s="209">
        <f t="shared" si="152"/>
        <v>0</v>
      </c>
      <c r="W307" s="89">
        <v>13</v>
      </c>
      <c r="X307" s="210">
        <f t="shared" si="150"/>
        <v>0</v>
      </c>
    </row>
    <row r="308" spans="1:24" ht="15.75" x14ac:dyDescent="0.25">
      <c r="A308" s="24" t="str">
        <f>A34</f>
        <v>FINISHING AGENT</v>
      </c>
      <c r="B308" s="27"/>
      <c r="C308" s="28"/>
      <c r="D308" s="2">
        <f>D34</f>
        <v>3809.9189999999999</v>
      </c>
      <c r="E308" s="5">
        <f>E34</f>
        <v>6.8550000000000004</v>
      </c>
      <c r="F308" s="31">
        <f t="shared" ref="F308:F313" si="153">$E$301</f>
        <v>0</v>
      </c>
      <c r="G308" s="29">
        <f>G34</f>
        <v>8.9999999999999993E-3</v>
      </c>
      <c r="H308" s="21" t="str">
        <f>H34</f>
        <v>KAPW-FS-186202</v>
      </c>
      <c r="I308" s="23">
        <f>I34</f>
        <v>45447</v>
      </c>
      <c r="J308" s="22">
        <f>J34</f>
        <v>3600</v>
      </c>
      <c r="K308" s="54">
        <f>K34</f>
        <v>1221.2549999999997</v>
      </c>
      <c r="L308" s="2">
        <f>F308*G308</f>
        <v>0</v>
      </c>
      <c r="M308" s="21">
        <f>M34</f>
        <v>2377.8450000000003</v>
      </c>
      <c r="N308" s="30">
        <f t="shared" si="151"/>
        <v>0</v>
      </c>
      <c r="O308" s="139" t="s">
        <v>274</v>
      </c>
      <c r="P308">
        <v>0.45498904359999998</v>
      </c>
      <c r="Q308">
        <f>G308*Q304</f>
        <v>0</v>
      </c>
      <c r="R308">
        <f>G308*R304</f>
        <v>0</v>
      </c>
      <c r="S308">
        <f>G308*S304</f>
        <v>0</v>
      </c>
      <c r="T308">
        <f>G308*T304</f>
        <v>0</v>
      </c>
      <c r="U308" s="89">
        <f>G308*U304</f>
        <v>0</v>
      </c>
      <c r="V308" s="209">
        <f t="shared" si="152"/>
        <v>0</v>
      </c>
      <c r="W308" s="89">
        <v>13</v>
      </c>
      <c r="X308" s="210">
        <f t="shared" si="150"/>
        <v>0</v>
      </c>
    </row>
    <row r="309" spans="1:24" ht="15.75" x14ac:dyDescent="0.25">
      <c r="A309" s="145" t="str">
        <f>A35</f>
        <v>80% BCI COTTON 20% RECYCLE POLYESTER KNITTED FABRIC</v>
      </c>
      <c r="B309" s="146"/>
      <c r="C309" s="147"/>
      <c r="D309" s="148">
        <f>D35</f>
        <v>6006.9089999999997</v>
      </c>
      <c r="E309" s="149">
        <f>E35</f>
        <v>37.943899999999999</v>
      </c>
      <c r="F309" s="31">
        <f t="shared" si="153"/>
        <v>0</v>
      </c>
      <c r="G309" s="151">
        <f>G35</f>
        <v>0</v>
      </c>
      <c r="H309" s="152" t="str">
        <f>H35</f>
        <v>KAPS-FS-99599</v>
      </c>
      <c r="I309" s="153">
        <f>I35</f>
        <v>45355</v>
      </c>
      <c r="J309" s="154">
        <f>J35</f>
        <v>21709.3</v>
      </c>
      <c r="K309" s="155">
        <f>K35</f>
        <v>119.09720517882354</v>
      </c>
      <c r="L309" s="148">
        <f>F309*G309*P307/0.85</f>
        <v>0</v>
      </c>
      <c r="M309" s="156">
        <f>M35</f>
        <v>21590.202794821176</v>
      </c>
      <c r="N309" s="155">
        <f t="shared" si="151"/>
        <v>0</v>
      </c>
      <c r="O309" s="139" t="s">
        <v>275</v>
      </c>
      <c r="P309">
        <v>0.54598904360000011</v>
      </c>
      <c r="Q309">
        <f>G309*Q304*P310/0.85</f>
        <v>0</v>
      </c>
      <c r="R309">
        <f>G309*R304*P310/0.85</f>
        <v>0</v>
      </c>
      <c r="S309">
        <f>G309*S304*P310/0.85</f>
        <v>0</v>
      </c>
      <c r="T309">
        <f>G309*T304*P310/0.85</f>
        <v>0</v>
      </c>
      <c r="U309">
        <f>G309*U304*P310/0.85</f>
        <v>0</v>
      </c>
      <c r="V309" s="209">
        <f t="shared" si="152"/>
        <v>0</v>
      </c>
      <c r="W309" s="89">
        <v>13</v>
      </c>
      <c r="X309" s="210">
        <f t="shared" si="150"/>
        <v>0</v>
      </c>
    </row>
    <row r="310" spans="1:24" ht="15.75" x14ac:dyDescent="0.25">
      <c r="A310" s="145" t="str">
        <f>A36</f>
        <v xml:space="preserve">70% RECYCLED POLYESTER 30% COTTON </v>
      </c>
      <c r="B310" s="146"/>
      <c r="C310" s="147"/>
      <c r="D310" s="148">
        <f>D36</f>
        <v>6006.9089999999997</v>
      </c>
      <c r="E310" s="149">
        <f>E36</f>
        <v>15.461499999999999</v>
      </c>
      <c r="F310" s="31">
        <f t="shared" si="153"/>
        <v>0</v>
      </c>
      <c r="G310" s="151">
        <f>G36</f>
        <v>0</v>
      </c>
      <c r="H310" s="152" t="str">
        <f>H36</f>
        <v>LPAF-FS-14699</v>
      </c>
      <c r="I310" s="153">
        <f>I36</f>
        <v>45195</v>
      </c>
      <c r="J310" s="155">
        <f>J36</f>
        <v>2075.61</v>
      </c>
      <c r="K310" s="155">
        <f>K36</f>
        <v>0</v>
      </c>
      <c r="L310" s="148">
        <f>F310*G310*P308/0.85</f>
        <v>0</v>
      </c>
      <c r="M310" s="156">
        <f>M36</f>
        <v>2075.61</v>
      </c>
      <c r="N310" s="155">
        <f t="shared" si="151"/>
        <v>0</v>
      </c>
      <c r="O310" s="139" t="s">
        <v>276</v>
      </c>
      <c r="P310">
        <v>0.63698904360000008</v>
      </c>
      <c r="Q310">
        <f>G310*Q304*P311/0.85</f>
        <v>0</v>
      </c>
      <c r="R310">
        <f>G310*R304*P311/0.85</f>
        <v>0</v>
      </c>
      <c r="S310">
        <f>G310*S304*P311/0.85</f>
        <v>0</v>
      </c>
      <c r="T310">
        <f>G310*T304*P311/0.85</f>
        <v>0</v>
      </c>
      <c r="U310">
        <f>G310*U304*P311/0.85</f>
        <v>0</v>
      </c>
      <c r="V310" s="209">
        <f t="shared" si="152"/>
        <v>0</v>
      </c>
      <c r="W310" s="89">
        <v>13</v>
      </c>
      <c r="X310" s="210">
        <f t="shared" si="150"/>
        <v>0</v>
      </c>
    </row>
    <row r="311" spans="1:24" ht="15.75" x14ac:dyDescent="0.25">
      <c r="A311" s="145" t="str">
        <f>A37</f>
        <v>100% REC POLYESTER FABRIC</v>
      </c>
      <c r="B311" s="146"/>
      <c r="C311" s="147"/>
      <c r="D311" s="148">
        <f>D37</f>
        <v>6005.37</v>
      </c>
      <c r="E311" s="149">
        <f>E37</f>
        <v>6.85</v>
      </c>
      <c r="F311" s="31">
        <f t="shared" si="153"/>
        <v>0</v>
      </c>
      <c r="G311" s="151">
        <f>G37</f>
        <v>0</v>
      </c>
      <c r="H311" s="152" t="str">
        <f>H37</f>
        <v>KAPW-FS-59914</v>
      </c>
      <c r="I311" s="153">
        <f>I37</f>
        <v>45224</v>
      </c>
      <c r="J311" s="157">
        <f>J37</f>
        <v>9255.7000000000007</v>
      </c>
      <c r="K311" s="155">
        <f>K37</f>
        <v>448.55877277976469</v>
      </c>
      <c r="L311" s="148">
        <f>F311*G311*P309/0.85</f>
        <v>0</v>
      </c>
      <c r="M311" s="156">
        <f>M37</f>
        <v>8807.141227220236</v>
      </c>
      <c r="N311" s="155">
        <f t="shared" ref="N311" si="154">L311*E311</f>
        <v>0</v>
      </c>
      <c r="O311" s="139" t="s">
        <v>284</v>
      </c>
      <c r="P311">
        <v>0.81898904360000002</v>
      </c>
      <c r="Q311">
        <f>G311*Q304*P311/0.85</f>
        <v>0</v>
      </c>
      <c r="R311">
        <f>G311*R304*P310/0.85</f>
        <v>0</v>
      </c>
      <c r="S311">
        <f>G311*S304*P310/0.85</f>
        <v>0</v>
      </c>
      <c r="T311">
        <f>G311*T304*P310/0.85</f>
        <v>0</v>
      </c>
      <c r="U311">
        <f>G311*U304*P310/0.85</f>
        <v>0</v>
      </c>
      <c r="V311" s="209">
        <f t="shared" si="152"/>
        <v>0</v>
      </c>
      <c r="W311" s="89">
        <v>13</v>
      </c>
      <c r="X311" s="210">
        <f t="shared" si="150"/>
        <v>0</v>
      </c>
    </row>
    <row r="312" spans="1:24" ht="15.75" x14ac:dyDescent="0.25">
      <c r="A312" s="145" t="str">
        <f>A38</f>
        <v>100% COTTON YARN</v>
      </c>
      <c r="B312" s="146"/>
      <c r="C312" s="147"/>
      <c r="D312" s="148">
        <f>D38</f>
        <v>5205.24</v>
      </c>
      <c r="E312" s="149">
        <f>E38</f>
        <v>3.1</v>
      </c>
      <c r="F312" s="31">
        <f>$E$301</f>
        <v>0</v>
      </c>
      <c r="G312" s="151">
        <f>G38</f>
        <v>0</v>
      </c>
      <c r="H312" s="152" t="str">
        <f>H38</f>
        <v>KAPS-FS-97672</v>
      </c>
      <c r="I312" s="153">
        <f>I38</f>
        <v>45349</v>
      </c>
      <c r="J312" s="154">
        <f>J38</f>
        <v>22290</v>
      </c>
      <c r="K312" s="155">
        <f>K38</f>
        <v>8167.8864601209007</v>
      </c>
      <c r="L312" s="148">
        <f>F312*G312*P310/0.83</f>
        <v>0</v>
      </c>
      <c r="M312" s="156">
        <f>M38</f>
        <v>14101.283534626087</v>
      </c>
      <c r="N312" s="155">
        <f t="shared" si="151"/>
        <v>0</v>
      </c>
      <c r="O312" s="140" t="s">
        <v>1312</v>
      </c>
      <c r="P312" s="140"/>
      <c r="Q312" s="191">
        <v>0</v>
      </c>
      <c r="R312" s="191">
        <v>0</v>
      </c>
      <c r="S312" s="191">
        <v>0</v>
      </c>
      <c r="T312" s="192">
        <v>0</v>
      </c>
      <c r="U312" s="192">
        <v>0</v>
      </c>
      <c r="V312" s="209">
        <f t="shared" si="152"/>
        <v>0</v>
      </c>
      <c r="W312" s="89">
        <v>13</v>
      </c>
      <c r="X312" s="210">
        <f t="shared" si="150"/>
        <v>0</v>
      </c>
    </row>
    <row r="313" spans="1:24" ht="15.75" x14ac:dyDescent="0.25">
      <c r="A313" s="145" t="str">
        <f>A39</f>
        <v>POLYESTER YARN</v>
      </c>
      <c r="B313" s="146"/>
      <c r="C313" s="147"/>
      <c r="D313" s="148">
        <f>D39</f>
        <v>5402.33</v>
      </c>
      <c r="E313" s="149">
        <f>E39</f>
        <v>1.69</v>
      </c>
      <c r="F313" s="31">
        <f t="shared" si="153"/>
        <v>0</v>
      </c>
      <c r="G313" s="151">
        <f>G39</f>
        <v>0</v>
      </c>
      <c r="H313" s="152" t="str">
        <f>H39</f>
        <v>KAPS-FS-73118</v>
      </c>
      <c r="I313" s="153">
        <f>I39</f>
        <v>45296</v>
      </c>
      <c r="J313" s="154">
        <f>J39</f>
        <v>72060</v>
      </c>
      <c r="K313" s="155">
        <f>K39</f>
        <v>56307.923458516132</v>
      </c>
      <c r="L313" s="148">
        <f>F313*G313*P311/0.83</f>
        <v>0</v>
      </c>
      <c r="M313" s="156">
        <f>M39</f>
        <v>15752.076541483868</v>
      </c>
      <c r="N313" s="155">
        <f t="shared" si="151"/>
        <v>0</v>
      </c>
      <c r="O313" s="140" t="s">
        <v>1313</v>
      </c>
      <c r="P313" s="140"/>
      <c r="Q313" s="191">
        <v>0</v>
      </c>
      <c r="R313" s="191">
        <v>0</v>
      </c>
      <c r="S313" s="191">
        <v>0</v>
      </c>
      <c r="T313" s="192">
        <v>0</v>
      </c>
      <c r="U313" s="192">
        <v>0</v>
      </c>
      <c r="V313" s="209">
        <f t="shared" si="152"/>
        <v>0</v>
      </c>
      <c r="W313" s="89">
        <v>13</v>
      </c>
      <c r="X313" s="210">
        <f t="shared" si="150"/>
        <v>0</v>
      </c>
    </row>
    <row r="314" spans="1:24" ht="15.75" x14ac:dyDescent="0.25">
      <c r="A314" s="145"/>
      <c r="B314" s="146"/>
      <c r="C314" s="146"/>
      <c r="D314" s="180"/>
      <c r="E314" s="181"/>
      <c r="F314" s="190"/>
      <c r="G314" s="183"/>
      <c r="H314" s="184"/>
      <c r="I314" s="185"/>
      <c r="J314" s="186"/>
      <c r="K314" s="187"/>
      <c r="L314" s="180"/>
      <c r="M314" s="188"/>
      <c r="N314" s="189"/>
      <c r="O314" s="175" t="s">
        <v>1306</v>
      </c>
      <c r="P314" s="94"/>
      <c r="Q314" s="94">
        <f>Q304*Q312*P310/0.83</f>
        <v>0</v>
      </c>
      <c r="R314" s="94">
        <f>R304*R312*P310/0.83</f>
        <v>0</v>
      </c>
      <c r="S314" s="94">
        <f>S304*S312*P310/0.83</f>
        <v>0</v>
      </c>
      <c r="T314" s="94">
        <f>T304*T312*P310/0.83</f>
        <v>0</v>
      </c>
      <c r="U314" s="94">
        <f>U304*U312*P310/0.83</f>
        <v>0</v>
      </c>
      <c r="V314" s="209">
        <f t="shared" si="152"/>
        <v>0</v>
      </c>
      <c r="W314" s="89">
        <v>13</v>
      </c>
      <c r="X314" s="210">
        <f t="shared" si="150"/>
        <v>0</v>
      </c>
    </row>
    <row r="315" spans="1:24" s="94" customFormat="1" ht="15.75" x14ac:dyDescent="0.25">
      <c r="A315" s="229" t="str">
        <f>A41</f>
        <v>CONSUMPTION OF LOCAL PURCHASED  RAW MATERIAL</v>
      </c>
      <c r="B315" s="230"/>
      <c r="C315" s="230"/>
      <c r="D315" s="230">
        <f>D41</f>
        <v>0</v>
      </c>
      <c r="E315" s="230">
        <f>E41</f>
        <v>0</v>
      </c>
      <c r="F315" s="230">
        <f t="shared" ref="F315" si="155">E$301</f>
        <v>0</v>
      </c>
      <c r="G315" s="230">
        <f>G41</f>
        <v>0</v>
      </c>
      <c r="H315" s="230">
        <f>H41</f>
        <v>0</v>
      </c>
      <c r="I315" s="230">
        <f>I41</f>
        <v>0</v>
      </c>
      <c r="J315" s="230">
        <f>J41</f>
        <v>0</v>
      </c>
      <c r="K315" s="230" t="str">
        <f>K41</f>
        <v>-</v>
      </c>
      <c r="L315" s="230">
        <f t="shared" ref="L315:L318" si="156">F315*G315</f>
        <v>0</v>
      </c>
      <c r="M315" s="230">
        <f>M41</f>
        <v>0</v>
      </c>
      <c r="N315" s="231">
        <f t="shared" ref="N315:N318" si="157">L315*E315</f>
        <v>0</v>
      </c>
      <c r="O315" s="140" t="s">
        <v>1307</v>
      </c>
      <c r="P315" s="89"/>
      <c r="Q315" s="94">
        <f>Q304*Q313*P310/0.83</f>
        <v>0</v>
      </c>
      <c r="R315" s="94">
        <f>R304*R313*P310/0.83</f>
        <v>0</v>
      </c>
      <c r="S315" s="94">
        <f>S304*S313*P310/0.83</f>
        <v>0</v>
      </c>
      <c r="T315" s="94">
        <f>T304*T313*P310/0.83</f>
        <v>0</v>
      </c>
      <c r="U315" s="94">
        <f>U304*U313*P310/0.83</f>
        <v>0</v>
      </c>
      <c r="V315" s="209">
        <f t="shared" si="152"/>
        <v>0</v>
      </c>
      <c r="W315" s="89">
        <v>13</v>
      </c>
      <c r="X315" s="210">
        <f t="shared" si="150"/>
        <v>0</v>
      </c>
    </row>
    <row r="316" spans="1:24" ht="15.75" x14ac:dyDescent="0.25">
      <c r="A316" s="24" t="str">
        <f>A42</f>
        <v>Labels</v>
      </c>
      <c r="B316" s="27"/>
      <c r="C316" s="28"/>
      <c r="D316" s="2">
        <f>D42</f>
        <v>4821.1040000000003</v>
      </c>
      <c r="E316" s="5">
        <f>E42</f>
        <v>11.306593684210526</v>
      </c>
      <c r="F316" s="31">
        <f t="shared" ref="F316:F318" si="158">$E$301</f>
        <v>0</v>
      </c>
      <c r="G316" s="29">
        <f>G42</f>
        <v>5.9999999999999995E-5</v>
      </c>
      <c r="H316" s="21" t="str">
        <f>H42</f>
        <v>KPPE-PF-224968-18-04-2024</v>
      </c>
      <c r="I316" s="23">
        <f>I42</f>
        <v>45400</v>
      </c>
      <c r="J316" s="22">
        <f>J42</f>
        <v>2366.46</v>
      </c>
      <c r="K316" s="54">
        <f>K42</f>
        <v>49.803780000000053</v>
      </c>
      <c r="L316" s="2">
        <f t="shared" si="156"/>
        <v>0</v>
      </c>
      <c r="M316" s="21">
        <f>M42</f>
        <v>2316.65022</v>
      </c>
      <c r="N316" s="30">
        <f t="shared" si="157"/>
        <v>0</v>
      </c>
      <c r="Q316">
        <f>G316*Q304</f>
        <v>0</v>
      </c>
      <c r="R316">
        <f>G316*R304</f>
        <v>0</v>
      </c>
      <c r="S316">
        <f>G316*S304</f>
        <v>0</v>
      </c>
      <c r="T316">
        <f>G316*T304</f>
        <v>0</v>
      </c>
      <c r="U316">
        <f>G316*U304</f>
        <v>0</v>
      </c>
      <c r="V316" s="209">
        <f t="shared" si="152"/>
        <v>0</v>
      </c>
      <c r="W316" s="89">
        <v>13</v>
      </c>
      <c r="X316" s="210">
        <f t="shared" si="150"/>
        <v>0</v>
      </c>
    </row>
    <row r="317" spans="1:24" ht="15.75" x14ac:dyDescent="0.25">
      <c r="A317" s="24" t="str">
        <f>A43</f>
        <v>Earth Colour</v>
      </c>
      <c r="B317" s="27"/>
      <c r="C317" s="28"/>
      <c r="D317" s="2">
        <f>D43</f>
        <v>3204.2</v>
      </c>
      <c r="E317" s="5">
        <f>E43</f>
        <v>1.3859649122807018</v>
      </c>
      <c r="F317" s="31">
        <f t="shared" si="158"/>
        <v>0</v>
      </c>
      <c r="G317" s="29">
        <f>G43</f>
        <v>3.3299999999999996E-2</v>
      </c>
      <c r="H317" s="21" t="str">
        <f>H43</f>
        <v>HCSE-PF-1739-16-04-2024</v>
      </c>
      <c r="I317" s="23">
        <f>I43</f>
        <v>45398</v>
      </c>
      <c r="J317" s="22">
        <f>J43</f>
        <v>50</v>
      </c>
      <c r="K317" s="54">
        <f>K43</f>
        <v>208.29149999999998</v>
      </c>
      <c r="L317" s="2">
        <f t="shared" ref="L317" si="159">F317*G317</f>
        <v>0</v>
      </c>
      <c r="M317" s="21">
        <f>M43</f>
        <v>-158.29149999999998</v>
      </c>
      <c r="N317" s="30">
        <f t="shared" ref="N317" si="160">L317*E317</f>
        <v>0</v>
      </c>
      <c r="O317" s="175"/>
      <c r="P317" s="89"/>
      <c r="Q317">
        <f>G317*Q304</f>
        <v>0</v>
      </c>
      <c r="R317">
        <f>G317*R304</f>
        <v>0</v>
      </c>
      <c r="S317">
        <f>G317*S304</f>
        <v>0</v>
      </c>
      <c r="T317">
        <f>G317*T304</f>
        <v>0</v>
      </c>
      <c r="U317">
        <f>G317*U304</f>
        <v>0</v>
      </c>
      <c r="V317" s="209">
        <f t="shared" si="152"/>
        <v>0</v>
      </c>
      <c r="W317" s="89">
        <v>13</v>
      </c>
      <c r="X317" s="210">
        <f t="shared" si="150"/>
        <v>0</v>
      </c>
    </row>
    <row r="318" spans="1:24" ht="16.5" thickBot="1" x14ac:dyDescent="0.3">
      <c r="A318" s="134" t="str">
        <f>A44</f>
        <v>Sarabid MIP</v>
      </c>
      <c r="B318" s="27"/>
      <c r="C318" s="28"/>
      <c r="D318" s="2">
        <f>D44</f>
        <v>3824.9998999999998</v>
      </c>
      <c r="E318" s="5">
        <f>E44</f>
        <v>1.3859649122807018</v>
      </c>
      <c r="F318" s="31">
        <f t="shared" si="158"/>
        <v>0</v>
      </c>
      <c r="G318" s="29">
        <f>G44</f>
        <v>8.9999999999999993E-3</v>
      </c>
      <c r="H318" s="21" t="str">
        <f>H44</f>
        <v>06122023-A-023564</v>
      </c>
      <c r="I318" s="23">
        <f>I44</f>
        <v>45149</v>
      </c>
      <c r="J318" s="22">
        <f>J44</f>
        <v>1000</v>
      </c>
      <c r="K318" s="54">
        <f>K44</f>
        <v>477.02699999999965</v>
      </c>
      <c r="L318" s="2">
        <f t="shared" si="156"/>
        <v>0</v>
      </c>
      <c r="M318" s="21">
        <f>M44</f>
        <v>522.07300000000043</v>
      </c>
      <c r="N318" s="30">
        <f t="shared" si="157"/>
        <v>0</v>
      </c>
      <c r="O318" s="178"/>
      <c r="P318" s="89"/>
      <c r="Q318">
        <f>G318*Q304</f>
        <v>0</v>
      </c>
      <c r="R318">
        <f>G318*R304</f>
        <v>0</v>
      </c>
      <c r="S318">
        <f>G318*S304</f>
        <v>0</v>
      </c>
      <c r="T318">
        <f>G318*T304</f>
        <v>0</v>
      </c>
      <c r="U318">
        <f>G318*U304</f>
        <v>0</v>
      </c>
      <c r="V318" s="209">
        <f t="shared" si="152"/>
        <v>0</v>
      </c>
      <c r="W318" s="89">
        <v>13</v>
      </c>
      <c r="X318" s="210">
        <f t="shared" si="150"/>
        <v>0</v>
      </c>
    </row>
    <row r="319" spans="1:24" ht="23.25" thickBot="1" x14ac:dyDescent="0.35">
      <c r="A319" s="133">
        <v>14</v>
      </c>
      <c r="L319" s="2"/>
      <c r="O319" s="140"/>
      <c r="V319"/>
      <c r="W319" s="89">
        <v>14</v>
      </c>
      <c r="X319" s="210">
        <f>$E$321</f>
        <v>0</v>
      </c>
    </row>
    <row r="320" spans="1:24" ht="19.5" thickBot="1" x14ac:dyDescent="0.3">
      <c r="A320" s="232" t="s">
        <v>19</v>
      </c>
      <c r="B320" s="233"/>
      <c r="C320" s="232" t="s">
        <v>20</v>
      </c>
      <c r="D320" s="233"/>
      <c r="E320" s="232" t="s">
        <v>77</v>
      </c>
      <c r="F320" s="233"/>
      <c r="G320" s="232" t="s">
        <v>64</v>
      </c>
      <c r="H320" s="233"/>
      <c r="I320" s="242" t="s">
        <v>171</v>
      </c>
      <c r="J320" s="243"/>
      <c r="K320" s="256" t="s">
        <v>169</v>
      </c>
      <c r="L320" s="257"/>
      <c r="M320" s="258" t="s">
        <v>170</v>
      </c>
      <c r="N320" s="259"/>
      <c r="O320" s="140"/>
      <c r="V320"/>
      <c r="W320" s="89">
        <v>14</v>
      </c>
      <c r="X320" s="210">
        <f t="shared" ref="X320:X338" si="161">$E$321</f>
        <v>0</v>
      </c>
    </row>
    <row r="321" spans="1:24" ht="18.600000000000001" customHeight="1" thickBot="1" x14ac:dyDescent="0.3">
      <c r="A321" s="240" t="s">
        <v>51</v>
      </c>
      <c r="B321" s="241"/>
      <c r="C321" s="254" t="s">
        <v>33</v>
      </c>
      <c r="D321" s="255"/>
      <c r="E321" s="238">
        <f>P11</f>
        <v>0</v>
      </c>
      <c r="F321" s="239"/>
      <c r="G321" s="240">
        <f>P12</f>
        <v>0</v>
      </c>
      <c r="H321" s="241"/>
      <c r="I321" s="240" t="e">
        <f>P13</f>
        <v>#DIV/0!</v>
      </c>
      <c r="J321" s="241"/>
      <c r="K321" s="247" t="s">
        <v>175</v>
      </c>
      <c r="L321" s="249"/>
      <c r="M321" s="264" t="s">
        <v>224</v>
      </c>
      <c r="N321" s="265"/>
      <c r="O321" s="140"/>
      <c r="V321"/>
      <c r="W321" s="89">
        <v>14</v>
      </c>
      <c r="X321" s="210">
        <f t="shared" si="161"/>
        <v>0</v>
      </c>
    </row>
    <row r="322" spans="1:24" ht="19.5" thickBot="1" x14ac:dyDescent="0.35">
      <c r="A322" s="9" t="s">
        <v>15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40"/>
      <c r="V322"/>
      <c r="W322" s="89">
        <v>14</v>
      </c>
      <c r="X322" s="210">
        <f t="shared" si="161"/>
        <v>0</v>
      </c>
    </row>
    <row r="323" spans="1:24" ht="30.75" thickBot="1" x14ac:dyDescent="0.3">
      <c r="A323" s="44" t="s">
        <v>8</v>
      </c>
      <c r="B323" s="45"/>
      <c r="C323" s="46"/>
      <c r="D323" s="8" t="s">
        <v>2</v>
      </c>
      <c r="E323" s="8" t="s">
        <v>7</v>
      </c>
      <c r="F323" s="8" t="s">
        <v>13</v>
      </c>
      <c r="G323" s="8" t="s">
        <v>14</v>
      </c>
      <c r="H323" s="8" t="s">
        <v>1</v>
      </c>
      <c r="I323" s="8" t="s">
        <v>0</v>
      </c>
      <c r="J323" s="8" t="s">
        <v>3</v>
      </c>
      <c r="K323" s="8" t="s">
        <v>9</v>
      </c>
      <c r="L323" s="18" t="s">
        <v>66</v>
      </c>
      <c r="M323" s="39" t="s">
        <v>4</v>
      </c>
      <c r="N323" s="8" t="s">
        <v>167</v>
      </c>
      <c r="O323" s="138" t="s">
        <v>256</v>
      </c>
      <c r="Q323" s="138" t="s">
        <v>1304</v>
      </c>
      <c r="R323" s="138" t="s">
        <v>1304</v>
      </c>
      <c r="S323" s="138" t="s">
        <v>1304</v>
      </c>
      <c r="T323" s="174" t="s">
        <v>1304</v>
      </c>
      <c r="U323" s="138" t="s">
        <v>1305</v>
      </c>
      <c r="V323" s="208" t="s">
        <v>1334</v>
      </c>
      <c r="W323" s="89">
        <v>14</v>
      </c>
      <c r="X323" s="210">
        <f t="shared" si="161"/>
        <v>0</v>
      </c>
    </row>
    <row r="324" spans="1:24" s="94" customFormat="1" ht="15.75" x14ac:dyDescent="0.25">
      <c r="A324" s="229" t="str">
        <f>A30</f>
        <v>CONSUMPTION OF IMPORTED RAW MATERIAL</v>
      </c>
      <c r="B324" s="230"/>
      <c r="C324" s="230"/>
      <c r="D324" s="230"/>
      <c r="E324" s="230"/>
      <c r="F324" s="230"/>
      <c r="G324" s="230"/>
      <c r="H324" s="230"/>
      <c r="I324" s="230"/>
      <c r="J324" s="230"/>
      <c r="K324" s="230"/>
      <c r="L324" s="230"/>
      <c r="M324" s="230"/>
      <c r="N324" s="231"/>
      <c r="O324" s="40"/>
      <c r="P324"/>
      <c r="Q324" s="176"/>
      <c r="R324" s="176"/>
      <c r="S324" s="176"/>
      <c r="T324" s="177"/>
      <c r="U324" s="177"/>
      <c r="V324" s="209">
        <f>Q324+R324+S324+T324+U324</f>
        <v>0</v>
      </c>
      <c r="W324" s="89">
        <v>14</v>
      </c>
      <c r="X324" s="210">
        <f t="shared" si="161"/>
        <v>0</v>
      </c>
    </row>
    <row r="325" spans="1:24" ht="15.75" x14ac:dyDescent="0.25">
      <c r="A325" s="24" t="str">
        <f>A31</f>
        <v>REACTIVE DYES</v>
      </c>
      <c r="B325" s="27"/>
      <c r="C325" s="28"/>
      <c r="D325" s="2">
        <f>D31</f>
        <v>3204.16</v>
      </c>
      <c r="E325" s="5">
        <f>E31</f>
        <v>12.95</v>
      </c>
      <c r="F325" s="31">
        <f>P8</f>
        <v>0</v>
      </c>
      <c r="G325" s="29">
        <f>G31</f>
        <v>2.3400000000000001E-2</v>
      </c>
      <c r="H325" s="21" t="str">
        <f>H31</f>
        <v>LPAF-FS-61597</v>
      </c>
      <c r="I325" s="23">
        <f>I31</f>
        <v>45454</v>
      </c>
      <c r="J325" s="22">
        <f>J31</f>
        <v>5000</v>
      </c>
      <c r="K325" s="54">
        <f>K31</f>
        <v>3317.675400000001</v>
      </c>
      <c r="L325" s="2">
        <f>F325*G325</f>
        <v>0</v>
      </c>
      <c r="M325" s="21">
        <f>M31</f>
        <v>1679.9845999999991</v>
      </c>
      <c r="N325" s="30">
        <f t="shared" ref="N325:N333" si="162">L325*E325</f>
        <v>0</v>
      </c>
      <c r="O325" s="139" t="s">
        <v>271</v>
      </c>
      <c r="P325">
        <v>0.18198904360000001</v>
      </c>
      <c r="Q325">
        <f>G325*Q324</f>
        <v>0</v>
      </c>
      <c r="R325">
        <f>G325*R324</f>
        <v>0</v>
      </c>
      <c r="S325">
        <f>G325*S324</f>
        <v>0</v>
      </c>
      <c r="T325">
        <f>G325*T324</f>
        <v>0</v>
      </c>
      <c r="U325">
        <f>G325*U324</f>
        <v>0</v>
      </c>
      <c r="V325" s="209">
        <f t="shared" ref="V325:V338" si="163">Q325+R325+S325+T325+U325</f>
        <v>0</v>
      </c>
      <c r="W325" s="89">
        <v>14</v>
      </c>
      <c r="X325" s="210">
        <f t="shared" si="161"/>
        <v>0</v>
      </c>
    </row>
    <row r="326" spans="1:24" ht="15.75" x14ac:dyDescent="0.25">
      <c r="A326" s="24" t="str">
        <f>A32</f>
        <v>DISPERSE DYES</v>
      </c>
      <c r="B326" s="27"/>
      <c r="C326" s="28"/>
      <c r="D326" s="2">
        <f>D32</f>
        <v>3204.1109999999999</v>
      </c>
      <c r="E326" s="5">
        <f>E32</f>
        <v>12.752800000000001</v>
      </c>
      <c r="F326" s="31">
        <f>P9</f>
        <v>0</v>
      </c>
      <c r="G326" s="29">
        <f>G32</f>
        <v>5.4000000000000003E-3</v>
      </c>
      <c r="H326" s="21" t="str">
        <f>H32</f>
        <v>LPAF-FS-61605</v>
      </c>
      <c r="I326" s="23">
        <f>I32</f>
        <v>45454</v>
      </c>
      <c r="J326" s="22">
        <f>J32</f>
        <v>4200</v>
      </c>
      <c r="K326" s="54">
        <f>K32</f>
        <v>2945.6135999999969</v>
      </c>
      <c r="L326" s="2">
        <f>F326*G326</f>
        <v>0</v>
      </c>
      <c r="M326" s="21">
        <f>M32</f>
        <v>1254.3864000000031</v>
      </c>
      <c r="N326" s="30">
        <f t="shared" si="162"/>
        <v>0</v>
      </c>
      <c r="O326" s="139" t="s">
        <v>272</v>
      </c>
      <c r="P326">
        <v>0.27298904359999998</v>
      </c>
      <c r="Q326">
        <f>G326*Q324</f>
        <v>0</v>
      </c>
      <c r="R326">
        <f>G326*R324</f>
        <v>0</v>
      </c>
      <c r="S326">
        <f>G326*S324</f>
        <v>0</v>
      </c>
      <c r="T326">
        <f>G326*T324</f>
        <v>0</v>
      </c>
      <c r="U326" s="89">
        <f>G326*U324</f>
        <v>0</v>
      </c>
      <c r="V326" s="209">
        <f t="shared" si="163"/>
        <v>0</v>
      </c>
      <c r="W326" s="89">
        <v>14</v>
      </c>
      <c r="X326" s="210">
        <f t="shared" si="161"/>
        <v>0</v>
      </c>
    </row>
    <row r="327" spans="1:24" ht="15.75" x14ac:dyDescent="0.25">
      <c r="A327" s="24" t="str">
        <f>A33</f>
        <v>NON WOVEN INTERLINING</v>
      </c>
      <c r="B327" s="27"/>
      <c r="C327" s="28"/>
      <c r="D327" s="2">
        <f>D33</f>
        <v>5603.92</v>
      </c>
      <c r="E327" s="5">
        <f>E33</f>
        <v>11.78</v>
      </c>
      <c r="F327" s="31">
        <f>$E$321</f>
        <v>0</v>
      </c>
      <c r="G327" s="29">
        <f>G33</f>
        <v>1.932E-2</v>
      </c>
      <c r="H327" s="21" t="str">
        <f>H33</f>
        <v>KAPS-FS-148577</v>
      </c>
      <c r="I327" s="23">
        <f>I33</f>
        <v>45464</v>
      </c>
      <c r="J327" s="22">
        <f>J33</f>
        <v>10770</v>
      </c>
      <c r="K327" s="54">
        <f>K33</f>
        <v>10411.942285714289</v>
      </c>
      <c r="L327" s="2">
        <f>F327*G327/0.98</f>
        <v>0</v>
      </c>
      <c r="M327" s="21">
        <f>M33</f>
        <v>358.05771428571097</v>
      </c>
      <c r="N327" s="30">
        <f t="shared" si="162"/>
        <v>0</v>
      </c>
      <c r="O327" s="139" t="s">
        <v>273</v>
      </c>
      <c r="P327">
        <v>0.36398904360000001</v>
      </c>
      <c r="Q327">
        <f>G327*Q324</f>
        <v>0</v>
      </c>
      <c r="R327">
        <f>G327*R324</f>
        <v>0</v>
      </c>
      <c r="S327">
        <f>G327*S324</f>
        <v>0</v>
      </c>
      <c r="T327">
        <f>G327*T324</f>
        <v>0</v>
      </c>
      <c r="U327" s="89">
        <f>G327*U324</f>
        <v>0</v>
      </c>
      <c r="V327" s="209">
        <f t="shared" si="163"/>
        <v>0</v>
      </c>
      <c r="W327" s="89">
        <v>14</v>
      </c>
      <c r="X327" s="210">
        <f t="shared" si="161"/>
        <v>0</v>
      </c>
    </row>
    <row r="328" spans="1:24" ht="15.75" x14ac:dyDescent="0.25">
      <c r="A328" s="24" t="str">
        <f>A34</f>
        <v>FINISHING AGENT</v>
      </c>
      <c r="B328" s="27"/>
      <c r="C328" s="28"/>
      <c r="D328" s="2">
        <f>D34</f>
        <v>3809.9189999999999</v>
      </c>
      <c r="E328" s="5">
        <f>E34</f>
        <v>6.8550000000000004</v>
      </c>
      <c r="F328" s="31">
        <f t="shared" ref="F328:F333" si="164">$E$321</f>
        <v>0</v>
      </c>
      <c r="G328" s="29">
        <f>G34</f>
        <v>8.9999999999999993E-3</v>
      </c>
      <c r="H328" s="21" t="str">
        <f>H34</f>
        <v>KAPW-FS-186202</v>
      </c>
      <c r="I328" s="23">
        <f>I34</f>
        <v>45447</v>
      </c>
      <c r="J328" s="22">
        <f>J34</f>
        <v>3600</v>
      </c>
      <c r="K328" s="54">
        <f>K34</f>
        <v>1221.2549999999997</v>
      </c>
      <c r="L328" s="2">
        <f>F328*G328</f>
        <v>0</v>
      </c>
      <c r="M328" s="21">
        <f>M34</f>
        <v>2377.8450000000003</v>
      </c>
      <c r="N328" s="30">
        <f t="shared" si="162"/>
        <v>0</v>
      </c>
      <c r="O328" s="139" t="s">
        <v>274</v>
      </c>
      <c r="P328">
        <v>0.45498904359999998</v>
      </c>
      <c r="Q328">
        <f>G328*Q324</f>
        <v>0</v>
      </c>
      <c r="R328">
        <f>G328*R324</f>
        <v>0</v>
      </c>
      <c r="S328">
        <f>G328*S324</f>
        <v>0</v>
      </c>
      <c r="T328">
        <f>G328*T324</f>
        <v>0</v>
      </c>
      <c r="U328" s="89">
        <f>G328*U324</f>
        <v>0</v>
      </c>
      <c r="V328" s="209">
        <f t="shared" si="163"/>
        <v>0</v>
      </c>
      <c r="W328" s="89">
        <v>14</v>
      </c>
      <c r="X328" s="210">
        <f t="shared" si="161"/>
        <v>0</v>
      </c>
    </row>
    <row r="329" spans="1:24" ht="15.75" x14ac:dyDescent="0.25">
      <c r="A329" s="145" t="str">
        <f>A35</f>
        <v>80% BCI COTTON 20% RECYCLE POLYESTER KNITTED FABRIC</v>
      </c>
      <c r="B329" s="146"/>
      <c r="C329" s="147"/>
      <c r="D329" s="148">
        <f>D35</f>
        <v>6006.9089999999997</v>
      </c>
      <c r="E329" s="149">
        <f>E35</f>
        <v>37.943899999999999</v>
      </c>
      <c r="F329" s="31">
        <f t="shared" si="164"/>
        <v>0</v>
      </c>
      <c r="G329" s="151">
        <f>G35</f>
        <v>0</v>
      </c>
      <c r="H329" s="152" t="str">
        <f>H35</f>
        <v>KAPS-FS-99599</v>
      </c>
      <c r="I329" s="153">
        <f>I35</f>
        <v>45355</v>
      </c>
      <c r="J329" s="154">
        <f>J35</f>
        <v>21709.3</v>
      </c>
      <c r="K329" s="155">
        <f>K35</f>
        <v>119.09720517882354</v>
      </c>
      <c r="L329" s="148">
        <f>F329*G329*P327/0.85</f>
        <v>0</v>
      </c>
      <c r="M329" s="156">
        <f>M35</f>
        <v>21590.202794821176</v>
      </c>
      <c r="N329" s="155">
        <f t="shared" si="162"/>
        <v>0</v>
      </c>
      <c r="O329" s="139" t="s">
        <v>275</v>
      </c>
      <c r="P329">
        <v>0.54598904360000011</v>
      </c>
      <c r="Q329">
        <f>G329*Q324*P330/0.85</f>
        <v>0</v>
      </c>
      <c r="R329">
        <f>G329*R324*P330/0.85</f>
        <v>0</v>
      </c>
      <c r="S329">
        <f>G329*S324*P330/0.85</f>
        <v>0</v>
      </c>
      <c r="T329">
        <f>G329*T324*P330/0.85</f>
        <v>0</v>
      </c>
      <c r="U329">
        <f>G329*U324*P330/0.85</f>
        <v>0</v>
      </c>
      <c r="V329" s="209">
        <f t="shared" si="163"/>
        <v>0</v>
      </c>
      <c r="W329" s="89">
        <v>14</v>
      </c>
      <c r="X329" s="210">
        <f t="shared" si="161"/>
        <v>0</v>
      </c>
    </row>
    <row r="330" spans="1:24" ht="15.75" x14ac:dyDescent="0.25">
      <c r="A330" s="145" t="str">
        <f>A36</f>
        <v xml:space="preserve">70% RECYCLED POLYESTER 30% COTTON </v>
      </c>
      <c r="B330" s="146"/>
      <c r="C330" s="147"/>
      <c r="D330" s="148">
        <f>D36</f>
        <v>6006.9089999999997</v>
      </c>
      <c r="E330" s="149">
        <f>E36</f>
        <v>15.461499999999999</v>
      </c>
      <c r="F330" s="31">
        <f t="shared" si="164"/>
        <v>0</v>
      </c>
      <c r="G330" s="151">
        <f>G36</f>
        <v>0</v>
      </c>
      <c r="H330" s="152" t="str">
        <f>H36</f>
        <v>LPAF-FS-14699</v>
      </c>
      <c r="I330" s="153">
        <f>I36</f>
        <v>45195</v>
      </c>
      <c r="J330" s="155">
        <f>J36</f>
        <v>2075.61</v>
      </c>
      <c r="K330" s="155">
        <f>K36</f>
        <v>0</v>
      </c>
      <c r="L330" s="148">
        <f>F330*G330*P328/0.85</f>
        <v>0</v>
      </c>
      <c r="M330" s="156">
        <f>M36</f>
        <v>2075.61</v>
      </c>
      <c r="N330" s="155">
        <f t="shared" si="162"/>
        <v>0</v>
      </c>
      <c r="O330" s="139" t="s">
        <v>276</v>
      </c>
      <c r="P330">
        <v>0.63698904360000008</v>
      </c>
      <c r="Q330">
        <f>G330*Q324*P331/0.85</f>
        <v>0</v>
      </c>
      <c r="R330">
        <f>G330*R324*P331/0.85</f>
        <v>0</v>
      </c>
      <c r="S330">
        <f>G330*S324*P331/0.85</f>
        <v>0</v>
      </c>
      <c r="T330">
        <f>G330*T324*P331/0.85</f>
        <v>0</v>
      </c>
      <c r="U330">
        <f>G330*U324*P331/0.85</f>
        <v>0</v>
      </c>
      <c r="V330" s="209">
        <f t="shared" si="163"/>
        <v>0</v>
      </c>
      <c r="W330" s="89">
        <v>14</v>
      </c>
      <c r="X330" s="210">
        <f t="shared" si="161"/>
        <v>0</v>
      </c>
    </row>
    <row r="331" spans="1:24" ht="15.75" x14ac:dyDescent="0.25">
      <c r="A331" s="145" t="str">
        <f>A37</f>
        <v>100% REC POLYESTER FABRIC</v>
      </c>
      <c r="B331" s="146"/>
      <c r="C331" s="147"/>
      <c r="D331" s="148">
        <f>D37</f>
        <v>6005.37</v>
      </c>
      <c r="E331" s="149">
        <f>E37</f>
        <v>6.85</v>
      </c>
      <c r="F331" s="31">
        <f t="shared" si="164"/>
        <v>0</v>
      </c>
      <c r="G331" s="151">
        <f>G37</f>
        <v>0</v>
      </c>
      <c r="H331" s="152" t="str">
        <f>H37</f>
        <v>KAPW-FS-59914</v>
      </c>
      <c r="I331" s="153">
        <f>I37</f>
        <v>45224</v>
      </c>
      <c r="J331" s="157">
        <f>J37</f>
        <v>9255.7000000000007</v>
      </c>
      <c r="K331" s="155">
        <f>K37</f>
        <v>448.55877277976469</v>
      </c>
      <c r="L331" s="148">
        <f>F331*G331*P329/0.85</f>
        <v>0</v>
      </c>
      <c r="M331" s="156">
        <f>M37</f>
        <v>8807.141227220236</v>
      </c>
      <c r="N331" s="155">
        <f t="shared" ref="N331" si="165">L331*E331</f>
        <v>0</v>
      </c>
      <c r="O331" s="139" t="s">
        <v>284</v>
      </c>
      <c r="P331">
        <v>0.81898904360000002</v>
      </c>
      <c r="Q331">
        <f>G331*Q324*P331/0.85</f>
        <v>0</v>
      </c>
      <c r="R331">
        <f>G331*R324*P330/0.85</f>
        <v>0</v>
      </c>
      <c r="S331">
        <f>G331*S324*P330/0.85</f>
        <v>0</v>
      </c>
      <c r="T331">
        <f>G331*T324*P330/0.85</f>
        <v>0</v>
      </c>
      <c r="U331">
        <f>G331*U324*P330/0.85</f>
        <v>0</v>
      </c>
      <c r="V331" s="209">
        <f t="shared" si="163"/>
        <v>0</v>
      </c>
      <c r="W331" s="89">
        <v>14</v>
      </c>
      <c r="X331" s="210">
        <f t="shared" si="161"/>
        <v>0</v>
      </c>
    </row>
    <row r="332" spans="1:24" ht="15.75" x14ac:dyDescent="0.25">
      <c r="A332" s="145" t="str">
        <f>A38</f>
        <v>100% COTTON YARN</v>
      </c>
      <c r="B332" s="146"/>
      <c r="C332" s="147"/>
      <c r="D332" s="148">
        <f>D38</f>
        <v>5205.24</v>
      </c>
      <c r="E332" s="149">
        <f>E38</f>
        <v>3.1</v>
      </c>
      <c r="F332" s="31">
        <f t="shared" si="164"/>
        <v>0</v>
      </c>
      <c r="G332" s="151">
        <f>G38</f>
        <v>0</v>
      </c>
      <c r="H332" s="152" t="str">
        <f>H38</f>
        <v>KAPS-FS-97672</v>
      </c>
      <c r="I332" s="153">
        <f>I38</f>
        <v>45349</v>
      </c>
      <c r="J332" s="154">
        <f>J38</f>
        <v>22290</v>
      </c>
      <c r="K332" s="155">
        <f>K38</f>
        <v>8167.8864601209007</v>
      </c>
      <c r="L332" s="148">
        <f>F332*G332*P330/0.83</f>
        <v>0</v>
      </c>
      <c r="M332" s="156">
        <f>M38</f>
        <v>14101.283534626087</v>
      </c>
      <c r="N332" s="155">
        <f t="shared" si="162"/>
        <v>0</v>
      </c>
      <c r="O332" s="140" t="s">
        <v>1312</v>
      </c>
      <c r="P332" s="140"/>
      <c r="Q332" s="191">
        <v>0</v>
      </c>
      <c r="R332" s="191">
        <v>0</v>
      </c>
      <c r="S332" s="191">
        <v>0</v>
      </c>
      <c r="T332" s="192">
        <v>0</v>
      </c>
      <c r="U332" s="192">
        <v>0</v>
      </c>
      <c r="V332" s="209">
        <f t="shared" si="163"/>
        <v>0</v>
      </c>
      <c r="W332" s="89">
        <v>14</v>
      </c>
      <c r="X332" s="210">
        <f t="shared" si="161"/>
        <v>0</v>
      </c>
    </row>
    <row r="333" spans="1:24" ht="15.75" x14ac:dyDescent="0.25">
      <c r="A333" s="145" t="str">
        <f>A39</f>
        <v>POLYESTER YARN</v>
      </c>
      <c r="B333" s="146"/>
      <c r="C333" s="147"/>
      <c r="D333" s="148">
        <f>D39</f>
        <v>5402.33</v>
      </c>
      <c r="E333" s="149">
        <f>E39</f>
        <v>1.69</v>
      </c>
      <c r="F333" s="31">
        <f t="shared" si="164"/>
        <v>0</v>
      </c>
      <c r="G333" s="151">
        <f>G39</f>
        <v>0</v>
      </c>
      <c r="H333" s="152" t="str">
        <f>H39</f>
        <v>KAPS-FS-73118</v>
      </c>
      <c r="I333" s="153">
        <f>I39</f>
        <v>45296</v>
      </c>
      <c r="J333" s="154">
        <f>J39</f>
        <v>72060</v>
      </c>
      <c r="K333" s="155">
        <f>K39</f>
        <v>56307.923458516132</v>
      </c>
      <c r="L333" s="148">
        <f>F333*G333*P331/0.83</f>
        <v>0</v>
      </c>
      <c r="M333" s="156">
        <f>M39</f>
        <v>15752.076541483868</v>
      </c>
      <c r="N333" s="155">
        <f t="shared" si="162"/>
        <v>0</v>
      </c>
      <c r="O333" s="140" t="s">
        <v>1313</v>
      </c>
      <c r="P333" s="140"/>
      <c r="Q333" s="191">
        <v>0</v>
      </c>
      <c r="R333" s="191">
        <v>0</v>
      </c>
      <c r="S333" s="191">
        <v>0</v>
      </c>
      <c r="T333" s="192">
        <v>0</v>
      </c>
      <c r="U333" s="192">
        <v>0</v>
      </c>
      <c r="V333" s="209">
        <f t="shared" si="163"/>
        <v>0</v>
      </c>
      <c r="W333" s="89">
        <v>14</v>
      </c>
      <c r="X333" s="210">
        <f t="shared" si="161"/>
        <v>0</v>
      </c>
    </row>
    <row r="334" spans="1:24" ht="15.75" x14ac:dyDescent="0.25">
      <c r="A334" s="145"/>
      <c r="B334" s="146"/>
      <c r="C334" s="146"/>
      <c r="D334" s="180"/>
      <c r="E334" s="181"/>
      <c r="F334" s="190"/>
      <c r="G334" s="183"/>
      <c r="H334" s="184"/>
      <c r="I334" s="185"/>
      <c r="J334" s="186"/>
      <c r="K334" s="187"/>
      <c r="L334" s="180"/>
      <c r="M334" s="188"/>
      <c r="N334" s="189"/>
      <c r="O334" s="175" t="s">
        <v>1306</v>
      </c>
      <c r="P334" s="94"/>
      <c r="Q334" s="94">
        <f>Q324*Q332*P330/0.83</f>
        <v>0</v>
      </c>
      <c r="R334" s="94">
        <f>R324*R332*P330/0.83</f>
        <v>0</v>
      </c>
      <c r="S334" s="94">
        <f>S324*S332*P330/0.83</f>
        <v>0</v>
      </c>
      <c r="T334" s="94">
        <f>T324*T332*P330/0.83</f>
        <v>0</v>
      </c>
      <c r="U334" s="94">
        <f>U324*U332*P330/0.83</f>
        <v>0</v>
      </c>
      <c r="V334" s="209">
        <f t="shared" si="163"/>
        <v>0</v>
      </c>
      <c r="W334" s="89">
        <v>14</v>
      </c>
      <c r="X334" s="210">
        <f t="shared" si="161"/>
        <v>0</v>
      </c>
    </row>
    <row r="335" spans="1:24" s="94" customFormat="1" ht="15.75" x14ac:dyDescent="0.25">
      <c r="A335" s="229" t="str">
        <f>A41</f>
        <v>CONSUMPTION OF LOCAL PURCHASED  RAW MATERIAL</v>
      </c>
      <c r="B335" s="230"/>
      <c r="C335" s="230"/>
      <c r="D335" s="230">
        <f>D41</f>
        <v>0</v>
      </c>
      <c r="E335" s="230">
        <f>E41</f>
        <v>0</v>
      </c>
      <c r="F335" s="230">
        <f>E$321</f>
        <v>0</v>
      </c>
      <c r="G335" s="230">
        <f>G41</f>
        <v>0</v>
      </c>
      <c r="H335" s="230">
        <f>H41</f>
        <v>0</v>
      </c>
      <c r="I335" s="230">
        <f>I41</f>
        <v>0</v>
      </c>
      <c r="J335" s="230">
        <f>J41</f>
        <v>0</v>
      </c>
      <c r="K335" s="230" t="str">
        <f>K41</f>
        <v>-</v>
      </c>
      <c r="L335" s="230">
        <f t="shared" ref="L335:L338" si="166">F335*G335</f>
        <v>0</v>
      </c>
      <c r="M335" s="230">
        <f>M41</f>
        <v>0</v>
      </c>
      <c r="N335" s="231">
        <f t="shared" ref="N335:N338" si="167">L335*E335</f>
        <v>0</v>
      </c>
      <c r="O335" s="140" t="s">
        <v>1307</v>
      </c>
      <c r="P335" s="89"/>
      <c r="Q335" s="94">
        <f>Q324*Q333*P330/0.83</f>
        <v>0</v>
      </c>
      <c r="R335" s="94">
        <f>R324*R333*P330/0.83</f>
        <v>0</v>
      </c>
      <c r="S335" s="94">
        <f>S324*S333*P330/0.83</f>
        <v>0</v>
      </c>
      <c r="T335" s="94">
        <f>T324*T333*P330/0.83</f>
        <v>0</v>
      </c>
      <c r="U335" s="94">
        <f>U324*U333*P330/0.83</f>
        <v>0</v>
      </c>
      <c r="V335" s="209">
        <f t="shared" si="163"/>
        <v>0</v>
      </c>
      <c r="W335" s="89">
        <v>14</v>
      </c>
      <c r="X335" s="210">
        <f t="shared" si="161"/>
        <v>0</v>
      </c>
    </row>
    <row r="336" spans="1:24" ht="15.75" x14ac:dyDescent="0.25">
      <c r="A336" s="24" t="str">
        <f>A42</f>
        <v>Labels</v>
      </c>
      <c r="B336" s="27"/>
      <c r="C336" s="28"/>
      <c r="D336" s="2">
        <f>D42</f>
        <v>4821.1040000000003</v>
      </c>
      <c r="E336" s="5">
        <f>E42</f>
        <v>11.306593684210526</v>
      </c>
      <c r="F336" s="31">
        <f t="shared" ref="F336:F338" si="168">$E$321</f>
        <v>0</v>
      </c>
      <c r="G336" s="29">
        <f>G42</f>
        <v>5.9999999999999995E-5</v>
      </c>
      <c r="H336" s="21" t="str">
        <f>H42</f>
        <v>KPPE-PF-224968-18-04-2024</v>
      </c>
      <c r="I336" s="23">
        <f>I42</f>
        <v>45400</v>
      </c>
      <c r="J336" s="22">
        <f>J42</f>
        <v>2366.46</v>
      </c>
      <c r="K336" s="54">
        <f>K42</f>
        <v>49.803780000000053</v>
      </c>
      <c r="L336" s="2">
        <f t="shared" si="166"/>
        <v>0</v>
      </c>
      <c r="M336" s="21">
        <f>M42</f>
        <v>2316.65022</v>
      </c>
      <c r="N336" s="30">
        <f t="shared" si="167"/>
        <v>0</v>
      </c>
      <c r="P336" t="s">
        <v>1311</v>
      </c>
      <c r="Q336">
        <f>G336*Q324</f>
        <v>0</v>
      </c>
      <c r="R336">
        <f>G336*R324</f>
        <v>0</v>
      </c>
      <c r="S336">
        <f>G336*S324</f>
        <v>0</v>
      </c>
      <c r="T336">
        <f>G336*T324</f>
        <v>0</v>
      </c>
      <c r="U336">
        <f>G336*U324</f>
        <v>0</v>
      </c>
      <c r="V336" s="209">
        <f t="shared" si="163"/>
        <v>0</v>
      </c>
      <c r="W336" s="89">
        <v>14</v>
      </c>
      <c r="X336" s="210">
        <f t="shared" si="161"/>
        <v>0</v>
      </c>
    </row>
    <row r="337" spans="1:24" ht="15.75" x14ac:dyDescent="0.25">
      <c r="A337" s="24" t="str">
        <f>A43</f>
        <v>Earth Colour</v>
      </c>
      <c r="B337" s="27"/>
      <c r="C337" s="28"/>
      <c r="D337" s="2">
        <f>D43</f>
        <v>3204.2</v>
      </c>
      <c r="E337" s="5">
        <f>E43</f>
        <v>1.3859649122807018</v>
      </c>
      <c r="F337" s="31">
        <f t="shared" si="168"/>
        <v>0</v>
      </c>
      <c r="G337" s="29">
        <f>G43</f>
        <v>3.3299999999999996E-2</v>
      </c>
      <c r="H337" s="21" t="str">
        <f>H43</f>
        <v>HCSE-PF-1739-16-04-2024</v>
      </c>
      <c r="I337" s="23">
        <f>I43</f>
        <v>45398</v>
      </c>
      <c r="J337" s="22">
        <f>J43</f>
        <v>50</v>
      </c>
      <c r="K337" s="54">
        <f>K43</f>
        <v>208.29149999999998</v>
      </c>
      <c r="L337" s="2">
        <f t="shared" ref="L337" si="169">F337*G337</f>
        <v>0</v>
      </c>
      <c r="M337" s="21">
        <f>M43</f>
        <v>-158.29149999999998</v>
      </c>
      <c r="N337" s="30">
        <f t="shared" ref="N337" si="170">L337*E337</f>
        <v>0</v>
      </c>
      <c r="O337" s="175"/>
      <c r="P337" s="89"/>
      <c r="Q337">
        <f>G337*Q324</f>
        <v>0</v>
      </c>
      <c r="R337">
        <f>G337*R324</f>
        <v>0</v>
      </c>
      <c r="S337">
        <f>G337*S324</f>
        <v>0</v>
      </c>
      <c r="T337">
        <f>G337*T324</f>
        <v>0</v>
      </c>
      <c r="U337">
        <f>G337*U324</f>
        <v>0</v>
      </c>
      <c r="V337" s="209">
        <f t="shared" si="163"/>
        <v>0</v>
      </c>
      <c r="W337" s="89">
        <v>14</v>
      </c>
      <c r="X337" s="210">
        <f t="shared" si="161"/>
        <v>0</v>
      </c>
    </row>
    <row r="338" spans="1:24" ht="16.5" thickBot="1" x14ac:dyDescent="0.3">
      <c r="A338" s="134" t="str">
        <f>A44</f>
        <v>Sarabid MIP</v>
      </c>
      <c r="B338" s="27"/>
      <c r="C338" s="28"/>
      <c r="D338" s="2">
        <f>D44</f>
        <v>3824.9998999999998</v>
      </c>
      <c r="E338" s="5">
        <f>E44</f>
        <v>1.3859649122807018</v>
      </c>
      <c r="F338" s="31">
        <f t="shared" si="168"/>
        <v>0</v>
      </c>
      <c r="G338" s="29">
        <f>G44</f>
        <v>8.9999999999999993E-3</v>
      </c>
      <c r="H338" s="21" t="str">
        <f>H44</f>
        <v>06122023-A-023564</v>
      </c>
      <c r="I338" s="23">
        <f>I44</f>
        <v>45149</v>
      </c>
      <c r="J338" s="22">
        <f>J44</f>
        <v>1000</v>
      </c>
      <c r="K338" s="54">
        <f>K44</f>
        <v>477.02699999999965</v>
      </c>
      <c r="L338" s="2">
        <f t="shared" si="166"/>
        <v>0</v>
      </c>
      <c r="M338" s="21">
        <f>M44</f>
        <v>522.07300000000043</v>
      </c>
      <c r="N338" s="30">
        <f t="shared" si="167"/>
        <v>0</v>
      </c>
      <c r="O338" s="178"/>
      <c r="P338" s="89"/>
      <c r="Q338">
        <f>G338*Q324</f>
        <v>0</v>
      </c>
      <c r="R338">
        <f>G338*R324</f>
        <v>0</v>
      </c>
      <c r="S338">
        <f>G338*S324</f>
        <v>0</v>
      </c>
      <c r="T338">
        <f>G338*T324</f>
        <v>0</v>
      </c>
      <c r="U338">
        <f>G338*U324</f>
        <v>0</v>
      </c>
      <c r="V338" s="209">
        <f t="shared" si="163"/>
        <v>0</v>
      </c>
      <c r="W338" s="89">
        <v>14</v>
      </c>
      <c r="X338" s="210">
        <f t="shared" si="161"/>
        <v>0</v>
      </c>
    </row>
    <row r="339" spans="1:24" ht="23.25" thickBot="1" x14ac:dyDescent="0.35">
      <c r="A339" s="133">
        <v>15</v>
      </c>
      <c r="O339" s="140"/>
      <c r="V339"/>
      <c r="W339" s="89">
        <v>15</v>
      </c>
      <c r="X339" s="210">
        <f>$E$341</f>
        <v>0</v>
      </c>
    </row>
    <row r="340" spans="1:24" ht="19.5" thickBot="1" x14ac:dyDescent="0.3">
      <c r="A340" s="232" t="s">
        <v>19</v>
      </c>
      <c r="B340" s="233"/>
      <c r="C340" s="232" t="s">
        <v>20</v>
      </c>
      <c r="D340" s="233"/>
      <c r="E340" s="232" t="s">
        <v>77</v>
      </c>
      <c r="F340" s="233"/>
      <c r="G340" s="232" t="s">
        <v>64</v>
      </c>
      <c r="H340" s="233"/>
      <c r="I340" s="242" t="s">
        <v>171</v>
      </c>
      <c r="J340" s="243"/>
      <c r="K340" s="256" t="s">
        <v>169</v>
      </c>
      <c r="L340" s="257"/>
      <c r="M340" s="258" t="s">
        <v>170</v>
      </c>
      <c r="N340" s="259"/>
      <c r="O340" s="140"/>
      <c r="V340"/>
      <c r="W340" s="89">
        <v>15</v>
      </c>
      <c r="X340" s="210">
        <f t="shared" ref="X340:X358" si="171">$E$341</f>
        <v>0</v>
      </c>
    </row>
    <row r="341" spans="1:24" ht="18.600000000000001" customHeight="1" thickBot="1" x14ac:dyDescent="0.3">
      <c r="A341" s="240" t="s">
        <v>52</v>
      </c>
      <c r="B341" s="241"/>
      <c r="C341" s="254" t="s">
        <v>34</v>
      </c>
      <c r="D341" s="255"/>
      <c r="E341" s="238">
        <f>Q11</f>
        <v>0</v>
      </c>
      <c r="F341" s="239"/>
      <c r="G341" s="240">
        <f>Q12</f>
        <v>0</v>
      </c>
      <c r="H341" s="241"/>
      <c r="I341" s="240" t="e">
        <f>Q13</f>
        <v>#DIV/0!</v>
      </c>
      <c r="J341" s="241"/>
      <c r="K341" s="247" t="s">
        <v>174</v>
      </c>
      <c r="L341" s="249"/>
      <c r="M341" s="264" t="s">
        <v>225</v>
      </c>
      <c r="N341" s="265"/>
      <c r="O341" s="140"/>
      <c r="V341"/>
      <c r="W341" s="89">
        <v>15</v>
      </c>
      <c r="X341" s="210">
        <f t="shared" si="171"/>
        <v>0</v>
      </c>
    </row>
    <row r="342" spans="1:24" ht="19.5" thickBot="1" x14ac:dyDescent="0.35">
      <c r="A342" s="9" t="s">
        <v>15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40"/>
      <c r="V342"/>
      <c r="W342" s="89">
        <v>15</v>
      </c>
      <c r="X342" s="210">
        <f t="shared" si="171"/>
        <v>0</v>
      </c>
    </row>
    <row r="343" spans="1:24" ht="30.75" thickBot="1" x14ac:dyDescent="0.3">
      <c r="A343" s="44" t="s">
        <v>8</v>
      </c>
      <c r="B343" s="45"/>
      <c r="C343" s="46"/>
      <c r="D343" s="8" t="s">
        <v>2</v>
      </c>
      <c r="E343" s="8" t="s">
        <v>7</v>
      </c>
      <c r="F343" s="8" t="s">
        <v>13</v>
      </c>
      <c r="G343" s="8" t="s">
        <v>14</v>
      </c>
      <c r="H343" s="8" t="s">
        <v>1</v>
      </c>
      <c r="I343" s="8" t="s">
        <v>0</v>
      </c>
      <c r="J343" s="8" t="s">
        <v>3</v>
      </c>
      <c r="K343" s="8" t="s">
        <v>9</v>
      </c>
      <c r="L343" s="18" t="s">
        <v>66</v>
      </c>
      <c r="M343" s="39" t="s">
        <v>4</v>
      </c>
      <c r="N343" s="8" t="s">
        <v>167</v>
      </c>
      <c r="O343" s="138" t="s">
        <v>256</v>
      </c>
      <c r="Q343" s="138" t="s">
        <v>1304</v>
      </c>
      <c r="R343" s="138" t="s">
        <v>1304</v>
      </c>
      <c r="S343" s="138" t="s">
        <v>1304</v>
      </c>
      <c r="T343" s="174" t="s">
        <v>1304</v>
      </c>
      <c r="U343" s="138" t="s">
        <v>1305</v>
      </c>
      <c r="V343" s="208" t="s">
        <v>1334</v>
      </c>
      <c r="W343" s="89">
        <v>15</v>
      </c>
      <c r="X343" s="210">
        <f t="shared" si="171"/>
        <v>0</v>
      </c>
    </row>
    <row r="344" spans="1:24" s="94" customFormat="1" ht="15.75" x14ac:dyDescent="0.25">
      <c r="A344" s="229" t="str">
        <f>A30</f>
        <v>CONSUMPTION OF IMPORTED RAW MATERIAL</v>
      </c>
      <c r="B344" s="230"/>
      <c r="C344" s="230"/>
      <c r="D344" s="230"/>
      <c r="E344" s="230"/>
      <c r="F344" s="230"/>
      <c r="G344" s="230"/>
      <c r="H344" s="230"/>
      <c r="I344" s="230"/>
      <c r="J344" s="230"/>
      <c r="K344" s="230"/>
      <c r="L344" s="230"/>
      <c r="M344" s="230"/>
      <c r="N344" s="231"/>
      <c r="O344" s="40"/>
      <c r="P344"/>
      <c r="Q344" s="176"/>
      <c r="R344" s="176"/>
      <c r="S344" s="176"/>
      <c r="T344" s="177"/>
      <c r="U344" s="177"/>
      <c r="V344" s="209">
        <f>Q344+R344+S344+T344+U344</f>
        <v>0</v>
      </c>
      <c r="W344" s="89">
        <v>15</v>
      </c>
      <c r="X344" s="210">
        <f t="shared" si="171"/>
        <v>0</v>
      </c>
    </row>
    <row r="345" spans="1:24" ht="15.75" x14ac:dyDescent="0.25">
      <c r="A345" s="24" t="str">
        <f>A31</f>
        <v>REACTIVE DYES</v>
      </c>
      <c r="B345" s="27"/>
      <c r="C345" s="28"/>
      <c r="D345" s="2">
        <f>D31</f>
        <v>3204.16</v>
      </c>
      <c r="E345" s="5">
        <f>E31</f>
        <v>12.95</v>
      </c>
      <c r="F345" s="31">
        <f>Q8</f>
        <v>0</v>
      </c>
      <c r="G345" s="29">
        <f>G31</f>
        <v>2.3400000000000001E-2</v>
      </c>
      <c r="H345" s="21" t="str">
        <f>H31</f>
        <v>LPAF-FS-61597</v>
      </c>
      <c r="I345" s="23">
        <f>I31</f>
        <v>45454</v>
      </c>
      <c r="J345" s="22">
        <f>J31</f>
        <v>5000</v>
      </c>
      <c r="K345" s="54">
        <f>K31</f>
        <v>3317.675400000001</v>
      </c>
      <c r="L345" s="2">
        <f>F345*G345</f>
        <v>0</v>
      </c>
      <c r="M345" s="21">
        <f>M31</f>
        <v>1679.9845999999991</v>
      </c>
      <c r="N345" s="30">
        <f t="shared" ref="N345:N353" si="172">L345*E345</f>
        <v>0</v>
      </c>
      <c r="O345" s="139" t="s">
        <v>271</v>
      </c>
      <c r="P345">
        <v>0.18198904360000001</v>
      </c>
      <c r="Q345">
        <f>G345*Q344</f>
        <v>0</v>
      </c>
      <c r="R345">
        <f>G345*R344</f>
        <v>0</v>
      </c>
      <c r="S345">
        <f>G345*S344</f>
        <v>0</v>
      </c>
      <c r="T345">
        <f>G345*T344</f>
        <v>0</v>
      </c>
      <c r="U345">
        <f>G345*U344</f>
        <v>0</v>
      </c>
      <c r="V345" s="209">
        <f t="shared" ref="V345:V358" si="173">Q345+R345+S345+T345+U345</f>
        <v>0</v>
      </c>
      <c r="W345" s="89">
        <v>15</v>
      </c>
      <c r="X345" s="210">
        <f t="shared" si="171"/>
        <v>0</v>
      </c>
    </row>
    <row r="346" spans="1:24" ht="15.75" x14ac:dyDescent="0.25">
      <c r="A346" s="24" t="str">
        <f>A32</f>
        <v>DISPERSE DYES</v>
      </c>
      <c r="B346" s="27"/>
      <c r="C346" s="28"/>
      <c r="D346" s="2">
        <f>D32</f>
        <v>3204.1109999999999</v>
      </c>
      <c r="E346" s="5">
        <f>E32</f>
        <v>12.752800000000001</v>
      </c>
      <c r="F346" s="31">
        <f>Q9</f>
        <v>0</v>
      </c>
      <c r="G346" s="29">
        <f>G32</f>
        <v>5.4000000000000003E-3</v>
      </c>
      <c r="H346" s="21" t="str">
        <f>H32</f>
        <v>LPAF-FS-61605</v>
      </c>
      <c r="I346" s="23">
        <f>I32</f>
        <v>45454</v>
      </c>
      <c r="J346" s="22">
        <f>J32</f>
        <v>4200</v>
      </c>
      <c r="K346" s="54">
        <f>K32</f>
        <v>2945.6135999999969</v>
      </c>
      <c r="L346" s="2">
        <f>F346*G346</f>
        <v>0</v>
      </c>
      <c r="M346" s="21">
        <f>M32</f>
        <v>1254.3864000000031</v>
      </c>
      <c r="N346" s="30">
        <f t="shared" si="172"/>
        <v>0</v>
      </c>
      <c r="O346" s="139" t="s">
        <v>272</v>
      </c>
      <c r="P346">
        <v>0.27298904359999998</v>
      </c>
      <c r="Q346">
        <f>G346*Q344</f>
        <v>0</v>
      </c>
      <c r="R346">
        <f>G346*R344</f>
        <v>0</v>
      </c>
      <c r="S346">
        <f>G346*S344</f>
        <v>0</v>
      </c>
      <c r="T346">
        <f>G346*T344</f>
        <v>0</v>
      </c>
      <c r="U346" s="89">
        <f>G346*U344</f>
        <v>0</v>
      </c>
      <c r="V346" s="209">
        <f t="shared" si="173"/>
        <v>0</v>
      </c>
      <c r="W346" s="89">
        <v>15</v>
      </c>
      <c r="X346" s="210">
        <f t="shared" si="171"/>
        <v>0</v>
      </c>
    </row>
    <row r="347" spans="1:24" ht="15.75" x14ac:dyDescent="0.25">
      <c r="A347" s="24" t="str">
        <f>A33</f>
        <v>NON WOVEN INTERLINING</v>
      </c>
      <c r="B347" s="27"/>
      <c r="C347" s="28"/>
      <c r="D347" s="2">
        <f>D33</f>
        <v>5603.92</v>
      </c>
      <c r="E347" s="5">
        <f>E33</f>
        <v>11.78</v>
      </c>
      <c r="F347" s="31">
        <f>$E$341</f>
        <v>0</v>
      </c>
      <c r="G347" s="29">
        <f>G33</f>
        <v>1.932E-2</v>
      </c>
      <c r="H347" s="21" t="str">
        <f>H33</f>
        <v>KAPS-FS-148577</v>
      </c>
      <c r="I347" s="23">
        <f>I33</f>
        <v>45464</v>
      </c>
      <c r="J347" s="22">
        <f>J33</f>
        <v>10770</v>
      </c>
      <c r="K347" s="54">
        <f>K33</f>
        <v>10411.942285714289</v>
      </c>
      <c r="L347" s="2">
        <f>F347*G347/0.98</f>
        <v>0</v>
      </c>
      <c r="M347" s="21">
        <f>M33</f>
        <v>358.05771428571097</v>
      </c>
      <c r="N347" s="30">
        <f t="shared" si="172"/>
        <v>0</v>
      </c>
      <c r="O347" s="139" t="s">
        <v>273</v>
      </c>
      <c r="P347">
        <v>0.36398904360000001</v>
      </c>
      <c r="Q347">
        <f>G347*Q344</f>
        <v>0</v>
      </c>
      <c r="R347">
        <f>G347*R344</f>
        <v>0</v>
      </c>
      <c r="S347">
        <f>G347*S344</f>
        <v>0</v>
      </c>
      <c r="T347">
        <f>G347*T344</f>
        <v>0</v>
      </c>
      <c r="U347" s="89">
        <f>G347*U344</f>
        <v>0</v>
      </c>
      <c r="V347" s="209">
        <f t="shared" si="173"/>
        <v>0</v>
      </c>
      <c r="W347" s="89">
        <v>15</v>
      </c>
      <c r="X347" s="210">
        <f t="shared" si="171"/>
        <v>0</v>
      </c>
    </row>
    <row r="348" spans="1:24" ht="15.75" x14ac:dyDescent="0.25">
      <c r="A348" s="24" t="str">
        <f>A34</f>
        <v>FINISHING AGENT</v>
      </c>
      <c r="B348" s="27"/>
      <c r="C348" s="28"/>
      <c r="D348" s="2">
        <f>D34</f>
        <v>3809.9189999999999</v>
      </c>
      <c r="E348" s="5">
        <f>E34</f>
        <v>6.8550000000000004</v>
      </c>
      <c r="F348" s="31">
        <f>$E$341</f>
        <v>0</v>
      </c>
      <c r="G348" s="29">
        <f>G34</f>
        <v>8.9999999999999993E-3</v>
      </c>
      <c r="H348" s="21" t="str">
        <f>H34</f>
        <v>KAPW-FS-186202</v>
      </c>
      <c r="I348" s="23">
        <f>I34</f>
        <v>45447</v>
      </c>
      <c r="J348" s="22">
        <f>J34</f>
        <v>3600</v>
      </c>
      <c r="K348" s="54">
        <f>K34</f>
        <v>1221.2549999999997</v>
      </c>
      <c r="L348" s="2">
        <f>F348*G348</f>
        <v>0</v>
      </c>
      <c r="M348" s="21">
        <f>M34</f>
        <v>2377.8450000000003</v>
      </c>
      <c r="N348" s="30">
        <f t="shared" si="172"/>
        <v>0</v>
      </c>
      <c r="O348" s="139" t="s">
        <v>274</v>
      </c>
      <c r="P348">
        <v>0.45498904359999998</v>
      </c>
      <c r="Q348">
        <f>G348*Q344</f>
        <v>0</v>
      </c>
      <c r="R348">
        <f>G348*R344</f>
        <v>0</v>
      </c>
      <c r="S348">
        <f>G348*S344</f>
        <v>0</v>
      </c>
      <c r="T348">
        <f>G348*T344</f>
        <v>0</v>
      </c>
      <c r="U348" s="89">
        <f>G348*U344</f>
        <v>0</v>
      </c>
      <c r="V348" s="209">
        <f t="shared" si="173"/>
        <v>0</v>
      </c>
      <c r="W348" s="89">
        <v>15</v>
      </c>
      <c r="X348" s="210">
        <f t="shared" si="171"/>
        <v>0</v>
      </c>
    </row>
    <row r="349" spans="1:24" ht="15.75" x14ac:dyDescent="0.25">
      <c r="A349" s="145" t="str">
        <f>A35</f>
        <v>80% BCI COTTON 20% RECYCLE POLYESTER KNITTED FABRIC</v>
      </c>
      <c r="B349" s="146"/>
      <c r="C349" s="147"/>
      <c r="D349" s="148">
        <f>D35</f>
        <v>6006.9089999999997</v>
      </c>
      <c r="E349" s="149">
        <f>E35</f>
        <v>37.943899999999999</v>
      </c>
      <c r="F349" s="31">
        <f t="shared" ref="F349:F353" si="174">$E$341</f>
        <v>0</v>
      </c>
      <c r="G349" s="151">
        <f>G35</f>
        <v>0</v>
      </c>
      <c r="H349" s="152" t="str">
        <f>H35</f>
        <v>KAPS-FS-99599</v>
      </c>
      <c r="I349" s="153">
        <f>I35</f>
        <v>45355</v>
      </c>
      <c r="J349" s="154">
        <f>J35</f>
        <v>21709.3</v>
      </c>
      <c r="K349" s="155">
        <f>K35</f>
        <v>119.09720517882354</v>
      </c>
      <c r="L349" s="148">
        <f>F349*G349*P347/0.85</f>
        <v>0</v>
      </c>
      <c r="M349" s="156">
        <f>M35</f>
        <v>21590.202794821176</v>
      </c>
      <c r="N349" s="155">
        <f t="shared" si="172"/>
        <v>0</v>
      </c>
      <c r="O349" s="139" t="s">
        <v>275</v>
      </c>
      <c r="P349">
        <v>0.54598904360000011</v>
      </c>
      <c r="Q349">
        <f>G349*Q344*P350/0.85</f>
        <v>0</v>
      </c>
      <c r="R349">
        <f>G349*R344*P350/0.85</f>
        <v>0</v>
      </c>
      <c r="S349">
        <f>G349*S344*P350/0.85</f>
        <v>0</v>
      </c>
      <c r="T349">
        <f>G349*T344*P350/0.85</f>
        <v>0</v>
      </c>
      <c r="U349">
        <f>G349*U344*P350/0.85</f>
        <v>0</v>
      </c>
      <c r="V349" s="209">
        <f t="shared" si="173"/>
        <v>0</v>
      </c>
      <c r="W349" s="89">
        <v>15</v>
      </c>
      <c r="X349" s="210">
        <f t="shared" si="171"/>
        <v>0</v>
      </c>
    </row>
    <row r="350" spans="1:24" ht="15.75" x14ac:dyDescent="0.25">
      <c r="A350" s="145" t="str">
        <f>A36</f>
        <v xml:space="preserve">70% RECYCLED POLYESTER 30% COTTON </v>
      </c>
      <c r="B350" s="146"/>
      <c r="C350" s="147"/>
      <c r="D350" s="148">
        <f>D36</f>
        <v>6006.9089999999997</v>
      </c>
      <c r="E350" s="149">
        <f>E36</f>
        <v>15.461499999999999</v>
      </c>
      <c r="F350" s="31">
        <f t="shared" si="174"/>
        <v>0</v>
      </c>
      <c r="G350" s="151">
        <f>G36</f>
        <v>0</v>
      </c>
      <c r="H350" s="152" t="str">
        <f>H36</f>
        <v>LPAF-FS-14699</v>
      </c>
      <c r="I350" s="153">
        <f>I36</f>
        <v>45195</v>
      </c>
      <c r="J350" s="155">
        <f>J36</f>
        <v>2075.61</v>
      </c>
      <c r="K350" s="155">
        <f>K36</f>
        <v>0</v>
      </c>
      <c r="L350" s="148">
        <f>F350*G350*P348/0.85</f>
        <v>0</v>
      </c>
      <c r="M350" s="156">
        <f>M36</f>
        <v>2075.61</v>
      </c>
      <c r="N350" s="155">
        <f t="shared" si="172"/>
        <v>0</v>
      </c>
      <c r="O350" s="139" t="s">
        <v>276</v>
      </c>
      <c r="P350">
        <v>0.63698904360000008</v>
      </c>
      <c r="Q350">
        <f>G350*Q344*P351/0.85</f>
        <v>0</v>
      </c>
      <c r="R350">
        <f>G350*R344*P351/0.85</f>
        <v>0</v>
      </c>
      <c r="S350">
        <f>G350*S344*P351/0.85</f>
        <v>0</v>
      </c>
      <c r="T350">
        <f>G350*T344*P351/0.85</f>
        <v>0</v>
      </c>
      <c r="U350">
        <f>G350*U344*P351/0.85</f>
        <v>0</v>
      </c>
      <c r="V350" s="209">
        <f t="shared" si="173"/>
        <v>0</v>
      </c>
      <c r="W350" s="89">
        <v>15</v>
      </c>
      <c r="X350" s="210">
        <f t="shared" si="171"/>
        <v>0</v>
      </c>
    </row>
    <row r="351" spans="1:24" ht="15.75" x14ac:dyDescent="0.25">
      <c r="A351" s="145" t="str">
        <f>A37</f>
        <v>100% REC POLYESTER FABRIC</v>
      </c>
      <c r="B351" s="146"/>
      <c r="C351" s="147"/>
      <c r="D351" s="148">
        <f>D37</f>
        <v>6005.37</v>
      </c>
      <c r="E351" s="149">
        <f>E37</f>
        <v>6.85</v>
      </c>
      <c r="F351" s="31">
        <f t="shared" si="174"/>
        <v>0</v>
      </c>
      <c r="G351" s="151">
        <f>G37</f>
        <v>0</v>
      </c>
      <c r="H351" s="152" t="str">
        <f>H37</f>
        <v>KAPW-FS-59914</v>
      </c>
      <c r="I351" s="153">
        <f>I37</f>
        <v>45224</v>
      </c>
      <c r="J351" s="157">
        <f>J37</f>
        <v>9255.7000000000007</v>
      </c>
      <c r="K351" s="155">
        <f>K37</f>
        <v>448.55877277976469</v>
      </c>
      <c r="L351" s="148">
        <f>F351*G351*P349/0.85</f>
        <v>0</v>
      </c>
      <c r="M351" s="156">
        <f>M37</f>
        <v>8807.141227220236</v>
      </c>
      <c r="N351" s="155">
        <f t="shared" ref="N351" si="175">L351*E351</f>
        <v>0</v>
      </c>
      <c r="O351" s="139" t="s">
        <v>287</v>
      </c>
      <c r="P351">
        <v>0.72798904360000005</v>
      </c>
      <c r="Q351">
        <f>G351*Q344*P351/0.85</f>
        <v>0</v>
      </c>
      <c r="R351">
        <f>G351*R344*P350/0.85</f>
        <v>0</v>
      </c>
      <c r="S351">
        <f>G351*S344*P350/0.85</f>
        <v>0</v>
      </c>
      <c r="T351">
        <f>G351*T344*P350/0.85</f>
        <v>0</v>
      </c>
      <c r="U351">
        <f>G351*U344*P350/0.85</f>
        <v>0</v>
      </c>
      <c r="V351" s="209">
        <f t="shared" si="173"/>
        <v>0</v>
      </c>
      <c r="W351" s="89">
        <v>15</v>
      </c>
      <c r="X351" s="210">
        <f t="shared" si="171"/>
        <v>0</v>
      </c>
    </row>
    <row r="352" spans="1:24" ht="15.75" x14ac:dyDescent="0.25">
      <c r="A352" s="145" t="str">
        <f>A38</f>
        <v>100% COTTON YARN</v>
      </c>
      <c r="B352" s="146"/>
      <c r="C352" s="147"/>
      <c r="D352" s="148">
        <f>D38</f>
        <v>5205.24</v>
      </c>
      <c r="E352" s="149">
        <f>E38</f>
        <v>3.1</v>
      </c>
      <c r="F352" s="31">
        <f t="shared" si="174"/>
        <v>0</v>
      </c>
      <c r="G352" s="151">
        <f>G38</f>
        <v>0</v>
      </c>
      <c r="H352" s="152" t="str">
        <f>H38</f>
        <v>KAPS-FS-97672</v>
      </c>
      <c r="I352" s="153">
        <f>I38</f>
        <v>45349</v>
      </c>
      <c r="J352" s="154">
        <f>J38</f>
        <v>22290</v>
      </c>
      <c r="K352" s="155">
        <f>K38</f>
        <v>8167.8864601209007</v>
      </c>
      <c r="L352" s="148">
        <f>F352*G352*P350/0.83</f>
        <v>0</v>
      </c>
      <c r="M352" s="156">
        <f>M38</f>
        <v>14101.283534626087</v>
      </c>
      <c r="N352" s="155">
        <f t="shared" si="172"/>
        <v>0</v>
      </c>
      <c r="O352" s="140" t="s">
        <v>1312</v>
      </c>
      <c r="P352" s="140"/>
      <c r="Q352" s="191">
        <v>0</v>
      </c>
      <c r="R352" s="191">
        <v>0</v>
      </c>
      <c r="S352" s="191">
        <v>0</v>
      </c>
      <c r="T352" s="192">
        <v>0</v>
      </c>
      <c r="U352" s="192">
        <v>0</v>
      </c>
      <c r="V352" s="209">
        <f t="shared" si="173"/>
        <v>0</v>
      </c>
      <c r="W352" s="89">
        <v>15</v>
      </c>
      <c r="X352" s="210">
        <f t="shared" si="171"/>
        <v>0</v>
      </c>
    </row>
    <row r="353" spans="1:24" ht="15.75" x14ac:dyDescent="0.25">
      <c r="A353" s="145" t="str">
        <f>A39</f>
        <v>POLYESTER YARN</v>
      </c>
      <c r="B353" s="146"/>
      <c r="C353" s="147"/>
      <c r="D353" s="148">
        <f>D39</f>
        <v>5402.33</v>
      </c>
      <c r="E353" s="149">
        <f>E39</f>
        <v>1.69</v>
      </c>
      <c r="F353" s="31">
        <f t="shared" si="174"/>
        <v>0</v>
      </c>
      <c r="G353" s="151">
        <f>G39</f>
        <v>0</v>
      </c>
      <c r="H353" s="152" t="str">
        <f>H39</f>
        <v>KAPS-FS-73118</v>
      </c>
      <c r="I353" s="153">
        <f>I39</f>
        <v>45296</v>
      </c>
      <c r="J353" s="154">
        <f>J39</f>
        <v>72060</v>
      </c>
      <c r="K353" s="155">
        <f>K39</f>
        <v>56307.923458516132</v>
      </c>
      <c r="L353" s="148">
        <f>F353*G353*P351/0.83</f>
        <v>0</v>
      </c>
      <c r="M353" s="156">
        <f>M39</f>
        <v>15752.076541483868</v>
      </c>
      <c r="N353" s="155">
        <f t="shared" si="172"/>
        <v>0</v>
      </c>
      <c r="O353" s="140" t="s">
        <v>1313</v>
      </c>
      <c r="P353" s="140"/>
      <c r="Q353" s="191">
        <v>0</v>
      </c>
      <c r="R353" s="191">
        <v>0</v>
      </c>
      <c r="S353" s="191">
        <v>0</v>
      </c>
      <c r="T353" s="192">
        <v>0</v>
      </c>
      <c r="U353" s="192">
        <v>0</v>
      </c>
      <c r="V353" s="209">
        <f t="shared" si="173"/>
        <v>0</v>
      </c>
      <c r="W353" s="89">
        <v>15</v>
      </c>
      <c r="X353" s="210">
        <f t="shared" si="171"/>
        <v>0</v>
      </c>
    </row>
    <row r="354" spans="1:24" ht="15.75" x14ac:dyDescent="0.25">
      <c r="A354" s="145"/>
      <c r="B354" s="146"/>
      <c r="C354" s="146"/>
      <c r="D354" s="180"/>
      <c r="E354" s="181"/>
      <c r="F354" s="190"/>
      <c r="G354" s="183"/>
      <c r="H354" s="184"/>
      <c r="I354" s="185"/>
      <c r="J354" s="186"/>
      <c r="K354" s="187"/>
      <c r="L354" s="180"/>
      <c r="M354" s="188"/>
      <c r="N354" s="189"/>
      <c r="O354" s="175" t="s">
        <v>1306</v>
      </c>
      <c r="P354" s="94"/>
      <c r="Q354" s="94">
        <f>Q344*Q352*P350/0.83</f>
        <v>0</v>
      </c>
      <c r="R354" s="94">
        <f>R344*R352*P350/0.83</f>
        <v>0</v>
      </c>
      <c r="S354" s="94">
        <f>S344*S352*P350/0.83</f>
        <v>0</v>
      </c>
      <c r="T354" s="94">
        <f>T344*T352*P350/0.83</f>
        <v>0</v>
      </c>
      <c r="U354" s="94">
        <f>U344*U352*P350/0.83</f>
        <v>0</v>
      </c>
      <c r="V354" s="209">
        <f t="shared" si="173"/>
        <v>0</v>
      </c>
      <c r="W354" s="89">
        <v>15</v>
      </c>
      <c r="X354" s="210">
        <f t="shared" si="171"/>
        <v>0</v>
      </c>
    </row>
    <row r="355" spans="1:24" s="94" customFormat="1" ht="15.75" x14ac:dyDescent="0.25">
      <c r="A355" s="229" t="str">
        <f>A41</f>
        <v>CONSUMPTION OF LOCAL PURCHASED  RAW MATERIAL</v>
      </c>
      <c r="B355" s="230"/>
      <c r="C355" s="230"/>
      <c r="D355" s="230">
        <f>D41</f>
        <v>0</v>
      </c>
      <c r="E355" s="230">
        <f>E41</f>
        <v>0</v>
      </c>
      <c r="F355" s="230">
        <f t="shared" ref="F355" si="176">E$341</f>
        <v>0</v>
      </c>
      <c r="G355" s="230">
        <f>G41</f>
        <v>0</v>
      </c>
      <c r="H355" s="230">
        <f>H41</f>
        <v>0</v>
      </c>
      <c r="I355" s="230">
        <f>I41</f>
        <v>0</v>
      </c>
      <c r="J355" s="230">
        <f>J41</f>
        <v>0</v>
      </c>
      <c r="K355" s="230" t="str">
        <f>K41</f>
        <v>-</v>
      </c>
      <c r="L355" s="230">
        <f t="shared" ref="L355:L358" si="177">F355*G355</f>
        <v>0</v>
      </c>
      <c r="M355" s="230">
        <f>M41</f>
        <v>0</v>
      </c>
      <c r="N355" s="231">
        <f t="shared" ref="N355:N358" si="178">L355*E355</f>
        <v>0</v>
      </c>
      <c r="O355" s="140" t="s">
        <v>1307</v>
      </c>
      <c r="P355" s="89"/>
      <c r="Q355" s="94">
        <f>Q344*Q353*P350/0.83</f>
        <v>0</v>
      </c>
      <c r="R355" s="94">
        <f>R344*R353*P350/0.83</f>
        <v>0</v>
      </c>
      <c r="S355" s="94">
        <f>S344*S353*P350/0.83</f>
        <v>0</v>
      </c>
      <c r="T355" s="94">
        <f>T344*T353*P350/0.83</f>
        <v>0</v>
      </c>
      <c r="U355" s="94">
        <f>U344*U353*P350/0.83</f>
        <v>0</v>
      </c>
      <c r="V355" s="209">
        <f t="shared" si="173"/>
        <v>0</v>
      </c>
      <c r="W355" s="89">
        <v>15</v>
      </c>
      <c r="X355" s="210">
        <f t="shared" si="171"/>
        <v>0</v>
      </c>
    </row>
    <row r="356" spans="1:24" ht="15.75" x14ac:dyDescent="0.25">
      <c r="A356" s="24" t="str">
        <f>A42</f>
        <v>Labels</v>
      </c>
      <c r="B356" s="27"/>
      <c r="C356" s="28"/>
      <c r="D356" s="2">
        <f>D42</f>
        <v>4821.1040000000003</v>
      </c>
      <c r="E356" s="5">
        <f>E42</f>
        <v>11.306593684210526</v>
      </c>
      <c r="F356" s="31">
        <f t="shared" ref="F356:F358" si="179">$E$341</f>
        <v>0</v>
      </c>
      <c r="G356" s="29">
        <f>G42</f>
        <v>5.9999999999999995E-5</v>
      </c>
      <c r="H356" s="21" t="str">
        <f>H42</f>
        <v>KPPE-PF-224968-18-04-2024</v>
      </c>
      <c r="I356" s="23">
        <f>I42</f>
        <v>45400</v>
      </c>
      <c r="J356" s="22">
        <f>J42</f>
        <v>2366.46</v>
      </c>
      <c r="K356" s="54">
        <f>K42</f>
        <v>49.803780000000053</v>
      </c>
      <c r="L356" s="2">
        <f t="shared" si="177"/>
        <v>0</v>
      </c>
      <c r="M356" s="21">
        <f>M42</f>
        <v>2316.65022</v>
      </c>
      <c r="N356" s="30">
        <f t="shared" si="178"/>
        <v>0</v>
      </c>
      <c r="P356" t="s">
        <v>1311</v>
      </c>
      <c r="Q356">
        <f>G356*Q344</f>
        <v>0</v>
      </c>
      <c r="R356">
        <f>G356*R344</f>
        <v>0</v>
      </c>
      <c r="S356">
        <f>G356*S344</f>
        <v>0</v>
      </c>
      <c r="T356">
        <f>G356*T344</f>
        <v>0</v>
      </c>
      <c r="U356">
        <f>G356*U344</f>
        <v>0</v>
      </c>
      <c r="V356" s="209">
        <f t="shared" si="173"/>
        <v>0</v>
      </c>
      <c r="W356" s="89">
        <v>15</v>
      </c>
      <c r="X356" s="210">
        <f t="shared" si="171"/>
        <v>0</v>
      </c>
    </row>
    <row r="357" spans="1:24" ht="15.75" x14ac:dyDescent="0.25">
      <c r="A357" s="24" t="str">
        <f>A43</f>
        <v>Earth Colour</v>
      </c>
      <c r="B357" s="27"/>
      <c r="C357" s="28"/>
      <c r="D357" s="2">
        <f>D43</f>
        <v>3204.2</v>
      </c>
      <c r="E357" s="5">
        <f>E43</f>
        <v>1.3859649122807018</v>
      </c>
      <c r="F357" s="31">
        <f t="shared" si="179"/>
        <v>0</v>
      </c>
      <c r="G357" s="29">
        <f>G43</f>
        <v>3.3299999999999996E-2</v>
      </c>
      <c r="H357" s="21" t="str">
        <f>H43</f>
        <v>HCSE-PF-1739-16-04-2024</v>
      </c>
      <c r="I357" s="23">
        <f>I43</f>
        <v>45398</v>
      </c>
      <c r="J357" s="22">
        <f>J43</f>
        <v>50</v>
      </c>
      <c r="K357" s="54">
        <f>K43</f>
        <v>208.29149999999998</v>
      </c>
      <c r="L357" s="2">
        <f t="shared" ref="L357" si="180">F357*G357</f>
        <v>0</v>
      </c>
      <c r="M357" s="21">
        <f>M43</f>
        <v>-158.29149999999998</v>
      </c>
      <c r="N357" s="30">
        <f t="shared" ref="N357" si="181">L357*E357</f>
        <v>0</v>
      </c>
      <c r="O357" s="175"/>
      <c r="P357" s="89"/>
      <c r="Q357">
        <f>G357*Q344</f>
        <v>0</v>
      </c>
      <c r="R357">
        <f>G357*R344</f>
        <v>0</v>
      </c>
      <c r="S357">
        <f>G357*S344</f>
        <v>0</v>
      </c>
      <c r="T357">
        <f>G357*T344</f>
        <v>0</v>
      </c>
      <c r="U357">
        <f>G357*U344</f>
        <v>0</v>
      </c>
      <c r="V357" s="209">
        <f t="shared" si="173"/>
        <v>0</v>
      </c>
      <c r="W357" s="89">
        <v>15</v>
      </c>
      <c r="X357" s="210">
        <f t="shared" si="171"/>
        <v>0</v>
      </c>
    </row>
    <row r="358" spans="1:24" ht="16.5" thickBot="1" x14ac:dyDescent="0.3">
      <c r="A358" s="134" t="str">
        <f>A44</f>
        <v>Sarabid MIP</v>
      </c>
      <c r="B358" s="27"/>
      <c r="C358" s="28"/>
      <c r="D358" s="2">
        <f>D44</f>
        <v>3824.9998999999998</v>
      </c>
      <c r="E358" s="5">
        <f>E44</f>
        <v>1.3859649122807018</v>
      </c>
      <c r="F358" s="31">
        <f t="shared" si="179"/>
        <v>0</v>
      </c>
      <c r="G358" s="29">
        <f>G44</f>
        <v>8.9999999999999993E-3</v>
      </c>
      <c r="H358" s="21" t="str">
        <f>H44</f>
        <v>06122023-A-023564</v>
      </c>
      <c r="I358" s="23">
        <f>I44</f>
        <v>45149</v>
      </c>
      <c r="J358" s="22">
        <f>J44</f>
        <v>1000</v>
      </c>
      <c r="K358" s="54">
        <f>K44</f>
        <v>477.02699999999965</v>
      </c>
      <c r="L358" s="2">
        <f t="shared" si="177"/>
        <v>0</v>
      </c>
      <c r="M358" s="21">
        <f>M44</f>
        <v>522.07300000000043</v>
      </c>
      <c r="N358" s="30">
        <f t="shared" si="178"/>
        <v>0</v>
      </c>
      <c r="O358" s="178"/>
      <c r="P358" s="89"/>
      <c r="Q358">
        <f>G358*Q344</f>
        <v>0</v>
      </c>
      <c r="R358">
        <f>G358*R344</f>
        <v>0</v>
      </c>
      <c r="S358">
        <f>G358*S344</f>
        <v>0</v>
      </c>
      <c r="T358">
        <f>G358*T344</f>
        <v>0</v>
      </c>
      <c r="U358">
        <f>G358*U344</f>
        <v>0</v>
      </c>
      <c r="V358" s="209">
        <f t="shared" si="173"/>
        <v>0</v>
      </c>
      <c r="W358" s="89">
        <v>15</v>
      </c>
      <c r="X358" s="210">
        <f t="shared" si="171"/>
        <v>0</v>
      </c>
    </row>
    <row r="359" spans="1:24" ht="23.25" thickBot="1" x14ac:dyDescent="0.35">
      <c r="A359" s="133">
        <v>16</v>
      </c>
      <c r="O359" s="140"/>
      <c r="V359"/>
      <c r="W359" s="89">
        <v>16</v>
      </c>
      <c r="X359" s="210">
        <f>$E$361</f>
        <v>0</v>
      </c>
    </row>
    <row r="360" spans="1:24" ht="19.5" thickBot="1" x14ac:dyDescent="0.3">
      <c r="A360" s="232" t="s">
        <v>19</v>
      </c>
      <c r="B360" s="233"/>
      <c r="C360" s="232" t="s">
        <v>20</v>
      </c>
      <c r="D360" s="233"/>
      <c r="E360" s="232" t="s">
        <v>77</v>
      </c>
      <c r="F360" s="233"/>
      <c r="G360" s="232" t="s">
        <v>64</v>
      </c>
      <c r="H360" s="233"/>
      <c r="I360" s="242" t="s">
        <v>171</v>
      </c>
      <c r="J360" s="243"/>
      <c r="K360" s="256" t="s">
        <v>169</v>
      </c>
      <c r="L360" s="257"/>
      <c r="M360" s="258" t="s">
        <v>170</v>
      </c>
      <c r="N360" s="259"/>
      <c r="O360" s="140"/>
      <c r="V360"/>
      <c r="W360" s="89">
        <v>16</v>
      </c>
      <c r="X360" s="210">
        <f t="shared" ref="X360:X378" si="182">$E$361</f>
        <v>0</v>
      </c>
    </row>
    <row r="361" spans="1:24" ht="18.600000000000001" customHeight="1" thickBot="1" x14ac:dyDescent="0.3">
      <c r="A361" s="240" t="s">
        <v>53</v>
      </c>
      <c r="B361" s="241"/>
      <c r="C361" s="254" t="s">
        <v>78</v>
      </c>
      <c r="D361" s="255"/>
      <c r="E361" s="238">
        <f>C22</f>
        <v>0</v>
      </c>
      <c r="F361" s="239"/>
      <c r="G361" s="240">
        <f>C23</f>
        <v>0</v>
      </c>
      <c r="H361" s="241"/>
      <c r="I361" s="240" t="e">
        <f>C24</f>
        <v>#DIV/0!</v>
      </c>
      <c r="J361" s="241"/>
      <c r="K361" s="247" t="s">
        <v>1321</v>
      </c>
      <c r="L361" s="249"/>
      <c r="M361" s="264" t="s">
        <v>214</v>
      </c>
      <c r="N361" s="265"/>
      <c r="O361" s="140"/>
      <c r="V361"/>
      <c r="W361" s="89">
        <v>16</v>
      </c>
      <c r="X361" s="210">
        <f t="shared" si="182"/>
        <v>0</v>
      </c>
    </row>
    <row r="362" spans="1:24" ht="19.5" thickBot="1" x14ac:dyDescent="0.35">
      <c r="A362" s="9" t="s">
        <v>15</v>
      </c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40"/>
      <c r="V362"/>
      <c r="W362" s="89">
        <v>16</v>
      </c>
      <c r="X362" s="210">
        <f t="shared" si="182"/>
        <v>0</v>
      </c>
    </row>
    <row r="363" spans="1:24" ht="30.75" thickBot="1" x14ac:dyDescent="0.3">
      <c r="A363" s="44" t="s">
        <v>8</v>
      </c>
      <c r="B363" s="45"/>
      <c r="C363" s="46"/>
      <c r="D363" s="8" t="s">
        <v>2</v>
      </c>
      <c r="E363" s="8" t="s">
        <v>7</v>
      </c>
      <c r="F363" s="8" t="s">
        <v>13</v>
      </c>
      <c r="G363" s="8" t="s">
        <v>14</v>
      </c>
      <c r="H363" s="8" t="s">
        <v>1</v>
      </c>
      <c r="I363" s="8" t="s">
        <v>0</v>
      </c>
      <c r="J363" s="8" t="s">
        <v>3</v>
      </c>
      <c r="K363" s="8" t="s">
        <v>9</v>
      </c>
      <c r="L363" s="18" t="s">
        <v>66</v>
      </c>
      <c r="M363" s="39" t="s">
        <v>4</v>
      </c>
      <c r="N363" s="8" t="s">
        <v>167</v>
      </c>
      <c r="O363" s="138" t="s">
        <v>256</v>
      </c>
      <c r="Q363" s="138" t="s">
        <v>1304</v>
      </c>
      <c r="R363" s="138" t="s">
        <v>1304</v>
      </c>
      <c r="S363" s="138" t="s">
        <v>1304</v>
      </c>
      <c r="T363" s="174" t="s">
        <v>1304</v>
      </c>
      <c r="U363" s="138" t="s">
        <v>1305</v>
      </c>
      <c r="V363" s="208" t="s">
        <v>1334</v>
      </c>
      <c r="W363" s="89">
        <v>16</v>
      </c>
      <c r="X363" s="210">
        <f t="shared" si="182"/>
        <v>0</v>
      </c>
    </row>
    <row r="364" spans="1:24" s="94" customFormat="1" ht="15.75" x14ac:dyDescent="0.25">
      <c r="A364" s="229" t="str">
        <f>A30</f>
        <v>CONSUMPTION OF IMPORTED RAW MATERIAL</v>
      </c>
      <c r="B364" s="230"/>
      <c r="C364" s="230"/>
      <c r="D364" s="230"/>
      <c r="E364" s="230"/>
      <c r="F364" s="230"/>
      <c r="G364" s="230"/>
      <c r="H364" s="230"/>
      <c r="I364" s="230"/>
      <c r="J364" s="230"/>
      <c r="K364" s="230"/>
      <c r="L364" s="230"/>
      <c r="M364" s="230"/>
      <c r="N364" s="231"/>
      <c r="O364" s="40"/>
      <c r="P364"/>
      <c r="Q364" s="176"/>
      <c r="R364" s="176"/>
      <c r="S364" s="176"/>
      <c r="T364" s="177"/>
      <c r="U364" s="177"/>
      <c r="V364" s="209">
        <f>Q364+R364+S364+T364+U364</f>
        <v>0</v>
      </c>
      <c r="W364" s="89">
        <v>16</v>
      </c>
      <c r="X364" s="210">
        <f t="shared" si="182"/>
        <v>0</v>
      </c>
    </row>
    <row r="365" spans="1:24" ht="15.75" x14ac:dyDescent="0.25">
      <c r="A365" s="24" t="str">
        <f>A31</f>
        <v>REACTIVE DYES</v>
      </c>
      <c r="B365" s="27"/>
      <c r="C365" s="28"/>
      <c r="D365" s="2">
        <f>D31</f>
        <v>3204.16</v>
      </c>
      <c r="E365" s="5">
        <f>E31</f>
        <v>12.95</v>
      </c>
      <c r="F365" s="31">
        <f>C19</f>
        <v>0</v>
      </c>
      <c r="G365" s="29">
        <f>G31</f>
        <v>2.3400000000000001E-2</v>
      </c>
      <c r="H365" s="21" t="str">
        <f>H31</f>
        <v>LPAF-FS-61597</v>
      </c>
      <c r="I365" s="23">
        <f>I31</f>
        <v>45454</v>
      </c>
      <c r="J365" s="22">
        <f>J31</f>
        <v>5000</v>
      </c>
      <c r="K365" s="54">
        <f>K31</f>
        <v>3317.675400000001</v>
      </c>
      <c r="L365" s="2">
        <f>F365*G365</f>
        <v>0</v>
      </c>
      <c r="M365" s="21">
        <f>M31</f>
        <v>1679.9845999999991</v>
      </c>
      <c r="N365" s="30">
        <f t="shared" ref="N365:N373" si="183">L365*E365</f>
        <v>0</v>
      </c>
      <c r="O365" s="139" t="s">
        <v>271</v>
      </c>
      <c r="P365">
        <v>0.18198904360000001</v>
      </c>
      <c r="Q365">
        <f>G365*Q364</f>
        <v>0</v>
      </c>
      <c r="R365">
        <f>G365*R364</f>
        <v>0</v>
      </c>
      <c r="S365">
        <f>G365*S364</f>
        <v>0</v>
      </c>
      <c r="T365">
        <f>G365*T364</f>
        <v>0</v>
      </c>
      <c r="U365">
        <f>G365*U364</f>
        <v>0</v>
      </c>
      <c r="V365" s="209">
        <f t="shared" ref="V365:V378" si="184">Q365+R365+S365+T365+U365</f>
        <v>0</v>
      </c>
      <c r="W365" s="89">
        <v>16</v>
      </c>
      <c r="X365" s="210">
        <f t="shared" si="182"/>
        <v>0</v>
      </c>
    </row>
    <row r="366" spans="1:24" ht="15.75" x14ac:dyDescent="0.25">
      <c r="A366" s="24" t="str">
        <f>A32</f>
        <v>DISPERSE DYES</v>
      </c>
      <c r="B366" s="27"/>
      <c r="C366" s="28"/>
      <c r="D366" s="2">
        <f>D32</f>
        <v>3204.1109999999999</v>
      </c>
      <c r="E366" s="5">
        <f>E32</f>
        <v>12.752800000000001</v>
      </c>
      <c r="F366" s="31">
        <f>C20</f>
        <v>0</v>
      </c>
      <c r="G366" s="29">
        <f>G32</f>
        <v>5.4000000000000003E-3</v>
      </c>
      <c r="H366" s="21" t="str">
        <f>H32</f>
        <v>LPAF-FS-61605</v>
      </c>
      <c r="I366" s="23">
        <f>I32</f>
        <v>45454</v>
      </c>
      <c r="J366" s="22">
        <f>J32</f>
        <v>4200</v>
      </c>
      <c r="K366" s="54">
        <f>K32</f>
        <v>2945.6135999999969</v>
      </c>
      <c r="L366" s="2">
        <f>F366*G366</f>
        <v>0</v>
      </c>
      <c r="M366" s="21">
        <f>M32</f>
        <v>1254.3864000000031</v>
      </c>
      <c r="N366" s="30">
        <f t="shared" si="183"/>
        <v>0</v>
      </c>
      <c r="O366" s="139" t="s">
        <v>270</v>
      </c>
      <c r="P366">
        <v>0.2274890436</v>
      </c>
      <c r="Q366">
        <f>G366*Q364</f>
        <v>0</v>
      </c>
      <c r="R366">
        <f>G366*R364</f>
        <v>0</v>
      </c>
      <c r="S366">
        <f>G366*S364</f>
        <v>0</v>
      </c>
      <c r="T366">
        <f>G366*T364</f>
        <v>0</v>
      </c>
      <c r="U366" s="89">
        <f>G366*U364</f>
        <v>0</v>
      </c>
      <c r="V366" s="209">
        <f t="shared" si="184"/>
        <v>0</v>
      </c>
      <c r="W366" s="89">
        <v>16</v>
      </c>
      <c r="X366" s="210">
        <f t="shared" si="182"/>
        <v>0</v>
      </c>
    </row>
    <row r="367" spans="1:24" ht="15.75" x14ac:dyDescent="0.25">
      <c r="A367" s="24" t="str">
        <f>A33</f>
        <v>NON WOVEN INTERLINING</v>
      </c>
      <c r="B367" s="27"/>
      <c r="C367" s="28"/>
      <c r="D367" s="2">
        <f>D33</f>
        <v>5603.92</v>
      </c>
      <c r="E367" s="5">
        <f>E33</f>
        <v>11.78</v>
      </c>
      <c r="F367" s="31">
        <f>$E$361</f>
        <v>0</v>
      </c>
      <c r="G367" s="29">
        <f>G33</f>
        <v>1.932E-2</v>
      </c>
      <c r="H367" s="21" t="str">
        <f>H33</f>
        <v>KAPS-FS-148577</v>
      </c>
      <c r="I367" s="23">
        <f>I33</f>
        <v>45464</v>
      </c>
      <c r="J367" s="22">
        <f>J33</f>
        <v>10770</v>
      </c>
      <c r="K367" s="54">
        <f>K33</f>
        <v>10411.942285714289</v>
      </c>
      <c r="L367" s="2">
        <f>F367*G367/0.98</f>
        <v>0</v>
      </c>
      <c r="M367" s="21">
        <f>M33</f>
        <v>358.05771428571097</v>
      </c>
      <c r="N367" s="30">
        <f t="shared" si="183"/>
        <v>0</v>
      </c>
      <c r="O367" s="139" t="s">
        <v>280</v>
      </c>
      <c r="P367">
        <v>0.31848904360000002</v>
      </c>
      <c r="Q367">
        <f>G367*Q364</f>
        <v>0</v>
      </c>
      <c r="R367">
        <f>G367*R364</f>
        <v>0</v>
      </c>
      <c r="S367">
        <f>G367*S364</f>
        <v>0</v>
      </c>
      <c r="T367">
        <f>G367*T364</f>
        <v>0</v>
      </c>
      <c r="U367" s="89">
        <f>G367*U364</f>
        <v>0</v>
      </c>
      <c r="V367" s="209">
        <f t="shared" si="184"/>
        <v>0</v>
      </c>
      <c r="W367" s="89">
        <v>16</v>
      </c>
      <c r="X367" s="210">
        <f t="shared" si="182"/>
        <v>0</v>
      </c>
    </row>
    <row r="368" spans="1:24" ht="15.75" x14ac:dyDescent="0.25">
      <c r="A368" s="24" t="str">
        <f>A34</f>
        <v>FINISHING AGENT</v>
      </c>
      <c r="B368" s="27"/>
      <c r="C368" s="28"/>
      <c r="D368" s="2">
        <f>D34</f>
        <v>3809.9189999999999</v>
      </c>
      <c r="E368" s="5">
        <f>E34</f>
        <v>6.8550000000000004</v>
      </c>
      <c r="F368" s="31">
        <f t="shared" ref="F368:F373" si="185">$E$361</f>
        <v>0</v>
      </c>
      <c r="G368" s="29">
        <f>G34</f>
        <v>8.9999999999999993E-3</v>
      </c>
      <c r="H368" s="21" t="str">
        <f>H34</f>
        <v>KAPW-FS-186202</v>
      </c>
      <c r="I368" s="23">
        <f>I34</f>
        <v>45447</v>
      </c>
      <c r="J368" s="22">
        <f>J34</f>
        <v>3600</v>
      </c>
      <c r="K368" s="54">
        <f>K34</f>
        <v>1221.2549999999997</v>
      </c>
      <c r="L368" s="2">
        <f>F368*G368</f>
        <v>0</v>
      </c>
      <c r="M368" s="21">
        <f>M34</f>
        <v>2377.8450000000003</v>
      </c>
      <c r="N368" s="30">
        <f t="shared" si="183"/>
        <v>0</v>
      </c>
      <c r="O368" s="139" t="s">
        <v>281</v>
      </c>
      <c r="P368">
        <v>0.40948904359999999</v>
      </c>
      <c r="Q368">
        <f>G368*Q364</f>
        <v>0</v>
      </c>
      <c r="R368">
        <f>G368*R364</f>
        <v>0</v>
      </c>
      <c r="S368">
        <f>G368*S364</f>
        <v>0</v>
      </c>
      <c r="T368">
        <f>G368*T364</f>
        <v>0</v>
      </c>
      <c r="U368" s="89">
        <f>G368*U364</f>
        <v>0</v>
      </c>
      <c r="V368" s="209">
        <f t="shared" si="184"/>
        <v>0</v>
      </c>
      <c r="W368" s="89">
        <v>16</v>
      </c>
      <c r="X368" s="210">
        <f t="shared" si="182"/>
        <v>0</v>
      </c>
    </row>
    <row r="369" spans="1:24" ht="15.75" x14ac:dyDescent="0.25">
      <c r="A369" s="145" t="str">
        <f>A35</f>
        <v>80% BCI COTTON 20% RECYCLE POLYESTER KNITTED FABRIC</v>
      </c>
      <c r="B369" s="146"/>
      <c r="C369" s="147"/>
      <c r="D369" s="148">
        <f>D35</f>
        <v>6006.9089999999997</v>
      </c>
      <c r="E369" s="149">
        <f>E35</f>
        <v>37.943899999999999</v>
      </c>
      <c r="F369" s="31">
        <f t="shared" si="185"/>
        <v>0</v>
      </c>
      <c r="G369" s="151">
        <f>G35</f>
        <v>0</v>
      </c>
      <c r="H369" s="152" t="str">
        <f>H35</f>
        <v>KAPS-FS-99599</v>
      </c>
      <c r="I369" s="153">
        <f>I35</f>
        <v>45355</v>
      </c>
      <c r="J369" s="154">
        <f>J35</f>
        <v>21709.3</v>
      </c>
      <c r="K369" s="155">
        <f>K35</f>
        <v>119.09720517882354</v>
      </c>
      <c r="L369" s="148">
        <f>F369*G369*P367/0.85</f>
        <v>0</v>
      </c>
      <c r="M369" s="156">
        <f>M35</f>
        <v>21590.202794821176</v>
      </c>
      <c r="N369" s="155">
        <f t="shared" si="183"/>
        <v>0</v>
      </c>
      <c r="O369" s="139" t="s">
        <v>275</v>
      </c>
      <c r="P369">
        <v>0.54598904360000011</v>
      </c>
      <c r="Q369">
        <f>G369*Q364*P370/0.85</f>
        <v>0</v>
      </c>
      <c r="R369">
        <f>G369*R364*P370/0.85</f>
        <v>0</v>
      </c>
      <c r="S369">
        <f>G369*S364*P370/0.85</f>
        <v>0</v>
      </c>
      <c r="T369">
        <f>G369*T364*P370/0.85</f>
        <v>0</v>
      </c>
      <c r="U369">
        <f>G369*U364*P370/0.85</f>
        <v>0</v>
      </c>
      <c r="V369" s="209">
        <f t="shared" si="184"/>
        <v>0</v>
      </c>
      <c r="W369" s="89">
        <v>16</v>
      </c>
      <c r="X369" s="210">
        <f t="shared" si="182"/>
        <v>0</v>
      </c>
    </row>
    <row r="370" spans="1:24" ht="15.75" x14ac:dyDescent="0.25">
      <c r="A370" s="145" t="str">
        <f>A36</f>
        <v xml:space="preserve">70% RECYCLED POLYESTER 30% COTTON </v>
      </c>
      <c r="B370" s="146"/>
      <c r="C370" s="147"/>
      <c r="D370" s="148">
        <f>D36</f>
        <v>6006.9089999999997</v>
      </c>
      <c r="E370" s="149">
        <f>E36</f>
        <v>15.461499999999999</v>
      </c>
      <c r="F370" s="31">
        <f t="shared" si="185"/>
        <v>0</v>
      </c>
      <c r="G370" s="151">
        <f>G36</f>
        <v>0</v>
      </c>
      <c r="H370" s="152" t="str">
        <f>H36</f>
        <v>LPAF-FS-14699</v>
      </c>
      <c r="I370" s="153">
        <f>I36</f>
        <v>45195</v>
      </c>
      <c r="J370" s="155">
        <f>J36</f>
        <v>2075.61</v>
      </c>
      <c r="K370" s="155">
        <f>K36</f>
        <v>0</v>
      </c>
      <c r="L370" s="148">
        <f>F370*G370*P368/0.85</f>
        <v>0</v>
      </c>
      <c r="M370" s="156">
        <f>M36</f>
        <v>2075.61</v>
      </c>
      <c r="N370" s="155">
        <f t="shared" si="183"/>
        <v>0</v>
      </c>
      <c r="O370" s="139" t="s">
        <v>276</v>
      </c>
      <c r="P370">
        <v>0.63698904360000008</v>
      </c>
      <c r="Q370">
        <f>G370*Q364*P371/0.85</f>
        <v>0</v>
      </c>
      <c r="R370">
        <f>G370*R364*P371/0.85</f>
        <v>0</v>
      </c>
      <c r="S370">
        <f>G370*S364*P371/0.85</f>
        <v>0</v>
      </c>
      <c r="T370">
        <f>G370*T364*P371/0.85</f>
        <v>0</v>
      </c>
      <c r="U370">
        <f>G370*U364*P371/0.85</f>
        <v>0</v>
      </c>
      <c r="V370" s="209">
        <f t="shared" si="184"/>
        <v>0</v>
      </c>
      <c r="W370" s="89">
        <v>16</v>
      </c>
      <c r="X370" s="210">
        <f t="shared" si="182"/>
        <v>0</v>
      </c>
    </row>
    <row r="371" spans="1:24" ht="15.75" x14ac:dyDescent="0.25">
      <c r="A371" s="145" t="str">
        <f>A37</f>
        <v>100% REC POLYESTER FABRIC</v>
      </c>
      <c r="B371" s="146"/>
      <c r="C371" s="147"/>
      <c r="D371" s="148">
        <f>D37</f>
        <v>6005.37</v>
      </c>
      <c r="E371" s="149">
        <f>E37</f>
        <v>6.85</v>
      </c>
      <c r="F371" s="31">
        <f t="shared" si="185"/>
        <v>0</v>
      </c>
      <c r="G371" s="151">
        <f>G37</f>
        <v>0</v>
      </c>
      <c r="H371" s="152" t="str">
        <f>H37</f>
        <v>KAPW-FS-59914</v>
      </c>
      <c r="I371" s="153">
        <f>I37</f>
        <v>45224</v>
      </c>
      <c r="J371" s="157">
        <f>J37</f>
        <v>9255.7000000000007</v>
      </c>
      <c r="K371" s="155">
        <f>K37</f>
        <v>448.55877277976469</v>
      </c>
      <c r="L371" s="148">
        <f>F371*G371*P369/0.85</f>
        <v>0</v>
      </c>
      <c r="M371" s="156">
        <f>M37</f>
        <v>8807.141227220236</v>
      </c>
      <c r="N371" s="155">
        <f t="shared" ref="N371" si="186">L371*E371</f>
        <v>0</v>
      </c>
      <c r="O371" s="139" t="s">
        <v>283</v>
      </c>
      <c r="P371">
        <v>0.77348904360000004</v>
      </c>
      <c r="Q371">
        <f>G371*Q364*P371/0.85</f>
        <v>0</v>
      </c>
      <c r="R371">
        <f>G371*R364*P370/0.85</f>
        <v>0</v>
      </c>
      <c r="S371">
        <f>G371*S364*P370/0.85</f>
        <v>0</v>
      </c>
      <c r="T371">
        <f>G371*T364*P370/0.85</f>
        <v>0</v>
      </c>
      <c r="U371">
        <f>G371*U364*P370/0.85</f>
        <v>0</v>
      </c>
      <c r="V371" s="209">
        <f t="shared" si="184"/>
        <v>0</v>
      </c>
      <c r="W371" s="89">
        <v>16</v>
      </c>
      <c r="X371" s="210">
        <f t="shared" si="182"/>
        <v>0</v>
      </c>
    </row>
    <row r="372" spans="1:24" ht="15.75" x14ac:dyDescent="0.25">
      <c r="A372" s="145" t="str">
        <f>A38</f>
        <v>100% COTTON YARN</v>
      </c>
      <c r="B372" s="146"/>
      <c r="C372" s="147"/>
      <c r="D372" s="148">
        <f>D38</f>
        <v>5205.24</v>
      </c>
      <c r="E372" s="149">
        <f>E38</f>
        <v>3.1</v>
      </c>
      <c r="F372" s="31">
        <f t="shared" si="185"/>
        <v>0</v>
      </c>
      <c r="G372" s="151">
        <f>G38</f>
        <v>0</v>
      </c>
      <c r="H372" s="152" t="str">
        <f>H38</f>
        <v>KAPS-FS-97672</v>
      </c>
      <c r="I372" s="153">
        <f>I38</f>
        <v>45349</v>
      </c>
      <c r="J372" s="154">
        <f>J38</f>
        <v>22290</v>
      </c>
      <c r="K372" s="155">
        <f>K38</f>
        <v>8167.8864601209007</v>
      </c>
      <c r="L372" s="148">
        <f>F372*G372*P370/0.83</f>
        <v>0</v>
      </c>
      <c r="M372" s="156">
        <f>M38</f>
        <v>14101.283534626087</v>
      </c>
      <c r="N372" s="155">
        <f t="shared" si="183"/>
        <v>0</v>
      </c>
      <c r="O372" s="140" t="s">
        <v>1312</v>
      </c>
      <c r="P372" s="140"/>
      <c r="Q372" s="191">
        <v>0</v>
      </c>
      <c r="R372" s="191">
        <v>0</v>
      </c>
      <c r="S372" s="191">
        <v>0</v>
      </c>
      <c r="T372" s="192">
        <v>0</v>
      </c>
      <c r="U372" s="192">
        <v>0</v>
      </c>
      <c r="V372" s="209">
        <f t="shared" si="184"/>
        <v>0</v>
      </c>
      <c r="W372" s="89">
        <v>16</v>
      </c>
      <c r="X372" s="210">
        <f t="shared" si="182"/>
        <v>0</v>
      </c>
    </row>
    <row r="373" spans="1:24" ht="15.75" x14ac:dyDescent="0.25">
      <c r="A373" s="145" t="str">
        <f>A39</f>
        <v>POLYESTER YARN</v>
      </c>
      <c r="B373" s="146"/>
      <c r="C373" s="147"/>
      <c r="D373" s="148">
        <f>D39</f>
        <v>5402.33</v>
      </c>
      <c r="E373" s="149">
        <f>E39</f>
        <v>1.69</v>
      </c>
      <c r="F373" s="31">
        <f t="shared" si="185"/>
        <v>0</v>
      </c>
      <c r="G373" s="151">
        <f>G39</f>
        <v>0</v>
      </c>
      <c r="H373" s="152" t="str">
        <f>H39</f>
        <v>KAPS-FS-73118</v>
      </c>
      <c r="I373" s="153">
        <f>I39</f>
        <v>45296</v>
      </c>
      <c r="J373" s="154">
        <f>J39</f>
        <v>72060</v>
      </c>
      <c r="K373" s="155">
        <f>K39</f>
        <v>56307.923458516132</v>
      </c>
      <c r="L373" s="148">
        <f>F373*G373*P371/0.83</f>
        <v>0</v>
      </c>
      <c r="M373" s="156">
        <f>M39</f>
        <v>15752.076541483868</v>
      </c>
      <c r="N373" s="155">
        <f t="shared" si="183"/>
        <v>0</v>
      </c>
      <c r="O373" s="140" t="s">
        <v>1313</v>
      </c>
      <c r="P373" s="140"/>
      <c r="Q373" s="191">
        <v>0</v>
      </c>
      <c r="R373" s="191">
        <v>0</v>
      </c>
      <c r="S373" s="191">
        <v>0</v>
      </c>
      <c r="T373" s="192">
        <v>0</v>
      </c>
      <c r="U373" s="192">
        <v>0</v>
      </c>
      <c r="V373" s="209">
        <f t="shared" si="184"/>
        <v>0</v>
      </c>
      <c r="W373" s="89">
        <v>16</v>
      </c>
      <c r="X373" s="210">
        <f t="shared" si="182"/>
        <v>0</v>
      </c>
    </row>
    <row r="374" spans="1:24" ht="15.75" x14ac:dyDescent="0.25">
      <c r="A374" s="145"/>
      <c r="B374" s="146"/>
      <c r="C374" s="146"/>
      <c r="D374" s="180"/>
      <c r="E374" s="181"/>
      <c r="F374" s="190"/>
      <c r="G374" s="183"/>
      <c r="H374" s="184"/>
      <c r="I374" s="185"/>
      <c r="J374" s="186"/>
      <c r="K374" s="187"/>
      <c r="L374" s="180"/>
      <c r="M374" s="188"/>
      <c r="N374" s="189"/>
      <c r="O374" s="175" t="s">
        <v>1306</v>
      </c>
      <c r="P374" s="94"/>
      <c r="Q374" s="94">
        <f>Q364*Q372*P370/0.83</f>
        <v>0</v>
      </c>
      <c r="R374" s="94">
        <f>R364*R372*P370/0.83</f>
        <v>0</v>
      </c>
      <c r="S374" s="94">
        <f>S364*S372*P370/0.83</f>
        <v>0</v>
      </c>
      <c r="T374" s="94">
        <f>T364*T372*P370/0.83</f>
        <v>0</v>
      </c>
      <c r="U374" s="94">
        <f>U364*U372*P370/0.83</f>
        <v>0</v>
      </c>
      <c r="V374" s="209">
        <f t="shared" si="184"/>
        <v>0</v>
      </c>
      <c r="W374" s="89">
        <v>16</v>
      </c>
      <c r="X374" s="210">
        <f t="shared" si="182"/>
        <v>0</v>
      </c>
    </row>
    <row r="375" spans="1:24" s="94" customFormat="1" ht="15.75" x14ac:dyDescent="0.25">
      <c r="A375" s="229" t="str">
        <f>A41</f>
        <v>CONSUMPTION OF LOCAL PURCHASED  RAW MATERIAL</v>
      </c>
      <c r="B375" s="230"/>
      <c r="C375" s="230"/>
      <c r="D375" s="230">
        <f>D41</f>
        <v>0</v>
      </c>
      <c r="E375" s="230">
        <f>E41</f>
        <v>0</v>
      </c>
      <c r="F375" s="230">
        <f t="shared" ref="F375" si="187">E$361</f>
        <v>0</v>
      </c>
      <c r="G375" s="230">
        <f>G41</f>
        <v>0</v>
      </c>
      <c r="H375" s="230">
        <f>H41</f>
        <v>0</v>
      </c>
      <c r="I375" s="230">
        <f>I41</f>
        <v>0</v>
      </c>
      <c r="J375" s="230">
        <f>J41</f>
        <v>0</v>
      </c>
      <c r="K375" s="230" t="str">
        <f>K41</f>
        <v>-</v>
      </c>
      <c r="L375" s="230">
        <f t="shared" ref="L375:L378" si="188">F375*G375</f>
        <v>0</v>
      </c>
      <c r="M375" s="230">
        <f>M41</f>
        <v>0</v>
      </c>
      <c r="N375" s="231">
        <f t="shared" ref="N375:N378" si="189">L375*E375</f>
        <v>0</v>
      </c>
      <c r="O375" s="140" t="s">
        <v>1307</v>
      </c>
      <c r="P375" s="89"/>
      <c r="Q375" s="94">
        <f>Q364*Q373*P370/0.83</f>
        <v>0</v>
      </c>
      <c r="R375" s="94">
        <f>R364*R373*P370/0.83</f>
        <v>0</v>
      </c>
      <c r="S375" s="94">
        <f>S364*S373*P370/0.83</f>
        <v>0</v>
      </c>
      <c r="T375" s="94">
        <f>T364*T373*P370/0.83</f>
        <v>0</v>
      </c>
      <c r="U375" s="94">
        <f>U364*U373*P370/0.83</f>
        <v>0</v>
      </c>
      <c r="V375" s="209">
        <f t="shared" si="184"/>
        <v>0</v>
      </c>
      <c r="W375" s="89">
        <v>16</v>
      </c>
      <c r="X375" s="210">
        <f t="shared" si="182"/>
        <v>0</v>
      </c>
    </row>
    <row r="376" spans="1:24" ht="15.75" x14ac:dyDescent="0.25">
      <c r="A376" s="24" t="str">
        <f>A42</f>
        <v>Labels</v>
      </c>
      <c r="B376" s="27"/>
      <c r="C376" s="28"/>
      <c r="D376" s="2">
        <f>D42</f>
        <v>4821.1040000000003</v>
      </c>
      <c r="E376" s="5">
        <f>E42</f>
        <v>11.306593684210526</v>
      </c>
      <c r="F376" s="31">
        <f t="shared" ref="F376:F378" si="190">$E$361</f>
        <v>0</v>
      </c>
      <c r="G376" s="29">
        <f>G42</f>
        <v>5.9999999999999995E-5</v>
      </c>
      <c r="H376" s="21" t="str">
        <f>H42</f>
        <v>KPPE-PF-224968-18-04-2024</v>
      </c>
      <c r="I376" s="23">
        <f>I42</f>
        <v>45400</v>
      </c>
      <c r="J376" s="22">
        <f>J42</f>
        <v>2366.46</v>
      </c>
      <c r="K376" s="54">
        <f>K42</f>
        <v>49.803780000000053</v>
      </c>
      <c r="L376" s="2">
        <f t="shared" si="188"/>
        <v>0</v>
      </c>
      <c r="M376" s="21">
        <f>M42</f>
        <v>2316.65022</v>
      </c>
      <c r="N376" s="30">
        <f t="shared" si="189"/>
        <v>0</v>
      </c>
      <c r="P376" t="s">
        <v>1311</v>
      </c>
      <c r="Q376">
        <f>G376*Q364</f>
        <v>0</v>
      </c>
      <c r="R376">
        <f>G376*R364</f>
        <v>0</v>
      </c>
      <c r="S376">
        <f>G376*S364</f>
        <v>0</v>
      </c>
      <c r="T376">
        <f>G376*T364</f>
        <v>0</v>
      </c>
      <c r="U376">
        <f>G376*U364</f>
        <v>0</v>
      </c>
      <c r="V376" s="209">
        <f t="shared" si="184"/>
        <v>0</v>
      </c>
      <c r="W376" s="89">
        <v>16</v>
      </c>
      <c r="X376" s="210">
        <f t="shared" si="182"/>
        <v>0</v>
      </c>
    </row>
    <row r="377" spans="1:24" ht="15.75" x14ac:dyDescent="0.25">
      <c r="A377" s="24" t="str">
        <f>A43</f>
        <v>Earth Colour</v>
      </c>
      <c r="B377" s="27"/>
      <c r="C377" s="28"/>
      <c r="D377" s="2">
        <f>D43</f>
        <v>3204.2</v>
      </c>
      <c r="E377" s="5">
        <f>E43</f>
        <v>1.3859649122807018</v>
      </c>
      <c r="F377" s="31">
        <f t="shared" si="190"/>
        <v>0</v>
      </c>
      <c r="G377" s="29">
        <f>G43</f>
        <v>3.3299999999999996E-2</v>
      </c>
      <c r="H377" s="21" t="str">
        <f>H43</f>
        <v>HCSE-PF-1739-16-04-2024</v>
      </c>
      <c r="I377" s="23">
        <f>I43</f>
        <v>45398</v>
      </c>
      <c r="J377" s="22">
        <f>J43</f>
        <v>50</v>
      </c>
      <c r="K377" s="54">
        <f>K43</f>
        <v>208.29149999999998</v>
      </c>
      <c r="L377" s="2">
        <f t="shared" ref="L377" si="191">F377*G377</f>
        <v>0</v>
      </c>
      <c r="M377" s="21">
        <f>M43</f>
        <v>-158.29149999999998</v>
      </c>
      <c r="N377" s="30">
        <f t="shared" ref="N377" si="192">L377*E377</f>
        <v>0</v>
      </c>
      <c r="O377" s="175"/>
      <c r="P377" s="89"/>
      <c r="Q377">
        <f>G377*Q364</f>
        <v>0</v>
      </c>
      <c r="R377">
        <f>G377*R364</f>
        <v>0</v>
      </c>
      <c r="S377">
        <f>G377*S364</f>
        <v>0</v>
      </c>
      <c r="T377">
        <f>G377*T364</f>
        <v>0</v>
      </c>
      <c r="U377">
        <f>G377*U364</f>
        <v>0</v>
      </c>
      <c r="V377" s="209">
        <f t="shared" si="184"/>
        <v>0</v>
      </c>
      <c r="W377" s="89">
        <v>16</v>
      </c>
      <c r="X377" s="210">
        <f t="shared" si="182"/>
        <v>0</v>
      </c>
    </row>
    <row r="378" spans="1:24" ht="16.5" thickBot="1" x14ac:dyDescent="0.3">
      <c r="A378" s="134" t="str">
        <f>A44</f>
        <v>Sarabid MIP</v>
      </c>
      <c r="B378" s="27"/>
      <c r="C378" s="28"/>
      <c r="D378" s="2">
        <f>D44</f>
        <v>3824.9998999999998</v>
      </c>
      <c r="E378" s="5">
        <f>E44</f>
        <v>1.3859649122807018</v>
      </c>
      <c r="F378" s="31">
        <f t="shared" si="190"/>
        <v>0</v>
      </c>
      <c r="G378" s="29">
        <f>G44</f>
        <v>8.9999999999999993E-3</v>
      </c>
      <c r="H378" s="21" t="str">
        <f>H44</f>
        <v>06122023-A-023564</v>
      </c>
      <c r="I378" s="23">
        <f>I44</f>
        <v>45149</v>
      </c>
      <c r="J378" s="22">
        <f>J44</f>
        <v>1000</v>
      </c>
      <c r="K378" s="54">
        <f>K44</f>
        <v>477.02699999999965</v>
      </c>
      <c r="L378" s="2">
        <f t="shared" si="188"/>
        <v>0</v>
      </c>
      <c r="M378" s="21">
        <f>M44</f>
        <v>522.07300000000043</v>
      </c>
      <c r="N378" s="30">
        <f t="shared" si="189"/>
        <v>0</v>
      </c>
      <c r="O378" s="178"/>
      <c r="P378" s="89"/>
      <c r="Q378">
        <f>G378*Q364</f>
        <v>0</v>
      </c>
      <c r="R378">
        <f>G378*R364</f>
        <v>0</v>
      </c>
      <c r="S378">
        <f>G378*S364</f>
        <v>0</v>
      </c>
      <c r="T378">
        <f>G378*T364</f>
        <v>0</v>
      </c>
      <c r="U378">
        <f>G378*U364</f>
        <v>0</v>
      </c>
      <c r="V378" s="209">
        <f t="shared" si="184"/>
        <v>0</v>
      </c>
      <c r="W378" s="89">
        <v>16</v>
      </c>
      <c r="X378" s="210">
        <f t="shared" si="182"/>
        <v>0</v>
      </c>
    </row>
    <row r="379" spans="1:24" ht="23.25" thickBot="1" x14ac:dyDescent="0.35">
      <c r="A379" s="133">
        <v>17</v>
      </c>
      <c r="O379" s="140"/>
      <c r="V379"/>
      <c r="W379" s="89">
        <v>17</v>
      </c>
      <c r="X379" s="210">
        <f>$E$381</f>
        <v>0</v>
      </c>
    </row>
    <row r="380" spans="1:24" ht="19.5" thickBot="1" x14ac:dyDescent="0.3">
      <c r="A380" s="232" t="s">
        <v>19</v>
      </c>
      <c r="B380" s="233"/>
      <c r="C380" s="232" t="s">
        <v>20</v>
      </c>
      <c r="D380" s="233"/>
      <c r="E380" s="232" t="s">
        <v>77</v>
      </c>
      <c r="F380" s="233"/>
      <c r="G380" s="232" t="s">
        <v>64</v>
      </c>
      <c r="H380" s="233"/>
      <c r="I380" s="242" t="s">
        <v>171</v>
      </c>
      <c r="J380" s="243"/>
      <c r="K380" s="256" t="s">
        <v>169</v>
      </c>
      <c r="L380" s="257"/>
      <c r="M380" s="258" t="s">
        <v>170</v>
      </c>
      <c r="N380" s="259"/>
      <c r="O380" s="140"/>
      <c r="V380"/>
      <c r="W380" s="89">
        <v>17</v>
      </c>
      <c r="X380" s="210">
        <f t="shared" ref="X380:X398" si="193">$E$381</f>
        <v>0</v>
      </c>
    </row>
    <row r="381" spans="1:24" ht="18.600000000000001" customHeight="1" thickBot="1" x14ac:dyDescent="0.3">
      <c r="A381" s="240" t="s">
        <v>54</v>
      </c>
      <c r="B381" s="241"/>
      <c r="C381" s="254" t="s">
        <v>36</v>
      </c>
      <c r="D381" s="255"/>
      <c r="E381" s="238">
        <f>D22</f>
        <v>0</v>
      </c>
      <c r="F381" s="239"/>
      <c r="G381" s="240">
        <f>D23</f>
        <v>0</v>
      </c>
      <c r="H381" s="241"/>
      <c r="I381" s="240" t="e">
        <f>D24</f>
        <v>#DIV/0!</v>
      </c>
      <c r="J381" s="241"/>
      <c r="K381" s="247" t="s">
        <v>1322</v>
      </c>
      <c r="L381" s="249"/>
      <c r="M381" s="264" t="s">
        <v>226</v>
      </c>
      <c r="N381" s="265"/>
      <c r="O381" s="140"/>
      <c r="V381"/>
      <c r="W381" s="89">
        <v>17</v>
      </c>
      <c r="X381" s="210">
        <f t="shared" si="193"/>
        <v>0</v>
      </c>
    </row>
    <row r="382" spans="1:24" ht="19.5" thickBot="1" x14ac:dyDescent="0.35">
      <c r="A382" s="9" t="s">
        <v>15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40"/>
      <c r="V382"/>
      <c r="W382" s="89">
        <v>17</v>
      </c>
      <c r="X382" s="210">
        <f t="shared" si="193"/>
        <v>0</v>
      </c>
    </row>
    <row r="383" spans="1:24" ht="30.75" thickBot="1" x14ac:dyDescent="0.3">
      <c r="A383" s="44" t="s">
        <v>8</v>
      </c>
      <c r="B383" s="45"/>
      <c r="C383" s="46"/>
      <c r="D383" s="8" t="s">
        <v>2</v>
      </c>
      <c r="E383" s="8" t="s">
        <v>7</v>
      </c>
      <c r="F383" s="8" t="s">
        <v>13</v>
      </c>
      <c r="G383" s="8" t="s">
        <v>14</v>
      </c>
      <c r="H383" s="8" t="s">
        <v>1</v>
      </c>
      <c r="I383" s="8" t="s">
        <v>0</v>
      </c>
      <c r="J383" s="8" t="s">
        <v>3</v>
      </c>
      <c r="K383" s="8" t="s">
        <v>9</v>
      </c>
      <c r="L383" s="18" t="s">
        <v>66</v>
      </c>
      <c r="M383" s="39" t="s">
        <v>4</v>
      </c>
      <c r="N383" s="8" t="s">
        <v>167</v>
      </c>
      <c r="O383" s="138" t="s">
        <v>256</v>
      </c>
      <c r="Q383" s="138" t="s">
        <v>1304</v>
      </c>
      <c r="R383" s="138" t="s">
        <v>1304</v>
      </c>
      <c r="S383" s="138" t="s">
        <v>1304</v>
      </c>
      <c r="T383" s="174" t="s">
        <v>1304</v>
      </c>
      <c r="U383" s="138" t="s">
        <v>1305</v>
      </c>
      <c r="V383" s="208" t="s">
        <v>1334</v>
      </c>
      <c r="W383" s="89">
        <v>17</v>
      </c>
      <c r="X383" s="210">
        <f t="shared" si="193"/>
        <v>0</v>
      </c>
    </row>
    <row r="384" spans="1:24" s="94" customFormat="1" ht="15.75" x14ac:dyDescent="0.25">
      <c r="A384" s="229" t="str">
        <f>A30</f>
        <v>CONSUMPTION OF IMPORTED RAW MATERIAL</v>
      </c>
      <c r="B384" s="230"/>
      <c r="C384" s="230"/>
      <c r="D384" s="230"/>
      <c r="E384" s="230"/>
      <c r="F384" s="230"/>
      <c r="G384" s="230"/>
      <c r="H384" s="230"/>
      <c r="I384" s="230"/>
      <c r="J384" s="230"/>
      <c r="K384" s="230"/>
      <c r="L384" s="230"/>
      <c r="M384" s="230"/>
      <c r="N384" s="231"/>
      <c r="O384" s="40"/>
      <c r="P384"/>
      <c r="Q384" s="176"/>
      <c r="R384" s="176"/>
      <c r="S384" s="176"/>
      <c r="T384" s="177"/>
      <c r="U384" s="177"/>
      <c r="V384" s="209">
        <f>Q384+R384+S384+T384+U384</f>
        <v>0</v>
      </c>
      <c r="W384" s="89">
        <v>17</v>
      </c>
      <c r="X384" s="210">
        <f t="shared" si="193"/>
        <v>0</v>
      </c>
    </row>
    <row r="385" spans="1:24" ht="15.75" x14ac:dyDescent="0.25">
      <c r="A385" s="24" t="str">
        <f>A31</f>
        <v>REACTIVE DYES</v>
      </c>
      <c r="B385" s="27"/>
      <c r="C385" s="28"/>
      <c r="D385" s="2">
        <f>D31</f>
        <v>3204.16</v>
      </c>
      <c r="E385" s="5">
        <f>E31</f>
        <v>12.95</v>
      </c>
      <c r="F385" s="31">
        <f>D19</f>
        <v>0</v>
      </c>
      <c r="G385" s="29">
        <f>G31</f>
        <v>2.3400000000000001E-2</v>
      </c>
      <c r="H385" s="21" t="str">
        <f>H31</f>
        <v>LPAF-FS-61597</v>
      </c>
      <c r="I385" s="23">
        <f>I31</f>
        <v>45454</v>
      </c>
      <c r="J385" s="22">
        <f>J31</f>
        <v>5000</v>
      </c>
      <c r="K385" s="54">
        <f>K31</f>
        <v>3317.675400000001</v>
      </c>
      <c r="L385" s="2">
        <f>F385*G385</f>
        <v>0</v>
      </c>
      <c r="M385" s="21">
        <f>M31</f>
        <v>1679.9845999999991</v>
      </c>
      <c r="N385" s="30">
        <f t="shared" ref="N385:N393" si="194">L385*E385</f>
        <v>0</v>
      </c>
      <c r="O385" s="137" t="s">
        <v>264</v>
      </c>
      <c r="P385">
        <v>7.2789043600000006E-2</v>
      </c>
      <c r="Q385">
        <f>G385*Q384</f>
        <v>0</v>
      </c>
      <c r="R385">
        <f>G385*R384</f>
        <v>0</v>
      </c>
      <c r="S385">
        <f>G385*S384</f>
        <v>0</v>
      </c>
      <c r="T385">
        <f>G385*T384</f>
        <v>0</v>
      </c>
      <c r="U385">
        <f>G385*U384</f>
        <v>0</v>
      </c>
      <c r="V385" s="209">
        <f t="shared" ref="V385:V398" si="195">Q385+R385+S385+T385+U385</f>
        <v>0</v>
      </c>
      <c r="W385" s="89">
        <v>17</v>
      </c>
      <c r="X385" s="210">
        <f t="shared" si="193"/>
        <v>0</v>
      </c>
    </row>
    <row r="386" spans="1:24" ht="15.75" x14ac:dyDescent="0.25">
      <c r="A386" s="24" t="str">
        <f>A32</f>
        <v>DISPERSE DYES</v>
      </c>
      <c r="B386" s="27"/>
      <c r="C386" s="28"/>
      <c r="D386" s="2">
        <f>D32</f>
        <v>3204.1109999999999</v>
      </c>
      <c r="E386" s="5">
        <f>E32</f>
        <v>12.752800000000001</v>
      </c>
      <c r="F386" s="31">
        <f>D20</f>
        <v>0</v>
      </c>
      <c r="G386" s="29">
        <f>G32</f>
        <v>5.4000000000000003E-3</v>
      </c>
      <c r="H386" s="21" t="str">
        <f>H32</f>
        <v>LPAF-FS-61605</v>
      </c>
      <c r="I386" s="23">
        <f>I32</f>
        <v>45454</v>
      </c>
      <c r="J386" s="22">
        <f>J32</f>
        <v>4200</v>
      </c>
      <c r="K386" s="54">
        <f>K32</f>
        <v>2945.6135999999969</v>
      </c>
      <c r="L386" s="2">
        <f>F386*G386</f>
        <v>0</v>
      </c>
      <c r="M386" s="21">
        <f>M32</f>
        <v>1254.3864000000031</v>
      </c>
      <c r="N386" s="30">
        <f t="shared" si="194"/>
        <v>0</v>
      </c>
      <c r="O386" s="137" t="s">
        <v>265</v>
      </c>
      <c r="P386">
        <v>9.09890436E-2</v>
      </c>
      <c r="Q386">
        <f>G386*Q384</f>
        <v>0</v>
      </c>
      <c r="R386">
        <f>G386*R384</f>
        <v>0</v>
      </c>
      <c r="S386">
        <f>G386*S384</f>
        <v>0</v>
      </c>
      <c r="T386">
        <f>G386*T384</f>
        <v>0</v>
      </c>
      <c r="U386" s="89">
        <f>G386*U384</f>
        <v>0</v>
      </c>
      <c r="V386" s="209">
        <f t="shared" si="195"/>
        <v>0</v>
      </c>
      <c r="W386" s="89">
        <v>17</v>
      </c>
      <c r="X386" s="210">
        <f t="shared" si="193"/>
        <v>0</v>
      </c>
    </row>
    <row r="387" spans="1:24" ht="15.75" x14ac:dyDescent="0.25">
      <c r="A387" s="24" t="str">
        <f>A33</f>
        <v>NON WOVEN INTERLINING</v>
      </c>
      <c r="B387" s="27"/>
      <c r="C387" s="28"/>
      <c r="D387" s="2">
        <f>D33</f>
        <v>5603.92</v>
      </c>
      <c r="E387" s="5">
        <f>E33</f>
        <v>11.78</v>
      </c>
      <c r="F387" s="31">
        <f>$E$381</f>
        <v>0</v>
      </c>
      <c r="G387" s="29">
        <f>G33</f>
        <v>1.932E-2</v>
      </c>
      <c r="H387" s="21" t="str">
        <f>H33</f>
        <v>KAPS-FS-148577</v>
      </c>
      <c r="I387" s="23">
        <f>I33</f>
        <v>45464</v>
      </c>
      <c r="J387" s="22">
        <f>J33</f>
        <v>10770</v>
      </c>
      <c r="K387" s="54">
        <f>K33</f>
        <v>10411.942285714289</v>
      </c>
      <c r="L387" s="2">
        <f>F387*G387/0.98</f>
        <v>0</v>
      </c>
      <c r="M387" s="21">
        <f>M33</f>
        <v>358.05771428571097</v>
      </c>
      <c r="N387" s="30">
        <f t="shared" si="194"/>
        <v>0</v>
      </c>
      <c r="O387" s="137" t="s">
        <v>266</v>
      </c>
      <c r="P387">
        <v>0.11828904359999999</v>
      </c>
      <c r="Q387">
        <f>G387*Q384</f>
        <v>0</v>
      </c>
      <c r="R387">
        <f>G387*R384</f>
        <v>0</v>
      </c>
      <c r="S387">
        <f>G387*S384</f>
        <v>0</v>
      </c>
      <c r="T387">
        <f>G387*T384</f>
        <v>0</v>
      </c>
      <c r="U387" s="89">
        <f>G387*U384</f>
        <v>0</v>
      </c>
      <c r="V387" s="209">
        <f t="shared" si="195"/>
        <v>0</v>
      </c>
      <c r="W387" s="89">
        <v>17</v>
      </c>
      <c r="X387" s="210">
        <f t="shared" si="193"/>
        <v>0</v>
      </c>
    </row>
    <row r="388" spans="1:24" ht="15.75" x14ac:dyDescent="0.25">
      <c r="A388" s="24" t="str">
        <f>A34</f>
        <v>FINISHING AGENT</v>
      </c>
      <c r="B388" s="27"/>
      <c r="C388" s="28"/>
      <c r="D388" s="2">
        <f>D34</f>
        <v>3809.9189999999999</v>
      </c>
      <c r="E388" s="5">
        <f>E34</f>
        <v>6.8550000000000004</v>
      </c>
      <c r="F388" s="31">
        <f>$E$381</f>
        <v>0</v>
      </c>
      <c r="G388" s="29">
        <f>G34</f>
        <v>8.9999999999999993E-3</v>
      </c>
      <c r="H388" s="21" t="str">
        <f>H34</f>
        <v>KAPW-FS-186202</v>
      </c>
      <c r="I388" s="23">
        <f>I34</f>
        <v>45447</v>
      </c>
      <c r="J388" s="22">
        <f>J34</f>
        <v>3600</v>
      </c>
      <c r="K388" s="54">
        <f>K34</f>
        <v>1221.2549999999997</v>
      </c>
      <c r="L388" s="2">
        <f>F388*G388</f>
        <v>0</v>
      </c>
      <c r="M388" s="21">
        <f>M34</f>
        <v>2377.8450000000003</v>
      </c>
      <c r="N388" s="30">
        <f t="shared" si="194"/>
        <v>0</v>
      </c>
      <c r="O388" s="137" t="s">
        <v>267</v>
      </c>
      <c r="P388">
        <v>0.1455890436</v>
      </c>
      <c r="Q388">
        <f>G388*Q384</f>
        <v>0</v>
      </c>
      <c r="R388">
        <f>G388*R384</f>
        <v>0</v>
      </c>
      <c r="S388">
        <f>G388*S384</f>
        <v>0</v>
      </c>
      <c r="T388">
        <f>G388*T384</f>
        <v>0</v>
      </c>
      <c r="U388" s="89">
        <f>G388*U384</f>
        <v>0</v>
      </c>
      <c r="V388" s="209">
        <f t="shared" si="195"/>
        <v>0</v>
      </c>
      <c r="W388" s="89">
        <v>17</v>
      </c>
      <c r="X388" s="210">
        <f t="shared" si="193"/>
        <v>0</v>
      </c>
    </row>
    <row r="389" spans="1:24" ht="15.75" x14ac:dyDescent="0.25">
      <c r="A389" s="145" t="str">
        <f>A35</f>
        <v>80% BCI COTTON 20% RECYCLE POLYESTER KNITTED FABRIC</v>
      </c>
      <c r="B389" s="146"/>
      <c r="C389" s="147"/>
      <c r="D389" s="148">
        <f>D35</f>
        <v>6006.9089999999997</v>
      </c>
      <c r="E389" s="149">
        <f>E35</f>
        <v>37.943899999999999</v>
      </c>
      <c r="F389" s="31">
        <f>$E$381</f>
        <v>0</v>
      </c>
      <c r="G389" s="151">
        <f>G35</f>
        <v>0</v>
      </c>
      <c r="H389" s="152" t="str">
        <f>H35</f>
        <v>KAPS-FS-99599</v>
      </c>
      <c r="I389" s="153">
        <f>I35</f>
        <v>45355</v>
      </c>
      <c r="J389" s="154">
        <f>J35</f>
        <v>21709.3</v>
      </c>
      <c r="K389" s="155">
        <f>K35</f>
        <v>119.09720517882354</v>
      </c>
      <c r="L389" s="148">
        <f>F389*G389*P387/0.85</f>
        <v>0</v>
      </c>
      <c r="M389" s="156">
        <f>M35</f>
        <v>21590.202794821176</v>
      </c>
      <c r="N389" s="155">
        <f t="shared" si="194"/>
        <v>0</v>
      </c>
      <c r="O389" s="137" t="s">
        <v>268</v>
      </c>
      <c r="P389">
        <v>0.17288904359999999</v>
      </c>
      <c r="Q389">
        <f>G389*Q384*P390/0.85</f>
        <v>0</v>
      </c>
      <c r="R389">
        <f>G389*R384*P390/0.85</f>
        <v>0</v>
      </c>
      <c r="S389">
        <f>G389*S384*P390/0.85</f>
        <v>0</v>
      </c>
      <c r="T389">
        <f>G389*T384*P390/0.85</f>
        <v>0</v>
      </c>
      <c r="U389">
        <f>G389*U384*P390/0.85</f>
        <v>0</v>
      </c>
      <c r="V389" s="209">
        <f t="shared" si="195"/>
        <v>0</v>
      </c>
      <c r="W389" s="89">
        <v>17</v>
      </c>
      <c r="X389" s="210">
        <f t="shared" si="193"/>
        <v>0</v>
      </c>
    </row>
    <row r="390" spans="1:24" ht="15.75" x14ac:dyDescent="0.25">
      <c r="A390" s="145" t="str">
        <f>A36</f>
        <v xml:space="preserve">70% RECYCLED POLYESTER 30% COTTON </v>
      </c>
      <c r="B390" s="146"/>
      <c r="C390" s="147"/>
      <c r="D390" s="148">
        <f>D36</f>
        <v>6006.9089999999997</v>
      </c>
      <c r="E390" s="149">
        <f>E36</f>
        <v>15.461499999999999</v>
      </c>
      <c r="F390" s="31">
        <f t="shared" ref="F390:F393" si="196">$E$381</f>
        <v>0</v>
      </c>
      <c r="G390" s="151">
        <f>G36</f>
        <v>0</v>
      </c>
      <c r="H390" s="152" t="str">
        <f>H36</f>
        <v>LPAF-FS-14699</v>
      </c>
      <c r="I390" s="153">
        <f>I36</f>
        <v>45195</v>
      </c>
      <c r="J390" s="155">
        <f>J36</f>
        <v>2075.61</v>
      </c>
      <c r="K390" s="155">
        <f>K36</f>
        <v>0</v>
      </c>
      <c r="L390" s="148">
        <f t="shared" ref="L390:L391" si="197">F390*G390*P388/0.85</f>
        <v>0</v>
      </c>
      <c r="M390" s="156">
        <f>M36</f>
        <v>2075.61</v>
      </c>
      <c r="N390" s="155">
        <f t="shared" si="194"/>
        <v>0</v>
      </c>
      <c r="O390" s="137" t="s">
        <v>269</v>
      </c>
      <c r="P390">
        <v>0.20018904359999998</v>
      </c>
      <c r="Q390">
        <f>G390*Q384*P391/0.85</f>
        <v>0</v>
      </c>
      <c r="R390">
        <f>G390*R384*P391/0.85</f>
        <v>0</v>
      </c>
      <c r="S390">
        <f>G390*S384*P391/0.85</f>
        <v>0</v>
      </c>
      <c r="T390">
        <f>G390*T384*P391/0.85</f>
        <v>0</v>
      </c>
      <c r="U390">
        <f>G390*U384*P391/0.85</f>
        <v>0</v>
      </c>
      <c r="V390" s="209">
        <f t="shared" si="195"/>
        <v>0</v>
      </c>
      <c r="W390" s="89">
        <v>17</v>
      </c>
      <c r="X390" s="210">
        <f t="shared" si="193"/>
        <v>0</v>
      </c>
    </row>
    <row r="391" spans="1:24" ht="15.75" x14ac:dyDescent="0.25">
      <c r="A391" s="145" t="str">
        <f>A37</f>
        <v>100% REC POLYESTER FABRIC</v>
      </c>
      <c r="B391" s="146"/>
      <c r="C391" s="147"/>
      <c r="D391" s="148">
        <f>D37</f>
        <v>6005.37</v>
      </c>
      <c r="E391" s="149">
        <f>E37</f>
        <v>6.85</v>
      </c>
      <c r="F391" s="31">
        <f t="shared" si="196"/>
        <v>0</v>
      </c>
      <c r="G391" s="151">
        <f>G37</f>
        <v>0</v>
      </c>
      <c r="H391" s="152" t="str">
        <f>H37</f>
        <v>KAPW-FS-59914</v>
      </c>
      <c r="I391" s="153">
        <f>I37</f>
        <v>45224</v>
      </c>
      <c r="J391" s="157">
        <f>J37</f>
        <v>9255.7000000000007</v>
      </c>
      <c r="K391" s="155">
        <f>K37</f>
        <v>448.55877277976469</v>
      </c>
      <c r="L391" s="148">
        <f t="shared" si="197"/>
        <v>0</v>
      </c>
      <c r="M391" s="156">
        <f>M37</f>
        <v>8807.141227220236</v>
      </c>
      <c r="N391" s="155">
        <f t="shared" ref="N391" si="198">L391*E391</f>
        <v>0</v>
      </c>
      <c r="O391" s="137" t="s">
        <v>270</v>
      </c>
      <c r="P391">
        <v>0.2274890436</v>
      </c>
      <c r="Q391">
        <f>G391*Q384*P391/0.85</f>
        <v>0</v>
      </c>
      <c r="R391">
        <f>G391*R384*P390/0.85</f>
        <v>0</v>
      </c>
      <c r="S391">
        <f>G391*S384*P390/0.85</f>
        <v>0</v>
      </c>
      <c r="T391">
        <f>G391*T384*P390/0.85</f>
        <v>0</v>
      </c>
      <c r="U391">
        <f>G391*U384*P390/0.85</f>
        <v>0</v>
      </c>
      <c r="V391" s="209">
        <f t="shared" si="195"/>
        <v>0</v>
      </c>
      <c r="W391" s="89">
        <v>17</v>
      </c>
      <c r="X391" s="210">
        <f t="shared" si="193"/>
        <v>0</v>
      </c>
    </row>
    <row r="392" spans="1:24" ht="15.75" x14ac:dyDescent="0.25">
      <c r="A392" s="145" t="str">
        <f>A38</f>
        <v>100% COTTON YARN</v>
      </c>
      <c r="B392" s="146"/>
      <c r="C392" s="147"/>
      <c r="D392" s="148">
        <f>D38</f>
        <v>5205.24</v>
      </c>
      <c r="E392" s="149">
        <f>E38</f>
        <v>3.1</v>
      </c>
      <c r="F392" s="31">
        <f t="shared" si="196"/>
        <v>0</v>
      </c>
      <c r="G392" s="151">
        <f>G38</f>
        <v>0</v>
      </c>
      <c r="H392" s="152" t="str">
        <f>H38</f>
        <v>KAPS-FS-97672</v>
      </c>
      <c r="I392" s="153">
        <f>I38</f>
        <v>45349</v>
      </c>
      <c r="J392" s="154">
        <f>J38</f>
        <v>22290</v>
      </c>
      <c r="K392" s="155">
        <f>K38</f>
        <v>8167.8864601209007</v>
      </c>
      <c r="L392" s="148">
        <f>F392*G392*P390/0.83</f>
        <v>0</v>
      </c>
      <c r="M392" s="156">
        <f>M38</f>
        <v>14101.283534626087</v>
      </c>
      <c r="N392" s="155">
        <f t="shared" si="194"/>
        <v>0</v>
      </c>
      <c r="O392" s="140" t="s">
        <v>1312</v>
      </c>
      <c r="P392" s="140"/>
      <c r="Q392" s="191">
        <v>0</v>
      </c>
      <c r="R392" s="191">
        <v>0</v>
      </c>
      <c r="S392" s="191">
        <v>0</v>
      </c>
      <c r="T392" s="192">
        <v>0</v>
      </c>
      <c r="U392" s="192">
        <v>0</v>
      </c>
      <c r="V392" s="209">
        <f t="shared" si="195"/>
        <v>0</v>
      </c>
      <c r="W392" s="89">
        <v>17</v>
      </c>
      <c r="X392" s="210">
        <f t="shared" si="193"/>
        <v>0</v>
      </c>
    </row>
    <row r="393" spans="1:24" ht="15.75" x14ac:dyDescent="0.25">
      <c r="A393" s="145" t="str">
        <f>A39</f>
        <v>POLYESTER YARN</v>
      </c>
      <c r="B393" s="146"/>
      <c r="C393" s="147"/>
      <c r="D393" s="148">
        <f>D39</f>
        <v>5402.33</v>
      </c>
      <c r="E393" s="149">
        <f>E39</f>
        <v>1.69</v>
      </c>
      <c r="F393" s="31">
        <f t="shared" si="196"/>
        <v>0</v>
      </c>
      <c r="G393" s="151">
        <f>G39</f>
        <v>0</v>
      </c>
      <c r="H393" s="152" t="str">
        <f>H39</f>
        <v>KAPS-FS-73118</v>
      </c>
      <c r="I393" s="153">
        <f>I39</f>
        <v>45296</v>
      </c>
      <c r="J393" s="154">
        <f>J39</f>
        <v>72060</v>
      </c>
      <c r="K393" s="155">
        <f>K39</f>
        <v>56307.923458516132</v>
      </c>
      <c r="L393" s="148">
        <f>F393*G393*P391/0.83</f>
        <v>0</v>
      </c>
      <c r="M393" s="156">
        <f>M39</f>
        <v>15752.076541483868</v>
      </c>
      <c r="N393" s="155">
        <f t="shared" si="194"/>
        <v>0</v>
      </c>
      <c r="O393" s="140" t="s">
        <v>1313</v>
      </c>
      <c r="P393" s="140"/>
      <c r="Q393" s="191">
        <v>0</v>
      </c>
      <c r="R393" s="191">
        <v>0</v>
      </c>
      <c r="S393" s="191">
        <v>0</v>
      </c>
      <c r="T393" s="192">
        <v>0</v>
      </c>
      <c r="U393" s="192">
        <v>0</v>
      </c>
      <c r="V393" s="209">
        <f t="shared" si="195"/>
        <v>0</v>
      </c>
      <c r="W393" s="89">
        <v>17</v>
      </c>
      <c r="X393" s="210">
        <f t="shared" si="193"/>
        <v>0</v>
      </c>
    </row>
    <row r="394" spans="1:24" ht="15.75" x14ac:dyDescent="0.25">
      <c r="A394" s="145"/>
      <c r="B394" s="146"/>
      <c r="C394" s="146"/>
      <c r="D394" s="180"/>
      <c r="E394" s="181"/>
      <c r="F394" s="190"/>
      <c r="G394" s="183"/>
      <c r="H394" s="184"/>
      <c r="I394" s="185"/>
      <c r="J394" s="186"/>
      <c r="K394" s="187"/>
      <c r="L394" s="180"/>
      <c r="M394" s="188"/>
      <c r="N394" s="189"/>
      <c r="O394" s="175" t="s">
        <v>1306</v>
      </c>
      <c r="P394" s="94"/>
      <c r="Q394" s="94">
        <f>Q384*Q392*P390/0.83</f>
        <v>0</v>
      </c>
      <c r="R394" s="94">
        <f>R384*R392*P390/0.83</f>
        <v>0</v>
      </c>
      <c r="S394" s="94">
        <f>S384*S392*P390/0.83</f>
        <v>0</v>
      </c>
      <c r="T394" s="94">
        <f>T384*T392*P390/0.83</f>
        <v>0</v>
      </c>
      <c r="U394" s="94">
        <f>U384*U392*P390/0.83</f>
        <v>0</v>
      </c>
      <c r="V394" s="209">
        <f t="shared" si="195"/>
        <v>0</v>
      </c>
      <c r="W394" s="89">
        <v>17</v>
      </c>
      <c r="X394" s="210">
        <f t="shared" si="193"/>
        <v>0</v>
      </c>
    </row>
    <row r="395" spans="1:24" s="94" customFormat="1" ht="15.75" x14ac:dyDescent="0.25">
      <c r="A395" s="229" t="str">
        <f>A41</f>
        <v>CONSUMPTION OF LOCAL PURCHASED  RAW MATERIAL</v>
      </c>
      <c r="B395" s="230"/>
      <c r="C395" s="230"/>
      <c r="D395" s="230">
        <f>D41</f>
        <v>0</v>
      </c>
      <c r="E395" s="230">
        <f>E41</f>
        <v>0</v>
      </c>
      <c r="F395" s="230">
        <f t="shared" ref="F395:F398" si="199">E$381</f>
        <v>0</v>
      </c>
      <c r="G395" s="230">
        <f>G41</f>
        <v>0</v>
      </c>
      <c r="H395" s="230">
        <f>H41</f>
        <v>0</v>
      </c>
      <c r="I395" s="230">
        <f>I41</f>
        <v>0</v>
      </c>
      <c r="J395" s="230">
        <f>J41</f>
        <v>0</v>
      </c>
      <c r="K395" s="230" t="str">
        <f>K41</f>
        <v>-</v>
      </c>
      <c r="L395" s="230">
        <f t="shared" ref="L395:L398" si="200">F395*G395</f>
        <v>0</v>
      </c>
      <c r="M395" s="230">
        <f>M41</f>
        <v>0</v>
      </c>
      <c r="N395" s="231">
        <f t="shared" ref="N395:N398" si="201">L395*E395</f>
        <v>0</v>
      </c>
      <c r="O395" s="140" t="s">
        <v>1307</v>
      </c>
      <c r="P395" s="89"/>
      <c r="Q395" s="94">
        <f>Q384*Q393*P390/0.83</f>
        <v>0</v>
      </c>
      <c r="R395" s="94">
        <f>R384*R393*P390/0.83</f>
        <v>0</v>
      </c>
      <c r="S395" s="94">
        <f>S384*S393*P390/0.83</f>
        <v>0</v>
      </c>
      <c r="T395" s="94">
        <f>T384*T393*P390/0.83</f>
        <v>0</v>
      </c>
      <c r="U395" s="94">
        <f>U384*U393*P390/0.83</f>
        <v>0</v>
      </c>
      <c r="V395" s="209">
        <f t="shared" si="195"/>
        <v>0</v>
      </c>
      <c r="W395" s="89">
        <v>17</v>
      </c>
      <c r="X395" s="210">
        <f t="shared" si="193"/>
        <v>0</v>
      </c>
    </row>
    <row r="396" spans="1:24" ht="15.75" x14ac:dyDescent="0.25">
      <c r="A396" s="24" t="str">
        <f>A42</f>
        <v>Labels</v>
      </c>
      <c r="B396" s="27"/>
      <c r="C396" s="28"/>
      <c r="D396" s="2">
        <f>D42</f>
        <v>4821.1040000000003</v>
      </c>
      <c r="E396" s="5">
        <f>E42</f>
        <v>11.306593684210526</v>
      </c>
      <c r="F396" s="31">
        <f t="shared" si="199"/>
        <v>0</v>
      </c>
      <c r="G396" s="29">
        <f>G42</f>
        <v>5.9999999999999995E-5</v>
      </c>
      <c r="H396" s="21" t="str">
        <f>H42</f>
        <v>KPPE-PF-224968-18-04-2024</v>
      </c>
      <c r="I396" s="23">
        <f>I42</f>
        <v>45400</v>
      </c>
      <c r="J396" s="22">
        <f>J42</f>
        <v>2366.46</v>
      </c>
      <c r="K396" s="54">
        <f>K42</f>
        <v>49.803780000000053</v>
      </c>
      <c r="L396" s="2">
        <f t="shared" si="200"/>
        <v>0</v>
      </c>
      <c r="M396" s="21">
        <f>M42</f>
        <v>2316.65022</v>
      </c>
      <c r="N396" s="30">
        <f t="shared" si="201"/>
        <v>0</v>
      </c>
      <c r="P396" t="s">
        <v>1311</v>
      </c>
      <c r="Q396">
        <f>G396*Q384</f>
        <v>0</v>
      </c>
      <c r="R396">
        <f>G396*R384</f>
        <v>0</v>
      </c>
      <c r="S396">
        <f>G396*S384</f>
        <v>0</v>
      </c>
      <c r="T396">
        <f>G396*T384</f>
        <v>0</v>
      </c>
      <c r="U396">
        <f>G396*U384</f>
        <v>0</v>
      </c>
      <c r="V396" s="209">
        <f t="shared" si="195"/>
        <v>0</v>
      </c>
      <c r="W396" s="89">
        <v>17</v>
      </c>
      <c r="X396" s="210">
        <f t="shared" si="193"/>
        <v>0</v>
      </c>
    </row>
    <row r="397" spans="1:24" ht="15.75" x14ac:dyDescent="0.25">
      <c r="A397" s="24" t="str">
        <f>A43</f>
        <v>Earth Colour</v>
      </c>
      <c r="B397" s="27"/>
      <c r="C397" s="28"/>
      <c r="D397" s="2">
        <f>D43</f>
        <v>3204.2</v>
      </c>
      <c r="E397" s="5">
        <f>E43</f>
        <v>1.3859649122807018</v>
      </c>
      <c r="F397" s="31">
        <f t="shared" si="199"/>
        <v>0</v>
      </c>
      <c r="G397" s="29">
        <f>G43</f>
        <v>3.3299999999999996E-2</v>
      </c>
      <c r="H397" s="21" t="str">
        <f>H43</f>
        <v>HCSE-PF-1739-16-04-2024</v>
      </c>
      <c r="I397" s="23">
        <f>I43</f>
        <v>45398</v>
      </c>
      <c r="J397" s="22">
        <f>J43</f>
        <v>50</v>
      </c>
      <c r="K397" s="54">
        <f>K43</f>
        <v>208.29149999999998</v>
      </c>
      <c r="L397" s="2">
        <f t="shared" ref="L397" si="202">F397*G397</f>
        <v>0</v>
      </c>
      <c r="M397" s="21">
        <f>M43</f>
        <v>-158.29149999999998</v>
      </c>
      <c r="N397" s="30">
        <f t="shared" ref="N397" si="203">L397*E397</f>
        <v>0</v>
      </c>
      <c r="O397" s="175"/>
      <c r="P397" s="89"/>
      <c r="Q397">
        <f>G397*Q384</f>
        <v>0</v>
      </c>
      <c r="R397">
        <f>G397*R384</f>
        <v>0</v>
      </c>
      <c r="S397">
        <f>G397*S384</f>
        <v>0</v>
      </c>
      <c r="T397">
        <f>G397*T384</f>
        <v>0</v>
      </c>
      <c r="U397">
        <f>G397*U384</f>
        <v>0</v>
      </c>
      <c r="V397" s="209">
        <f t="shared" si="195"/>
        <v>0</v>
      </c>
      <c r="W397" s="89">
        <v>17</v>
      </c>
      <c r="X397" s="210">
        <f t="shared" si="193"/>
        <v>0</v>
      </c>
    </row>
    <row r="398" spans="1:24" ht="16.5" thickBot="1" x14ac:dyDescent="0.3">
      <c r="A398" s="134" t="str">
        <f>A44</f>
        <v>Sarabid MIP</v>
      </c>
      <c r="B398" s="27"/>
      <c r="C398" s="28"/>
      <c r="D398" s="2">
        <f>D44</f>
        <v>3824.9998999999998</v>
      </c>
      <c r="E398" s="5">
        <f>E44</f>
        <v>1.3859649122807018</v>
      </c>
      <c r="F398" s="31">
        <f t="shared" si="199"/>
        <v>0</v>
      </c>
      <c r="G398" s="29">
        <f>G44</f>
        <v>8.9999999999999993E-3</v>
      </c>
      <c r="H398" s="21" t="str">
        <f>H44</f>
        <v>06122023-A-023564</v>
      </c>
      <c r="I398" s="23">
        <f>I44</f>
        <v>45149</v>
      </c>
      <c r="J398" s="22">
        <f>J44</f>
        <v>1000</v>
      </c>
      <c r="K398" s="54">
        <f>K44</f>
        <v>477.02699999999965</v>
      </c>
      <c r="L398" s="2">
        <f t="shared" si="200"/>
        <v>0</v>
      </c>
      <c r="M398" s="21">
        <f>M44</f>
        <v>522.07300000000043</v>
      </c>
      <c r="N398" s="30">
        <f t="shared" si="201"/>
        <v>0</v>
      </c>
      <c r="O398" s="178"/>
      <c r="P398" s="89"/>
      <c r="Q398">
        <f>G398*Q384</f>
        <v>0</v>
      </c>
      <c r="R398">
        <f>G398*R384</f>
        <v>0</v>
      </c>
      <c r="S398">
        <f>G398*S384</f>
        <v>0</v>
      </c>
      <c r="T398">
        <f>G398*T384</f>
        <v>0</v>
      </c>
      <c r="U398">
        <f>G398*U384</f>
        <v>0</v>
      </c>
      <c r="V398" s="209">
        <f t="shared" si="195"/>
        <v>0</v>
      </c>
      <c r="W398" s="89">
        <v>17</v>
      </c>
      <c r="X398" s="210">
        <f t="shared" si="193"/>
        <v>0</v>
      </c>
    </row>
    <row r="399" spans="1:24" ht="23.25" thickBot="1" x14ac:dyDescent="0.35">
      <c r="A399" s="133">
        <v>18</v>
      </c>
      <c r="O399" s="140"/>
      <c r="V399"/>
      <c r="W399" s="89">
        <v>18</v>
      </c>
      <c r="X399" s="210">
        <f>$E$401</f>
        <v>0</v>
      </c>
    </row>
    <row r="400" spans="1:24" ht="19.5" thickBot="1" x14ac:dyDescent="0.3">
      <c r="A400" s="232" t="s">
        <v>19</v>
      </c>
      <c r="B400" s="233"/>
      <c r="C400" s="232" t="s">
        <v>20</v>
      </c>
      <c r="D400" s="233"/>
      <c r="E400" s="232" t="s">
        <v>77</v>
      </c>
      <c r="F400" s="233"/>
      <c r="G400" s="232" t="s">
        <v>64</v>
      </c>
      <c r="H400" s="233"/>
      <c r="I400" s="242" t="s">
        <v>171</v>
      </c>
      <c r="J400" s="243"/>
      <c r="K400" s="256" t="s">
        <v>169</v>
      </c>
      <c r="L400" s="257"/>
      <c r="M400" s="258" t="s">
        <v>170</v>
      </c>
      <c r="N400" s="259"/>
      <c r="O400" s="140"/>
      <c r="V400"/>
      <c r="W400" s="89">
        <v>18</v>
      </c>
      <c r="X400" s="210">
        <f t="shared" ref="X400:X418" si="204">$E$401</f>
        <v>0</v>
      </c>
    </row>
    <row r="401" spans="1:24" ht="18.600000000000001" customHeight="1" thickBot="1" x14ac:dyDescent="0.3">
      <c r="A401" s="234">
        <v>6105.9</v>
      </c>
      <c r="B401" s="235"/>
      <c r="C401" s="254" t="s">
        <v>173</v>
      </c>
      <c r="D401" s="255"/>
      <c r="E401" s="238">
        <f>E22</f>
        <v>0</v>
      </c>
      <c r="F401" s="239"/>
      <c r="G401" s="240">
        <f>E23</f>
        <v>0</v>
      </c>
      <c r="H401" s="241"/>
      <c r="I401" s="240" t="e">
        <f>E24</f>
        <v>#DIV/0!</v>
      </c>
      <c r="J401" s="241"/>
      <c r="K401" s="247" t="s">
        <v>1323</v>
      </c>
      <c r="L401" s="249"/>
      <c r="M401" s="264" t="s">
        <v>227</v>
      </c>
      <c r="N401" s="265"/>
      <c r="O401" s="140"/>
      <c r="V401"/>
      <c r="W401" s="89">
        <v>18</v>
      </c>
      <c r="X401" s="210">
        <f t="shared" si="204"/>
        <v>0</v>
      </c>
    </row>
    <row r="402" spans="1:24" ht="19.5" thickBot="1" x14ac:dyDescent="0.35">
      <c r="A402" s="9" t="s">
        <v>15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40"/>
      <c r="V402"/>
      <c r="W402" s="89">
        <v>18</v>
      </c>
      <c r="X402" s="210">
        <f t="shared" si="204"/>
        <v>0</v>
      </c>
    </row>
    <row r="403" spans="1:24" ht="30.75" thickBot="1" x14ac:dyDescent="0.3">
      <c r="A403" s="44" t="s">
        <v>8</v>
      </c>
      <c r="B403" s="45"/>
      <c r="C403" s="46"/>
      <c r="D403" s="8" t="s">
        <v>2</v>
      </c>
      <c r="E403" s="8" t="s">
        <v>7</v>
      </c>
      <c r="F403" s="8" t="s">
        <v>13</v>
      </c>
      <c r="G403" s="8" t="s">
        <v>14</v>
      </c>
      <c r="H403" s="8" t="s">
        <v>1</v>
      </c>
      <c r="I403" s="8" t="s">
        <v>0</v>
      </c>
      <c r="J403" s="8" t="s">
        <v>3</v>
      </c>
      <c r="K403" s="8" t="s">
        <v>9</v>
      </c>
      <c r="L403" s="18" t="s">
        <v>66</v>
      </c>
      <c r="M403" s="39" t="s">
        <v>4</v>
      </c>
      <c r="N403" s="8" t="s">
        <v>167</v>
      </c>
      <c r="O403" s="138" t="s">
        <v>256</v>
      </c>
      <c r="Q403" s="138" t="s">
        <v>1304</v>
      </c>
      <c r="R403" s="138" t="s">
        <v>1304</v>
      </c>
      <c r="S403" s="138" t="s">
        <v>1304</v>
      </c>
      <c r="T403" s="174" t="s">
        <v>1304</v>
      </c>
      <c r="U403" s="138" t="s">
        <v>1305</v>
      </c>
      <c r="V403" s="208" t="s">
        <v>1334</v>
      </c>
      <c r="W403" s="89">
        <v>18</v>
      </c>
      <c r="X403" s="210">
        <f t="shared" si="204"/>
        <v>0</v>
      </c>
    </row>
    <row r="404" spans="1:24" s="94" customFormat="1" ht="15.75" x14ac:dyDescent="0.25">
      <c r="A404" s="229" t="str">
        <f>A30</f>
        <v>CONSUMPTION OF IMPORTED RAW MATERIAL</v>
      </c>
      <c r="B404" s="230"/>
      <c r="C404" s="230"/>
      <c r="D404" s="230"/>
      <c r="E404" s="230"/>
      <c r="F404" s="230"/>
      <c r="G404" s="230"/>
      <c r="H404" s="230"/>
      <c r="I404" s="230"/>
      <c r="J404" s="230"/>
      <c r="K404" s="230"/>
      <c r="L404" s="230"/>
      <c r="M404" s="230"/>
      <c r="N404" s="231"/>
      <c r="O404" s="40"/>
      <c r="P404"/>
      <c r="Q404" s="176"/>
      <c r="R404" s="176"/>
      <c r="S404" s="176"/>
      <c r="T404" s="177"/>
      <c r="U404" s="177"/>
      <c r="V404" s="209">
        <f>Q404+R404+S404+T404+U404</f>
        <v>0</v>
      </c>
      <c r="W404" s="89">
        <v>18</v>
      </c>
      <c r="X404" s="210">
        <f t="shared" si="204"/>
        <v>0</v>
      </c>
    </row>
    <row r="405" spans="1:24" ht="15.75" x14ac:dyDescent="0.25">
      <c r="A405" s="24" t="str">
        <f>A31</f>
        <v>REACTIVE DYES</v>
      </c>
      <c r="B405" s="27"/>
      <c r="C405" s="28"/>
      <c r="D405" s="2">
        <f>D31</f>
        <v>3204.16</v>
      </c>
      <c r="E405" s="5">
        <f>E31</f>
        <v>12.95</v>
      </c>
      <c r="F405" s="31">
        <f>E19</f>
        <v>0</v>
      </c>
      <c r="G405" s="29">
        <f>G31</f>
        <v>2.3400000000000001E-2</v>
      </c>
      <c r="H405" s="21" t="str">
        <f>H31</f>
        <v>LPAF-FS-61597</v>
      </c>
      <c r="I405" s="23">
        <f>I31</f>
        <v>45454</v>
      </c>
      <c r="J405" s="22">
        <f>J31</f>
        <v>5000</v>
      </c>
      <c r="K405" s="54">
        <f>K31</f>
        <v>3317.675400000001</v>
      </c>
      <c r="L405" s="2">
        <f>F405*G405</f>
        <v>0</v>
      </c>
      <c r="M405" s="21">
        <f>M31</f>
        <v>1679.9845999999991</v>
      </c>
      <c r="N405" s="30">
        <f t="shared" ref="N405:N413" si="205">L405*E405</f>
        <v>0</v>
      </c>
      <c r="O405" s="137" t="s">
        <v>264</v>
      </c>
      <c r="P405">
        <v>7.2789043600000006E-2</v>
      </c>
      <c r="Q405">
        <f>G405*Q404</f>
        <v>0</v>
      </c>
      <c r="R405">
        <f>G405*R404</f>
        <v>0</v>
      </c>
      <c r="S405">
        <f>G405*S404</f>
        <v>0</v>
      </c>
      <c r="T405">
        <f>G405*T404</f>
        <v>0</v>
      </c>
      <c r="U405">
        <f>G405*U404</f>
        <v>0</v>
      </c>
      <c r="V405" s="209">
        <f t="shared" ref="V405:V418" si="206">Q405+R405+S405+T405+U405</f>
        <v>0</v>
      </c>
      <c r="W405" s="89">
        <v>18</v>
      </c>
      <c r="X405" s="210">
        <f t="shared" si="204"/>
        <v>0</v>
      </c>
    </row>
    <row r="406" spans="1:24" ht="15.75" x14ac:dyDescent="0.25">
      <c r="A406" s="24" t="str">
        <f>A32</f>
        <v>DISPERSE DYES</v>
      </c>
      <c r="B406" s="27"/>
      <c r="C406" s="28"/>
      <c r="D406" s="2">
        <f>D32</f>
        <v>3204.1109999999999</v>
      </c>
      <c r="E406" s="5">
        <f>E32</f>
        <v>12.752800000000001</v>
      </c>
      <c r="F406" s="31">
        <f>E20</f>
        <v>0</v>
      </c>
      <c r="G406" s="29">
        <f>G32</f>
        <v>5.4000000000000003E-3</v>
      </c>
      <c r="H406" s="21" t="str">
        <f>H32</f>
        <v>LPAF-FS-61605</v>
      </c>
      <c r="I406" s="23">
        <f>I32</f>
        <v>45454</v>
      </c>
      <c r="J406" s="22">
        <f>J32</f>
        <v>4200</v>
      </c>
      <c r="K406" s="54">
        <f>K32</f>
        <v>2945.6135999999969</v>
      </c>
      <c r="L406" s="2">
        <f>F406*G406</f>
        <v>0</v>
      </c>
      <c r="M406" s="21">
        <f>M32</f>
        <v>1254.3864000000031</v>
      </c>
      <c r="N406" s="30">
        <f t="shared" si="205"/>
        <v>0</v>
      </c>
      <c r="O406" s="137" t="s">
        <v>265</v>
      </c>
      <c r="P406">
        <v>9.09890436E-2</v>
      </c>
      <c r="Q406">
        <f>G406*Q404</f>
        <v>0</v>
      </c>
      <c r="R406">
        <f>G406*R404</f>
        <v>0</v>
      </c>
      <c r="S406">
        <f>G406*S404</f>
        <v>0</v>
      </c>
      <c r="T406">
        <f>G406*T404</f>
        <v>0</v>
      </c>
      <c r="U406" s="89">
        <f>G406*U404</f>
        <v>0</v>
      </c>
      <c r="V406" s="209">
        <f t="shared" si="206"/>
        <v>0</v>
      </c>
      <c r="W406" s="89">
        <v>18</v>
      </c>
      <c r="X406" s="210">
        <f t="shared" si="204"/>
        <v>0</v>
      </c>
    </row>
    <row r="407" spans="1:24" ht="15.75" x14ac:dyDescent="0.25">
      <c r="A407" s="24" t="str">
        <f>A33</f>
        <v>NON WOVEN INTERLINING</v>
      </c>
      <c r="B407" s="27"/>
      <c r="C407" s="28"/>
      <c r="D407" s="2">
        <f>D33</f>
        <v>5603.92</v>
      </c>
      <c r="E407" s="5">
        <f>E33</f>
        <v>11.78</v>
      </c>
      <c r="F407" s="31">
        <f t="shared" ref="F407:F413" si="207">$E$401</f>
        <v>0</v>
      </c>
      <c r="G407" s="29">
        <f>G33</f>
        <v>1.932E-2</v>
      </c>
      <c r="H407" s="21" t="str">
        <f>H33</f>
        <v>KAPS-FS-148577</v>
      </c>
      <c r="I407" s="23">
        <f>I33</f>
        <v>45464</v>
      </c>
      <c r="J407" s="22">
        <f>J33</f>
        <v>10770</v>
      </c>
      <c r="K407" s="54">
        <f>K33</f>
        <v>10411.942285714289</v>
      </c>
      <c r="L407" s="2">
        <f>F407*G407/0.98</f>
        <v>0</v>
      </c>
      <c r="M407" s="21">
        <f>M33</f>
        <v>358.05771428571097</v>
      </c>
      <c r="N407" s="30">
        <f t="shared" si="205"/>
        <v>0</v>
      </c>
      <c r="O407" s="137" t="s">
        <v>266</v>
      </c>
      <c r="P407">
        <v>0.11828904359999999</v>
      </c>
      <c r="Q407">
        <f>G407*Q404</f>
        <v>0</v>
      </c>
      <c r="R407">
        <f>G407*R404</f>
        <v>0</v>
      </c>
      <c r="S407">
        <f>G407*S404</f>
        <v>0</v>
      </c>
      <c r="T407">
        <f>G407*T404</f>
        <v>0</v>
      </c>
      <c r="U407" s="89">
        <f>G407*U404</f>
        <v>0</v>
      </c>
      <c r="V407" s="209">
        <f t="shared" si="206"/>
        <v>0</v>
      </c>
      <c r="W407" s="89">
        <v>18</v>
      </c>
      <c r="X407" s="210">
        <f t="shared" si="204"/>
        <v>0</v>
      </c>
    </row>
    <row r="408" spans="1:24" ht="15.75" x14ac:dyDescent="0.25">
      <c r="A408" s="24" t="str">
        <f>A34</f>
        <v>FINISHING AGENT</v>
      </c>
      <c r="B408" s="27"/>
      <c r="C408" s="28"/>
      <c r="D408" s="2">
        <f>D34</f>
        <v>3809.9189999999999</v>
      </c>
      <c r="E408" s="5">
        <f>E34</f>
        <v>6.8550000000000004</v>
      </c>
      <c r="F408" s="31">
        <f t="shared" si="207"/>
        <v>0</v>
      </c>
      <c r="G408" s="29">
        <f>G34</f>
        <v>8.9999999999999993E-3</v>
      </c>
      <c r="H408" s="21" t="str">
        <f>H34</f>
        <v>KAPW-FS-186202</v>
      </c>
      <c r="I408" s="23">
        <f>I34</f>
        <v>45447</v>
      </c>
      <c r="J408" s="22">
        <f>J34</f>
        <v>3600</v>
      </c>
      <c r="K408" s="54">
        <f>K34</f>
        <v>1221.2549999999997</v>
      </c>
      <c r="L408" s="2">
        <f>F408*G408</f>
        <v>0</v>
      </c>
      <c r="M408" s="21">
        <f>M34</f>
        <v>2377.8450000000003</v>
      </c>
      <c r="N408" s="30">
        <f t="shared" si="205"/>
        <v>0</v>
      </c>
      <c r="O408" s="137" t="s">
        <v>267</v>
      </c>
      <c r="P408">
        <v>0.1455890436</v>
      </c>
      <c r="Q408">
        <f>G408*Q404</f>
        <v>0</v>
      </c>
      <c r="R408">
        <f>G408*R404</f>
        <v>0</v>
      </c>
      <c r="S408">
        <f>G408*S404</f>
        <v>0</v>
      </c>
      <c r="T408">
        <f>G408*T404</f>
        <v>0</v>
      </c>
      <c r="U408" s="89">
        <f>G408*U404</f>
        <v>0</v>
      </c>
      <c r="V408" s="209">
        <f t="shared" si="206"/>
        <v>0</v>
      </c>
      <c r="W408" s="89">
        <v>18</v>
      </c>
      <c r="X408" s="210">
        <f t="shared" si="204"/>
        <v>0</v>
      </c>
    </row>
    <row r="409" spans="1:24" ht="15.75" x14ac:dyDescent="0.25">
      <c r="A409" s="145" t="str">
        <f>A35</f>
        <v>80% BCI COTTON 20% RECYCLE POLYESTER KNITTED FABRIC</v>
      </c>
      <c r="B409" s="146"/>
      <c r="C409" s="147"/>
      <c r="D409" s="148">
        <f>D35</f>
        <v>6006.9089999999997</v>
      </c>
      <c r="E409" s="149">
        <f>E35</f>
        <v>37.943899999999999</v>
      </c>
      <c r="F409" s="31">
        <f t="shared" si="207"/>
        <v>0</v>
      </c>
      <c r="G409" s="151">
        <f>G35</f>
        <v>0</v>
      </c>
      <c r="H409" s="152" t="str">
        <f>H35</f>
        <v>KAPS-FS-99599</v>
      </c>
      <c r="I409" s="153">
        <f>I35</f>
        <v>45355</v>
      </c>
      <c r="J409" s="154">
        <f>J35</f>
        <v>21709.3</v>
      </c>
      <c r="K409" s="155">
        <f>K35</f>
        <v>119.09720517882354</v>
      </c>
      <c r="L409" s="148">
        <f>F409*G409*P407/0.85</f>
        <v>0</v>
      </c>
      <c r="M409" s="156">
        <f>M35</f>
        <v>21590.202794821176</v>
      </c>
      <c r="N409" s="155">
        <f t="shared" si="205"/>
        <v>0</v>
      </c>
      <c r="O409" s="137" t="s">
        <v>268</v>
      </c>
      <c r="P409">
        <v>0.17288904359999999</v>
      </c>
      <c r="Q409">
        <f>G409*Q404*P410/0.85</f>
        <v>0</v>
      </c>
      <c r="R409">
        <f>G409*R404*P410/0.85</f>
        <v>0</v>
      </c>
      <c r="S409">
        <f>G409*S404*P410/0.85</f>
        <v>0</v>
      </c>
      <c r="T409">
        <f>G409*T404*P410/0.85</f>
        <v>0</v>
      </c>
      <c r="U409">
        <f>G409*U404*P410/0.85</f>
        <v>0</v>
      </c>
      <c r="V409" s="209">
        <f t="shared" si="206"/>
        <v>0</v>
      </c>
      <c r="W409" s="89">
        <v>18</v>
      </c>
      <c r="X409" s="210">
        <f t="shared" si="204"/>
        <v>0</v>
      </c>
    </row>
    <row r="410" spans="1:24" ht="15.75" x14ac:dyDescent="0.25">
      <c r="A410" s="145" t="str">
        <f>A36</f>
        <v xml:space="preserve">70% RECYCLED POLYESTER 30% COTTON </v>
      </c>
      <c r="B410" s="146"/>
      <c r="C410" s="147"/>
      <c r="D410" s="148">
        <f>D36</f>
        <v>6006.9089999999997</v>
      </c>
      <c r="E410" s="149">
        <f>E36</f>
        <v>15.461499999999999</v>
      </c>
      <c r="F410" s="31">
        <f t="shared" si="207"/>
        <v>0</v>
      </c>
      <c r="G410" s="151">
        <f>G36</f>
        <v>0</v>
      </c>
      <c r="H410" s="152" t="str">
        <f>H36</f>
        <v>LPAF-FS-14699</v>
      </c>
      <c r="I410" s="153">
        <f>I36</f>
        <v>45195</v>
      </c>
      <c r="J410" s="155">
        <f>J36</f>
        <v>2075.61</v>
      </c>
      <c r="K410" s="155">
        <f>K36</f>
        <v>0</v>
      </c>
      <c r="L410" s="148">
        <f t="shared" ref="L410:L411" si="208">F410*G410*P408/0.85</f>
        <v>0</v>
      </c>
      <c r="M410" s="156">
        <f>M36</f>
        <v>2075.61</v>
      </c>
      <c r="N410" s="155">
        <f t="shared" si="205"/>
        <v>0</v>
      </c>
      <c r="O410" s="137" t="s">
        <v>269</v>
      </c>
      <c r="P410">
        <v>0.20018904359999998</v>
      </c>
      <c r="Q410">
        <f>G410*Q404*P411/0.85</f>
        <v>0</v>
      </c>
      <c r="R410">
        <f>G410*R404*P411/0.85</f>
        <v>0</v>
      </c>
      <c r="S410">
        <f>G410*S404*P411/0.85</f>
        <v>0</v>
      </c>
      <c r="T410">
        <f>G410*T404*P411/0.85</f>
        <v>0</v>
      </c>
      <c r="U410">
        <f>G410*U404*P411/0.85</f>
        <v>0</v>
      </c>
      <c r="V410" s="209">
        <f t="shared" si="206"/>
        <v>0</v>
      </c>
      <c r="W410" s="89">
        <v>18</v>
      </c>
      <c r="X410" s="210">
        <f t="shared" si="204"/>
        <v>0</v>
      </c>
    </row>
    <row r="411" spans="1:24" ht="15.75" x14ac:dyDescent="0.25">
      <c r="A411" s="145" t="str">
        <f>A37</f>
        <v>100% REC POLYESTER FABRIC</v>
      </c>
      <c r="B411" s="146"/>
      <c r="C411" s="147"/>
      <c r="D411" s="148">
        <f>D37</f>
        <v>6005.37</v>
      </c>
      <c r="E411" s="149">
        <f>E37</f>
        <v>6.85</v>
      </c>
      <c r="F411" s="31">
        <f>$E$401</f>
        <v>0</v>
      </c>
      <c r="G411" s="151">
        <f>G37</f>
        <v>0</v>
      </c>
      <c r="H411" s="152" t="str">
        <f>H37</f>
        <v>KAPW-FS-59914</v>
      </c>
      <c r="I411" s="153">
        <f>I37</f>
        <v>45224</v>
      </c>
      <c r="J411" s="157">
        <f>J37</f>
        <v>9255.7000000000007</v>
      </c>
      <c r="K411" s="155">
        <f>K37</f>
        <v>448.55877277976469</v>
      </c>
      <c r="L411" s="148">
        <f t="shared" si="208"/>
        <v>0</v>
      </c>
      <c r="M411" s="156">
        <f>M37</f>
        <v>8807.141227220236</v>
      </c>
      <c r="N411" s="155">
        <f t="shared" ref="N411" si="209">L411*E411</f>
        <v>0</v>
      </c>
      <c r="O411" s="137" t="s">
        <v>270</v>
      </c>
      <c r="P411">
        <v>0.2274890436</v>
      </c>
      <c r="Q411">
        <f>G411*Q404*P411/0.85</f>
        <v>0</v>
      </c>
      <c r="R411">
        <f>G411*R404*P410/0.85</f>
        <v>0</v>
      </c>
      <c r="S411">
        <f>G411*S404*P410/0.85</f>
        <v>0</v>
      </c>
      <c r="T411">
        <f>G411*T404*P410/0.85</f>
        <v>0</v>
      </c>
      <c r="U411">
        <f>G411*U404*P410/0.85</f>
        <v>0</v>
      </c>
      <c r="V411" s="209">
        <f t="shared" si="206"/>
        <v>0</v>
      </c>
      <c r="W411" s="89">
        <v>18</v>
      </c>
      <c r="X411" s="210">
        <f t="shared" si="204"/>
        <v>0</v>
      </c>
    </row>
    <row r="412" spans="1:24" ht="15.75" x14ac:dyDescent="0.25">
      <c r="A412" s="145" t="str">
        <f>A38</f>
        <v>100% COTTON YARN</v>
      </c>
      <c r="B412" s="146"/>
      <c r="C412" s="147"/>
      <c r="D412" s="148">
        <f>D38</f>
        <v>5205.24</v>
      </c>
      <c r="E412" s="149">
        <f>E38</f>
        <v>3.1</v>
      </c>
      <c r="F412" s="31">
        <f>$E$401</f>
        <v>0</v>
      </c>
      <c r="G412" s="151">
        <v>0.6</v>
      </c>
      <c r="H412" s="152" t="str">
        <f>H38</f>
        <v>KAPS-FS-97672</v>
      </c>
      <c r="I412" s="153">
        <f>I38</f>
        <v>45349</v>
      </c>
      <c r="J412" s="154">
        <f>J38</f>
        <v>22290</v>
      </c>
      <c r="K412" s="155">
        <f>K38</f>
        <v>8167.8864601209007</v>
      </c>
      <c r="L412" s="148">
        <f>F412*G412*P411/0.83</f>
        <v>0</v>
      </c>
      <c r="M412" s="156">
        <f>M38</f>
        <v>14101.283534626087</v>
      </c>
      <c r="N412" s="155">
        <f t="shared" si="205"/>
        <v>0</v>
      </c>
      <c r="O412" s="140" t="s">
        <v>1312</v>
      </c>
      <c r="P412" s="140"/>
      <c r="Q412" s="191">
        <v>0</v>
      </c>
      <c r="R412" s="191">
        <v>0</v>
      </c>
      <c r="S412" s="191">
        <v>0</v>
      </c>
      <c r="T412" s="192">
        <v>0</v>
      </c>
      <c r="U412" s="192">
        <v>0</v>
      </c>
      <c r="V412" s="209">
        <f t="shared" si="206"/>
        <v>0</v>
      </c>
      <c r="W412" s="89">
        <v>18</v>
      </c>
      <c r="X412" s="210">
        <f t="shared" si="204"/>
        <v>0</v>
      </c>
    </row>
    <row r="413" spans="1:24" ht="15.75" x14ac:dyDescent="0.25">
      <c r="A413" s="145" t="str">
        <f>A39</f>
        <v>POLYESTER YARN</v>
      </c>
      <c r="B413" s="146"/>
      <c r="C413" s="147"/>
      <c r="D413" s="148">
        <f>D39</f>
        <v>5402.33</v>
      </c>
      <c r="E413" s="149">
        <f>E39</f>
        <v>1.69</v>
      </c>
      <c r="F413" s="31">
        <f t="shared" si="207"/>
        <v>0</v>
      </c>
      <c r="G413" s="151">
        <v>0.4</v>
      </c>
      <c r="H413" s="152" t="str">
        <f>H39</f>
        <v>KAPS-FS-73118</v>
      </c>
      <c r="I413" s="153">
        <f>I39</f>
        <v>45296</v>
      </c>
      <c r="J413" s="154">
        <f>J39</f>
        <v>72060</v>
      </c>
      <c r="K413" s="155">
        <f>K39</f>
        <v>56307.923458516132</v>
      </c>
      <c r="L413" s="148">
        <f>F413*G413*P411/0.83</f>
        <v>0</v>
      </c>
      <c r="M413" s="156">
        <f>M39</f>
        <v>15752.076541483868</v>
      </c>
      <c r="N413" s="155">
        <f t="shared" si="205"/>
        <v>0</v>
      </c>
      <c r="O413" s="140" t="s">
        <v>1313</v>
      </c>
      <c r="P413" s="140"/>
      <c r="Q413" s="191">
        <v>0</v>
      </c>
      <c r="R413" s="191">
        <v>0</v>
      </c>
      <c r="S413" s="191">
        <v>0</v>
      </c>
      <c r="T413" s="192">
        <v>0</v>
      </c>
      <c r="U413" s="192">
        <v>0</v>
      </c>
      <c r="V413" s="209">
        <f t="shared" si="206"/>
        <v>0</v>
      </c>
      <c r="W413" s="89">
        <v>18</v>
      </c>
      <c r="X413" s="210">
        <f t="shared" si="204"/>
        <v>0</v>
      </c>
    </row>
    <row r="414" spans="1:24" ht="15.75" x14ac:dyDescent="0.25">
      <c r="A414" s="145"/>
      <c r="B414" s="146"/>
      <c r="C414" s="146"/>
      <c r="D414" s="180"/>
      <c r="E414" s="181"/>
      <c r="F414" s="190"/>
      <c r="G414" s="183"/>
      <c r="H414" s="184"/>
      <c r="I414" s="185"/>
      <c r="J414" s="186"/>
      <c r="K414" s="187"/>
      <c r="L414" s="180"/>
      <c r="M414" s="188"/>
      <c r="N414" s="189"/>
      <c r="O414" s="175" t="s">
        <v>1306</v>
      </c>
      <c r="P414" s="94"/>
      <c r="Q414" s="94">
        <f>Q404*Q412*P410/0.83</f>
        <v>0</v>
      </c>
      <c r="R414" s="94">
        <f>R404*R412*P410/0.83</f>
        <v>0</v>
      </c>
      <c r="S414" s="94">
        <f>S404*S412*P410/0.83</f>
        <v>0</v>
      </c>
      <c r="T414" s="94">
        <f>T404*T412*P410/0.83</f>
        <v>0</v>
      </c>
      <c r="U414" s="94">
        <f>U404*U412*P410/0.83</f>
        <v>0</v>
      </c>
      <c r="V414" s="209">
        <f t="shared" si="206"/>
        <v>0</v>
      </c>
      <c r="W414" s="89">
        <v>18</v>
      </c>
      <c r="X414" s="210">
        <f t="shared" si="204"/>
        <v>0</v>
      </c>
    </row>
    <row r="415" spans="1:24" s="94" customFormat="1" ht="15.75" x14ac:dyDescent="0.25">
      <c r="A415" s="229" t="str">
        <f>A41</f>
        <v>CONSUMPTION OF LOCAL PURCHASED  RAW MATERIAL</v>
      </c>
      <c r="B415" s="230"/>
      <c r="C415" s="230"/>
      <c r="D415" s="230">
        <f>D41</f>
        <v>0</v>
      </c>
      <c r="E415" s="230">
        <f>E41</f>
        <v>0</v>
      </c>
      <c r="F415" s="230">
        <f t="shared" ref="F415" si="210">E$401</f>
        <v>0</v>
      </c>
      <c r="G415" s="230">
        <f>G41</f>
        <v>0</v>
      </c>
      <c r="H415" s="230">
        <f>H41</f>
        <v>0</v>
      </c>
      <c r="I415" s="230">
        <f>I41</f>
        <v>0</v>
      </c>
      <c r="J415" s="230">
        <f>J41</f>
        <v>0</v>
      </c>
      <c r="K415" s="230" t="str">
        <f>K41</f>
        <v>-</v>
      </c>
      <c r="L415" s="230">
        <f t="shared" ref="L415:L418" si="211">F415*G415</f>
        <v>0</v>
      </c>
      <c r="M415" s="230">
        <f>M41</f>
        <v>0</v>
      </c>
      <c r="N415" s="231">
        <f t="shared" ref="N415:N418" si="212">L415*E415</f>
        <v>0</v>
      </c>
      <c r="O415" s="140" t="s">
        <v>1307</v>
      </c>
      <c r="P415" s="89"/>
      <c r="Q415" s="94">
        <f>Q404*Q413*P410/0.83</f>
        <v>0</v>
      </c>
      <c r="R415" s="94">
        <f>R404*R413*P410/0.83</f>
        <v>0</v>
      </c>
      <c r="S415" s="94">
        <f>S404*S413*P410/0.83</f>
        <v>0</v>
      </c>
      <c r="T415" s="94">
        <f>T404*T413*P410/0.83</f>
        <v>0</v>
      </c>
      <c r="U415" s="94">
        <f>U404*U413*P410/0.83</f>
        <v>0</v>
      </c>
      <c r="V415" s="209">
        <f t="shared" si="206"/>
        <v>0</v>
      </c>
      <c r="W415" s="89">
        <v>18</v>
      </c>
      <c r="X415" s="210">
        <f t="shared" si="204"/>
        <v>0</v>
      </c>
    </row>
    <row r="416" spans="1:24" ht="15.75" x14ac:dyDescent="0.25">
      <c r="A416" s="24" t="str">
        <f>A42</f>
        <v>Labels</v>
      </c>
      <c r="B416" s="27"/>
      <c r="C416" s="28"/>
      <c r="D416" s="2">
        <f>D42</f>
        <v>4821.1040000000003</v>
      </c>
      <c r="E416" s="5">
        <f>E42</f>
        <v>11.306593684210526</v>
      </c>
      <c r="F416" s="31">
        <f t="shared" ref="F416:F418" si="213">$E$401</f>
        <v>0</v>
      </c>
      <c r="G416" s="29">
        <f>G42</f>
        <v>5.9999999999999995E-5</v>
      </c>
      <c r="H416" s="21" t="str">
        <f>H42</f>
        <v>KPPE-PF-224968-18-04-2024</v>
      </c>
      <c r="I416" s="23">
        <f>I42</f>
        <v>45400</v>
      </c>
      <c r="J416" s="22">
        <f>J42</f>
        <v>2366.46</v>
      </c>
      <c r="K416" s="54">
        <f>K42</f>
        <v>49.803780000000053</v>
      </c>
      <c r="L416" s="2">
        <f t="shared" si="211"/>
        <v>0</v>
      </c>
      <c r="M416" s="21">
        <f>M42</f>
        <v>2316.65022</v>
      </c>
      <c r="N416" s="30">
        <f t="shared" si="212"/>
        <v>0</v>
      </c>
      <c r="P416" t="s">
        <v>1311</v>
      </c>
      <c r="Q416">
        <f>G416*Q404</f>
        <v>0</v>
      </c>
      <c r="R416">
        <f>G416*R404</f>
        <v>0</v>
      </c>
      <c r="S416">
        <f>G416*S404</f>
        <v>0</v>
      </c>
      <c r="T416">
        <f>G416*T404</f>
        <v>0</v>
      </c>
      <c r="U416">
        <f>G416*U404</f>
        <v>0</v>
      </c>
      <c r="V416" s="209">
        <f t="shared" si="206"/>
        <v>0</v>
      </c>
      <c r="W416" s="89">
        <v>18</v>
      </c>
      <c r="X416" s="210">
        <f t="shared" si="204"/>
        <v>0</v>
      </c>
    </row>
    <row r="417" spans="1:24" ht="15.75" x14ac:dyDescent="0.25">
      <c r="A417" s="24" t="str">
        <f>A43</f>
        <v>Earth Colour</v>
      </c>
      <c r="B417" s="27"/>
      <c r="C417" s="28"/>
      <c r="D417" s="2">
        <f>D43</f>
        <v>3204.2</v>
      </c>
      <c r="E417" s="5">
        <f>E43</f>
        <v>1.3859649122807018</v>
      </c>
      <c r="F417" s="31"/>
      <c r="G417" s="29">
        <f>G43</f>
        <v>3.3299999999999996E-2</v>
      </c>
      <c r="H417" s="21" t="str">
        <f>H43</f>
        <v>HCSE-PF-1739-16-04-2024</v>
      </c>
      <c r="I417" s="23">
        <f>I43</f>
        <v>45398</v>
      </c>
      <c r="J417" s="22">
        <f>J43</f>
        <v>50</v>
      </c>
      <c r="K417" s="54">
        <f>K43</f>
        <v>208.29149999999998</v>
      </c>
      <c r="L417" s="2">
        <f t="shared" ref="L417" si="214">F417*G417</f>
        <v>0</v>
      </c>
      <c r="M417" s="21">
        <f>M43</f>
        <v>-158.29149999999998</v>
      </c>
      <c r="N417" s="30">
        <f t="shared" ref="N417" si="215">L417*E417</f>
        <v>0</v>
      </c>
      <c r="O417" s="175"/>
      <c r="P417" s="89"/>
      <c r="Q417">
        <f>G417*Q404</f>
        <v>0</v>
      </c>
      <c r="R417">
        <f>G417*R404</f>
        <v>0</v>
      </c>
      <c r="S417">
        <f>G417*S404</f>
        <v>0</v>
      </c>
      <c r="T417">
        <f>G417*T404</f>
        <v>0</v>
      </c>
      <c r="U417">
        <f>G417*U404</f>
        <v>0</v>
      </c>
      <c r="V417" s="209">
        <f t="shared" si="206"/>
        <v>0</v>
      </c>
      <c r="W417" s="89">
        <v>18</v>
      </c>
      <c r="X417" s="210">
        <f t="shared" si="204"/>
        <v>0</v>
      </c>
    </row>
    <row r="418" spans="1:24" ht="16.5" thickBot="1" x14ac:dyDescent="0.3">
      <c r="A418" s="134" t="str">
        <f>A44</f>
        <v>Sarabid MIP</v>
      </c>
      <c r="B418" s="27"/>
      <c r="C418" s="28"/>
      <c r="D418" s="2">
        <f>D44</f>
        <v>3824.9998999999998</v>
      </c>
      <c r="E418" s="5">
        <f>E44</f>
        <v>1.3859649122807018</v>
      </c>
      <c r="F418" s="31">
        <f t="shared" si="213"/>
        <v>0</v>
      </c>
      <c r="G418" s="29">
        <f>G44</f>
        <v>8.9999999999999993E-3</v>
      </c>
      <c r="H418" s="21" t="str">
        <f>H44</f>
        <v>06122023-A-023564</v>
      </c>
      <c r="I418" s="23">
        <f>I44</f>
        <v>45149</v>
      </c>
      <c r="J418" s="22">
        <f>J44</f>
        <v>1000</v>
      </c>
      <c r="K418" s="54">
        <f>K44</f>
        <v>477.02699999999965</v>
      </c>
      <c r="L418" s="2">
        <f t="shared" si="211"/>
        <v>0</v>
      </c>
      <c r="M418" s="21">
        <f>M44</f>
        <v>522.07300000000043</v>
      </c>
      <c r="N418" s="30">
        <f t="shared" si="212"/>
        <v>0</v>
      </c>
      <c r="O418" s="178"/>
      <c r="P418" s="89"/>
      <c r="Q418">
        <f>G418*Q404</f>
        <v>0</v>
      </c>
      <c r="R418">
        <f>G418*R404</f>
        <v>0</v>
      </c>
      <c r="S418">
        <f>G418*S404</f>
        <v>0</v>
      </c>
      <c r="T418">
        <f>G418*T404</f>
        <v>0</v>
      </c>
      <c r="U418">
        <f>G418*U404</f>
        <v>0</v>
      </c>
      <c r="V418" s="209">
        <f t="shared" si="206"/>
        <v>0</v>
      </c>
      <c r="W418" s="89">
        <v>18</v>
      </c>
      <c r="X418" s="210">
        <f t="shared" si="204"/>
        <v>0</v>
      </c>
    </row>
    <row r="419" spans="1:24" ht="23.25" thickBot="1" x14ac:dyDescent="0.35">
      <c r="A419" s="133">
        <v>19</v>
      </c>
      <c r="O419" s="140"/>
      <c r="V419"/>
      <c r="W419" s="89">
        <v>19</v>
      </c>
      <c r="X419" s="210">
        <f>$E$421</f>
        <v>0</v>
      </c>
    </row>
    <row r="420" spans="1:24" ht="19.5" thickBot="1" x14ac:dyDescent="0.3">
      <c r="A420" s="232" t="s">
        <v>19</v>
      </c>
      <c r="B420" s="233"/>
      <c r="C420" s="232" t="s">
        <v>20</v>
      </c>
      <c r="D420" s="233"/>
      <c r="E420" s="232" t="s">
        <v>77</v>
      </c>
      <c r="F420" s="233"/>
      <c r="G420" s="232" t="s">
        <v>64</v>
      </c>
      <c r="H420" s="233"/>
      <c r="I420" s="242" t="s">
        <v>171</v>
      </c>
      <c r="J420" s="243"/>
      <c r="K420" s="256" t="s">
        <v>169</v>
      </c>
      <c r="L420" s="257"/>
      <c r="M420" s="258" t="s">
        <v>170</v>
      </c>
      <c r="N420" s="259"/>
      <c r="O420" s="140"/>
      <c r="V420"/>
      <c r="W420" s="89">
        <v>19</v>
      </c>
      <c r="X420" s="210">
        <f t="shared" ref="X420:X438" si="216">$E$421</f>
        <v>0</v>
      </c>
    </row>
    <row r="421" spans="1:24" ht="18.600000000000001" customHeight="1" thickBot="1" x14ac:dyDescent="0.3">
      <c r="A421" s="234" t="s">
        <v>56</v>
      </c>
      <c r="B421" s="235"/>
      <c r="C421" s="254" t="s">
        <v>37</v>
      </c>
      <c r="D421" s="255"/>
      <c r="E421" s="238">
        <f>F22</f>
        <v>0</v>
      </c>
      <c r="F421" s="239"/>
      <c r="G421" s="240">
        <f>F23</f>
        <v>0</v>
      </c>
      <c r="H421" s="241"/>
      <c r="I421" s="240" t="e">
        <f>F24</f>
        <v>#DIV/0!</v>
      </c>
      <c r="J421" s="241"/>
      <c r="K421" s="247" t="s">
        <v>1324</v>
      </c>
      <c r="L421" s="249"/>
      <c r="M421" s="264" t="s">
        <v>228</v>
      </c>
      <c r="N421" s="265"/>
      <c r="O421" s="140"/>
      <c r="V421"/>
      <c r="W421" s="89">
        <v>19</v>
      </c>
      <c r="X421" s="210">
        <f t="shared" si="216"/>
        <v>0</v>
      </c>
    </row>
    <row r="422" spans="1:24" ht="19.5" thickBot="1" x14ac:dyDescent="0.35">
      <c r="A422" s="9" t="s">
        <v>15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40"/>
      <c r="V422"/>
      <c r="W422" s="89">
        <v>19</v>
      </c>
      <c r="X422" s="210">
        <f t="shared" si="216"/>
        <v>0</v>
      </c>
    </row>
    <row r="423" spans="1:24" ht="30.75" thickBot="1" x14ac:dyDescent="0.3">
      <c r="A423" s="44" t="s">
        <v>8</v>
      </c>
      <c r="B423" s="45"/>
      <c r="C423" s="46"/>
      <c r="D423" s="8" t="s">
        <v>2</v>
      </c>
      <c r="E423" s="8" t="s">
        <v>7</v>
      </c>
      <c r="F423" s="8" t="s">
        <v>13</v>
      </c>
      <c r="G423" s="8" t="s">
        <v>14</v>
      </c>
      <c r="H423" s="8" t="s">
        <v>1</v>
      </c>
      <c r="I423" s="8" t="s">
        <v>0</v>
      </c>
      <c r="J423" s="8" t="s">
        <v>3</v>
      </c>
      <c r="K423" s="8" t="s">
        <v>9</v>
      </c>
      <c r="L423" s="18" t="s">
        <v>66</v>
      </c>
      <c r="M423" s="39" t="s">
        <v>4</v>
      </c>
      <c r="N423" s="8" t="s">
        <v>167</v>
      </c>
      <c r="O423" s="138" t="s">
        <v>256</v>
      </c>
      <c r="Q423" s="138" t="s">
        <v>1304</v>
      </c>
      <c r="R423" s="138" t="s">
        <v>1304</v>
      </c>
      <c r="S423" s="138" t="s">
        <v>1304</v>
      </c>
      <c r="T423" s="174" t="s">
        <v>1304</v>
      </c>
      <c r="U423" s="138" t="s">
        <v>1305</v>
      </c>
      <c r="V423" s="208" t="s">
        <v>1334</v>
      </c>
      <c r="W423" s="89">
        <v>19</v>
      </c>
      <c r="X423" s="210">
        <f t="shared" si="216"/>
        <v>0</v>
      </c>
    </row>
    <row r="424" spans="1:24" s="94" customFormat="1" ht="15.75" x14ac:dyDescent="0.25">
      <c r="A424" s="229" t="str">
        <f>A30</f>
        <v>CONSUMPTION OF IMPORTED RAW MATERIAL</v>
      </c>
      <c r="B424" s="230"/>
      <c r="C424" s="230"/>
      <c r="D424" s="230"/>
      <c r="E424" s="230"/>
      <c r="F424" s="230"/>
      <c r="G424" s="230"/>
      <c r="H424" s="230"/>
      <c r="I424" s="230"/>
      <c r="J424" s="230"/>
      <c r="K424" s="230"/>
      <c r="L424" s="230"/>
      <c r="M424" s="230"/>
      <c r="N424" s="231"/>
      <c r="O424" s="40"/>
      <c r="P424"/>
      <c r="Q424" s="176"/>
      <c r="R424" s="176"/>
      <c r="S424" s="176"/>
      <c r="T424" s="177"/>
      <c r="U424" s="177"/>
      <c r="V424" s="209">
        <f>Q424+R424+S424+T424+U424</f>
        <v>0</v>
      </c>
      <c r="W424" s="89">
        <v>19</v>
      </c>
      <c r="X424" s="210">
        <f t="shared" si="216"/>
        <v>0</v>
      </c>
    </row>
    <row r="425" spans="1:24" ht="15.75" x14ac:dyDescent="0.25">
      <c r="A425" s="24" t="str">
        <f>A31</f>
        <v>REACTIVE DYES</v>
      </c>
      <c r="B425" s="27"/>
      <c r="C425" s="28"/>
      <c r="D425" s="2">
        <f>D31</f>
        <v>3204.16</v>
      </c>
      <c r="E425" s="5">
        <f>E31</f>
        <v>12.95</v>
      </c>
      <c r="F425" s="31">
        <f>F19</f>
        <v>0</v>
      </c>
      <c r="G425" s="29">
        <f>G31</f>
        <v>2.3400000000000001E-2</v>
      </c>
      <c r="H425" s="21" t="str">
        <f>H31</f>
        <v>LPAF-FS-61597</v>
      </c>
      <c r="I425" s="23">
        <f>I31</f>
        <v>45454</v>
      </c>
      <c r="J425" s="22">
        <f>J31</f>
        <v>5000</v>
      </c>
      <c r="K425" s="54">
        <f>K31</f>
        <v>3317.675400000001</v>
      </c>
      <c r="L425" s="2">
        <f>F425*G425</f>
        <v>0</v>
      </c>
      <c r="M425" s="21">
        <f>M31</f>
        <v>1679.9845999999991</v>
      </c>
      <c r="N425" s="30">
        <f t="shared" ref="N425:N433" si="217">L425*E425</f>
        <v>0</v>
      </c>
      <c r="O425" s="137" t="s">
        <v>264</v>
      </c>
      <c r="P425">
        <v>7.2789043600000006E-2</v>
      </c>
      <c r="Q425">
        <f>G425*Q424</f>
        <v>0</v>
      </c>
      <c r="R425">
        <f>G425*R424</f>
        <v>0</v>
      </c>
      <c r="S425">
        <f>G425*S424</f>
        <v>0</v>
      </c>
      <c r="T425">
        <f>G425*T424</f>
        <v>0</v>
      </c>
      <c r="U425">
        <f>G425*U424</f>
        <v>0</v>
      </c>
      <c r="V425" s="209">
        <f t="shared" ref="V425:V438" si="218">Q425+R425+S425+T425+U425</f>
        <v>0</v>
      </c>
      <c r="W425" s="89">
        <v>19</v>
      </c>
      <c r="X425" s="210">
        <f t="shared" si="216"/>
        <v>0</v>
      </c>
    </row>
    <row r="426" spans="1:24" ht="15.75" x14ac:dyDescent="0.25">
      <c r="A426" s="24" t="str">
        <f>A32</f>
        <v>DISPERSE DYES</v>
      </c>
      <c r="B426" s="27"/>
      <c r="C426" s="28"/>
      <c r="D426" s="2">
        <f>D32</f>
        <v>3204.1109999999999</v>
      </c>
      <c r="E426" s="5">
        <f>E32</f>
        <v>12.752800000000001</v>
      </c>
      <c r="F426" s="31">
        <f>F20</f>
        <v>0</v>
      </c>
      <c r="G426" s="29">
        <f>G32</f>
        <v>5.4000000000000003E-3</v>
      </c>
      <c r="H426" s="21" t="str">
        <f>H32</f>
        <v>LPAF-FS-61605</v>
      </c>
      <c r="I426" s="23">
        <f>I32</f>
        <v>45454</v>
      </c>
      <c r="J426" s="22">
        <f>J32</f>
        <v>4200</v>
      </c>
      <c r="K426" s="54">
        <f>K32</f>
        <v>2945.6135999999969</v>
      </c>
      <c r="L426" s="2">
        <f>F426*G426</f>
        <v>0</v>
      </c>
      <c r="M426" s="21">
        <f>M32</f>
        <v>1254.3864000000031</v>
      </c>
      <c r="N426" s="30">
        <f t="shared" si="217"/>
        <v>0</v>
      </c>
      <c r="O426" s="137" t="s">
        <v>265</v>
      </c>
      <c r="P426">
        <v>9.09890436E-2</v>
      </c>
      <c r="Q426">
        <f>G426*Q424</f>
        <v>0</v>
      </c>
      <c r="R426">
        <f>G426*R424</f>
        <v>0</v>
      </c>
      <c r="S426">
        <f>G426*S424</f>
        <v>0</v>
      </c>
      <c r="T426">
        <f>G426*T424</f>
        <v>0</v>
      </c>
      <c r="U426" s="89">
        <f>G426*U424</f>
        <v>0</v>
      </c>
      <c r="V426" s="209">
        <f t="shared" si="218"/>
        <v>0</v>
      </c>
      <c r="W426" s="89">
        <v>19</v>
      </c>
      <c r="X426" s="210">
        <f t="shared" si="216"/>
        <v>0</v>
      </c>
    </row>
    <row r="427" spans="1:24" ht="15.75" x14ac:dyDescent="0.25">
      <c r="A427" s="24" t="str">
        <f>A33</f>
        <v>NON WOVEN INTERLINING</v>
      </c>
      <c r="B427" s="27"/>
      <c r="C427" s="28"/>
      <c r="D427" s="2">
        <f>D33</f>
        <v>5603.92</v>
      </c>
      <c r="E427" s="5">
        <f>E33</f>
        <v>11.78</v>
      </c>
      <c r="F427" s="31">
        <f>$E$421</f>
        <v>0</v>
      </c>
      <c r="G427" s="29">
        <f>G33</f>
        <v>1.932E-2</v>
      </c>
      <c r="H427" s="21" t="str">
        <f>H33</f>
        <v>KAPS-FS-148577</v>
      </c>
      <c r="I427" s="23">
        <f>I33</f>
        <v>45464</v>
      </c>
      <c r="J427" s="22">
        <f>J33</f>
        <v>10770</v>
      </c>
      <c r="K427" s="54">
        <f>K33</f>
        <v>10411.942285714289</v>
      </c>
      <c r="L427" s="2">
        <f>F427*G427/0.98</f>
        <v>0</v>
      </c>
      <c r="M427" s="21">
        <f>M33</f>
        <v>358.05771428571097</v>
      </c>
      <c r="N427" s="30">
        <f t="shared" si="217"/>
        <v>0</v>
      </c>
      <c r="O427" s="137" t="s">
        <v>266</v>
      </c>
      <c r="P427">
        <v>0.11828904359999999</v>
      </c>
      <c r="Q427">
        <f>G427*Q424</f>
        <v>0</v>
      </c>
      <c r="R427">
        <f>G427*R424</f>
        <v>0</v>
      </c>
      <c r="S427">
        <f>G427*S424</f>
        <v>0</v>
      </c>
      <c r="T427">
        <f>G427*T424</f>
        <v>0</v>
      </c>
      <c r="U427" s="89">
        <f>G427*U424</f>
        <v>0</v>
      </c>
      <c r="V427" s="209">
        <f t="shared" si="218"/>
        <v>0</v>
      </c>
      <c r="W427" s="89">
        <v>19</v>
      </c>
      <c r="X427" s="210">
        <f t="shared" si="216"/>
        <v>0</v>
      </c>
    </row>
    <row r="428" spans="1:24" ht="15.75" x14ac:dyDescent="0.25">
      <c r="A428" s="24" t="str">
        <f>A34</f>
        <v>FINISHING AGENT</v>
      </c>
      <c r="B428" s="27"/>
      <c r="C428" s="28"/>
      <c r="D428" s="2">
        <f>D34</f>
        <v>3809.9189999999999</v>
      </c>
      <c r="E428" s="5">
        <f>E34</f>
        <v>6.8550000000000004</v>
      </c>
      <c r="F428" s="31">
        <f t="shared" ref="F428:F433" si="219">$E$421</f>
        <v>0</v>
      </c>
      <c r="G428" s="29">
        <f>G34</f>
        <v>8.9999999999999993E-3</v>
      </c>
      <c r="H428" s="21" t="str">
        <f>H34</f>
        <v>KAPW-FS-186202</v>
      </c>
      <c r="I428" s="23">
        <f>I34</f>
        <v>45447</v>
      </c>
      <c r="J428" s="22">
        <f>J34</f>
        <v>3600</v>
      </c>
      <c r="K428" s="54">
        <f>K34</f>
        <v>1221.2549999999997</v>
      </c>
      <c r="L428" s="2">
        <f>F428*G428</f>
        <v>0</v>
      </c>
      <c r="M428" s="21">
        <f>M34</f>
        <v>2377.8450000000003</v>
      </c>
      <c r="N428" s="30">
        <f t="shared" si="217"/>
        <v>0</v>
      </c>
      <c r="O428" s="137" t="s">
        <v>267</v>
      </c>
      <c r="P428">
        <v>0.1455890436</v>
      </c>
      <c r="Q428">
        <f>G428*Q424</f>
        <v>0</v>
      </c>
      <c r="R428">
        <f>G428*R424</f>
        <v>0</v>
      </c>
      <c r="S428">
        <f>G428*S424</f>
        <v>0</v>
      </c>
      <c r="T428">
        <f>G428*T424</f>
        <v>0</v>
      </c>
      <c r="U428" s="89">
        <f>G428*U424</f>
        <v>0</v>
      </c>
      <c r="V428" s="209">
        <f t="shared" si="218"/>
        <v>0</v>
      </c>
      <c r="W428" s="89">
        <v>19</v>
      </c>
      <c r="X428" s="210">
        <f t="shared" si="216"/>
        <v>0</v>
      </c>
    </row>
    <row r="429" spans="1:24" ht="15.75" x14ac:dyDescent="0.25">
      <c r="A429" s="145" t="str">
        <f>A35</f>
        <v>80% BCI COTTON 20% RECYCLE POLYESTER KNITTED FABRIC</v>
      </c>
      <c r="B429" s="146"/>
      <c r="C429" s="147"/>
      <c r="D429" s="148">
        <f>D35</f>
        <v>6006.9089999999997</v>
      </c>
      <c r="E429" s="149">
        <f>E35</f>
        <v>37.943899999999999</v>
      </c>
      <c r="F429" s="31">
        <f t="shared" si="219"/>
        <v>0</v>
      </c>
      <c r="G429" s="151">
        <f>G35</f>
        <v>0</v>
      </c>
      <c r="H429" s="152" t="str">
        <f>H35</f>
        <v>KAPS-FS-99599</v>
      </c>
      <c r="I429" s="153">
        <f>I35</f>
        <v>45355</v>
      </c>
      <c r="J429" s="154">
        <f>J35</f>
        <v>21709.3</v>
      </c>
      <c r="K429" s="155">
        <f>K35</f>
        <v>119.09720517882354</v>
      </c>
      <c r="L429" s="148">
        <f>F429*G429*P427/0.85</f>
        <v>0</v>
      </c>
      <c r="M429" s="156">
        <f>M35</f>
        <v>21590.202794821176</v>
      </c>
      <c r="N429" s="155">
        <f t="shared" si="217"/>
        <v>0</v>
      </c>
      <c r="O429" s="137" t="s">
        <v>268</v>
      </c>
      <c r="P429">
        <v>0.17288904359999999</v>
      </c>
      <c r="Q429">
        <f>G429*Q424*P430/0.85</f>
        <v>0</v>
      </c>
      <c r="R429">
        <f>G429*R424*P430/0.85</f>
        <v>0</v>
      </c>
      <c r="S429">
        <f>G429*S424*P430/0.85</f>
        <v>0</v>
      </c>
      <c r="T429">
        <f>G429*T424*P430/0.85</f>
        <v>0</v>
      </c>
      <c r="U429">
        <f>G429*U424*P430/0.85</f>
        <v>0</v>
      </c>
      <c r="V429" s="209">
        <f t="shared" si="218"/>
        <v>0</v>
      </c>
      <c r="W429" s="89">
        <v>19</v>
      </c>
      <c r="X429" s="210">
        <f t="shared" si="216"/>
        <v>0</v>
      </c>
    </row>
    <row r="430" spans="1:24" ht="15.75" x14ac:dyDescent="0.25">
      <c r="A430" s="145" t="str">
        <f>A36</f>
        <v xml:space="preserve">70% RECYCLED POLYESTER 30% COTTON </v>
      </c>
      <c r="B430" s="146"/>
      <c r="C430" s="147"/>
      <c r="D430" s="148">
        <f>D36</f>
        <v>6006.9089999999997</v>
      </c>
      <c r="E430" s="149">
        <f>E36</f>
        <v>15.461499999999999</v>
      </c>
      <c r="F430" s="31">
        <f t="shared" si="219"/>
        <v>0</v>
      </c>
      <c r="G430" s="151">
        <f>G36</f>
        <v>0</v>
      </c>
      <c r="H430" s="152" t="str">
        <f>H36</f>
        <v>LPAF-FS-14699</v>
      </c>
      <c r="I430" s="153">
        <f>I36</f>
        <v>45195</v>
      </c>
      <c r="J430" s="155">
        <f>J36</f>
        <v>2075.61</v>
      </c>
      <c r="K430" s="155">
        <f>K36</f>
        <v>0</v>
      </c>
      <c r="L430" s="148">
        <f>F430*G430*P428/0.85</f>
        <v>0</v>
      </c>
      <c r="M430" s="156">
        <f>M36</f>
        <v>2075.61</v>
      </c>
      <c r="N430" s="155">
        <f t="shared" si="217"/>
        <v>0</v>
      </c>
      <c r="O430" s="137" t="s">
        <v>269</v>
      </c>
      <c r="P430">
        <v>0.20018904359999998</v>
      </c>
      <c r="Q430">
        <f>G430*Q424*P431/0.85</f>
        <v>0</v>
      </c>
      <c r="R430">
        <f>G430*R424*P431/0.85</f>
        <v>0</v>
      </c>
      <c r="S430">
        <f>G430*S424*P431/0.85</f>
        <v>0</v>
      </c>
      <c r="T430">
        <f>G430*T424*P431/0.85</f>
        <v>0</v>
      </c>
      <c r="U430">
        <f>G430*U424*P431/0.85</f>
        <v>0</v>
      </c>
      <c r="V430" s="209">
        <f t="shared" si="218"/>
        <v>0</v>
      </c>
      <c r="W430" s="89">
        <v>19</v>
      </c>
      <c r="X430" s="210">
        <f t="shared" si="216"/>
        <v>0</v>
      </c>
    </row>
    <row r="431" spans="1:24" ht="15.75" x14ac:dyDescent="0.25">
      <c r="A431" s="145" t="str">
        <f>A37</f>
        <v>100% REC POLYESTER FABRIC</v>
      </c>
      <c r="B431" s="146"/>
      <c r="C431" s="147"/>
      <c r="D431" s="148">
        <f>D37</f>
        <v>6005.37</v>
      </c>
      <c r="E431" s="149">
        <f>E37</f>
        <v>6.85</v>
      </c>
      <c r="F431" s="31">
        <f t="shared" si="219"/>
        <v>0</v>
      </c>
      <c r="G431" s="151">
        <f>G37</f>
        <v>0</v>
      </c>
      <c r="H431" s="152" t="str">
        <f>H37</f>
        <v>KAPW-FS-59914</v>
      </c>
      <c r="I431" s="153">
        <f>I37</f>
        <v>45224</v>
      </c>
      <c r="J431" s="157">
        <f>J37</f>
        <v>9255.7000000000007</v>
      </c>
      <c r="K431" s="155">
        <f>K37</f>
        <v>448.55877277976469</v>
      </c>
      <c r="L431" s="148">
        <f>F431*G431*P429/0.85</f>
        <v>0</v>
      </c>
      <c r="M431" s="156">
        <f>M37</f>
        <v>8807.141227220236</v>
      </c>
      <c r="N431" s="155">
        <f t="shared" ref="N431" si="220">L431*E431</f>
        <v>0</v>
      </c>
      <c r="O431" s="137" t="s">
        <v>270</v>
      </c>
      <c r="P431">
        <v>0.2274890436</v>
      </c>
      <c r="Q431">
        <f>G431*Q424*P431/0.85</f>
        <v>0</v>
      </c>
      <c r="R431">
        <f>G431*R424*P430/0.85</f>
        <v>0</v>
      </c>
      <c r="S431">
        <f>G431*S424*P430/0.85</f>
        <v>0</v>
      </c>
      <c r="T431">
        <f>G431*T424*P430/0.85</f>
        <v>0</v>
      </c>
      <c r="U431">
        <f>G431*U424*P430/0.85</f>
        <v>0</v>
      </c>
      <c r="V431" s="209">
        <f t="shared" si="218"/>
        <v>0</v>
      </c>
      <c r="W431" s="89">
        <v>19</v>
      </c>
      <c r="X431" s="210">
        <f t="shared" si="216"/>
        <v>0</v>
      </c>
    </row>
    <row r="432" spans="1:24" ht="15.75" x14ac:dyDescent="0.25">
      <c r="A432" s="145" t="str">
        <f>A38</f>
        <v>100% COTTON YARN</v>
      </c>
      <c r="B432" s="146"/>
      <c r="C432" s="147"/>
      <c r="D432" s="148">
        <f>D38</f>
        <v>5205.24</v>
      </c>
      <c r="E432" s="149">
        <f>E38</f>
        <v>3.1</v>
      </c>
      <c r="F432" s="31">
        <f t="shared" si="219"/>
        <v>0</v>
      </c>
      <c r="G432" s="151">
        <f>G38</f>
        <v>0</v>
      </c>
      <c r="H432" s="152" t="str">
        <f>H38</f>
        <v>KAPS-FS-97672</v>
      </c>
      <c r="I432" s="153">
        <f>I38</f>
        <v>45349</v>
      </c>
      <c r="J432" s="154">
        <f>J38</f>
        <v>22290</v>
      </c>
      <c r="K432" s="155">
        <f>K38</f>
        <v>8167.8864601209007</v>
      </c>
      <c r="L432" s="148">
        <f>F432*G432*P430/0.83</f>
        <v>0</v>
      </c>
      <c r="M432" s="156">
        <f>M38</f>
        <v>14101.283534626087</v>
      </c>
      <c r="N432" s="155">
        <f t="shared" si="217"/>
        <v>0</v>
      </c>
      <c r="O432" s="140" t="s">
        <v>1312</v>
      </c>
      <c r="P432" s="140"/>
      <c r="Q432" s="191">
        <v>0</v>
      </c>
      <c r="R432" s="191">
        <v>0</v>
      </c>
      <c r="S432" s="191">
        <v>0</v>
      </c>
      <c r="T432" s="192">
        <v>0</v>
      </c>
      <c r="U432" s="192">
        <v>0</v>
      </c>
      <c r="V432" s="209">
        <f t="shared" si="218"/>
        <v>0</v>
      </c>
      <c r="W432" s="89">
        <v>19</v>
      </c>
      <c r="X432" s="210">
        <f t="shared" si="216"/>
        <v>0</v>
      </c>
    </row>
    <row r="433" spans="1:24" ht="15.75" x14ac:dyDescent="0.25">
      <c r="A433" s="145" t="str">
        <f>A39</f>
        <v>POLYESTER YARN</v>
      </c>
      <c r="B433" s="146"/>
      <c r="C433" s="147"/>
      <c r="D433" s="148">
        <f>D39</f>
        <v>5402.33</v>
      </c>
      <c r="E433" s="149">
        <f>E39</f>
        <v>1.69</v>
      </c>
      <c r="F433" s="31">
        <f t="shared" si="219"/>
        <v>0</v>
      </c>
      <c r="G433" s="151">
        <f>G39</f>
        <v>0</v>
      </c>
      <c r="H433" s="152" t="str">
        <f>H39</f>
        <v>KAPS-FS-73118</v>
      </c>
      <c r="I433" s="153">
        <f>I39</f>
        <v>45296</v>
      </c>
      <c r="J433" s="154">
        <f>J39</f>
        <v>72060</v>
      </c>
      <c r="K433" s="155">
        <f>K39</f>
        <v>56307.923458516132</v>
      </c>
      <c r="L433" s="148">
        <f>F433*G433*P431/0.83</f>
        <v>0</v>
      </c>
      <c r="M433" s="156">
        <f>M39</f>
        <v>15752.076541483868</v>
      </c>
      <c r="N433" s="155">
        <f t="shared" si="217"/>
        <v>0</v>
      </c>
      <c r="O433" s="140" t="s">
        <v>1313</v>
      </c>
      <c r="P433" s="140"/>
      <c r="Q433" s="191">
        <v>0</v>
      </c>
      <c r="R433" s="191">
        <v>0</v>
      </c>
      <c r="S433" s="191">
        <v>0</v>
      </c>
      <c r="T433" s="192">
        <v>0</v>
      </c>
      <c r="U433" s="192">
        <v>0</v>
      </c>
      <c r="V433" s="209">
        <f t="shared" si="218"/>
        <v>0</v>
      </c>
      <c r="W433" s="89">
        <v>19</v>
      </c>
      <c r="X433" s="210">
        <f t="shared" si="216"/>
        <v>0</v>
      </c>
    </row>
    <row r="434" spans="1:24" ht="15.75" x14ac:dyDescent="0.25">
      <c r="A434" s="145"/>
      <c r="B434" s="146"/>
      <c r="C434" s="146"/>
      <c r="D434" s="180"/>
      <c r="E434" s="181"/>
      <c r="F434" s="190"/>
      <c r="G434" s="183"/>
      <c r="H434" s="184"/>
      <c r="I434" s="185"/>
      <c r="J434" s="186"/>
      <c r="K434" s="187"/>
      <c r="L434" s="180"/>
      <c r="M434" s="188"/>
      <c r="N434" s="189"/>
      <c r="O434" s="175" t="s">
        <v>1306</v>
      </c>
      <c r="P434" s="94"/>
      <c r="Q434" s="94">
        <f>Q424*Q432*P430/0.83</f>
        <v>0</v>
      </c>
      <c r="R434" s="94">
        <f>R424*R432*P430/0.83</f>
        <v>0</v>
      </c>
      <c r="S434" s="94">
        <f>S424*S432*P430/0.83</f>
        <v>0</v>
      </c>
      <c r="T434" s="94">
        <f>T424*T432*P430/0.83</f>
        <v>0</v>
      </c>
      <c r="U434" s="94">
        <f>U424*U432*P430/0.83</f>
        <v>0</v>
      </c>
      <c r="V434" s="209">
        <f t="shared" si="218"/>
        <v>0</v>
      </c>
      <c r="W434" s="89">
        <v>19</v>
      </c>
      <c r="X434" s="210">
        <f t="shared" si="216"/>
        <v>0</v>
      </c>
    </row>
    <row r="435" spans="1:24" s="94" customFormat="1" ht="15.75" x14ac:dyDescent="0.25">
      <c r="A435" s="229" t="str">
        <f>A41</f>
        <v>CONSUMPTION OF LOCAL PURCHASED  RAW MATERIAL</v>
      </c>
      <c r="B435" s="230"/>
      <c r="C435" s="230"/>
      <c r="D435" s="230">
        <f>D41</f>
        <v>0</v>
      </c>
      <c r="E435" s="230">
        <f>E41</f>
        <v>0</v>
      </c>
      <c r="F435" s="230">
        <f t="shared" ref="F435" si="221">E$421</f>
        <v>0</v>
      </c>
      <c r="G435" s="230">
        <f>G41</f>
        <v>0</v>
      </c>
      <c r="H435" s="230">
        <f>H41</f>
        <v>0</v>
      </c>
      <c r="I435" s="230">
        <f>I41</f>
        <v>0</v>
      </c>
      <c r="J435" s="230">
        <f>J41</f>
        <v>0</v>
      </c>
      <c r="K435" s="230" t="str">
        <f>K41</f>
        <v>-</v>
      </c>
      <c r="L435" s="230">
        <f t="shared" ref="L435:L438" si="222">F435*G435</f>
        <v>0</v>
      </c>
      <c r="M435" s="230">
        <f>M41</f>
        <v>0</v>
      </c>
      <c r="N435" s="231">
        <f t="shared" ref="N435:N438" si="223">L435*E435</f>
        <v>0</v>
      </c>
      <c r="O435" s="140" t="s">
        <v>1307</v>
      </c>
      <c r="P435" s="89"/>
      <c r="Q435" s="94">
        <f>Q424*Q433*P430/0.83</f>
        <v>0</v>
      </c>
      <c r="R435" s="94">
        <f>R424*R433*P430/0.83</f>
        <v>0</v>
      </c>
      <c r="S435" s="94">
        <f>S424*S433*P430/0.83</f>
        <v>0</v>
      </c>
      <c r="T435" s="94">
        <f>T424*T433*P430/0.83</f>
        <v>0</v>
      </c>
      <c r="U435" s="94">
        <f>U424*U433*P430/0.83</f>
        <v>0</v>
      </c>
      <c r="V435" s="209">
        <f t="shared" si="218"/>
        <v>0</v>
      </c>
      <c r="W435" s="89">
        <v>19</v>
      </c>
      <c r="X435" s="210">
        <f t="shared" si="216"/>
        <v>0</v>
      </c>
    </row>
    <row r="436" spans="1:24" ht="15.75" x14ac:dyDescent="0.25">
      <c r="A436" s="24" t="str">
        <f>A42</f>
        <v>Labels</v>
      </c>
      <c r="B436" s="27"/>
      <c r="C436" s="28"/>
      <c r="D436" s="2">
        <f>D42</f>
        <v>4821.1040000000003</v>
      </c>
      <c r="E436" s="5">
        <f>E42</f>
        <v>11.306593684210526</v>
      </c>
      <c r="F436" s="31">
        <f t="shared" ref="F436:F438" si="224">$E$421</f>
        <v>0</v>
      </c>
      <c r="G436" s="29">
        <f>G42</f>
        <v>5.9999999999999995E-5</v>
      </c>
      <c r="H436" s="21" t="str">
        <f>H42</f>
        <v>KPPE-PF-224968-18-04-2024</v>
      </c>
      <c r="I436" s="23">
        <f>I42</f>
        <v>45400</v>
      </c>
      <c r="J436" s="22">
        <f>J42</f>
        <v>2366.46</v>
      </c>
      <c r="K436" s="54">
        <f>K42</f>
        <v>49.803780000000053</v>
      </c>
      <c r="L436" s="2">
        <f t="shared" si="222"/>
        <v>0</v>
      </c>
      <c r="M436" s="21">
        <f>M42</f>
        <v>2316.65022</v>
      </c>
      <c r="N436" s="30">
        <f t="shared" si="223"/>
        <v>0</v>
      </c>
      <c r="P436" t="s">
        <v>1311</v>
      </c>
      <c r="Q436">
        <f>G436*Q424</f>
        <v>0</v>
      </c>
      <c r="R436">
        <f>G436*R424</f>
        <v>0</v>
      </c>
      <c r="S436">
        <f>G436*S424</f>
        <v>0</v>
      </c>
      <c r="T436">
        <f>G436*T424</f>
        <v>0</v>
      </c>
      <c r="U436">
        <f>G436*U424</f>
        <v>0</v>
      </c>
      <c r="V436" s="209">
        <f t="shared" si="218"/>
        <v>0</v>
      </c>
      <c r="W436" s="89">
        <v>19</v>
      </c>
      <c r="X436" s="210">
        <f t="shared" si="216"/>
        <v>0</v>
      </c>
    </row>
    <row r="437" spans="1:24" ht="15.75" x14ac:dyDescent="0.25">
      <c r="A437" s="24" t="str">
        <f>A43</f>
        <v>Earth Colour</v>
      </c>
      <c r="B437" s="27"/>
      <c r="C437" s="28"/>
      <c r="D437" s="2">
        <f>D43</f>
        <v>3204.2</v>
      </c>
      <c r="E437" s="5">
        <f>E43</f>
        <v>1.3859649122807018</v>
      </c>
      <c r="F437" s="31">
        <f t="shared" si="224"/>
        <v>0</v>
      </c>
      <c r="G437" s="29">
        <f>G43</f>
        <v>3.3299999999999996E-2</v>
      </c>
      <c r="H437" s="21" t="str">
        <f>H43</f>
        <v>HCSE-PF-1739-16-04-2024</v>
      </c>
      <c r="I437" s="23">
        <f>I43</f>
        <v>45398</v>
      </c>
      <c r="J437" s="22">
        <f>J43</f>
        <v>50</v>
      </c>
      <c r="K437" s="54">
        <f>K43</f>
        <v>208.29149999999998</v>
      </c>
      <c r="L437" s="2">
        <f t="shared" ref="L437" si="225">F437*G437</f>
        <v>0</v>
      </c>
      <c r="M437" s="21">
        <f>M43</f>
        <v>-158.29149999999998</v>
      </c>
      <c r="N437" s="30">
        <f t="shared" ref="N437" si="226">L437*E437</f>
        <v>0</v>
      </c>
      <c r="O437" s="175"/>
      <c r="P437" s="89"/>
      <c r="Q437">
        <f>G437*Q424</f>
        <v>0</v>
      </c>
      <c r="R437">
        <f>G437*R424</f>
        <v>0</v>
      </c>
      <c r="S437">
        <f>G437*S424</f>
        <v>0</v>
      </c>
      <c r="T437">
        <f>G437*T424</f>
        <v>0</v>
      </c>
      <c r="U437">
        <f>G437*U424</f>
        <v>0</v>
      </c>
      <c r="V437" s="209">
        <f t="shared" si="218"/>
        <v>0</v>
      </c>
      <c r="W437" s="89">
        <v>19</v>
      </c>
      <c r="X437" s="210">
        <f t="shared" si="216"/>
        <v>0</v>
      </c>
    </row>
    <row r="438" spans="1:24" ht="16.5" thickBot="1" x14ac:dyDescent="0.3">
      <c r="A438" s="134" t="str">
        <f>A44</f>
        <v>Sarabid MIP</v>
      </c>
      <c r="B438" s="27"/>
      <c r="C438" s="28"/>
      <c r="D438" s="2">
        <f>D44</f>
        <v>3824.9998999999998</v>
      </c>
      <c r="E438" s="5">
        <f>E44</f>
        <v>1.3859649122807018</v>
      </c>
      <c r="F438" s="31">
        <f t="shared" si="224"/>
        <v>0</v>
      </c>
      <c r="G438" s="29">
        <f>G44</f>
        <v>8.9999999999999993E-3</v>
      </c>
      <c r="H438" s="21" t="str">
        <f>H44</f>
        <v>06122023-A-023564</v>
      </c>
      <c r="I438" s="23">
        <f>I44</f>
        <v>45149</v>
      </c>
      <c r="J438" s="22">
        <f>J44</f>
        <v>1000</v>
      </c>
      <c r="K438" s="54">
        <f>K44</f>
        <v>477.02699999999965</v>
      </c>
      <c r="L438" s="2">
        <f t="shared" si="222"/>
        <v>0</v>
      </c>
      <c r="M438" s="21">
        <f>M44</f>
        <v>522.07300000000043</v>
      </c>
      <c r="N438" s="30">
        <f t="shared" si="223"/>
        <v>0</v>
      </c>
      <c r="O438" s="178"/>
      <c r="P438" s="89"/>
      <c r="Q438">
        <f>G438*Q424</f>
        <v>0</v>
      </c>
      <c r="R438">
        <f>G438*R424</f>
        <v>0</v>
      </c>
      <c r="S438">
        <f>G438*S424</f>
        <v>0</v>
      </c>
      <c r="T438">
        <f>G438*T424</f>
        <v>0</v>
      </c>
      <c r="U438">
        <f>G438*U424</f>
        <v>0</v>
      </c>
      <c r="V438" s="209">
        <f t="shared" si="218"/>
        <v>0</v>
      </c>
      <c r="W438" s="89">
        <v>19</v>
      </c>
      <c r="X438" s="210">
        <f t="shared" si="216"/>
        <v>0</v>
      </c>
    </row>
    <row r="439" spans="1:24" ht="23.25" thickBot="1" x14ac:dyDescent="0.35">
      <c r="A439" s="133">
        <v>20</v>
      </c>
      <c r="O439" s="140"/>
      <c r="V439"/>
      <c r="W439" s="89">
        <v>20</v>
      </c>
      <c r="X439" s="210">
        <f>$E$441</f>
        <v>0</v>
      </c>
    </row>
    <row r="440" spans="1:24" ht="19.5" thickBot="1" x14ac:dyDescent="0.3">
      <c r="A440" s="232" t="s">
        <v>19</v>
      </c>
      <c r="B440" s="233"/>
      <c r="C440" s="232" t="s">
        <v>20</v>
      </c>
      <c r="D440" s="233"/>
      <c r="E440" s="232" t="s">
        <v>77</v>
      </c>
      <c r="F440" s="233"/>
      <c r="G440" s="232" t="s">
        <v>64</v>
      </c>
      <c r="H440" s="233"/>
      <c r="I440" s="242" t="s">
        <v>171</v>
      </c>
      <c r="J440" s="243"/>
      <c r="K440" s="256" t="s">
        <v>169</v>
      </c>
      <c r="L440" s="257"/>
      <c r="M440" s="258" t="s">
        <v>170</v>
      </c>
      <c r="N440" s="259"/>
      <c r="O440" s="140"/>
      <c r="V440"/>
      <c r="W440" s="89">
        <v>20</v>
      </c>
      <c r="X440" s="210">
        <f t="shared" ref="X440:X458" si="227">$E$441</f>
        <v>0</v>
      </c>
    </row>
    <row r="441" spans="1:24" ht="19.5" thickBot="1" x14ac:dyDescent="0.3">
      <c r="A441" s="234" t="s">
        <v>57</v>
      </c>
      <c r="B441" s="235"/>
      <c r="C441" s="254" t="s">
        <v>58</v>
      </c>
      <c r="D441" s="255"/>
      <c r="E441" s="238">
        <f>G22</f>
        <v>0</v>
      </c>
      <c r="F441" s="239"/>
      <c r="G441" s="240">
        <f>G23</f>
        <v>0</v>
      </c>
      <c r="H441" s="241"/>
      <c r="I441" s="240" t="e">
        <f>G24</f>
        <v>#DIV/0!</v>
      </c>
      <c r="J441" s="241"/>
      <c r="K441" s="247" t="s">
        <v>1325</v>
      </c>
      <c r="L441" s="249"/>
      <c r="M441" s="264" t="s">
        <v>229</v>
      </c>
      <c r="N441" s="265"/>
      <c r="O441" s="140"/>
      <c r="V441"/>
      <c r="W441" s="89">
        <v>20</v>
      </c>
      <c r="X441" s="210">
        <f t="shared" si="227"/>
        <v>0</v>
      </c>
    </row>
    <row r="442" spans="1:24" ht="19.5" thickBot="1" x14ac:dyDescent="0.35">
      <c r="A442" s="9" t="s">
        <v>15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40"/>
      <c r="V442"/>
      <c r="W442" s="89">
        <v>20</v>
      </c>
      <c r="X442" s="210">
        <f t="shared" si="227"/>
        <v>0</v>
      </c>
    </row>
    <row r="443" spans="1:24" ht="30.75" thickBot="1" x14ac:dyDescent="0.3">
      <c r="A443" s="44" t="s">
        <v>8</v>
      </c>
      <c r="B443" s="45"/>
      <c r="C443" s="46"/>
      <c r="D443" s="8" t="s">
        <v>2</v>
      </c>
      <c r="E443" s="8" t="s">
        <v>7</v>
      </c>
      <c r="F443" s="8" t="s">
        <v>13</v>
      </c>
      <c r="G443" s="8" t="s">
        <v>14</v>
      </c>
      <c r="H443" s="8" t="s">
        <v>1</v>
      </c>
      <c r="I443" s="8" t="s">
        <v>0</v>
      </c>
      <c r="J443" s="8" t="s">
        <v>3</v>
      </c>
      <c r="K443" s="8" t="s">
        <v>9</v>
      </c>
      <c r="L443" s="18" t="s">
        <v>66</v>
      </c>
      <c r="M443" s="39" t="s">
        <v>4</v>
      </c>
      <c r="N443" s="8" t="s">
        <v>167</v>
      </c>
      <c r="O443" s="138" t="s">
        <v>256</v>
      </c>
      <c r="Q443" s="138" t="s">
        <v>1304</v>
      </c>
      <c r="R443" s="138" t="s">
        <v>1304</v>
      </c>
      <c r="S443" s="138" t="s">
        <v>1304</v>
      </c>
      <c r="T443" s="174" t="s">
        <v>1304</v>
      </c>
      <c r="U443" s="138" t="s">
        <v>1305</v>
      </c>
      <c r="V443" s="208" t="s">
        <v>1334</v>
      </c>
      <c r="W443" s="89">
        <v>20</v>
      </c>
      <c r="X443" s="210">
        <f t="shared" si="227"/>
        <v>0</v>
      </c>
    </row>
    <row r="444" spans="1:24" s="94" customFormat="1" ht="15.75" x14ac:dyDescent="0.25">
      <c r="A444" s="229" t="str">
        <f>A30</f>
        <v>CONSUMPTION OF IMPORTED RAW MATERIAL</v>
      </c>
      <c r="B444" s="230"/>
      <c r="C444" s="230"/>
      <c r="D444" s="230"/>
      <c r="E444" s="230"/>
      <c r="F444" s="230"/>
      <c r="G444" s="230"/>
      <c r="H444" s="230"/>
      <c r="I444" s="230"/>
      <c r="J444" s="230"/>
      <c r="K444" s="230"/>
      <c r="L444" s="230"/>
      <c r="M444" s="230"/>
      <c r="N444" s="231"/>
      <c r="O444" s="40"/>
      <c r="P444"/>
      <c r="Q444" s="176"/>
      <c r="R444" s="176"/>
      <c r="S444" s="176"/>
      <c r="T444" s="177"/>
      <c r="U444" s="177"/>
      <c r="V444" s="209">
        <f>Q444+R444+S444+T444+U444</f>
        <v>0</v>
      </c>
      <c r="W444" s="89">
        <v>20</v>
      </c>
      <c r="X444" s="210">
        <f t="shared" si="227"/>
        <v>0</v>
      </c>
    </row>
    <row r="445" spans="1:24" ht="15.75" x14ac:dyDescent="0.25">
      <c r="A445" s="24" t="str">
        <f>A31</f>
        <v>REACTIVE DYES</v>
      </c>
      <c r="B445" s="27"/>
      <c r="C445" s="28"/>
      <c r="D445" s="2">
        <f>D31</f>
        <v>3204.16</v>
      </c>
      <c r="E445" s="5">
        <f>E31</f>
        <v>12.95</v>
      </c>
      <c r="F445" s="31">
        <f>G19</f>
        <v>0</v>
      </c>
      <c r="G445" s="29">
        <f>G31</f>
        <v>2.3400000000000001E-2</v>
      </c>
      <c r="H445" s="21" t="str">
        <f>H31</f>
        <v>LPAF-FS-61597</v>
      </c>
      <c r="I445" s="23">
        <f>I31</f>
        <v>45454</v>
      </c>
      <c r="J445" s="22">
        <f>J31</f>
        <v>5000</v>
      </c>
      <c r="K445" s="54">
        <f>K31</f>
        <v>3317.675400000001</v>
      </c>
      <c r="L445" s="2">
        <f>F445*G445</f>
        <v>0</v>
      </c>
      <c r="M445" s="21">
        <f>M31</f>
        <v>1679.9845999999991</v>
      </c>
      <c r="N445" s="30">
        <f t="shared" ref="N445:N453" si="228">L445*E445</f>
        <v>0</v>
      </c>
      <c r="O445" s="137" t="s">
        <v>264</v>
      </c>
      <c r="P445">
        <v>7.2789043600000006E-2</v>
      </c>
      <c r="Q445">
        <f>G445*Q444</f>
        <v>0</v>
      </c>
      <c r="R445">
        <f>G445*R444</f>
        <v>0</v>
      </c>
      <c r="S445">
        <f>G445*S444</f>
        <v>0</v>
      </c>
      <c r="T445">
        <f>G445*T444</f>
        <v>0</v>
      </c>
      <c r="U445">
        <f>G445*U444</f>
        <v>0</v>
      </c>
      <c r="V445" s="209">
        <f t="shared" ref="V445:V458" si="229">Q445+R445+S445+T445+U445</f>
        <v>0</v>
      </c>
      <c r="W445" s="89">
        <v>20</v>
      </c>
      <c r="X445" s="210">
        <f t="shared" si="227"/>
        <v>0</v>
      </c>
    </row>
    <row r="446" spans="1:24" ht="15.75" x14ac:dyDescent="0.25">
      <c r="A446" s="24" t="str">
        <f>A32</f>
        <v>DISPERSE DYES</v>
      </c>
      <c r="B446" s="27"/>
      <c r="C446" s="28"/>
      <c r="D446" s="2">
        <f>D32</f>
        <v>3204.1109999999999</v>
      </c>
      <c r="E446" s="5">
        <f>E32</f>
        <v>12.752800000000001</v>
      </c>
      <c r="F446" s="31">
        <f>G20</f>
        <v>0</v>
      </c>
      <c r="G446" s="29">
        <f>G32</f>
        <v>5.4000000000000003E-3</v>
      </c>
      <c r="H446" s="21" t="str">
        <f>H32</f>
        <v>LPAF-FS-61605</v>
      </c>
      <c r="I446" s="23">
        <f>I32</f>
        <v>45454</v>
      </c>
      <c r="J446" s="22">
        <f>J32</f>
        <v>4200</v>
      </c>
      <c r="K446" s="54">
        <f>K32</f>
        <v>2945.6135999999969</v>
      </c>
      <c r="L446" s="2">
        <f>F446*G446</f>
        <v>0</v>
      </c>
      <c r="M446" s="21">
        <f>M32</f>
        <v>1254.3864000000031</v>
      </c>
      <c r="N446" s="30">
        <f t="shared" si="228"/>
        <v>0</v>
      </c>
      <c r="O446" s="137" t="s">
        <v>265</v>
      </c>
      <c r="P446">
        <v>9.09890436E-2</v>
      </c>
      <c r="Q446">
        <f>G446*Q444</f>
        <v>0</v>
      </c>
      <c r="R446">
        <f>G446*R444</f>
        <v>0</v>
      </c>
      <c r="S446">
        <f>G446*S444</f>
        <v>0</v>
      </c>
      <c r="T446">
        <f>G446*T444</f>
        <v>0</v>
      </c>
      <c r="U446" s="89">
        <f>G446*U444</f>
        <v>0</v>
      </c>
      <c r="V446" s="209">
        <f t="shared" si="229"/>
        <v>0</v>
      </c>
      <c r="W446" s="89">
        <v>20</v>
      </c>
      <c r="X446" s="210">
        <f t="shared" si="227"/>
        <v>0</v>
      </c>
    </row>
    <row r="447" spans="1:24" ht="15.75" x14ac:dyDescent="0.25">
      <c r="A447" s="24" t="str">
        <f>A33</f>
        <v>NON WOVEN INTERLINING</v>
      </c>
      <c r="B447" s="27"/>
      <c r="C447" s="28"/>
      <c r="D447" s="2">
        <f>D33</f>
        <v>5603.92</v>
      </c>
      <c r="E447" s="5">
        <f>E33</f>
        <v>11.78</v>
      </c>
      <c r="F447" s="31">
        <f>$E$441</f>
        <v>0</v>
      </c>
      <c r="G447" s="29">
        <f>G33</f>
        <v>1.932E-2</v>
      </c>
      <c r="H447" s="21" t="str">
        <f>H33</f>
        <v>KAPS-FS-148577</v>
      </c>
      <c r="I447" s="23">
        <f>I33</f>
        <v>45464</v>
      </c>
      <c r="J447" s="22">
        <f>J33</f>
        <v>10770</v>
      </c>
      <c r="K447" s="54">
        <f>K33</f>
        <v>10411.942285714289</v>
      </c>
      <c r="L447" s="2">
        <f>F447*G447/0.98</f>
        <v>0</v>
      </c>
      <c r="M447" s="21">
        <f>M33</f>
        <v>358.05771428571097</v>
      </c>
      <c r="N447" s="30">
        <f t="shared" si="228"/>
        <v>0</v>
      </c>
      <c r="O447" s="137" t="s">
        <v>266</v>
      </c>
      <c r="P447">
        <v>0.11828904359999999</v>
      </c>
      <c r="Q447">
        <f>G447*Q444</f>
        <v>0</v>
      </c>
      <c r="R447">
        <f>G447*R444</f>
        <v>0</v>
      </c>
      <c r="S447">
        <f>G447*S444</f>
        <v>0</v>
      </c>
      <c r="T447">
        <f>G447*T444</f>
        <v>0</v>
      </c>
      <c r="U447" s="89">
        <f>G447*U444</f>
        <v>0</v>
      </c>
      <c r="V447" s="209">
        <f t="shared" si="229"/>
        <v>0</v>
      </c>
      <c r="W447" s="89">
        <v>20</v>
      </c>
      <c r="X447" s="210">
        <f t="shared" si="227"/>
        <v>0</v>
      </c>
    </row>
    <row r="448" spans="1:24" ht="15.75" x14ac:dyDescent="0.25">
      <c r="A448" s="24" t="str">
        <f>A34</f>
        <v>FINISHING AGENT</v>
      </c>
      <c r="B448" s="27"/>
      <c r="C448" s="28"/>
      <c r="D448" s="2">
        <f>D34</f>
        <v>3809.9189999999999</v>
      </c>
      <c r="E448" s="5">
        <f>E34</f>
        <v>6.8550000000000004</v>
      </c>
      <c r="F448" s="31">
        <f t="shared" ref="F448:F453" si="230">$E$441</f>
        <v>0</v>
      </c>
      <c r="G448" s="29">
        <f>G34</f>
        <v>8.9999999999999993E-3</v>
      </c>
      <c r="H448" s="21" t="str">
        <f>H34</f>
        <v>KAPW-FS-186202</v>
      </c>
      <c r="I448" s="23">
        <f>I34</f>
        <v>45447</v>
      </c>
      <c r="J448" s="22">
        <f>J34</f>
        <v>3600</v>
      </c>
      <c r="K448" s="54">
        <f>K34</f>
        <v>1221.2549999999997</v>
      </c>
      <c r="L448" s="2">
        <f>F448*G448</f>
        <v>0</v>
      </c>
      <c r="M448" s="21">
        <f>M34</f>
        <v>2377.8450000000003</v>
      </c>
      <c r="N448" s="30">
        <f t="shared" si="228"/>
        <v>0</v>
      </c>
      <c r="O448" s="137" t="s">
        <v>267</v>
      </c>
      <c r="P448">
        <v>0.1455890436</v>
      </c>
      <c r="Q448">
        <f>G448*Q444</f>
        <v>0</v>
      </c>
      <c r="R448">
        <f>G448*R444</f>
        <v>0</v>
      </c>
      <c r="S448">
        <f>G448*S444</f>
        <v>0</v>
      </c>
      <c r="T448">
        <f>G448*T444</f>
        <v>0</v>
      </c>
      <c r="U448" s="89">
        <f>G448*U444</f>
        <v>0</v>
      </c>
      <c r="V448" s="209">
        <f t="shared" si="229"/>
        <v>0</v>
      </c>
      <c r="W448" s="89">
        <v>20</v>
      </c>
      <c r="X448" s="210">
        <f t="shared" si="227"/>
        <v>0</v>
      </c>
    </row>
    <row r="449" spans="1:24" ht="15.75" x14ac:dyDescent="0.25">
      <c r="A449" s="145" t="str">
        <f>A35</f>
        <v>80% BCI COTTON 20% RECYCLE POLYESTER KNITTED FABRIC</v>
      </c>
      <c r="B449" s="146"/>
      <c r="C449" s="147"/>
      <c r="D449" s="148">
        <f>D35</f>
        <v>6006.9089999999997</v>
      </c>
      <c r="E449" s="149">
        <f>E35</f>
        <v>37.943899999999999</v>
      </c>
      <c r="F449" s="31">
        <f>$E$441</f>
        <v>0</v>
      </c>
      <c r="G449" s="151">
        <f>G35</f>
        <v>0</v>
      </c>
      <c r="H449" s="152" t="str">
        <f>H35</f>
        <v>KAPS-FS-99599</v>
      </c>
      <c r="I449" s="153">
        <f>I35</f>
        <v>45355</v>
      </c>
      <c r="J449" s="154">
        <f>J35</f>
        <v>21709.3</v>
      </c>
      <c r="K449" s="155">
        <f>K35</f>
        <v>119.09720517882354</v>
      </c>
      <c r="L449" s="148">
        <f>F449*G449*P447/0.85</f>
        <v>0</v>
      </c>
      <c r="M449" s="156">
        <f>M35</f>
        <v>21590.202794821176</v>
      </c>
      <c r="N449" s="155">
        <f t="shared" si="228"/>
        <v>0</v>
      </c>
      <c r="O449" s="137" t="s">
        <v>268</v>
      </c>
      <c r="P449">
        <v>0.17288904359999999</v>
      </c>
      <c r="Q449">
        <f>G449*Q444*P450/0.85</f>
        <v>0</v>
      </c>
      <c r="R449">
        <f>G449*R444*P450/0.85</f>
        <v>0</v>
      </c>
      <c r="S449">
        <f>G449*S444*P450/0.85</f>
        <v>0</v>
      </c>
      <c r="T449">
        <f>G449*T444*P450/0.85</f>
        <v>0</v>
      </c>
      <c r="U449">
        <f>G449*U444*P450/0.85</f>
        <v>0</v>
      </c>
      <c r="V449" s="209">
        <f t="shared" si="229"/>
        <v>0</v>
      </c>
      <c r="W449" s="89">
        <v>20</v>
      </c>
      <c r="X449" s="210">
        <f t="shared" si="227"/>
        <v>0</v>
      </c>
    </row>
    <row r="450" spans="1:24" ht="15.75" x14ac:dyDescent="0.25">
      <c r="A450" s="145" t="str">
        <f>A36</f>
        <v xml:space="preserve">70% RECYCLED POLYESTER 30% COTTON </v>
      </c>
      <c r="B450" s="146"/>
      <c r="C450" s="147"/>
      <c r="D450" s="148">
        <f>D36</f>
        <v>6006.9089999999997</v>
      </c>
      <c r="E450" s="149">
        <f>E36</f>
        <v>15.461499999999999</v>
      </c>
      <c r="F450" s="31">
        <f t="shared" si="230"/>
        <v>0</v>
      </c>
      <c r="G450" s="151">
        <f>G36</f>
        <v>0</v>
      </c>
      <c r="H450" s="152" t="str">
        <f>H36</f>
        <v>LPAF-FS-14699</v>
      </c>
      <c r="I450" s="153">
        <f>I36</f>
        <v>45195</v>
      </c>
      <c r="J450" s="155">
        <f>J36</f>
        <v>2075.61</v>
      </c>
      <c r="K450" s="155">
        <f>K36</f>
        <v>0</v>
      </c>
      <c r="L450" s="148">
        <f>F450*G450*P448/0.85</f>
        <v>0</v>
      </c>
      <c r="M450" s="156">
        <f>M36</f>
        <v>2075.61</v>
      </c>
      <c r="N450" s="155">
        <f t="shared" si="228"/>
        <v>0</v>
      </c>
      <c r="O450" s="137" t="s">
        <v>269</v>
      </c>
      <c r="P450">
        <v>0.20018904359999998</v>
      </c>
      <c r="Q450">
        <f>G450*Q444*P451/0.85</f>
        <v>0</v>
      </c>
      <c r="R450">
        <f>G450*R444*P451/0.85</f>
        <v>0</v>
      </c>
      <c r="S450">
        <f>G450*S444*P451/0.85</f>
        <v>0</v>
      </c>
      <c r="T450">
        <f>G450*T444*P451/0.85</f>
        <v>0</v>
      </c>
      <c r="U450">
        <f>G450*U444*P451/0.85</f>
        <v>0</v>
      </c>
      <c r="V450" s="209">
        <f t="shared" si="229"/>
        <v>0</v>
      </c>
      <c r="W450" s="89">
        <v>20</v>
      </c>
      <c r="X450" s="210">
        <f t="shared" si="227"/>
        <v>0</v>
      </c>
    </row>
    <row r="451" spans="1:24" ht="15.75" x14ac:dyDescent="0.25">
      <c r="A451" s="145" t="str">
        <f>A37</f>
        <v>100% REC POLYESTER FABRIC</v>
      </c>
      <c r="B451" s="146"/>
      <c r="C451" s="147"/>
      <c r="D451" s="148">
        <f>D37</f>
        <v>6005.37</v>
      </c>
      <c r="E451" s="149">
        <f>E37</f>
        <v>6.85</v>
      </c>
      <c r="F451" s="31">
        <f t="shared" si="230"/>
        <v>0</v>
      </c>
      <c r="G451" s="151">
        <f>G37</f>
        <v>0</v>
      </c>
      <c r="H451" s="152" t="str">
        <f>H37</f>
        <v>KAPW-FS-59914</v>
      </c>
      <c r="I451" s="153">
        <f>I37</f>
        <v>45224</v>
      </c>
      <c r="J451" s="157">
        <f>J37</f>
        <v>9255.7000000000007</v>
      </c>
      <c r="K451" s="155">
        <f>K37</f>
        <v>448.55877277976469</v>
      </c>
      <c r="L451" s="148">
        <f>F451*G451*P449/0.85</f>
        <v>0</v>
      </c>
      <c r="M451" s="156">
        <f>M37</f>
        <v>8807.141227220236</v>
      </c>
      <c r="N451" s="155">
        <f t="shared" ref="N451" si="231">L451*E451</f>
        <v>0</v>
      </c>
      <c r="O451" s="137" t="s">
        <v>270</v>
      </c>
      <c r="P451">
        <v>0.2274890436</v>
      </c>
      <c r="Q451">
        <f>G451*Q444*P451/0.85</f>
        <v>0</v>
      </c>
      <c r="R451">
        <f>G451*R444*P450/0.85</f>
        <v>0</v>
      </c>
      <c r="S451">
        <f>G451*S444*P450/0.85</f>
        <v>0</v>
      </c>
      <c r="T451">
        <f>G451*T444*P450/0.85</f>
        <v>0</v>
      </c>
      <c r="U451">
        <f>G451*U444*P450/0.85</f>
        <v>0</v>
      </c>
      <c r="V451" s="209">
        <f t="shared" si="229"/>
        <v>0</v>
      </c>
      <c r="W451" s="89">
        <v>20</v>
      </c>
      <c r="X451" s="210">
        <f t="shared" si="227"/>
        <v>0</v>
      </c>
    </row>
    <row r="452" spans="1:24" ht="15.75" x14ac:dyDescent="0.25">
      <c r="A452" s="145" t="str">
        <f>A38</f>
        <v>100% COTTON YARN</v>
      </c>
      <c r="B452" s="146"/>
      <c r="C452" s="147"/>
      <c r="D452" s="148">
        <f>D38</f>
        <v>5205.24</v>
      </c>
      <c r="E452" s="149">
        <f>E38</f>
        <v>3.1</v>
      </c>
      <c r="F452" s="31">
        <f t="shared" si="230"/>
        <v>0</v>
      </c>
      <c r="G452" s="151">
        <f>G38</f>
        <v>0</v>
      </c>
      <c r="H452" s="152" t="str">
        <f>H38</f>
        <v>KAPS-FS-97672</v>
      </c>
      <c r="I452" s="153">
        <f>I38</f>
        <v>45349</v>
      </c>
      <c r="J452" s="154">
        <f>J38</f>
        <v>22290</v>
      </c>
      <c r="K452" s="155">
        <f>K38</f>
        <v>8167.8864601209007</v>
      </c>
      <c r="L452" s="148">
        <f>F452*G452*P450/0.83</f>
        <v>0</v>
      </c>
      <c r="M452" s="156">
        <f>M38</f>
        <v>14101.283534626087</v>
      </c>
      <c r="N452" s="155">
        <f t="shared" si="228"/>
        <v>0</v>
      </c>
      <c r="O452" s="140" t="s">
        <v>1312</v>
      </c>
      <c r="P452" s="140"/>
      <c r="Q452" s="191">
        <v>0</v>
      </c>
      <c r="R452" s="191">
        <v>0</v>
      </c>
      <c r="S452" s="191">
        <v>0</v>
      </c>
      <c r="T452" s="192">
        <v>0</v>
      </c>
      <c r="U452" s="192">
        <v>0</v>
      </c>
      <c r="V452" s="209">
        <f t="shared" si="229"/>
        <v>0</v>
      </c>
      <c r="W452" s="89">
        <v>20</v>
      </c>
      <c r="X452" s="210">
        <f t="shared" si="227"/>
        <v>0</v>
      </c>
    </row>
    <row r="453" spans="1:24" ht="15.75" x14ac:dyDescent="0.25">
      <c r="A453" s="145" t="str">
        <f>A39</f>
        <v>POLYESTER YARN</v>
      </c>
      <c r="B453" s="146"/>
      <c r="C453" s="147"/>
      <c r="D453" s="148">
        <f>D39</f>
        <v>5402.33</v>
      </c>
      <c r="E453" s="149">
        <f>E39</f>
        <v>1.69</v>
      </c>
      <c r="F453" s="31">
        <f t="shared" si="230"/>
        <v>0</v>
      </c>
      <c r="G453" s="151">
        <f>G39</f>
        <v>0</v>
      </c>
      <c r="H453" s="152" t="str">
        <f>H39</f>
        <v>KAPS-FS-73118</v>
      </c>
      <c r="I453" s="153">
        <f>I39</f>
        <v>45296</v>
      </c>
      <c r="J453" s="154">
        <f>J39</f>
        <v>72060</v>
      </c>
      <c r="K453" s="155">
        <f>K39</f>
        <v>56307.923458516132</v>
      </c>
      <c r="L453" s="148">
        <f>F453*G453*P451/0.83</f>
        <v>0</v>
      </c>
      <c r="M453" s="156">
        <f>M39</f>
        <v>15752.076541483868</v>
      </c>
      <c r="N453" s="155">
        <f t="shared" si="228"/>
        <v>0</v>
      </c>
      <c r="O453" s="140" t="s">
        <v>1313</v>
      </c>
      <c r="P453" s="140"/>
      <c r="Q453" s="191">
        <v>0</v>
      </c>
      <c r="R453" s="191">
        <v>0</v>
      </c>
      <c r="S453" s="191">
        <v>0</v>
      </c>
      <c r="T453" s="192">
        <v>0</v>
      </c>
      <c r="U453" s="192">
        <v>0</v>
      </c>
      <c r="V453" s="209">
        <f t="shared" si="229"/>
        <v>0</v>
      </c>
      <c r="W453" s="89">
        <v>20</v>
      </c>
      <c r="X453" s="210">
        <f t="shared" si="227"/>
        <v>0</v>
      </c>
    </row>
    <row r="454" spans="1:24" ht="15.75" x14ac:dyDescent="0.25">
      <c r="A454" s="145"/>
      <c r="B454" s="146"/>
      <c r="C454" s="146"/>
      <c r="D454" s="180"/>
      <c r="E454" s="181"/>
      <c r="F454" s="190"/>
      <c r="G454" s="183"/>
      <c r="H454" s="184"/>
      <c r="I454" s="185"/>
      <c r="J454" s="186"/>
      <c r="K454" s="187"/>
      <c r="L454" s="180"/>
      <c r="M454" s="188"/>
      <c r="N454" s="189"/>
      <c r="O454" s="175" t="s">
        <v>1306</v>
      </c>
      <c r="P454" s="94"/>
      <c r="Q454" s="94">
        <f>Q444*Q452*P450/0.83</f>
        <v>0</v>
      </c>
      <c r="R454" s="94">
        <f>R444*R452*P450/0.83</f>
        <v>0</v>
      </c>
      <c r="S454" s="94">
        <f>S444*S452*P450/0.83</f>
        <v>0</v>
      </c>
      <c r="T454" s="94">
        <f>T444*T452*P450/0.83</f>
        <v>0</v>
      </c>
      <c r="U454" s="94">
        <f>U444*U452*P450/0.83</f>
        <v>0</v>
      </c>
      <c r="V454" s="209">
        <f t="shared" si="229"/>
        <v>0</v>
      </c>
      <c r="W454" s="89">
        <v>20</v>
      </c>
      <c r="X454" s="210">
        <f t="shared" si="227"/>
        <v>0</v>
      </c>
    </row>
    <row r="455" spans="1:24" s="94" customFormat="1" ht="15.75" x14ac:dyDescent="0.25">
      <c r="A455" s="229" t="str">
        <f>A41</f>
        <v>CONSUMPTION OF LOCAL PURCHASED  RAW MATERIAL</v>
      </c>
      <c r="B455" s="230"/>
      <c r="C455" s="230"/>
      <c r="D455" s="230">
        <f>D41</f>
        <v>0</v>
      </c>
      <c r="E455" s="230">
        <f>E41</f>
        <v>0</v>
      </c>
      <c r="F455" s="230">
        <f t="shared" ref="F455" si="232">E$441</f>
        <v>0</v>
      </c>
      <c r="G455" s="230">
        <f>G41</f>
        <v>0</v>
      </c>
      <c r="H455" s="230">
        <f>H41</f>
        <v>0</v>
      </c>
      <c r="I455" s="230">
        <f>I41</f>
        <v>0</v>
      </c>
      <c r="J455" s="230">
        <f>J41</f>
        <v>0</v>
      </c>
      <c r="K455" s="230" t="str">
        <f>K41</f>
        <v>-</v>
      </c>
      <c r="L455" s="230">
        <f t="shared" ref="L455" si="233">F455*G455</f>
        <v>0</v>
      </c>
      <c r="M455" s="230">
        <f>M41</f>
        <v>0</v>
      </c>
      <c r="N455" s="231">
        <f t="shared" ref="N455:N458" si="234">L455*E455</f>
        <v>0</v>
      </c>
      <c r="O455" s="140" t="s">
        <v>1307</v>
      </c>
      <c r="P455" s="89"/>
      <c r="Q455" s="94">
        <f>Q444*Q453*P450/0.83</f>
        <v>0</v>
      </c>
      <c r="R455" s="94">
        <f>R444*R453*P450/0.83</f>
        <v>0</v>
      </c>
      <c r="S455" s="94">
        <f>S444*S453*P450/0.83</f>
        <v>0</v>
      </c>
      <c r="T455" s="94">
        <f>T444*T453*P450/0.83</f>
        <v>0</v>
      </c>
      <c r="U455" s="94">
        <f>U444*U453*P450/0.83</f>
        <v>0</v>
      </c>
      <c r="V455" s="209">
        <f t="shared" si="229"/>
        <v>0</v>
      </c>
      <c r="W455" s="89">
        <v>20</v>
      </c>
      <c r="X455" s="210">
        <f t="shared" si="227"/>
        <v>0</v>
      </c>
    </row>
    <row r="456" spans="1:24" ht="15.75" x14ac:dyDescent="0.25">
      <c r="A456" s="24" t="str">
        <f>A42</f>
        <v>Labels</v>
      </c>
      <c r="B456" s="27"/>
      <c r="C456" s="28"/>
      <c r="D456" s="2">
        <f>D42</f>
        <v>4821.1040000000003</v>
      </c>
      <c r="E456" s="5">
        <f>E42</f>
        <v>11.306593684210526</v>
      </c>
      <c r="F456" s="31">
        <f t="shared" ref="F456:F458" si="235">$E$441</f>
        <v>0</v>
      </c>
      <c r="G456" s="29">
        <f>G42</f>
        <v>5.9999999999999995E-5</v>
      </c>
      <c r="H456" s="21" t="str">
        <f>H42</f>
        <v>KPPE-PF-224968-18-04-2024</v>
      </c>
      <c r="I456" s="23">
        <f>I42</f>
        <v>45400</v>
      </c>
      <c r="J456" s="22">
        <f>J42</f>
        <v>2366.46</v>
      </c>
      <c r="K456" s="54">
        <f>K42</f>
        <v>49.803780000000053</v>
      </c>
      <c r="L456" s="2">
        <f>F456*G456</f>
        <v>0</v>
      </c>
      <c r="M456" s="21">
        <f>M42</f>
        <v>2316.65022</v>
      </c>
      <c r="N456" s="30">
        <f t="shared" si="234"/>
        <v>0</v>
      </c>
      <c r="P456" t="s">
        <v>1311</v>
      </c>
      <c r="Q456">
        <f>G456*Q444</f>
        <v>0</v>
      </c>
      <c r="R456">
        <f>G456*R444</f>
        <v>0</v>
      </c>
      <c r="S456">
        <f>G456*S444</f>
        <v>0</v>
      </c>
      <c r="T456">
        <f>G456*T444</f>
        <v>0</v>
      </c>
      <c r="U456">
        <f>G456*U444</f>
        <v>0</v>
      </c>
      <c r="V456" s="209">
        <f t="shared" si="229"/>
        <v>0</v>
      </c>
      <c r="W456" s="89">
        <v>20</v>
      </c>
      <c r="X456" s="210">
        <f t="shared" si="227"/>
        <v>0</v>
      </c>
    </row>
    <row r="457" spans="1:24" ht="15.75" x14ac:dyDescent="0.25">
      <c r="A457" s="24" t="str">
        <f>A43</f>
        <v>Earth Colour</v>
      </c>
      <c r="B457" s="27"/>
      <c r="C457" s="28"/>
      <c r="D457" s="2">
        <f>D43</f>
        <v>3204.2</v>
      </c>
      <c r="E457" s="5">
        <f>E43</f>
        <v>1.3859649122807018</v>
      </c>
      <c r="F457" s="31">
        <f t="shared" si="235"/>
        <v>0</v>
      </c>
      <c r="G457" s="29">
        <f>G43</f>
        <v>3.3299999999999996E-2</v>
      </c>
      <c r="H457" s="21" t="str">
        <f>H43</f>
        <v>HCSE-PF-1739-16-04-2024</v>
      </c>
      <c r="I457" s="23">
        <f>I43</f>
        <v>45398</v>
      </c>
      <c r="J457" s="22">
        <f>J43</f>
        <v>50</v>
      </c>
      <c r="K457" s="54">
        <f>K43</f>
        <v>208.29149999999998</v>
      </c>
      <c r="L457" s="2">
        <f>F457*G457</f>
        <v>0</v>
      </c>
      <c r="M457" s="21">
        <f>M43</f>
        <v>-158.29149999999998</v>
      </c>
      <c r="N457" s="30">
        <f t="shared" ref="N457" si="236">L457*E457</f>
        <v>0</v>
      </c>
      <c r="O457" s="175"/>
      <c r="P457" s="89"/>
      <c r="Q457">
        <f>G457*Q444</f>
        <v>0</v>
      </c>
      <c r="R457">
        <f>G457*R444</f>
        <v>0</v>
      </c>
      <c r="S457">
        <f>G457*S444</f>
        <v>0</v>
      </c>
      <c r="T457">
        <f>G457*T444</f>
        <v>0</v>
      </c>
      <c r="U457">
        <f>G457*U444</f>
        <v>0</v>
      </c>
      <c r="V457" s="209">
        <f t="shared" si="229"/>
        <v>0</v>
      </c>
      <c r="W457" s="89">
        <v>20</v>
      </c>
      <c r="X457" s="210">
        <f t="shared" si="227"/>
        <v>0</v>
      </c>
    </row>
    <row r="458" spans="1:24" ht="16.5" thickBot="1" x14ac:dyDescent="0.3">
      <c r="A458" s="134" t="str">
        <f>A44</f>
        <v>Sarabid MIP</v>
      </c>
      <c r="B458" s="27"/>
      <c r="C458" s="28"/>
      <c r="D458" s="2">
        <f>D44</f>
        <v>3824.9998999999998</v>
      </c>
      <c r="E458" s="5">
        <f>E44</f>
        <v>1.3859649122807018</v>
      </c>
      <c r="F458" s="31">
        <f t="shared" si="235"/>
        <v>0</v>
      </c>
      <c r="G458" s="29">
        <f>G44</f>
        <v>8.9999999999999993E-3</v>
      </c>
      <c r="H458" s="21" t="str">
        <f>H44</f>
        <v>06122023-A-023564</v>
      </c>
      <c r="I458" s="23">
        <f>I44</f>
        <v>45149</v>
      </c>
      <c r="J458" s="22">
        <f>J44</f>
        <v>1000</v>
      </c>
      <c r="K458" s="54">
        <f>K44</f>
        <v>477.02699999999965</v>
      </c>
      <c r="L458" s="2">
        <f>F458*G458</f>
        <v>0</v>
      </c>
      <c r="M458" s="21">
        <f>M44</f>
        <v>522.07300000000043</v>
      </c>
      <c r="N458" s="30">
        <f t="shared" si="234"/>
        <v>0</v>
      </c>
      <c r="O458" s="178"/>
      <c r="P458" s="89"/>
      <c r="Q458">
        <f>G458*Q444</f>
        <v>0</v>
      </c>
      <c r="R458">
        <f>G458*R444</f>
        <v>0</v>
      </c>
      <c r="S458">
        <f>G458*S444</f>
        <v>0</v>
      </c>
      <c r="T458">
        <f>G458*T444</f>
        <v>0</v>
      </c>
      <c r="U458">
        <f>G458*U444</f>
        <v>0</v>
      </c>
      <c r="V458" s="209">
        <f t="shared" si="229"/>
        <v>0</v>
      </c>
      <c r="W458" s="89">
        <v>20</v>
      </c>
      <c r="X458" s="210">
        <f t="shared" si="227"/>
        <v>0</v>
      </c>
    </row>
    <row r="459" spans="1:24" ht="23.25" thickBot="1" x14ac:dyDescent="0.35">
      <c r="A459" s="133">
        <v>21</v>
      </c>
      <c r="O459" s="140"/>
      <c r="V459"/>
      <c r="W459" s="89">
        <v>21</v>
      </c>
      <c r="X459" s="210">
        <f>$E$461</f>
        <v>0</v>
      </c>
    </row>
    <row r="460" spans="1:24" ht="19.5" thickBot="1" x14ac:dyDescent="0.3">
      <c r="A460" s="232" t="s">
        <v>19</v>
      </c>
      <c r="B460" s="233"/>
      <c r="C460" s="232" t="s">
        <v>20</v>
      </c>
      <c r="D460" s="233"/>
      <c r="E460" s="232" t="s">
        <v>77</v>
      </c>
      <c r="F460" s="233"/>
      <c r="G460" s="232" t="s">
        <v>64</v>
      </c>
      <c r="H460" s="233"/>
      <c r="I460" s="242" t="s">
        <v>171</v>
      </c>
      <c r="J460" s="243"/>
      <c r="K460" s="244" t="s">
        <v>172</v>
      </c>
      <c r="L460" s="245"/>
      <c r="M460" s="245"/>
      <c r="N460" s="246"/>
      <c r="O460" s="140"/>
      <c r="V460"/>
      <c r="W460" s="89">
        <v>21</v>
      </c>
      <c r="X460" s="210">
        <f t="shared" ref="X460:X478" si="237">$E$461</f>
        <v>0</v>
      </c>
    </row>
    <row r="461" spans="1:24" ht="19.5" thickBot="1" x14ac:dyDescent="0.3">
      <c r="A461" s="234" t="s">
        <v>151</v>
      </c>
      <c r="B461" s="235"/>
      <c r="C461" s="236" t="s">
        <v>152</v>
      </c>
      <c r="D461" s="237"/>
      <c r="E461" s="238">
        <f>H22</f>
        <v>0</v>
      </c>
      <c r="F461" s="239"/>
      <c r="G461" s="240">
        <f>H23</f>
        <v>0</v>
      </c>
      <c r="H461" s="241"/>
      <c r="I461" s="240" t="e">
        <f>H24</f>
        <v>#DIV/0!</v>
      </c>
      <c r="J461" s="241"/>
      <c r="K461" s="247" t="s">
        <v>230</v>
      </c>
      <c r="L461" s="248"/>
      <c r="M461" s="248"/>
      <c r="N461" s="249"/>
      <c r="O461" s="140"/>
      <c r="V461"/>
      <c r="W461" s="89">
        <v>21</v>
      </c>
      <c r="X461" s="210">
        <f t="shared" si="237"/>
        <v>0</v>
      </c>
    </row>
    <row r="462" spans="1:24" ht="19.5" thickBot="1" x14ac:dyDescent="0.35">
      <c r="A462" s="9" t="s">
        <v>15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40"/>
      <c r="V462"/>
      <c r="W462" s="89">
        <v>21</v>
      </c>
      <c r="X462" s="210">
        <f t="shared" si="237"/>
        <v>0</v>
      </c>
    </row>
    <row r="463" spans="1:24" ht="30.75" thickBot="1" x14ac:dyDescent="0.3">
      <c r="A463" s="44" t="s">
        <v>8</v>
      </c>
      <c r="B463" s="45"/>
      <c r="C463" s="46"/>
      <c r="D463" s="8" t="s">
        <v>2</v>
      </c>
      <c r="E463" s="8" t="s">
        <v>7</v>
      </c>
      <c r="F463" s="8" t="s">
        <v>13</v>
      </c>
      <c r="G463" s="8" t="s">
        <v>14</v>
      </c>
      <c r="H463" s="8" t="s">
        <v>1</v>
      </c>
      <c r="I463" s="8" t="s">
        <v>0</v>
      </c>
      <c r="J463" s="8" t="s">
        <v>3</v>
      </c>
      <c r="K463" s="8" t="s">
        <v>9</v>
      </c>
      <c r="L463" s="18" t="s">
        <v>66</v>
      </c>
      <c r="M463" s="39" t="s">
        <v>4</v>
      </c>
      <c r="N463" s="8" t="s">
        <v>167</v>
      </c>
      <c r="O463" s="138" t="s">
        <v>256</v>
      </c>
      <c r="Q463" s="138" t="s">
        <v>1304</v>
      </c>
      <c r="R463" s="138" t="s">
        <v>1304</v>
      </c>
      <c r="S463" s="138" t="s">
        <v>1304</v>
      </c>
      <c r="T463" s="174" t="s">
        <v>1304</v>
      </c>
      <c r="U463" s="138" t="s">
        <v>1305</v>
      </c>
      <c r="V463" s="208" t="s">
        <v>1334</v>
      </c>
      <c r="W463" s="89">
        <v>21</v>
      </c>
      <c r="X463" s="210">
        <f t="shared" si="237"/>
        <v>0</v>
      </c>
    </row>
    <row r="464" spans="1:24" s="94" customFormat="1" ht="15.75" x14ac:dyDescent="0.25">
      <c r="A464" s="229" t="str">
        <f>A30</f>
        <v>CONSUMPTION OF IMPORTED RAW MATERIAL</v>
      </c>
      <c r="B464" s="230"/>
      <c r="C464" s="230"/>
      <c r="D464" s="230"/>
      <c r="E464" s="230"/>
      <c r="F464" s="230"/>
      <c r="G464" s="230"/>
      <c r="H464" s="230"/>
      <c r="I464" s="230"/>
      <c r="J464" s="230"/>
      <c r="K464" s="230"/>
      <c r="L464" s="230"/>
      <c r="M464" s="230"/>
      <c r="N464" s="231"/>
      <c r="O464" s="40"/>
      <c r="P464"/>
      <c r="Q464" s="176"/>
      <c r="R464" s="176"/>
      <c r="S464" s="176"/>
      <c r="T464" s="177"/>
      <c r="U464" s="177"/>
      <c r="V464" s="209">
        <f>Q464+R464+S464+T464+U464</f>
        <v>0</v>
      </c>
      <c r="W464" s="89">
        <v>21</v>
      </c>
      <c r="X464" s="210">
        <f t="shared" si="237"/>
        <v>0</v>
      </c>
    </row>
    <row r="465" spans="1:24" ht="15.75" x14ac:dyDescent="0.25">
      <c r="A465" s="54" t="str">
        <f>A31</f>
        <v>REACTIVE DYES</v>
      </c>
      <c r="B465" s="27"/>
      <c r="C465" s="28"/>
      <c r="D465" s="2">
        <f>D31</f>
        <v>3204.16</v>
      </c>
      <c r="E465" s="5">
        <f>E31</f>
        <v>12.95</v>
      </c>
      <c r="F465" s="31">
        <f>H19</f>
        <v>0</v>
      </c>
      <c r="G465" s="29">
        <f>G31</f>
        <v>2.3400000000000001E-2</v>
      </c>
      <c r="H465" s="21" t="str">
        <f>H31</f>
        <v>LPAF-FS-61597</v>
      </c>
      <c r="I465" s="23">
        <f>I31</f>
        <v>45454</v>
      </c>
      <c r="J465" s="55">
        <f>J31</f>
        <v>5000</v>
      </c>
      <c r="K465" s="54">
        <f>K31</f>
        <v>3317.675400000001</v>
      </c>
      <c r="L465" s="2">
        <f>F465*G465</f>
        <v>0</v>
      </c>
      <c r="M465" s="86">
        <f>M31</f>
        <v>1679.9845999999991</v>
      </c>
      <c r="N465" s="30">
        <f t="shared" ref="N465:N473" si="238">L465*E465</f>
        <v>0</v>
      </c>
      <c r="O465" s="139" t="s">
        <v>271</v>
      </c>
      <c r="P465">
        <v>0.18198904360000001</v>
      </c>
      <c r="Q465">
        <f>G465*Q464</f>
        <v>0</v>
      </c>
      <c r="R465">
        <f>G465*R464</f>
        <v>0</v>
      </c>
      <c r="S465">
        <f>G465*S464</f>
        <v>0</v>
      </c>
      <c r="T465">
        <f>G465*T464</f>
        <v>0</v>
      </c>
      <c r="U465">
        <f>G465*U464</f>
        <v>0</v>
      </c>
      <c r="V465" s="209">
        <f t="shared" ref="V465:V478" si="239">Q465+R465+S465+T465+U465</f>
        <v>0</v>
      </c>
      <c r="W465" s="89">
        <v>21</v>
      </c>
      <c r="X465" s="210">
        <f t="shared" si="237"/>
        <v>0</v>
      </c>
    </row>
    <row r="466" spans="1:24" ht="15.75" x14ac:dyDescent="0.25">
      <c r="A466" s="54" t="str">
        <f>A32</f>
        <v>DISPERSE DYES</v>
      </c>
      <c r="B466" s="27"/>
      <c r="C466" s="28"/>
      <c r="D466" s="2">
        <f>D32</f>
        <v>3204.1109999999999</v>
      </c>
      <c r="E466" s="5">
        <f>E32</f>
        <v>12.752800000000001</v>
      </c>
      <c r="F466" s="31">
        <f>H20</f>
        <v>0</v>
      </c>
      <c r="G466" s="29">
        <f>G32</f>
        <v>5.4000000000000003E-3</v>
      </c>
      <c r="H466" s="21" t="str">
        <f>H32</f>
        <v>LPAF-FS-61605</v>
      </c>
      <c r="I466" s="23">
        <f>I32</f>
        <v>45454</v>
      </c>
      <c r="J466" s="55">
        <f>J32</f>
        <v>4200</v>
      </c>
      <c r="K466" s="54">
        <f>K32</f>
        <v>2945.6135999999969</v>
      </c>
      <c r="L466" s="2">
        <f>F466*G466</f>
        <v>0</v>
      </c>
      <c r="M466" s="86">
        <f>M32</f>
        <v>1254.3864000000031</v>
      </c>
      <c r="N466" s="30">
        <f t="shared" si="238"/>
        <v>0</v>
      </c>
      <c r="O466" s="139" t="s">
        <v>272</v>
      </c>
      <c r="P466">
        <v>0.27298904359999998</v>
      </c>
      <c r="Q466">
        <f>G466*Q464</f>
        <v>0</v>
      </c>
      <c r="R466">
        <f>G466*R464</f>
        <v>0</v>
      </c>
      <c r="S466">
        <f>G466*S464</f>
        <v>0</v>
      </c>
      <c r="T466">
        <f>G466*T464</f>
        <v>0</v>
      </c>
      <c r="U466" s="89">
        <f>G466*U464</f>
        <v>0</v>
      </c>
      <c r="V466" s="209">
        <f t="shared" si="239"/>
        <v>0</v>
      </c>
      <c r="W466" s="89">
        <v>21</v>
      </c>
      <c r="X466" s="210">
        <f t="shared" si="237"/>
        <v>0</v>
      </c>
    </row>
    <row r="467" spans="1:24" ht="15.75" x14ac:dyDescent="0.25">
      <c r="A467" s="54" t="str">
        <f>A33</f>
        <v>NON WOVEN INTERLINING</v>
      </c>
      <c r="B467" s="27"/>
      <c r="C467" s="28"/>
      <c r="D467" s="2">
        <f>D33</f>
        <v>5603.92</v>
      </c>
      <c r="E467" s="5">
        <f>E33</f>
        <v>11.78</v>
      </c>
      <c r="F467" s="31">
        <f>$E$461</f>
        <v>0</v>
      </c>
      <c r="G467" s="29">
        <f>G33</f>
        <v>1.932E-2</v>
      </c>
      <c r="H467" s="21" t="str">
        <f>H33</f>
        <v>KAPS-FS-148577</v>
      </c>
      <c r="I467" s="23">
        <f>I33</f>
        <v>45464</v>
      </c>
      <c r="J467" s="55">
        <f>J33</f>
        <v>10770</v>
      </c>
      <c r="K467" s="54">
        <f>K33</f>
        <v>10411.942285714289</v>
      </c>
      <c r="L467" s="2">
        <f>F467*G467/0.98</f>
        <v>0</v>
      </c>
      <c r="M467" s="86">
        <f>M33</f>
        <v>358.05771428571097</v>
      </c>
      <c r="N467" s="30">
        <f t="shared" si="238"/>
        <v>0</v>
      </c>
      <c r="O467" s="139" t="s">
        <v>273</v>
      </c>
      <c r="P467">
        <v>0.36398904360000001</v>
      </c>
      <c r="Q467">
        <f>G467*Q464</f>
        <v>0</v>
      </c>
      <c r="R467">
        <f>G467*R464</f>
        <v>0</v>
      </c>
      <c r="S467">
        <f>G467*S464</f>
        <v>0</v>
      </c>
      <c r="T467">
        <f>G467*T464</f>
        <v>0</v>
      </c>
      <c r="U467" s="89">
        <f>G467*U464</f>
        <v>0</v>
      </c>
      <c r="V467" s="209">
        <f t="shared" si="239"/>
        <v>0</v>
      </c>
      <c r="W467" s="89">
        <v>21</v>
      </c>
      <c r="X467" s="210">
        <f t="shared" si="237"/>
        <v>0</v>
      </c>
    </row>
    <row r="468" spans="1:24" ht="15.75" x14ac:dyDescent="0.25">
      <c r="A468" s="54" t="str">
        <f>A34</f>
        <v>FINISHING AGENT</v>
      </c>
      <c r="B468" s="27"/>
      <c r="C468" s="28"/>
      <c r="D468" s="2">
        <f>D34</f>
        <v>3809.9189999999999</v>
      </c>
      <c r="E468" s="5">
        <f>E34</f>
        <v>6.8550000000000004</v>
      </c>
      <c r="F468" s="31">
        <f t="shared" ref="F468:F473" si="240">$E$461</f>
        <v>0</v>
      </c>
      <c r="G468" s="29">
        <f>G34</f>
        <v>8.9999999999999993E-3</v>
      </c>
      <c r="H468" s="21" t="str">
        <f>H34</f>
        <v>KAPW-FS-186202</v>
      </c>
      <c r="I468" s="23">
        <f>I34</f>
        <v>45447</v>
      </c>
      <c r="J468" s="55">
        <f>J34</f>
        <v>3600</v>
      </c>
      <c r="K468" s="54">
        <f>K34</f>
        <v>1221.2549999999997</v>
      </c>
      <c r="L468" s="2">
        <f>F468*G468</f>
        <v>0</v>
      </c>
      <c r="M468" s="86">
        <f>M34</f>
        <v>2377.8450000000003</v>
      </c>
      <c r="N468" s="30">
        <f t="shared" si="238"/>
        <v>0</v>
      </c>
      <c r="O468" s="139" t="s">
        <v>274</v>
      </c>
      <c r="P468">
        <v>0.45498904359999998</v>
      </c>
      <c r="Q468">
        <f>G468*Q464</f>
        <v>0</v>
      </c>
      <c r="R468">
        <f>G468*R464</f>
        <v>0</v>
      </c>
      <c r="S468">
        <f>G468*S464</f>
        <v>0</v>
      </c>
      <c r="T468">
        <f>G468*T464</f>
        <v>0</v>
      </c>
      <c r="U468" s="89">
        <f>G468*U464</f>
        <v>0</v>
      </c>
      <c r="V468" s="209">
        <f t="shared" si="239"/>
        <v>0</v>
      </c>
      <c r="W468" s="89">
        <v>21</v>
      </c>
      <c r="X468" s="210">
        <f t="shared" si="237"/>
        <v>0</v>
      </c>
    </row>
    <row r="469" spans="1:24" ht="15.75" x14ac:dyDescent="0.25">
      <c r="A469" s="57" t="str">
        <f>A35</f>
        <v>80% BCI COTTON 20% RECYCLE POLYESTER KNITTED FABRIC</v>
      </c>
      <c r="B469" s="158"/>
      <c r="C469" s="159"/>
      <c r="D469" s="160">
        <f>D35</f>
        <v>6006.9089999999997</v>
      </c>
      <c r="E469" s="161">
        <f>E35</f>
        <v>37.943899999999999</v>
      </c>
      <c r="F469" s="31">
        <f t="shared" si="240"/>
        <v>0</v>
      </c>
      <c r="G469" s="163">
        <f>G35</f>
        <v>0</v>
      </c>
      <c r="H469" s="164" t="str">
        <f>H35</f>
        <v>KAPS-FS-99599</v>
      </c>
      <c r="I469" s="165">
        <f>I35</f>
        <v>45355</v>
      </c>
      <c r="J469" s="166">
        <f>J35</f>
        <v>21709.3</v>
      </c>
      <c r="K469" s="167">
        <f>K35</f>
        <v>119.09720517882354</v>
      </c>
      <c r="L469" s="160">
        <f>F469*G469*P467/0.85</f>
        <v>0</v>
      </c>
      <c r="M469" s="168">
        <f>M35</f>
        <v>21590.202794821176</v>
      </c>
      <c r="N469" s="167">
        <f t="shared" si="238"/>
        <v>0</v>
      </c>
      <c r="O469" s="139" t="s">
        <v>275</v>
      </c>
      <c r="P469">
        <v>0.54598904360000011</v>
      </c>
      <c r="Q469">
        <f>G469*Q464*P470/0.85</f>
        <v>0</v>
      </c>
      <c r="R469">
        <f>G469*R464*P470/0.85</f>
        <v>0</v>
      </c>
      <c r="S469">
        <f>G469*S464*P470/0.85</f>
        <v>0</v>
      </c>
      <c r="T469">
        <f>G469*T464*P470/0.85</f>
        <v>0</v>
      </c>
      <c r="U469">
        <f>G469*U464*P470/0.85</f>
        <v>0</v>
      </c>
      <c r="V469" s="209">
        <f t="shared" si="239"/>
        <v>0</v>
      </c>
      <c r="W469" s="89">
        <v>21</v>
      </c>
      <c r="X469" s="210">
        <f t="shared" si="237"/>
        <v>0</v>
      </c>
    </row>
    <row r="470" spans="1:24" ht="15.75" x14ac:dyDescent="0.25">
      <c r="A470" s="57" t="str">
        <f>A36</f>
        <v xml:space="preserve">70% RECYCLED POLYESTER 30% COTTON </v>
      </c>
      <c r="B470" s="158"/>
      <c r="C470" s="159"/>
      <c r="D470" s="160">
        <f>D36</f>
        <v>6006.9089999999997</v>
      </c>
      <c r="E470" s="161">
        <f>E36</f>
        <v>15.461499999999999</v>
      </c>
      <c r="F470" s="31">
        <f>$E$461</f>
        <v>0</v>
      </c>
      <c r="G470" s="163">
        <f>G36</f>
        <v>0</v>
      </c>
      <c r="H470" s="164" t="str">
        <f>H36</f>
        <v>LPAF-FS-14699</v>
      </c>
      <c r="I470" s="165">
        <f>I36</f>
        <v>45195</v>
      </c>
      <c r="J470" s="167">
        <f>J36</f>
        <v>2075.61</v>
      </c>
      <c r="K470" s="167">
        <f>K36</f>
        <v>0</v>
      </c>
      <c r="L470" s="160">
        <f>F470*G470*P468/0.85</f>
        <v>0</v>
      </c>
      <c r="M470" s="168">
        <f>M36</f>
        <v>2075.61</v>
      </c>
      <c r="N470" s="167">
        <f t="shared" si="238"/>
        <v>0</v>
      </c>
      <c r="O470" s="139" t="s">
        <v>276</v>
      </c>
      <c r="P470">
        <v>0.63698904360000008</v>
      </c>
      <c r="Q470">
        <f>G470*Q464*P471/0.85</f>
        <v>0</v>
      </c>
      <c r="R470">
        <f>G470*R464*P471/0.85</f>
        <v>0</v>
      </c>
      <c r="S470">
        <f>G470*S464*P471/0.85</f>
        <v>0</v>
      </c>
      <c r="T470">
        <f>G470*T464*P471/0.85</f>
        <v>0</v>
      </c>
      <c r="U470">
        <f>G470*U464*P471/0.85</f>
        <v>0</v>
      </c>
      <c r="V470" s="209">
        <f t="shared" si="239"/>
        <v>0</v>
      </c>
      <c r="W470" s="89">
        <v>21</v>
      </c>
      <c r="X470" s="210">
        <f t="shared" si="237"/>
        <v>0</v>
      </c>
    </row>
    <row r="471" spans="1:24" ht="15.75" x14ac:dyDescent="0.25">
      <c r="A471" s="57" t="str">
        <f>A37</f>
        <v>100% REC POLYESTER FABRIC</v>
      </c>
      <c r="B471" s="158"/>
      <c r="C471" s="159"/>
      <c r="D471" s="160">
        <f>D37</f>
        <v>6005.37</v>
      </c>
      <c r="E471" s="161">
        <f>E37</f>
        <v>6.85</v>
      </c>
      <c r="F471" s="31">
        <f t="shared" si="240"/>
        <v>0</v>
      </c>
      <c r="G471" s="163">
        <f>G37</f>
        <v>0</v>
      </c>
      <c r="H471" s="164" t="str">
        <f>H37</f>
        <v>KAPW-FS-59914</v>
      </c>
      <c r="I471" s="165">
        <f>I37</f>
        <v>45224</v>
      </c>
      <c r="J471" s="169">
        <f>J37</f>
        <v>9255.7000000000007</v>
      </c>
      <c r="K471" s="167">
        <f>K37</f>
        <v>448.55877277976469</v>
      </c>
      <c r="L471" s="160">
        <f>F471*G471*P469/0.85</f>
        <v>0</v>
      </c>
      <c r="M471" s="168">
        <f>M37</f>
        <v>8807.141227220236</v>
      </c>
      <c r="N471" s="167">
        <f t="shared" ref="N471" si="241">L471*E471</f>
        <v>0</v>
      </c>
      <c r="O471" s="139" t="s">
        <v>284</v>
      </c>
      <c r="P471">
        <v>0.81898904360000002</v>
      </c>
      <c r="Q471">
        <f>G471*Q464*P471/0.85</f>
        <v>0</v>
      </c>
      <c r="R471">
        <f>G471*R464*P470/0.85</f>
        <v>0</v>
      </c>
      <c r="S471">
        <f>G471*S464*P470/0.85</f>
        <v>0</v>
      </c>
      <c r="T471">
        <f>G471*T464*P470/0.85</f>
        <v>0</v>
      </c>
      <c r="U471">
        <f>G471*U464*P470/0.85</f>
        <v>0</v>
      </c>
      <c r="V471" s="209">
        <f t="shared" si="239"/>
        <v>0</v>
      </c>
      <c r="W471" s="89">
        <v>21</v>
      </c>
      <c r="X471" s="210">
        <f t="shared" si="237"/>
        <v>0</v>
      </c>
    </row>
    <row r="472" spans="1:24" ht="15.75" x14ac:dyDescent="0.25">
      <c r="A472" s="57" t="str">
        <f>A38</f>
        <v>100% COTTON YARN</v>
      </c>
      <c r="B472" s="158"/>
      <c r="C472" s="159"/>
      <c r="D472" s="160">
        <f>D38</f>
        <v>5205.24</v>
      </c>
      <c r="E472" s="161">
        <f>E38</f>
        <v>3.1</v>
      </c>
      <c r="F472" s="31">
        <f t="shared" si="240"/>
        <v>0</v>
      </c>
      <c r="G472" s="163">
        <f>G38</f>
        <v>0</v>
      </c>
      <c r="H472" s="164" t="str">
        <f>H38</f>
        <v>KAPS-FS-97672</v>
      </c>
      <c r="I472" s="165">
        <f>I38</f>
        <v>45349</v>
      </c>
      <c r="J472" s="166">
        <f>J38</f>
        <v>22290</v>
      </c>
      <c r="K472" s="167">
        <f>K38</f>
        <v>8167.8864601209007</v>
      </c>
      <c r="L472" s="160">
        <f>F472*G472*P470/0.83</f>
        <v>0</v>
      </c>
      <c r="M472" s="168">
        <f>M38</f>
        <v>14101.283534626087</v>
      </c>
      <c r="N472" s="167">
        <f t="shared" si="238"/>
        <v>0</v>
      </c>
      <c r="O472" s="140" t="s">
        <v>1312</v>
      </c>
      <c r="P472" s="140"/>
      <c r="Q472" s="191">
        <v>0</v>
      </c>
      <c r="R472" s="191">
        <v>0</v>
      </c>
      <c r="S472" s="191">
        <v>0</v>
      </c>
      <c r="T472" s="192">
        <v>0</v>
      </c>
      <c r="U472" s="192">
        <v>0</v>
      </c>
      <c r="V472" s="209">
        <f t="shared" si="239"/>
        <v>0</v>
      </c>
      <c r="W472" s="89">
        <v>21</v>
      </c>
      <c r="X472" s="210">
        <f t="shared" si="237"/>
        <v>0</v>
      </c>
    </row>
    <row r="473" spans="1:24" ht="15.75" x14ac:dyDescent="0.25">
      <c r="A473" s="57" t="str">
        <f>A39</f>
        <v>POLYESTER YARN</v>
      </c>
      <c r="B473" s="158"/>
      <c r="C473" s="159"/>
      <c r="D473" s="160">
        <f>D39</f>
        <v>5402.33</v>
      </c>
      <c r="E473" s="161">
        <f>E39</f>
        <v>1.69</v>
      </c>
      <c r="F473" s="31">
        <f t="shared" si="240"/>
        <v>0</v>
      </c>
      <c r="G473" s="163">
        <f>G39</f>
        <v>0</v>
      </c>
      <c r="H473" s="164" t="str">
        <f>H39</f>
        <v>KAPS-FS-73118</v>
      </c>
      <c r="I473" s="165">
        <f>I39</f>
        <v>45296</v>
      </c>
      <c r="J473" s="166">
        <f>J39</f>
        <v>72060</v>
      </c>
      <c r="K473" s="167">
        <f>K39</f>
        <v>56307.923458516132</v>
      </c>
      <c r="L473" s="160">
        <f>F473*G473*P471/0.83</f>
        <v>0</v>
      </c>
      <c r="M473" s="168">
        <f>M39</f>
        <v>15752.076541483868</v>
      </c>
      <c r="N473" s="167">
        <f t="shared" si="238"/>
        <v>0</v>
      </c>
      <c r="O473" s="140" t="s">
        <v>1313</v>
      </c>
      <c r="P473" s="140"/>
      <c r="Q473" s="191">
        <v>0</v>
      </c>
      <c r="R473" s="191">
        <v>0</v>
      </c>
      <c r="S473" s="191">
        <v>0</v>
      </c>
      <c r="T473" s="192">
        <v>0</v>
      </c>
      <c r="U473" s="192">
        <v>0</v>
      </c>
      <c r="V473" s="209">
        <f t="shared" si="239"/>
        <v>0</v>
      </c>
      <c r="W473" s="89">
        <v>21</v>
      </c>
      <c r="X473" s="210">
        <f t="shared" si="237"/>
        <v>0</v>
      </c>
    </row>
    <row r="474" spans="1:24" ht="15.75" x14ac:dyDescent="0.25">
      <c r="A474" s="57"/>
      <c r="B474" s="158"/>
      <c r="C474" s="158"/>
      <c r="D474" s="193"/>
      <c r="E474" s="194"/>
      <c r="F474" s="190"/>
      <c r="G474" s="196"/>
      <c r="H474" s="197"/>
      <c r="I474" s="198"/>
      <c r="J474" s="199"/>
      <c r="K474" s="200"/>
      <c r="L474" s="193"/>
      <c r="M474" s="201"/>
      <c r="N474" s="202"/>
      <c r="O474" s="175" t="s">
        <v>1306</v>
      </c>
      <c r="P474" s="94"/>
      <c r="Q474" s="94">
        <f>Q464*Q472*P470/0.83</f>
        <v>0</v>
      </c>
      <c r="R474" s="94">
        <f>R464*R472*P470/0.83</f>
        <v>0</v>
      </c>
      <c r="S474" s="94">
        <f>S464*S472*P470/0.83</f>
        <v>0</v>
      </c>
      <c r="T474" s="94">
        <f>T464*T472*P470/0.83</f>
        <v>0</v>
      </c>
      <c r="U474" s="94">
        <f>U464*U472*P470/0.83</f>
        <v>0</v>
      </c>
      <c r="V474" s="209">
        <f t="shared" si="239"/>
        <v>0</v>
      </c>
      <c r="W474" s="89">
        <v>21</v>
      </c>
      <c r="X474" s="210">
        <f t="shared" si="237"/>
        <v>0</v>
      </c>
    </row>
    <row r="475" spans="1:24" s="94" customFormat="1" ht="15.75" x14ac:dyDescent="0.25">
      <c r="A475" s="229" t="str">
        <f>A41</f>
        <v>CONSUMPTION OF LOCAL PURCHASED  RAW MATERIAL</v>
      </c>
      <c r="B475" s="230"/>
      <c r="C475" s="230"/>
      <c r="D475" s="230">
        <v>0</v>
      </c>
      <c r="E475" s="230"/>
      <c r="F475" s="230"/>
      <c r="G475" s="230"/>
      <c r="H475" s="230"/>
      <c r="I475" s="230"/>
      <c r="J475" s="230"/>
      <c r="K475" s="230"/>
      <c r="L475" s="230"/>
      <c r="M475" s="230"/>
      <c r="N475" s="231"/>
      <c r="O475" s="140" t="s">
        <v>1307</v>
      </c>
      <c r="P475" s="89"/>
      <c r="Q475" s="94">
        <f>Q464*Q473*P470/0.83</f>
        <v>0</v>
      </c>
      <c r="R475" s="94">
        <f>R464*R473*P470/0.83</f>
        <v>0</v>
      </c>
      <c r="S475" s="94">
        <f>S464*S473*P470/0.83</f>
        <v>0</v>
      </c>
      <c r="T475" s="94">
        <f>T464*T473*P470/0.83</f>
        <v>0</v>
      </c>
      <c r="U475" s="94">
        <f>U464*U473*P470/0.83</f>
        <v>0</v>
      </c>
      <c r="V475" s="209">
        <f t="shared" si="239"/>
        <v>0</v>
      </c>
      <c r="W475" s="89">
        <v>21</v>
      </c>
      <c r="X475" s="210">
        <f t="shared" si="237"/>
        <v>0</v>
      </c>
    </row>
    <row r="476" spans="1:24" ht="15.75" x14ac:dyDescent="0.25">
      <c r="A476" s="122" t="str">
        <f>A42</f>
        <v>Labels</v>
      </c>
      <c r="B476" s="27"/>
      <c r="C476" s="28"/>
      <c r="D476" s="2">
        <f>D42</f>
        <v>4821.1040000000003</v>
      </c>
      <c r="E476" s="5">
        <f>E42</f>
        <v>11.306593684210526</v>
      </c>
      <c r="F476" s="31">
        <f t="shared" ref="F476:F478" si="242">$E$461</f>
        <v>0</v>
      </c>
      <c r="G476" s="29">
        <f>G42</f>
        <v>5.9999999999999995E-5</v>
      </c>
      <c r="H476" s="21" t="str">
        <f>H42</f>
        <v>KPPE-PF-224968-18-04-2024</v>
      </c>
      <c r="I476" s="23">
        <f>I42</f>
        <v>45400</v>
      </c>
      <c r="J476" s="55">
        <f>J42</f>
        <v>2366.46</v>
      </c>
      <c r="K476" s="54">
        <f>K42</f>
        <v>49.803780000000053</v>
      </c>
      <c r="L476" s="2">
        <f t="shared" ref="L476:L478" si="243">F476*G476</f>
        <v>0</v>
      </c>
      <c r="M476" s="86">
        <f>M42</f>
        <v>2316.65022</v>
      </c>
      <c r="N476" s="30">
        <f>L476*E476</f>
        <v>0</v>
      </c>
      <c r="P476" t="s">
        <v>1311</v>
      </c>
      <c r="Q476">
        <f>G476*Q464</f>
        <v>0</v>
      </c>
      <c r="R476">
        <f>G476*R464</f>
        <v>0</v>
      </c>
      <c r="S476">
        <f>G476*S464</f>
        <v>0</v>
      </c>
      <c r="T476">
        <f>G476*T464</f>
        <v>0</v>
      </c>
      <c r="U476">
        <f>G476*U464</f>
        <v>0</v>
      </c>
      <c r="V476" s="209">
        <f t="shared" si="239"/>
        <v>0</v>
      </c>
      <c r="W476" s="89">
        <v>21</v>
      </c>
      <c r="X476" s="210">
        <f t="shared" si="237"/>
        <v>0</v>
      </c>
    </row>
    <row r="477" spans="1:24" ht="15.75" x14ac:dyDescent="0.25">
      <c r="A477" s="24" t="str">
        <f>A43</f>
        <v>Earth Colour</v>
      </c>
      <c r="B477" s="27"/>
      <c r="C477" s="28"/>
      <c r="D477" s="2">
        <f>D43</f>
        <v>3204.2</v>
      </c>
      <c r="E477" s="5">
        <f>E43</f>
        <v>1.3859649122807018</v>
      </c>
      <c r="F477" s="31">
        <f t="shared" si="242"/>
        <v>0</v>
      </c>
      <c r="G477" s="29">
        <f>G43</f>
        <v>3.3299999999999996E-2</v>
      </c>
      <c r="H477" s="21" t="str">
        <f>H43</f>
        <v>HCSE-PF-1739-16-04-2024</v>
      </c>
      <c r="I477" s="23">
        <f>I43</f>
        <v>45398</v>
      </c>
      <c r="J477" s="55">
        <f>J43</f>
        <v>50</v>
      </c>
      <c r="K477" s="54">
        <f>K43</f>
        <v>208.29149999999998</v>
      </c>
      <c r="L477" s="2">
        <f t="shared" si="243"/>
        <v>0</v>
      </c>
      <c r="M477" s="86">
        <f>M43</f>
        <v>-158.29149999999998</v>
      </c>
      <c r="N477" s="30">
        <f>L477*E477</f>
        <v>0</v>
      </c>
      <c r="O477" s="175"/>
      <c r="P477" s="89"/>
      <c r="Q477">
        <f>G477*Q464</f>
        <v>0</v>
      </c>
      <c r="R477">
        <f>G477*R464</f>
        <v>0</v>
      </c>
      <c r="S477">
        <f>G477*S464</f>
        <v>0</v>
      </c>
      <c r="T477">
        <f>G477*T464</f>
        <v>0</v>
      </c>
      <c r="U477">
        <f>G477*U464</f>
        <v>0</v>
      </c>
      <c r="V477" s="209">
        <f t="shared" si="239"/>
        <v>0</v>
      </c>
      <c r="W477" s="89">
        <v>21</v>
      </c>
      <c r="X477" s="210">
        <f t="shared" si="237"/>
        <v>0</v>
      </c>
    </row>
    <row r="478" spans="1:24" ht="16.5" thickBot="1" x14ac:dyDescent="0.3">
      <c r="A478" s="134" t="str">
        <f>A44</f>
        <v>Sarabid MIP</v>
      </c>
      <c r="B478" s="27"/>
      <c r="C478" s="28"/>
      <c r="D478" s="2">
        <f>D44</f>
        <v>3824.9998999999998</v>
      </c>
      <c r="E478" s="5">
        <f>E44</f>
        <v>1.3859649122807018</v>
      </c>
      <c r="F478" s="31">
        <f t="shared" si="242"/>
        <v>0</v>
      </c>
      <c r="G478" s="29">
        <f>G44</f>
        <v>8.9999999999999993E-3</v>
      </c>
      <c r="H478" s="21" t="str">
        <f>H44</f>
        <v>06122023-A-023564</v>
      </c>
      <c r="I478" s="23">
        <f>I44</f>
        <v>45149</v>
      </c>
      <c r="J478" s="55">
        <f>J44</f>
        <v>1000</v>
      </c>
      <c r="K478" s="54">
        <f>K44</f>
        <v>477.02699999999965</v>
      </c>
      <c r="L478" s="2">
        <f t="shared" si="243"/>
        <v>0</v>
      </c>
      <c r="M478" s="86">
        <f>M44</f>
        <v>522.07300000000043</v>
      </c>
      <c r="N478" s="30">
        <f>L478*E478</f>
        <v>0</v>
      </c>
      <c r="O478" s="178"/>
      <c r="P478" s="89"/>
      <c r="Q478">
        <f>G478*Q464</f>
        <v>0</v>
      </c>
      <c r="R478">
        <f>G478*R464</f>
        <v>0</v>
      </c>
      <c r="S478">
        <f>G478*S464</f>
        <v>0</v>
      </c>
      <c r="T478">
        <f>G478*T464</f>
        <v>0</v>
      </c>
      <c r="U478">
        <f>G478*U464</f>
        <v>0</v>
      </c>
      <c r="V478" s="209">
        <f t="shared" si="239"/>
        <v>0</v>
      </c>
      <c r="W478" s="89">
        <v>21</v>
      </c>
      <c r="X478" s="210">
        <f t="shared" si="237"/>
        <v>0</v>
      </c>
    </row>
    <row r="479" spans="1:24" ht="23.25" thickBot="1" x14ac:dyDescent="0.35">
      <c r="A479" s="133">
        <v>22</v>
      </c>
      <c r="O479" s="140"/>
      <c r="V479"/>
      <c r="W479" s="89">
        <v>22</v>
      </c>
      <c r="X479" s="210">
        <f>$E$481</f>
        <v>0</v>
      </c>
    </row>
    <row r="480" spans="1:24" ht="19.5" thickBot="1" x14ac:dyDescent="0.3">
      <c r="A480" s="232" t="s">
        <v>19</v>
      </c>
      <c r="B480" s="233"/>
      <c r="C480" s="232" t="s">
        <v>20</v>
      </c>
      <c r="D480" s="233"/>
      <c r="E480" s="232" t="s">
        <v>77</v>
      </c>
      <c r="F480" s="233"/>
      <c r="G480" s="232" t="s">
        <v>64</v>
      </c>
      <c r="H480" s="233"/>
      <c r="I480" s="242" t="s">
        <v>171</v>
      </c>
      <c r="J480" s="243"/>
      <c r="K480" s="244" t="s">
        <v>172</v>
      </c>
      <c r="L480" s="245"/>
      <c r="M480" s="245"/>
      <c r="N480" s="246"/>
      <c r="O480" s="140"/>
      <c r="V480"/>
      <c r="W480" s="89">
        <v>22</v>
      </c>
      <c r="X480" s="210">
        <f t="shared" ref="X480:X498" si="244">$E$481</f>
        <v>0</v>
      </c>
    </row>
    <row r="481" spans="1:24" ht="18.600000000000001" customHeight="1" thickBot="1" x14ac:dyDescent="0.3">
      <c r="A481" s="234" t="s">
        <v>142</v>
      </c>
      <c r="B481" s="235"/>
      <c r="C481" s="236" t="s">
        <v>153</v>
      </c>
      <c r="D481" s="237"/>
      <c r="E481" s="238">
        <f>I22</f>
        <v>0</v>
      </c>
      <c r="F481" s="239"/>
      <c r="G481" s="240">
        <f>I23</f>
        <v>0</v>
      </c>
      <c r="H481" s="241"/>
      <c r="I481" s="240" t="e">
        <f>I24</f>
        <v>#DIV/0!</v>
      </c>
      <c r="J481" s="241"/>
      <c r="K481" s="247" t="s">
        <v>231</v>
      </c>
      <c r="L481" s="248"/>
      <c r="M481" s="248"/>
      <c r="N481" s="249"/>
      <c r="O481" s="140"/>
      <c r="V481"/>
      <c r="W481" s="89">
        <v>22</v>
      </c>
      <c r="X481" s="210">
        <f t="shared" si="244"/>
        <v>0</v>
      </c>
    </row>
    <row r="482" spans="1:24" ht="19.5" thickBot="1" x14ac:dyDescent="0.35">
      <c r="A482" s="9" t="s">
        <v>15</v>
      </c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40"/>
      <c r="V482"/>
      <c r="W482" s="89">
        <v>22</v>
      </c>
      <c r="X482" s="210">
        <f t="shared" si="244"/>
        <v>0</v>
      </c>
    </row>
    <row r="483" spans="1:24" ht="30.75" thickBot="1" x14ac:dyDescent="0.3">
      <c r="A483" s="44" t="s">
        <v>8</v>
      </c>
      <c r="B483" s="45"/>
      <c r="C483" s="46"/>
      <c r="D483" s="8" t="s">
        <v>2</v>
      </c>
      <c r="E483" s="8" t="s">
        <v>7</v>
      </c>
      <c r="F483" s="8" t="s">
        <v>13</v>
      </c>
      <c r="G483" s="8" t="s">
        <v>14</v>
      </c>
      <c r="H483" s="8" t="s">
        <v>1</v>
      </c>
      <c r="I483" s="8" t="s">
        <v>0</v>
      </c>
      <c r="J483" s="8" t="s">
        <v>3</v>
      </c>
      <c r="K483" s="8" t="s">
        <v>9</v>
      </c>
      <c r="L483" s="18" t="s">
        <v>66</v>
      </c>
      <c r="M483" s="39" t="s">
        <v>4</v>
      </c>
      <c r="N483" s="8" t="s">
        <v>167</v>
      </c>
      <c r="O483" s="138" t="s">
        <v>256</v>
      </c>
      <c r="Q483" s="138" t="s">
        <v>1304</v>
      </c>
      <c r="R483" s="138" t="s">
        <v>1304</v>
      </c>
      <c r="S483" s="138" t="s">
        <v>1304</v>
      </c>
      <c r="T483" s="174" t="s">
        <v>1304</v>
      </c>
      <c r="U483" s="138" t="s">
        <v>1305</v>
      </c>
      <c r="V483" s="208" t="s">
        <v>1334</v>
      </c>
      <c r="W483" s="89">
        <v>22</v>
      </c>
      <c r="X483" s="210">
        <f t="shared" si="244"/>
        <v>0</v>
      </c>
    </row>
    <row r="484" spans="1:24" s="94" customFormat="1" ht="15.75" x14ac:dyDescent="0.25">
      <c r="A484" s="229" t="str">
        <f>A30</f>
        <v>CONSUMPTION OF IMPORTED RAW MATERIAL</v>
      </c>
      <c r="B484" s="230"/>
      <c r="C484" s="230"/>
      <c r="D484" s="230"/>
      <c r="E484" s="230"/>
      <c r="F484" s="230"/>
      <c r="G484" s="230"/>
      <c r="H484" s="230"/>
      <c r="I484" s="230"/>
      <c r="J484" s="230"/>
      <c r="K484" s="230"/>
      <c r="L484" s="230"/>
      <c r="M484" s="230"/>
      <c r="N484" s="231"/>
      <c r="O484" s="40"/>
      <c r="P484"/>
      <c r="Q484" s="176"/>
      <c r="R484" s="176"/>
      <c r="S484" s="176"/>
      <c r="T484" s="177"/>
      <c r="U484" s="177"/>
      <c r="V484" s="209">
        <f>Q484+R484+S484+T484+U484</f>
        <v>0</v>
      </c>
      <c r="W484" s="89">
        <v>22</v>
      </c>
      <c r="X484" s="210">
        <f t="shared" si="244"/>
        <v>0</v>
      </c>
    </row>
    <row r="485" spans="1:24" ht="15.75" x14ac:dyDescent="0.25">
      <c r="A485" s="54" t="str">
        <f>A31</f>
        <v>REACTIVE DYES</v>
      </c>
      <c r="B485" s="27"/>
      <c r="C485" s="28"/>
      <c r="D485" s="124">
        <f>D31</f>
        <v>3204.16</v>
      </c>
      <c r="E485" s="124">
        <f>E31</f>
        <v>12.95</v>
      </c>
      <c r="F485" s="31">
        <f>I19</f>
        <v>0</v>
      </c>
      <c r="G485" s="124">
        <f>G31</f>
        <v>2.3400000000000001E-2</v>
      </c>
      <c r="H485" s="124" t="str">
        <f>H31</f>
        <v>LPAF-FS-61597</v>
      </c>
      <c r="I485" s="23">
        <f>I31</f>
        <v>45454</v>
      </c>
      <c r="J485" s="54">
        <f>J31</f>
        <v>5000</v>
      </c>
      <c r="K485" s="54">
        <f>K31</f>
        <v>3317.675400000001</v>
      </c>
      <c r="L485" s="2">
        <f>F485*G485</f>
        <v>0</v>
      </c>
      <c r="M485" s="123">
        <f>M31</f>
        <v>1679.9845999999991</v>
      </c>
      <c r="N485" s="30">
        <f t="shared" ref="N485:N498" si="245">L485*E485</f>
        <v>0</v>
      </c>
      <c r="O485" s="139" t="s">
        <v>279</v>
      </c>
      <c r="P485">
        <v>0.1364890436</v>
      </c>
      <c r="Q485">
        <f>G485*Q484</f>
        <v>0</v>
      </c>
      <c r="R485">
        <f>G485*R484</f>
        <v>0</v>
      </c>
      <c r="S485">
        <f>G485*S484</f>
        <v>0</v>
      </c>
      <c r="T485">
        <f>G485*T484</f>
        <v>0</v>
      </c>
      <c r="U485">
        <f>G485*U484</f>
        <v>0</v>
      </c>
      <c r="V485" s="209">
        <f t="shared" ref="V485:V498" si="246">Q485+R485+S485+T485+U485</f>
        <v>0</v>
      </c>
      <c r="W485" s="89">
        <v>22</v>
      </c>
      <c r="X485" s="210">
        <f t="shared" si="244"/>
        <v>0</v>
      </c>
    </row>
    <row r="486" spans="1:24" ht="15.75" x14ac:dyDescent="0.25">
      <c r="A486" s="54" t="str">
        <f>A32</f>
        <v>DISPERSE DYES</v>
      </c>
      <c r="B486" s="27"/>
      <c r="C486" s="28"/>
      <c r="D486" s="124">
        <f>D32</f>
        <v>3204.1109999999999</v>
      </c>
      <c r="E486" s="124">
        <f>E32</f>
        <v>12.752800000000001</v>
      </c>
      <c r="F486" s="31">
        <f>I20</f>
        <v>0</v>
      </c>
      <c r="G486" s="124">
        <f>G32</f>
        <v>5.4000000000000003E-3</v>
      </c>
      <c r="H486" s="124" t="str">
        <f>H32</f>
        <v>LPAF-FS-61605</v>
      </c>
      <c r="I486" s="23">
        <f>I32</f>
        <v>45454</v>
      </c>
      <c r="J486" s="54">
        <f>J32</f>
        <v>4200</v>
      </c>
      <c r="K486" s="54">
        <f>K32</f>
        <v>2945.6135999999969</v>
      </c>
      <c r="L486" s="2">
        <f>F486*G486</f>
        <v>0</v>
      </c>
      <c r="M486" s="123">
        <f>M32</f>
        <v>1254.3864000000031</v>
      </c>
      <c r="N486" s="30">
        <f t="shared" si="245"/>
        <v>0</v>
      </c>
      <c r="O486" s="139" t="s">
        <v>271</v>
      </c>
      <c r="P486">
        <v>0.18198904360000001</v>
      </c>
      <c r="Q486">
        <f>G486*Q484</f>
        <v>0</v>
      </c>
      <c r="R486">
        <f>G486*R484</f>
        <v>0</v>
      </c>
      <c r="S486">
        <f>G486*S484</f>
        <v>0</v>
      </c>
      <c r="T486">
        <f>G486*T484</f>
        <v>0</v>
      </c>
      <c r="U486" s="89">
        <f>G486*U484</f>
        <v>0</v>
      </c>
      <c r="V486" s="209">
        <f t="shared" si="246"/>
        <v>0</v>
      </c>
      <c r="W486" s="89">
        <v>22</v>
      </c>
      <c r="X486" s="210">
        <f t="shared" si="244"/>
        <v>0</v>
      </c>
    </row>
    <row r="487" spans="1:24" ht="15.75" x14ac:dyDescent="0.25">
      <c r="A487" s="54" t="str">
        <f>A33</f>
        <v>NON WOVEN INTERLINING</v>
      </c>
      <c r="B487" s="27"/>
      <c r="C487" s="28"/>
      <c r="D487" s="124">
        <f>D33</f>
        <v>5603.92</v>
      </c>
      <c r="E487" s="124">
        <f>E33</f>
        <v>11.78</v>
      </c>
      <c r="F487" s="31">
        <f>$E$481</f>
        <v>0</v>
      </c>
      <c r="G487" s="124">
        <f>G33</f>
        <v>1.932E-2</v>
      </c>
      <c r="H487" s="124" t="str">
        <f>H33</f>
        <v>KAPS-FS-148577</v>
      </c>
      <c r="I487" s="23">
        <f>I33</f>
        <v>45464</v>
      </c>
      <c r="J487" s="54">
        <f>J33</f>
        <v>10770</v>
      </c>
      <c r="K487" s="54">
        <f>K33</f>
        <v>10411.942285714289</v>
      </c>
      <c r="L487" s="2">
        <f>F487*G487/0.98</f>
        <v>0</v>
      </c>
      <c r="M487" s="123">
        <f>M33</f>
        <v>358.05771428571097</v>
      </c>
      <c r="N487" s="30">
        <f t="shared" si="245"/>
        <v>0</v>
      </c>
      <c r="O487" s="139" t="s">
        <v>280</v>
      </c>
      <c r="P487">
        <v>0.31848904360000002</v>
      </c>
      <c r="Q487">
        <f>G487*Q484</f>
        <v>0</v>
      </c>
      <c r="R487">
        <f>G487*R484</f>
        <v>0</v>
      </c>
      <c r="S487">
        <f>G487*S484</f>
        <v>0</v>
      </c>
      <c r="T487">
        <f>G487*T484</f>
        <v>0</v>
      </c>
      <c r="U487" s="89">
        <f>G487*U484</f>
        <v>0</v>
      </c>
      <c r="V487" s="209">
        <f t="shared" si="246"/>
        <v>0</v>
      </c>
      <c r="W487" s="89">
        <v>22</v>
      </c>
      <c r="X487" s="210">
        <f t="shared" si="244"/>
        <v>0</v>
      </c>
    </row>
    <row r="488" spans="1:24" ht="15.75" x14ac:dyDescent="0.25">
      <c r="A488" s="54" t="str">
        <f>A34</f>
        <v>FINISHING AGENT</v>
      </c>
      <c r="B488" s="27"/>
      <c r="C488" s="28"/>
      <c r="D488" s="124">
        <f>D34</f>
        <v>3809.9189999999999</v>
      </c>
      <c r="E488" s="124">
        <f>E34</f>
        <v>6.8550000000000004</v>
      </c>
      <c r="F488" s="31">
        <f t="shared" ref="F488:F493" si="247">$E$481</f>
        <v>0</v>
      </c>
      <c r="G488" s="124">
        <f>G34</f>
        <v>8.9999999999999993E-3</v>
      </c>
      <c r="H488" s="124" t="str">
        <f>H34</f>
        <v>KAPW-FS-186202</v>
      </c>
      <c r="I488" s="23">
        <f>I34</f>
        <v>45447</v>
      </c>
      <c r="J488" s="54">
        <f>J34</f>
        <v>3600</v>
      </c>
      <c r="K488" s="54">
        <f>K34</f>
        <v>1221.2549999999997</v>
      </c>
      <c r="L488" s="2">
        <f>F488*G488</f>
        <v>0</v>
      </c>
      <c r="M488" s="123">
        <f>M34</f>
        <v>2377.8450000000003</v>
      </c>
      <c r="N488" s="30">
        <f t="shared" si="245"/>
        <v>0</v>
      </c>
      <c r="O488" s="139" t="s">
        <v>273</v>
      </c>
      <c r="P488">
        <v>0.36398904360000001</v>
      </c>
      <c r="Q488">
        <f>G488*Q484</f>
        <v>0</v>
      </c>
      <c r="R488">
        <f>G488*R484</f>
        <v>0</v>
      </c>
      <c r="S488">
        <f>G488*S484</f>
        <v>0</v>
      </c>
      <c r="T488">
        <f>G488*T484</f>
        <v>0</v>
      </c>
      <c r="U488" s="89">
        <f>G488*U484</f>
        <v>0</v>
      </c>
      <c r="V488" s="209">
        <f t="shared" si="246"/>
        <v>0</v>
      </c>
      <c r="W488" s="89">
        <v>22</v>
      </c>
      <c r="X488" s="210">
        <f t="shared" si="244"/>
        <v>0</v>
      </c>
    </row>
    <row r="489" spans="1:24" ht="15.75" x14ac:dyDescent="0.25">
      <c r="A489" s="57" t="str">
        <f>A35</f>
        <v>80% BCI COTTON 20% RECYCLE POLYESTER KNITTED FABRIC</v>
      </c>
      <c r="B489" s="158"/>
      <c r="C489" s="159"/>
      <c r="D489" s="160">
        <f>D35</f>
        <v>6006.9089999999997</v>
      </c>
      <c r="E489" s="161">
        <f>E35</f>
        <v>37.943899999999999</v>
      </c>
      <c r="F489" s="31">
        <f t="shared" si="247"/>
        <v>0</v>
      </c>
      <c r="G489" s="163">
        <f>G35</f>
        <v>0</v>
      </c>
      <c r="H489" s="164" t="str">
        <f>H35</f>
        <v>KAPS-FS-99599</v>
      </c>
      <c r="I489" s="165">
        <f>I35</f>
        <v>45355</v>
      </c>
      <c r="J489" s="166">
        <f>J35</f>
        <v>21709.3</v>
      </c>
      <c r="K489" s="167">
        <f>K35</f>
        <v>119.09720517882354</v>
      </c>
      <c r="L489" s="160">
        <f>F489*G489*P487/0.85</f>
        <v>0</v>
      </c>
      <c r="M489" s="168">
        <f>M35</f>
        <v>21590.202794821176</v>
      </c>
      <c r="N489" s="167">
        <f t="shared" si="245"/>
        <v>0</v>
      </c>
      <c r="O489" s="139" t="s">
        <v>282</v>
      </c>
      <c r="P489">
        <v>0.50048904360000002</v>
      </c>
      <c r="Q489">
        <f>G489*Q484*P490/0.85</f>
        <v>0</v>
      </c>
      <c r="R489">
        <f>G489*R484*P490/0.85</f>
        <v>0</v>
      </c>
      <c r="S489">
        <f>G489*S484*P490/0.85</f>
        <v>0</v>
      </c>
      <c r="T489">
        <f>G489*T484*P490/0.85</f>
        <v>0</v>
      </c>
      <c r="U489">
        <f>G489*U484*P490/0.85</f>
        <v>0</v>
      </c>
      <c r="V489" s="209">
        <f t="shared" si="246"/>
        <v>0</v>
      </c>
      <c r="W489" s="89">
        <v>22</v>
      </c>
      <c r="X489" s="210">
        <f t="shared" si="244"/>
        <v>0</v>
      </c>
    </row>
    <row r="490" spans="1:24" ht="15.75" x14ac:dyDescent="0.25">
      <c r="A490" s="57" t="str">
        <f>A36</f>
        <v xml:space="preserve">70% RECYCLED POLYESTER 30% COTTON </v>
      </c>
      <c r="B490" s="158"/>
      <c r="C490" s="159"/>
      <c r="D490" s="160">
        <f>D36</f>
        <v>6006.9089999999997</v>
      </c>
      <c r="E490" s="161">
        <f>E36</f>
        <v>15.461499999999999</v>
      </c>
      <c r="F490" s="31">
        <f>$E$481</f>
        <v>0</v>
      </c>
      <c r="G490" s="163">
        <f>G36</f>
        <v>0</v>
      </c>
      <c r="H490" s="164" t="str">
        <f>H36</f>
        <v>LPAF-FS-14699</v>
      </c>
      <c r="I490" s="165">
        <f>I36</f>
        <v>45195</v>
      </c>
      <c r="J490" s="167">
        <f>J36</f>
        <v>2075.61</v>
      </c>
      <c r="K490" s="167">
        <f>K36</f>
        <v>0</v>
      </c>
      <c r="L490" s="160">
        <f>F490*G490*P488/0.85</f>
        <v>0</v>
      </c>
      <c r="M490" s="168">
        <f>M36</f>
        <v>2075.61</v>
      </c>
      <c r="N490" s="167">
        <f t="shared" si="245"/>
        <v>0</v>
      </c>
      <c r="O490" s="139" t="s">
        <v>276</v>
      </c>
      <c r="P490">
        <v>0.63698904360000008</v>
      </c>
      <c r="Q490">
        <f>G490*Q484*P491/0.85</f>
        <v>0</v>
      </c>
      <c r="R490">
        <f>G490*R484*P491/0.85</f>
        <v>0</v>
      </c>
      <c r="S490">
        <f>G490*S484*P491/0.85</f>
        <v>0</v>
      </c>
      <c r="T490">
        <f>G490*T484*P491/0.85</f>
        <v>0</v>
      </c>
      <c r="U490">
        <f>G490*U484*P491/0.85</f>
        <v>0</v>
      </c>
      <c r="V490" s="209">
        <f t="shared" si="246"/>
        <v>0</v>
      </c>
      <c r="W490" s="89">
        <v>22</v>
      </c>
      <c r="X490" s="210">
        <f t="shared" si="244"/>
        <v>0</v>
      </c>
    </row>
    <row r="491" spans="1:24" ht="15.75" x14ac:dyDescent="0.25">
      <c r="A491" s="57" t="str">
        <f>A37</f>
        <v>100% REC POLYESTER FABRIC</v>
      </c>
      <c r="B491" s="158"/>
      <c r="C491" s="159"/>
      <c r="D491" s="160">
        <f>D37</f>
        <v>6005.37</v>
      </c>
      <c r="E491" s="161">
        <f>E37</f>
        <v>6.85</v>
      </c>
      <c r="F491" s="31">
        <f t="shared" si="247"/>
        <v>0</v>
      </c>
      <c r="G491" s="163">
        <f>G37</f>
        <v>0</v>
      </c>
      <c r="H491" s="164" t="str">
        <f>H37</f>
        <v>KAPW-FS-59914</v>
      </c>
      <c r="I491" s="165">
        <f>I37</f>
        <v>45224</v>
      </c>
      <c r="J491" s="169">
        <f>J37</f>
        <v>9255.7000000000007</v>
      </c>
      <c r="K491" s="167">
        <f>K37</f>
        <v>448.55877277976469</v>
      </c>
      <c r="L491" s="160">
        <f>F491*G491*P489/0.85</f>
        <v>0</v>
      </c>
      <c r="M491" s="168">
        <f>M37</f>
        <v>8807.141227220236</v>
      </c>
      <c r="N491" s="167">
        <f t="shared" ref="N491" si="248">L491*E491</f>
        <v>0</v>
      </c>
      <c r="O491" s="139" t="s">
        <v>283</v>
      </c>
      <c r="P491">
        <v>0.77348904360000004</v>
      </c>
      <c r="Q491">
        <f>G491*Q484*P491/0.85</f>
        <v>0</v>
      </c>
      <c r="R491">
        <f>G491*R484*P490/0.85</f>
        <v>0</v>
      </c>
      <c r="S491">
        <f>G491*S484*P490/0.85</f>
        <v>0</v>
      </c>
      <c r="T491">
        <f>G491*T484*P490/0.85</f>
        <v>0</v>
      </c>
      <c r="U491">
        <f>G491*U484*P490/0.85</f>
        <v>0</v>
      </c>
      <c r="V491" s="209">
        <f t="shared" si="246"/>
        <v>0</v>
      </c>
      <c r="W491" s="89">
        <v>22</v>
      </c>
      <c r="X491" s="210">
        <f t="shared" si="244"/>
        <v>0</v>
      </c>
    </row>
    <row r="492" spans="1:24" ht="15.75" x14ac:dyDescent="0.25">
      <c r="A492" s="57" t="str">
        <f>A38</f>
        <v>100% COTTON YARN</v>
      </c>
      <c r="B492" s="158"/>
      <c r="C492" s="159"/>
      <c r="D492" s="160">
        <f>D38</f>
        <v>5205.24</v>
      </c>
      <c r="E492" s="161">
        <f>E38</f>
        <v>3.1</v>
      </c>
      <c r="F492" s="31">
        <f t="shared" si="247"/>
        <v>0</v>
      </c>
      <c r="G492" s="163">
        <f>G38</f>
        <v>0</v>
      </c>
      <c r="H492" s="164" t="str">
        <f>H38</f>
        <v>KAPS-FS-97672</v>
      </c>
      <c r="I492" s="165">
        <f>I38</f>
        <v>45349</v>
      </c>
      <c r="J492" s="166">
        <f>J38</f>
        <v>22290</v>
      </c>
      <c r="K492" s="167">
        <f>K38</f>
        <v>8167.8864601209007</v>
      </c>
      <c r="L492" s="160">
        <f>F492*G492*P490/0.83</f>
        <v>0</v>
      </c>
      <c r="M492" s="168">
        <f>M38</f>
        <v>14101.283534626087</v>
      </c>
      <c r="N492" s="167">
        <f t="shared" si="245"/>
        <v>0</v>
      </c>
      <c r="O492" s="140" t="s">
        <v>1312</v>
      </c>
      <c r="P492" s="140"/>
      <c r="Q492" s="191">
        <v>0</v>
      </c>
      <c r="R492" s="191">
        <v>0</v>
      </c>
      <c r="S492" s="191">
        <v>0</v>
      </c>
      <c r="T492" s="192">
        <v>0</v>
      </c>
      <c r="U492" s="192">
        <v>0</v>
      </c>
      <c r="V492" s="209">
        <f t="shared" si="246"/>
        <v>0</v>
      </c>
      <c r="W492" s="89">
        <v>22</v>
      </c>
      <c r="X492" s="210">
        <f t="shared" si="244"/>
        <v>0</v>
      </c>
    </row>
    <row r="493" spans="1:24" ht="15.75" x14ac:dyDescent="0.25">
      <c r="A493" s="57" t="str">
        <f>A39</f>
        <v>POLYESTER YARN</v>
      </c>
      <c r="B493" s="158"/>
      <c r="C493" s="159"/>
      <c r="D493" s="160">
        <f>D39</f>
        <v>5402.33</v>
      </c>
      <c r="E493" s="161">
        <f>E39</f>
        <v>1.69</v>
      </c>
      <c r="F493" s="31">
        <f t="shared" si="247"/>
        <v>0</v>
      </c>
      <c r="G493" s="163">
        <v>1</v>
      </c>
      <c r="H493" s="164" t="str">
        <f>H39</f>
        <v>KAPS-FS-73118</v>
      </c>
      <c r="I493" s="165">
        <f>I39</f>
        <v>45296</v>
      </c>
      <c r="J493" s="166">
        <f>J39</f>
        <v>72060</v>
      </c>
      <c r="K493" s="167">
        <f>K39</f>
        <v>56307.923458516132</v>
      </c>
      <c r="L493" s="160">
        <f>F493*G493*P488/0.83</f>
        <v>0</v>
      </c>
      <c r="M493" s="168">
        <f>M39</f>
        <v>15752.076541483868</v>
      </c>
      <c r="N493" s="167">
        <f t="shared" si="245"/>
        <v>0</v>
      </c>
      <c r="O493" s="140" t="s">
        <v>1313</v>
      </c>
      <c r="P493" s="140"/>
      <c r="Q493" s="191">
        <v>0</v>
      </c>
      <c r="R493" s="191">
        <v>0</v>
      </c>
      <c r="S493" s="191">
        <v>0</v>
      </c>
      <c r="T493" s="192">
        <v>0</v>
      </c>
      <c r="U493" s="192">
        <v>0</v>
      </c>
      <c r="V493" s="209">
        <f t="shared" si="246"/>
        <v>0</v>
      </c>
      <c r="W493" s="89">
        <v>22</v>
      </c>
      <c r="X493" s="210">
        <f t="shared" si="244"/>
        <v>0</v>
      </c>
    </row>
    <row r="494" spans="1:24" ht="15.75" x14ac:dyDescent="0.25">
      <c r="A494" s="57"/>
      <c r="B494" s="158"/>
      <c r="C494" s="158"/>
      <c r="D494" s="193"/>
      <c r="E494" s="194"/>
      <c r="F494" s="190"/>
      <c r="G494" s="196"/>
      <c r="H494" s="197"/>
      <c r="I494" s="198"/>
      <c r="J494" s="199"/>
      <c r="K494" s="200"/>
      <c r="L494" s="193"/>
      <c r="M494" s="201"/>
      <c r="N494" s="202"/>
      <c r="O494" s="175" t="s">
        <v>1306</v>
      </c>
      <c r="P494" s="94"/>
      <c r="Q494" s="94">
        <f>Q484*Q492*P490/0.83</f>
        <v>0</v>
      </c>
      <c r="R494" s="94">
        <f>R484*R492*P490/0.83</f>
        <v>0</v>
      </c>
      <c r="S494" s="94">
        <f>S484*S492*P490/0.83</f>
        <v>0</v>
      </c>
      <c r="T494" s="94">
        <f>T484*T492*P490/0.83</f>
        <v>0</v>
      </c>
      <c r="U494" s="94">
        <f>U484*U492*P490/0.83</f>
        <v>0</v>
      </c>
      <c r="V494" s="209">
        <f t="shared" si="246"/>
        <v>0</v>
      </c>
      <c r="W494" s="89">
        <v>22</v>
      </c>
      <c r="X494" s="210">
        <f t="shared" si="244"/>
        <v>0</v>
      </c>
    </row>
    <row r="495" spans="1:24" s="94" customFormat="1" ht="15.75" x14ac:dyDescent="0.25">
      <c r="A495" s="229" t="str">
        <f>A41</f>
        <v>CONSUMPTION OF LOCAL PURCHASED  RAW MATERIAL</v>
      </c>
      <c r="B495" s="230"/>
      <c r="C495" s="230"/>
      <c r="D495" s="230"/>
      <c r="E495" s="230"/>
      <c r="F495" s="230"/>
      <c r="G495" s="230"/>
      <c r="H495" s="230"/>
      <c r="I495" s="230"/>
      <c r="J495" s="230"/>
      <c r="K495" s="230"/>
      <c r="L495" s="230"/>
      <c r="M495" s="230"/>
      <c r="N495" s="231"/>
      <c r="O495" s="140" t="s">
        <v>1307</v>
      </c>
      <c r="P495" s="89"/>
      <c r="Q495" s="94">
        <f>Q484*Q493*P490/0.83</f>
        <v>0</v>
      </c>
      <c r="R495" s="94">
        <f>R484*R493*P490/0.83</f>
        <v>0</v>
      </c>
      <c r="S495" s="94">
        <f>S484*S493*P490/0.83</f>
        <v>0</v>
      </c>
      <c r="T495" s="94">
        <f>T484*T493*P490/0.83</f>
        <v>0</v>
      </c>
      <c r="U495" s="94">
        <f>U484*U493*P490/0.83</f>
        <v>0</v>
      </c>
      <c r="V495" s="209">
        <f t="shared" si="246"/>
        <v>0</v>
      </c>
      <c r="W495" s="89">
        <v>22</v>
      </c>
      <c r="X495" s="210">
        <f t="shared" si="244"/>
        <v>0</v>
      </c>
    </row>
    <row r="496" spans="1:24" ht="15.75" x14ac:dyDescent="0.25">
      <c r="A496" s="24" t="str">
        <f>A42</f>
        <v>Labels</v>
      </c>
      <c r="B496" s="27"/>
      <c r="C496" s="28"/>
      <c r="D496" s="124">
        <f>D42</f>
        <v>4821.1040000000003</v>
      </c>
      <c r="E496" s="124">
        <f>E42</f>
        <v>11.306593684210526</v>
      </c>
      <c r="F496" s="31">
        <f t="shared" ref="F496:F498" si="249">$E$481</f>
        <v>0</v>
      </c>
      <c r="G496" s="124">
        <f>G42</f>
        <v>5.9999999999999995E-5</v>
      </c>
      <c r="H496" s="124" t="str">
        <f>H42</f>
        <v>KPPE-PF-224968-18-04-2024</v>
      </c>
      <c r="I496" s="23">
        <f>I42</f>
        <v>45400</v>
      </c>
      <c r="J496" s="54">
        <f>J42</f>
        <v>2366.46</v>
      </c>
      <c r="K496" s="54">
        <f>K42</f>
        <v>49.803780000000053</v>
      </c>
      <c r="L496" s="2">
        <f t="shared" ref="L496:L498" si="250">F496*G496</f>
        <v>0</v>
      </c>
      <c r="M496" s="123">
        <f>M42</f>
        <v>2316.65022</v>
      </c>
      <c r="N496" s="30">
        <f t="shared" si="245"/>
        <v>0</v>
      </c>
      <c r="P496" t="s">
        <v>1311</v>
      </c>
      <c r="Q496">
        <f>G496*Q484</f>
        <v>0</v>
      </c>
      <c r="R496">
        <f>G496*R484</f>
        <v>0</v>
      </c>
      <c r="S496">
        <f>G496*S484</f>
        <v>0</v>
      </c>
      <c r="T496">
        <f>G496*T484</f>
        <v>0</v>
      </c>
      <c r="U496">
        <f>G496*U484</f>
        <v>0</v>
      </c>
      <c r="V496" s="209">
        <f t="shared" si="246"/>
        <v>0</v>
      </c>
      <c r="W496" s="89">
        <v>22</v>
      </c>
      <c r="X496" s="210">
        <f t="shared" si="244"/>
        <v>0</v>
      </c>
    </row>
    <row r="497" spans="1:24" ht="15.75" x14ac:dyDescent="0.25">
      <c r="A497" s="24" t="str">
        <f>A43</f>
        <v>Earth Colour</v>
      </c>
      <c r="B497" s="27"/>
      <c r="C497" s="28"/>
      <c r="D497" s="124">
        <f>D43</f>
        <v>3204.2</v>
      </c>
      <c r="E497" s="124">
        <f>E43</f>
        <v>1.3859649122807018</v>
      </c>
      <c r="F497" s="31"/>
      <c r="G497" s="124">
        <f>G43</f>
        <v>3.3299999999999996E-2</v>
      </c>
      <c r="H497" s="124" t="str">
        <f>H43</f>
        <v>HCSE-PF-1739-16-04-2024</v>
      </c>
      <c r="I497" s="23">
        <f>I43</f>
        <v>45398</v>
      </c>
      <c r="J497" s="54">
        <f>J43</f>
        <v>50</v>
      </c>
      <c r="K497" s="54">
        <f>K43</f>
        <v>208.29149999999998</v>
      </c>
      <c r="L497" s="2">
        <f t="shared" si="250"/>
        <v>0</v>
      </c>
      <c r="M497" s="123">
        <f>M43</f>
        <v>-158.29149999999998</v>
      </c>
      <c r="N497" s="30">
        <f t="shared" si="245"/>
        <v>0</v>
      </c>
      <c r="O497" s="175"/>
      <c r="P497" s="89"/>
      <c r="Q497">
        <f>G497*Q484</f>
        <v>0</v>
      </c>
      <c r="R497">
        <f>G497*R484</f>
        <v>0</v>
      </c>
      <c r="S497">
        <f>G497*S484</f>
        <v>0</v>
      </c>
      <c r="T497">
        <f>G497*T484</f>
        <v>0</v>
      </c>
      <c r="U497">
        <f>G497*U484</f>
        <v>0</v>
      </c>
      <c r="V497" s="209">
        <f t="shared" si="246"/>
        <v>0</v>
      </c>
      <c r="W497" s="89">
        <v>22</v>
      </c>
      <c r="X497" s="210">
        <f t="shared" si="244"/>
        <v>0</v>
      </c>
    </row>
    <row r="498" spans="1:24" ht="16.5" thickBot="1" x14ac:dyDescent="0.3">
      <c r="A498" s="135" t="str">
        <f>A44</f>
        <v>Sarabid MIP</v>
      </c>
      <c r="B498" s="27"/>
      <c r="C498" s="28"/>
      <c r="D498" s="124">
        <f>D44</f>
        <v>3824.9998999999998</v>
      </c>
      <c r="E498" s="124">
        <f>E44</f>
        <v>1.3859649122807018</v>
      </c>
      <c r="F498" s="31">
        <f t="shared" si="249"/>
        <v>0</v>
      </c>
      <c r="G498" s="124">
        <f>G44</f>
        <v>8.9999999999999993E-3</v>
      </c>
      <c r="H498" s="124" t="str">
        <f>H44</f>
        <v>06122023-A-023564</v>
      </c>
      <c r="I498" s="23">
        <f>I44</f>
        <v>45149</v>
      </c>
      <c r="J498" s="54">
        <f>J44</f>
        <v>1000</v>
      </c>
      <c r="K498" s="54">
        <f>K44</f>
        <v>477.02699999999965</v>
      </c>
      <c r="L498" s="2">
        <f t="shared" si="250"/>
        <v>0</v>
      </c>
      <c r="M498" s="123">
        <f>M44</f>
        <v>522.07300000000043</v>
      </c>
      <c r="N498" s="30">
        <f t="shared" si="245"/>
        <v>0</v>
      </c>
      <c r="O498" s="178"/>
      <c r="P498" s="89"/>
      <c r="Q498">
        <f>G498*Q484</f>
        <v>0</v>
      </c>
      <c r="R498">
        <f>G498*R484</f>
        <v>0</v>
      </c>
      <c r="S498">
        <f>G498*S484</f>
        <v>0</v>
      </c>
      <c r="T498">
        <f>G498*T484</f>
        <v>0</v>
      </c>
      <c r="U498">
        <f>G498*U484</f>
        <v>0</v>
      </c>
      <c r="V498" s="209">
        <f t="shared" si="246"/>
        <v>0</v>
      </c>
      <c r="W498" s="89">
        <v>22</v>
      </c>
      <c r="X498" s="210">
        <f t="shared" si="244"/>
        <v>0</v>
      </c>
    </row>
    <row r="499" spans="1:24" ht="23.25" thickBot="1" x14ac:dyDescent="0.35">
      <c r="A499" s="133">
        <v>23</v>
      </c>
      <c r="O499" s="140"/>
      <c r="V499"/>
      <c r="W499" s="89">
        <v>23</v>
      </c>
      <c r="X499" s="210">
        <f>$E$501</f>
        <v>0</v>
      </c>
    </row>
    <row r="500" spans="1:24" ht="19.5" thickBot="1" x14ac:dyDescent="0.3">
      <c r="A500" s="232" t="s">
        <v>19</v>
      </c>
      <c r="B500" s="233"/>
      <c r="C500" s="232" t="s">
        <v>20</v>
      </c>
      <c r="D500" s="233"/>
      <c r="E500" s="232" t="s">
        <v>77</v>
      </c>
      <c r="F500" s="233"/>
      <c r="G500" s="232" t="s">
        <v>64</v>
      </c>
      <c r="H500" s="233"/>
      <c r="I500" s="242" t="s">
        <v>171</v>
      </c>
      <c r="J500" s="243"/>
      <c r="K500" s="244" t="s">
        <v>172</v>
      </c>
      <c r="L500" s="245"/>
      <c r="M500" s="245"/>
      <c r="N500" s="246"/>
      <c r="O500" s="140"/>
      <c r="V500"/>
      <c r="W500" s="89">
        <v>23</v>
      </c>
      <c r="X500" s="210">
        <f t="shared" ref="X500:X518" si="251">$E$501</f>
        <v>0</v>
      </c>
    </row>
    <row r="501" spans="1:24" ht="18.600000000000001" customHeight="1" thickBot="1" x14ac:dyDescent="0.3">
      <c r="A501" s="234" t="s">
        <v>143</v>
      </c>
      <c r="B501" s="235"/>
      <c r="C501" s="236" t="s">
        <v>154</v>
      </c>
      <c r="D501" s="237"/>
      <c r="E501" s="238">
        <f>J22</f>
        <v>0</v>
      </c>
      <c r="F501" s="239"/>
      <c r="G501" s="240">
        <f>J23</f>
        <v>0</v>
      </c>
      <c r="H501" s="241"/>
      <c r="I501" s="240" t="e">
        <f>J24</f>
        <v>#DIV/0!</v>
      </c>
      <c r="J501" s="241"/>
      <c r="K501" s="247" t="s">
        <v>232</v>
      </c>
      <c r="L501" s="248"/>
      <c r="M501" s="248"/>
      <c r="N501" s="249"/>
      <c r="O501" s="140"/>
      <c r="V501"/>
      <c r="W501" s="89">
        <v>23</v>
      </c>
      <c r="X501" s="210">
        <f t="shared" si="251"/>
        <v>0</v>
      </c>
    </row>
    <row r="502" spans="1:24" ht="19.5" thickBot="1" x14ac:dyDescent="0.35">
      <c r="A502" s="9" t="s">
        <v>15</v>
      </c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40"/>
      <c r="V502"/>
      <c r="W502" s="89">
        <v>23</v>
      </c>
      <c r="X502" s="210">
        <f t="shared" si="251"/>
        <v>0</v>
      </c>
    </row>
    <row r="503" spans="1:24" ht="30.75" thickBot="1" x14ac:dyDescent="0.3">
      <c r="A503" s="44" t="s">
        <v>8</v>
      </c>
      <c r="B503" s="45"/>
      <c r="C503" s="46"/>
      <c r="D503" s="8" t="s">
        <v>2</v>
      </c>
      <c r="E503" s="8" t="s">
        <v>7</v>
      </c>
      <c r="F503" s="8" t="s">
        <v>13</v>
      </c>
      <c r="G503" s="8" t="s">
        <v>14</v>
      </c>
      <c r="H503" s="8" t="s">
        <v>1</v>
      </c>
      <c r="I503" s="8" t="s">
        <v>0</v>
      </c>
      <c r="J503" s="8" t="s">
        <v>3</v>
      </c>
      <c r="K503" s="8" t="s">
        <v>9</v>
      </c>
      <c r="L503" s="18" t="s">
        <v>66</v>
      </c>
      <c r="M503" s="39" t="s">
        <v>4</v>
      </c>
      <c r="N503" s="8" t="s">
        <v>167</v>
      </c>
      <c r="O503" s="138" t="s">
        <v>256</v>
      </c>
      <c r="Q503" s="138" t="s">
        <v>1304</v>
      </c>
      <c r="R503" s="138" t="s">
        <v>1304</v>
      </c>
      <c r="S503" s="138" t="s">
        <v>1304</v>
      </c>
      <c r="T503" s="174" t="s">
        <v>1304</v>
      </c>
      <c r="U503" s="138" t="s">
        <v>1305</v>
      </c>
      <c r="V503" s="208" t="s">
        <v>1334</v>
      </c>
      <c r="W503" s="89">
        <v>23</v>
      </c>
      <c r="X503" s="210">
        <f t="shared" si="251"/>
        <v>0</v>
      </c>
    </row>
    <row r="504" spans="1:24" s="94" customFormat="1" ht="15.75" x14ac:dyDescent="0.25">
      <c r="A504" s="229" t="str">
        <f>A30</f>
        <v>CONSUMPTION OF IMPORTED RAW MATERIAL</v>
      </c>
      <c r="B504" s="230"/>
      <c r="C504" s="230"/>
      <c r="D504" s="230"/>
      <c r="E504" s="230"/>
      <c r="F504" s="230"/>
      <c r="G504" s="230"/>
      <c r="H504" s="230"/>
      <c r="I504" s="230"/>
      <c r="J504" s="230"/>
      <c r="K504" s="230"/>
      <c r="L504" s="230"/>
      <c r="M504" s="230"/>
      <c r="N504" s="231"/>
      <c r="O504" s="40"/>
      <c r="P504"/>
      <c r="Q504" s="176"/>
      <c r="R504" s="176"/>
      <c r="S504" s="176"/>
      <c r="T504" s="177"/>
      <c r="U504" s="177"/>
      <c r="V504" s="209">
        <f>Q504+R504+S504+T504+U504</f>
        <v>0</v>
      </c>
      <c r="W504" s="89">
        <v>23</v>
      </c>
      <c r="X504" s="210">
        <f t="shared" si="251"/>
        <v>0</v>
      </c>
    </row>
    <row r="505" spans="1:24" ht="15.75" x14ac:dyDescent="0.25">
      <c r="A505" s="54" t="str">
        <f>A31</f>
        <v>REACTIVE DYES</v>
      </c>
      <c r="B505" s="27"/>
      <c r="C505" s="28"/>
      <c r="D505" s="124">
        <f>D31</f>
        <v>3204.16</v>
      </c>
      <c r="E505" s="124">
        <f>E31</f>
        <v>12.95</v>
      </c>
      <c r="F505" s="31">
        <f>J19</f>
        <v>0</v>
      </c>
      <c r="G505" s="124">
        <f>G31</f>
        <v>2.3400000000000001E-2</v>
      </c>
      <c r="H505" s="54" t="str">
        <f>H31</f>
        <v>LPAF-FS-61597</v>
      </c>
      <c r="I505" s="23">
        <f>I31</f>
        <v>45454</v>
      </c>
      <c r="J505" s="54">
        <f>J31</f>
        <v>5000</v>
      </c>
      <c r="K505" s="54">
        <f>K31</f>
        <v>3317.675400000001</v>
      </c>
      <c r="L505" s="2">
        <f>F505*G505</f>
        <v>0</v>
      </c>
      <c r="M505" s="123">
        <f>M31</f>
        <v>1679.9845999999991</v>
      </c>
      <c r="N505" s="30">
        <f t="shared" ref="N505:N513" si="252">L505*E505</f>
        <v>0</v>
      </c>
      <c r="O505" s="139" t="s">
        <v>265</v>
      </c>
      <c r="P505">
        <v>9.09890436E-2</v>
      </c>
      <c r="Q505">
        <f>G505*Q504</f>
        <v>0</v>
      </c>
      <c r="R505">
        <f>G505*R504</f>
        <v>0</v>
      </c>
      <c r="S505">
        <f>G505*S504</f>
        <v>0</v>
      </c>
      <c r="T505">
        <f>G505*T504</f>
        <v>0</v>
      </c>
      <c r="U505">
        <f>G505*U504</f>
        <v>0</v>
      </c>
      <c r="V505" s="209">
        <f t="shared" ref="V505:V518" si="253">Q505+R505+S505+T505+U505</f>
        <v>0</v>
      </c>
      <c r="W505" s="89">
        <v>23</v>
      </c>
      <c r="X505" s="210">
        <f t="shared" si="251"/>
        <v>0</v>
      </c>
    </row>
    <row r="506" spans="1:24" ht="15.75" x14ac:dyDescent="0.25">
      <c r="A506" s="54" t="str">
        <f>A32</f>
        <v>DISPERSE DYES</v>
      </c>
      <c r="B506" s="27"/>
      <c r="C506" s="28"/>
      <c r="D506" s="124">
        <f>D32</f>
        <v>3204.1109999999999</v>
      </c>
      <c r="E506" s="124">
        <f>E32</f>
        <v>12.752800000000001</v>
      </c>
      <c r="F506" s="31">
        <f>J20</f>
        <v>0</v>
      </c>
      <c r="G506" s="124">
        <f>G32</f>
        <v>5.4000000000000003E-3</v>
      </c>
      <c r="H506" s="54" t="str">
        <f>H32</f>
        <v>LPAF-FS-61605</v>
      </c>
      <c r="I506" s="23">
        <f>I32</f>
        <v>45454</v>
      </c>
      <c r="J506" s="54">
        <f>J32</f>
        <v>4200</v>
      </c>
      <c r="K506" s="54">
        <f>K32</f>
        <v>2945.6135999999969</v>
      </c>
      <c r="L506" s="2">
        <f>F506*G506</f>
        <v>0</v>
      </c>
      <c r="M506" s="123">
        <f>M32</f>
        <v>1254.3864000000031</v>
      </c>
      <c r="N506" s="30">
        <f t="shared" si="252"/>
        <v>0</v>
      </c>
      <c r="O506" s="139" t="s">
        <v>271</v>
      </c>
      <c r="P506">
        <v>0.18198904360000001</v>
      </c>
      <c r="Q506">
        <f>G506*Q504</f>
        <v>0</v>
      </c>
      <c r="R506">
        <f>G506*R504</f>
        <v>0</v>
      </c>
      <c r="S506">
        <f>G506*S504</f>
        <v>0</v>
      </c>
      <c r="T506">
        <f>G506*T504</f>
        <v>0</v>
      </c>
      <c r="U506" s="89">
        <f>G506*U504</f>
        <v>0</v>
      </c>
      <c r="V506" s="209">
        <f t="shared" si="253"/>
        <v>0</v>
      </c>
      <c r="W506" s="89">
        <v>23</v>
      </c>
      <c r="X506" s="210">
        <f t="shared" si="251"/>
        <v>0</v>
      </c>
    </row>
    <row r="507" spans="1:24" ht="15.75" x14ac:dyDescent="0.25">
      <c r="A507" s="54" t="str">
        <f>A33</f>
        <v>NON WOVEN INTERLINING</v>
      </c>
      <c r="B507" s="27"/>
      <c r="C507" s="28"/>
      <c r="D507" s="124">
        <f>D33</f>
        <v>5603.92</v>
      </c>
      <c r="E507" s="124">
        <f>E33</f>
        <v>11.78</v>
      </c>
      <c r="F507" s="31">
        <f>$E$501</f>
        <v>0</v>
      </c>
      <c r="G507" s="124">
        <f>G33</f>
        <v>1.932E-2</v>
      </c>
      <c r="H507" s="54" t="str">
        <f>H33</f>
        <v>KAPS-FS-148577</v>
      </c>
      <c r="I507" s="23">
        <f>I33</f>
        <v>45464</v>
      </c>
      <c r="J507" s="54">
        <f>J33</f>
        <v>10770</v>
      </c>
      <c r="K507" s="54">
        <f>K33</f>
        <v>10411.942285714289</v>
      </c>
      <c r="L507" s="2">
        <f>F507*G507/0.98</f>
        <v>0</v>
      </c>
      <c r="M507" s="123">
        <f>M33</f>
        <v>358.05771428571097</v>
      </c>
      <c r="N507" s="30">
        <f t="shared" si="252"/>
        <v>0</v>
      </c>
      <c r="O507" s="139" t="s">
        <v>272</v>
      </c>
      <c r="P507">
        <v>0.27298904359999998</v>
      </c>
      <c r="Q507">
        <f>G507*Q504</f>
        <v>0</v>
      </c>
      <c r="R507">
        <f>G507*R504</f>
        <v>0</v>
      </c>
      <c r="S507">
        <f>G507*S504</f>
        <v>0</v>
      </c>
      <c r="T507">
        <f>G507*T504</f>
        <v>0</v>
      </c>
      <c r="U507" s="89">
        <f>G507*U504</f>
        <v>0</v>
      </c>
      <c r="V507" s="209">
        <f t="shared" si="253"/>
        <v>0</v>
      </c>
      <c r="W507" s="89">
        <v>23</v>
      </c>
      <c r="X507" s="210">
        <f t="shared" si="251"/>
        <v>0</v>
      </c>
    </row>
    <row r="508" spans="1:24" ht="15.75" x14ac:dyDescent="0.25">
      <c r="A508" s="54" t="str">
        <f>A34</f>
        <v>FINISHING AGENT</v>
      </c>
      <c r="B508" s="27"/>
      <c r="C508" s="28"/>
      <c r="D508" s="124">
        <f>D34</f>
        <v>3809.9189999999999</v>
      </c>
      <c r="E508" s="124">
        <f>E34</f>
        <v>6.8550000000000004</v>
      </c>
      <c r="F508" s="31">
        <f>$E$501</f>
        <v>0</v>
      </c>
      <c r="G508" s="124">
        <f>G34</f>
        <v>8.9999999999999993E-3</v>
      </c>
      <c r="H508" s="54" t="str">
        <f>H34</f>
        <v>KAPW-FS-186202</v>
      </c>
      <c r="I508" s="23">
        <f>I34</f>
        <v>45447</v>
      </c>
      <c r="J508" s="54">
        <f>J34</f>
        <v>3600</v>
      </c>
      <c r="K508" s="54">
        <f>K34</f>
        <v>1221.2549999999997</v>
      </c>
      <c r="L508" s="2">
        <f>F508*G508</f>
        <v>0</v>
      </c>
      <c r="M508" s="123">
        <f>M34</f>
        <v>2377.8450000000003</v>
      </c>
      <c r="N508" s="30">
        <f t="shared" si="252"/>
        <v>0</v>
      </c>
      <c r="O508" s="139" t="s">
        <v>273</v>
      </c>
      <c r="P508">
        <v>0.36398904360000001</v>
      </c>
      <c r="Q508">
        <f>G508*Q504</f>
        <v>0</v>
      </c>
      <c r="R508">
        <f>G508*R504</f>
        <v>0</v>
      </c>
      <c r="S508">
        <f>G508*S504</f>
        <v>0</v>
      </c>
      <c r="T508">
        <f>G508*T504</f>
        <v>0</v>
      </c>
      <c r="U508" s="89">
        <f>G508*U504</f>
        <v>0</v>
      </c>
      <c r="V508" s="209">
        <f t="shared" si="253"/>
        <v>0</v>
      </c>
      <c r="W508" s="89">
        <v>23</v>
      </c>
      <c r="X508" s="210">
        <f t="shared" si="251"/>
        <v>0</v>
      </c>
    </row>
    <row r="509" spans="1:24" ht="15.75" x14ac:dyDescent="0.25">
      <c r="A509" s="57" t="str">
        <f>A35</f>
        <v>80% BCI COTTON 20% RECYCLE POLYESTER KNITTED FABRIC</v>
      </c>
      <c r="B509" s="158"/>
      <c r="C509" s="159"/>
      <c r="D509" s="160">
        <f>D35</f>
        <v>6006.9089999999997</v>
      </c>
      <c r="E509" s="161">
        <f>E35</f>
        <v>37.943899999999999</v>
      </c>
      <c r="F509" s="31">
        <f t="shared" ref="F509:F512" si="254">$E$501</f>
        <v>0</v>
      </c>
      <c r="G509" s="163">
        <f>G35</f>
        <v>0</v>
      </c>
      <c r="H509" s="164" t="str">
        <f>H35</f>
        <v>KAPS-FS-99599</v>
      </c>
      <c r="I509" s="165">
        <f>I35</f>
        <v>45355</v>
      </c>
      <c r="J509" s="166">
        <f>J35</f>
        <v>21709.3</v>
      </c>
      <c r="K509" s="167">
        <f>K35</f>
        <v>119.09720517882354</v>
      </c>
      <c r="L509" s="160">
        <f>F509*G509*P507/0.85</f>
        <v>0</v>
      </c>
      <c r="M509" s="168">
        <f>M35</f>
        <v>21590.202794821176</v>
      </c>
      <c r="N509" s="167">
        <f t="shared" si="252"/>
        <v>0</v>
      </c>
      <c r="O509" s="139" t="s">
        <v>274</v>
      </c>
      <c r="P509">
        <v>0.45498904359999998</v>
      </c>
      <c r="Q509">
        <f>G509*Q504*P510/0.85</f>
        <v>0</v>
      </c>
      <c r="R509">
        <f>G509*R504*P510/0.85</f>
        <v>0</v>
      </c>
      <c r="S509">
        <f>G509*S504*P510/0.85</f>
        <v>0</v>
      </c>
      <c r="T509">
        <f>G509*T504*P510/0.85</f>
        <v>0</v>
      </c>
      <c r="U509">
        <f>G509*U504*P510/0.85</f>
        <v>0</v>
      </c>
      <c r="V509" s="209">
        <f t="shared" si="253"/>
        <v>0</v>
      </c>
      <c r="W509" s="89">
        <v>23</v>
      </c>
      <c r="X509" s="210">
        <f t="shared" si="251"/>
        <v>0</v>
      </c>
    </row>
    <row r="510" spans="1:24" ht="15.75" x14ac:dyDescent="0.25">
      <c r="A510" s="57" t="str">
        <f>A36</f>
        <v xml:space="preserve">70% RECYCLED POLYESTER 30% COTTON </v>
      </c>
      <c r="B510" s="158"/>
      <c r="C510" s="159"/>
      <c r="D510" s="160">
        <f>D36</f>
        <v>6006.9089999999997</v>
      </c>
      <c r="E510" s="161">
        <f>E36</f>
        <v>15.461499999999999</v>
      </c>
      <c r="F510" s="31">
        <f t="shared" si="254"/>
        <v>0</v>
      </c>
      <c r="G510" s="163">
        <f>G36</f>
        <v>0</v>
      </c>
      <c r="H510" s="164" t="str">
        <f>H36</f>
        <v>LPAF-FS-14699</v>
      </c>
      <c r="I510" s="165">
        <f>I36</f>
        <v>45195</v>
      </c>
      <c r="J510" s="167">
        <f>J36</f>
        <v>2075.61</v>
      </c>
      <c r="K510" s="167">
        <f>K36</f>
        <v>0</v>
      </c>
      <c r="L510" s="160">
        <f t="shared" ref="L510:L511" si="255">F510*G510*P508/0.85</f>
        <v>0</v>
      </c>
      <c r="M510" s="168">
        <f>M36</f>
        <v>2075.61</v>
      </c>
      <c r="N510" s="167">
        <f t="shared" si="252"/>
        <v>0</v>
      </c>
      <c r="O510" s="139" t="s">
        <v>275</v>
      </c>
      <c r="P510">
        <v>0.54598904360000011</v>
      </c>
      <c r="Q510">
        <f>G510*Q504*P511/0.85</f>
        <v>0</v>
      </c>
      <c r="R510">
        <f>G510*R504*P511/0.85</f>
        <v>0</v>
      </c>
      <c r="S510">
        <f>G510*S504*P511/0.85</f>
        <v>0</v>
      </c>
      <c r="T510">
        <f>G510*T504*P511/0.85</f>
        <v>0</v>
      </c>
      <c r="U510">
        <f>G510*U504*P511/0.85</f>
        <v>0</v>
      </c>
      <c r="V510" s="209">
        <f t="shared" si="253"/>
        <v>0</v>
      </c>
      <c r="W510" s="89">
        <v>23</v>
      </c>
      <c r="X510" s="210">
        <f t="shared" si="251"/>
        <v>0</v>
      </c>
    </row>
    <row r="511" spans="1:24" ht="15.75" x14ac:dyDescent="0.25">
      <c r="A511" s="57" t="str">
        <f>A37</f>
        <v>100% REC POLYESTER FABRIC</v>
      </c>
      <c r="B511" s="158"/>
      <c r="C511" s="159"/>
      <c r="D511" s="160">
        <f>D37</f>
        <v>6005.37</v>
      </c>
      <c r="E511" s="161">
        <f>E37</f>
        <v>6.85</v>
      </c>
      <c r="F511" s="31">
        <f t="shared" si="254"/>
        <v>0</v>
      </c>
      <c r="G511" s="163">
        <v>0</v>
      </c>
      <c r="H511" s="164" t="str">
        <f>H37</f>
        <v>KAPW-FS-59914</v>
      </c>
      <c r="I511" s="165">
        <f>I37</f>
        <v>45224</v>
      </c>
      <c r="J511" s="169">
        <f>J37</f>
        <v>9255.7000000000007</v>
      </c>
      <c r="K511" s="167">
        <f>K37</f>
        <v>448.55877277976469</v>
      </c>
      <c r="L511" s="160">
        <f t="shared" si="255"/>
        <v>0</v>
      </c>
      <c r="M511" s="168">
        <f>M37</f>
        <v>8807.141227220236</v>
      </c>
      <c r="N511" s="167">
        <f t="shared" ref="N511" si="256">L511*E511</f>
        <v>0</v>
      </c>
      <c r="O511" s="139" t="s">
        <v>276</v>
      </c>
      <c r="P511">
        <v>0.63698904360000008</v>
      </c>
      <c r="Q511">
        <f>G511*Q504*P511/0.85</f>
        <v>0</v>
      </c>
      <c r="R511">
        <f>G511*R504*P510/0.85</f>
        <v>0</v>
      </c>
      <c r="S511">
        <f>G511*S504*P510/0.85</f>
        <v>0</v>
      </c>
      <c r="T511">
        <f>G511*T504*P510/0.85</f>
        <v>0</v>
      </c>
      <c r="U511">
        <f>G511*U504*P510/0.85</f>
        <v>0</v>
      </c>
      <c r="V511" s="209">
        <f t="shared" si="253"/>
        <v>0</v>
      </c>
      <c r="W511" s="89">
        <v>23</v>
      </c>
      <c r="X511" s="210">
        <f t="shared" si="251"/>
        <v>0</v>
      </c>
    </row>
    <row r="512" spans="1:24" ht="15.75" x14ac:dyDescent="0.25">
      <c r="A512" s="57" t="str">
        <f>A38</f>
        <v>100% COTTON YARN</v>
      </c>
      <c r="B512" s="158"/>
      <c r="C512" s="159"/>
      <c r="D512" s="160">
        <f>D38</f>
        <v>5205.24</v>
      </c>
      <c r="E512" s="161">
        <f>E38</f>
        <v>3.1</v>
      </c>
      <c r="F512" s="31">
        <f t="shared" si="254"/>
        <v>0</v>
      </c>
      <c r="G512" s="163">
        <f>G38</f>
        <v>0</v>
      </c>
      <c r="H512" s="164" t="str">
        <f>H38</f>
        <v>KAPS-FS-97672</v>
      </c>
      <c r="I512" s="165">
        <f>I38</f>
        <v>45349</v>
      </c>
      <c r="J512" s="166">
        <f>J38</f>
        <v>22290</v>
      </c>
      <c r="K512" s="167">
        <f>K38</f>
        <v>8167.8864601209007</v>
      </c>
      <c r="L512" s="160">
        <f>F512*G512*P510/0.83</f>
        <v>0</v>
      </c>
      <c r="M512" s="168">
        <f>M38</f>
        <v>14101.283534626087</v>
      </c>
      <c r="N512" s="167">
        <f t="shared" si="252"/>
        <v>0</v>
      </c>
      <c r="O512" s="140" t="s">
        <v>1312</v>
      </c>
      <c r="P512" s="140"/>
      <c r="Q512" s="191">
        <v>0</v>
      </c>
      <c r="R512" s="191">
        <v>0</v>
      </c>
      <c r="S512" s="191">
        <v>0</v>
      </c>
      <c r="T512" s="192">
        <v>0</v>
      </c>
      <c r="U512" s="192">
        <v>0</v>
      </c>
      <c r="V512" s="209">
        <f t="shared" si="253"/>
        <v>0</v>
      </c>
      <c r="W512" s="89">
        <v>23</v>
      </c>
      <c r="X512" s="210">
        <f t="shared" si="251"/>
        <v>0</v>
      </c>
    </row>
    <row r="513" spans="1:24" ht="15.75" x14ac:dyDescent="0.25">
      <c r="A513" s="57" t="str">
        <f>A39</f>
        <v>POLYESTER YARN</v>
      </c>
      <c r="B513" s="158"/>
      <c r="C513" s="159"/>
      <c r="D513" s="160">
        <f>D39</f>
        <v>5402.33</v>
      </c>
      <c r="E513" s="161">
        <f>E39</f>
        <v>1.69</v>
      </c>
      <c r="F513" s="31">
        <f>$E$501</f>
        <v>0</v>
      </c>
      <c r="G513" s="163">
        <v>1</v>
      </c>
      <c r="H513" s="164" t="str">
        <f>H39</f>
        <v>KAPS-FS-73118</v>
      </c>
      <c r="I513" s="165">
        <f>I39</f>
        <v>45296</v>
      </c>
      <c r="J513" s="166">
        <f>J39</f>
        <v>72060</v>
      </c>
      <c r="K513" s="167">
        <f>K39</f>
        <v>56307.923458516132</v>
      </c>
      <c r="L513" s="160">
        <f>F513*G513*P507/0.83</f>
        <v>0</v>
      </c>
      <c r="M513" s="168">
        <f>M39</f>
        <v>15752.076541483868</v>
      </c>
      <c r="N513" s="167">
        <f t="shared" si="252"/>
        <v>0</v>
      </c>
      <c r="O513" s="140" t="s">
        <v>1313</v>
      </c>
      <c r="P513" s="140"/>
      <c r="Q513" s="191">
        <v>0</v>
      </c>
      <c r="R513" s="191">
        <v>0</v>
      </c>
      <c r="S513" s="191">
        <v>0</v>
      </c>
      <c r="T513" s="192">
        <v>0</v>
      </c>
      <c r="U513" s="192">
        <v>0</v>
      </c>
      <c r="V513" s="209">
        <f t="shared" si="253"/>
        <v>0</v>
      </c>
      <c r="W513" s="89">
        <v>23</v>
      </c>
      <c r="X513" s="210">
        <f t="shared" si="251"/>
        <v>0</v>
      </c>
    </row>
    <row r="514" spans="1:24" ht="15.75" x14ac:dyDescent="0.25">
      <c r="A514" s="57"/>
      <c r="B514" s="158"/>
      <c r="C514" s="158"/>
      <c r="D514" s="193"/>
      <c r="E514" s="194"/>
      <c r="F514" s="190"/>
      <c r="G514" s="196"/>
      <c r="H514" s="197"/>
      <c r="I514" s="198"/>
      <c r="J514" s="199"/>
      <c r="K514" s="200"/>
      <c r="L514" s="193"/>
      <c r="M514" s="201"/>
      <c r="N514" s="202"/>
      <c r="O514" s="175" t="s">
        <v>1306</v>
      </c>
      <c r="P514" s="94"/>
      <c r="Q514" s="94">
        <f>Q504*Q512*P510/0.83</f>
        <v>0</v>
      </c>
      <c r="R514" s="94">
        <f>R504*R512*P510/0.83</f>
        <v>0</v>
      </c>
      <c r="S514" s="94">
        <f>S504*S512*P510/0.83</f>
        <v>0</v>
      </c>
      <c r="T514" s="94">
        <f>T504*T512*P510/0.83</f>
        <v>0</v>
      </c>
      <c r="U514" s="94">
        <f>U504*U512*P510/0.83</f>
        <v>0</v>
      </c>
      <c r="V514" s="209">
        <f t="shared" si="253"/>
        <v>0</v>
      </c>
      <c r="W514" s="89">
        <v>23</v>
      </c>
      <c r="X514" s="210">
        <f t="shared" si="251"/>
        <v>0</v>
      </c>
    </row>
    <row r="515" spans="1:24" s="94" customFormat="1" ht="15.75" x14ac:dyDescent="0.25">
      <c r="A515" s="229" t="str">
        <f>A41</f>
        <v>CONSUMPTION OF LOCAL PURCHASED  RAW MATERIAL</v>
      </c>
      <c r="B515" s="230"/>
      <c r="C515" s="230"/>
      <c r="D515" s="230"/>
      <c r="E515" s="230"/>
      <c r="F515" s="230"/>
      <c r="G515" s="230"/>
      <c r="H515" s="230"/>
      <c r="I515" s="230"/>
      <c r="J515" s="230"/>
      <c r="K515" s="230"/>
      <c r="L515" s="230"/>
      <c r="M515" s="230"/>
      <c r="N515" s="231"/>
      <c r="O515" s="140" t="s">
        <v>1307</v>
      </c>
      <c r="P515" s="89"/>
      <c r="Q515" s="94">
        <f>Q504*Q513*P510/0.83</f>
        <v>0</v>
      </c>
      <c r="R515" s="94">
        <f>R504*R513*P510/0.83</f>
        <v>0</v>
      </c>
      <c r="S515" s="94">
        <f>S504*S513*P510/0.83</f>
        <v>0</v>
      </c>
      <c r="T515" s="94">
        <f>T504*T513*P510/0.83</f>
        <v>0</v>
      </c>
      <c r="U515" s="94">
        <f>U504*U513*P510/0.83</f>
        <v>0</v>
      </c>
      <c r="V515" s="209">
        <f t="shared" si="253"/>
        <v>0</v>
      </c>
      <c r="W515" s="89">
        <v>23</v>
      </c>
      <c r="X515" s="210">
        <f t="shared" si="251"/>
        <v>0</v>
      </c>
    </row>
    <row r="516" spans="1:24" ht="15.75" x14ac:dyDescent="0.25">
      <c r="A516" s="54" t="str">
        <f>A42</f>
        <v>Labels</v>
      </c>
      <c r="B516" s="27"/>
      <c r="C516" s="28"/>
      <c r="D516" s="124">
        <f>D42</f>
        <v>4821.1040000000003</v>
      </c>
      <c r="E516" s="124">
        <f>E42</f>
        <v>11.306593684210526</v>
      </c>
      <c r="F516" s="31">
        <f>$E$501</f>
        <v>0</v>
      </c>
      <c r="G516" s="124">
        <f>G42</f>
        <v>5.9999999999999995E-5</v>
      </c>
      <c r="H516" s="54" t="str">
        <f>H42</f>
        <v>KPPE-PF-224968-18-04-2024</v>
      </c>
      <c r="I516" s="23">
        <f>I42</f>
        <v>45400</v>
      </c>
      <c r="J516" s="54">
        <f>J42</f>
        <v>2366.46</v>
      </c>
      <c r="K516" s="54">
        <f>K42</f>
        <v>49.803780000000053</v>
      </c>
      <c r="L516" s="2">
        <f t="shared" ref="L516:L518" si="257">F516*G516</f>
        <v>0</v>
      </c>
      <c r="M516" s="123">
        <f>M42</f>
        <v>2316.65022</v>
      </c>
      <c r="N516" s="30">
        <f t="shared" ref="N516:N518" si="258">L516*E516</f>
        <v>0</v>
      </c>
      <c r="P516" t="s">
        <v>1311</v>
      </c>
      <c r="Q516">
        <f>G516*Q504</f>
        <v>0</v>
      </c>
      <c r="R516">
        <f>G516*R504</f>
        <v>0</v>
      </c>
      <c r="S516">
        <f>G516*S504</f>
        <v>0</v>
      </c>
      <c r="T516">
        <f>G516*T504</f>
        <v>0</v>
      </c>
      <c r="U516">
        <f>G516*U504</f>
        <v>0</v>
      </c>
      <c r="V516" s="209">
        <f t="shared" si="253"/>
        <v>0</v>
      </c>
      <c r="W516" s="89">
        <v>23</v>
      </c>
      <c r="X516" s="210">
        <f t="shared" si="251"/>
        <v>0</v>
      </c>
    </row>
    <row r="517" spans="1:24" ht="15.75" x14ac:dyDescent="0.25">
      <c r="A517" s="54" t="str">
        <f>A43</f>
        <v>Earth Colour</v>
      </c>
      <c r="B517" s="27"/>
      <c r="C517" s="28"/>
      <c r="D517" s="124">
        <f>D43</f>
        <v>3204.2</v>
      </c>
      <c r="E517" s="124">
        <f>E43</f>
        <v>1.3859649122807018</v>
      </c>
      <c r="F517" s="31"/>
      <c r="G517" s="124">
        <f>G43</f>
        <v>3.3299999999999996E-2</v>
      </c>
      <c r="H517" s="54" t="str">
        <f>H43</f>
        <v>HCSE-PF-1739-16-04-2024</v>
      </c>
      <c r="I517" s="23">
        <f>I43</f>
        <v>45398</v>
      </c>
      <c r="J517" s="54">
        <f>J43</f>
        <v>50</v>
      </c>
      <c r="K517" s="54">
        <f>K43</f>
        <v>208.29149999999998</v>
      </c>
      <c r="L517" s="2">
        <f t="shared" si="257"/>
        <v>0</v>
      </c>
      <c r="M517" s="123">
        <f>M43</f>
        <v>-158.29149999999998</v>
      </c>
      <c r="N517" s="30">
        <f t="shared" si="258"/>
        <v>0</v>
      </c>
      <c r="O517" s="175"/>
      <c r="P517" s="89"/>
      <c r="Q517">
        <f>G517*Q504</f>
        <v>0</v>
      </c>
      <c r="R517">
        <f>G517*R504</f>
        <v>0</v>
      </c>
      <c r="S517">
        <f>G517*S504</f>
        <v>0</v>
      </c>
      <c r="T517">
        <f>G517*T504</f>
        <v>0</v>
      </c>
      <c r="U517">
        <f>G517*U504</f>
        <v>0</v>
      </c>
      <c r="V517" s="209">
        <f t="shared" si="253"/>
        <v>0</v>
      </c>
      <c r="W517" s="89">
        <v>23</v>
      </c>
      <c r="X517" s="210">
        <f t="shared" si="251"/>
        <v>0</v>
      </c>
    </row>
    <row r="518" spans="1:24" ht="16.5" thickBot="1" x14ac:dyDescent="0.3">
      <c r="A518" s="132" t="str">
        <f>A44</f>
        <v>Sarabid MIP</v>
      </c>
      <c r="B518" s="27"/>
      <c r="C518" s="28"/>
      <c r="D518" s="124">
        <f>D44</f>
        <v>3824.9998999999998</v>
      </c>
      <c r="E518" s="124">
        <f>E44</f>
        <v>1.3859649122807018</v>
      </c>
      <c r="F518" s="31">
        <f>$E$501</f>
        <v>0</v>
      </c>
      <c r="G518" s="124">
        <f>G44</f>
        <v>8.9999999999999993E-3</v>
      </c>
      <c r="H518" s="54" t="str">
        <f>H44</f>
        <v>06122023-A-023564</v>
      </c>
      <c r="I518" s="23">
        <f>I44</f>
        <v>45149</v>
      </c>
      <c r="J518" s="54">
        <f>J44</f>
        <v>1000</v>
      </c>
      <c r="K518" s="54">
        <f>K44</f>
        <v>477.02699999999965</v>
      </c>
      <c r="L518" s="2">
        <f t="shared" si="257"/>
        <v>0</v>
      </c>
      <c r="M518" s="123">
        <f>M44</f>
        <v>522.07300000000043</v>
      </c>
      <c r="N518" s="30">
        <f t="shared" si="258"/>
        <v>0</v>
      </c>
      <c r="O518" s="178"/>
      <c r="P518" s="89"/>
      <c r="Q518">
        <f>G518*Q504</f>
        <v>0</v>
      </c>
      <c r="R518">
        <f>G518*R504</f>
        <v>0</v>
      </c>
      <c r="S518">
        <f>G518*S504</f>
        <v>0</v>
      </c>
      <c r="T518">
        <f>G518*T504</f>
        <v>0</v>
      </c>
      <c r="U518">
        <f>G518*U504</f>
        <v>0</v>
      </c>
      <c r="V518" s="209">
        <f t="shared" si="253"/>
        <v>0</v>
      </c>
      <c r="W518" s="89">
        <v>23</v>
      </c>
      <c r="X518" s="210">
        <f t="shared" si="251"/>
        <v>0</v>
      </c>
    </row>
    <row r="519" spans="1:24" ht="23.25" thickBot="1" x14ac:dyDescent="0.35">
      <c r="A519" s="133">
        <v>24</v>
      </c>
      <c r="O519" s="140"/>
      <c r="V519"/>
      <c r="W519" s="89">
        <v>24</v>
      </c>
      <c r="X519" s="210">
        <f>$E$521</f>
        <v>0</v>
      </c>
    </row>
    <row r="520" spans="1:24" ht="19.5" thickBot="1" x14ac:dyDescent="0.3">
      <c r="A520" s="232" t="s">
        <v>19</v>
      </c>
      <c r="B520" s="233"/>
      <c r="C520" s="232" t="s">
        <v>20</v>
      </c>
      <c r="D520" s="233"/>
      <c r="E520" s="232" t="s">
        <v>77</v>
      </c>
      <c r="F520" s="233"/>
      <c r="G520" s="232" t="s">
        <v>64</v>
      </c>
      <c r="H520" s="233"/>
      <c r="I520" s="242" t="s">
        <v>171</v>
      </c>
      <c r="J520" s="243"/>
      <c r="K520" s="244" t="s">
        <v>172</v>
      </c>
      <c r="L520" s="245"/>
      <c r="M520" s="245"/>
      <c r="N520" s="246"/>
      <c r="O520" s="140"/>
      <c r="V520"/>
      <c r="W520" s="89">
        <v>24</v>
      </c>
      <c r="X520" s="210">
        <f t="shared" ref="X520:X538" si="259">$E$521</f>
        <v>0</v>
      </c>
    </row>
    <row r="521" spans="1:24" ht="18.600000000000001" customHeight="1" thickBot="1" x14ac:dyDescent="0.3">
      <c r="A521" s="234" t="s">
        <v>144</v>
      </c>
      <c r="B521" s="235"/>
      <c r="C521" s="250" t="s">
        <v>155</v>
      </c>
      <c r="D521" s="251"/>
      <c r="E521" s="238">
        <f>K22</f>
        <v>0</v>
      </c>
      <c r="F521" s="239"/>
      <c r="G521" s="240">
        <f>K23</f>
        <v>0</v>
      </c>
      <c r="H521" s="241"/>
      <c r="I521" s="240" t="e">
        <f>K24</f>
        <v>#DIV/0!</v>
      </c>
      <c r="J521" s="241"/>
      <c r="K521" s="247" t="s">
        <v>233</v>
      </c>
      <c r="L521" s="248"/>
      <c r="M521" s="248"/>
      <c r="N521" s="249"/>
      <c r="O521" s="140"/>
      <c r="V521"/>
      <c r="W521" s="89">
        <v>24</v>
      </c>
      <c r="X521" s="210">
        <f t="shared" si="259"/>
        <v>0</v>
      </c>
    </row>
    <row r="522" spans="1:24" ht="19.5" thickBot="1" x14ac:dyDescent="0.35">
      <c r="A522" s="9" t="s">
        <v>15</v>
      </c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40"/>
      <c r="V522"/>
      <c r="W522" s="89">
        <v>24</v>
      </c>
      <c r="X522" s="210">
        <f t="shared" si="259"/>
        <v>0</v>
      </c>
    </row>
    <row r="523" spans="1:24" ht="30.75" thickBot="1" x14ac:dyDescent="0.3">
      <c r="A523" s="44" t="s">
        <v>8</v>
      </c>
      <c r="B523" s="45"/>
      <c r="C523" s="46"/>
      <c r="D523" s="8" t="s">
        <v>2</v>
      </c>
      <c r="E523" s="8" t="s">
        <v>7</v>
      </c>
      <c r="F523" s="8" t="s">
        <v>13</v>
      </c>
      <c r="G523" s="8" t="s">
        <v>14</v>
      </c>
      <c r="H523" s="8" t="s">
        <v>1</v>
      </c>
      <c r="I523" s="8" t="s">
        <v>0</v>
      </c>
      <c r="J523" s="8" t="s">
        <v>3</v>
      </c>
      <c r="K523" s="8" t="s">
        <v>9</v>
      </c>
      <c r="L523" s="18" t="s">
        <v>66</v>
      </c>
      <c r="M523" s="39" t="s">
        <v>4</v>
      </c>
      <c r="N523" s="8" t="s">
        <v>167</v>
      </c>
      <c r="O523" s="138" t="s">
        <v>256</v>
      </c>
      <c r="Q523" s="138" t="s">
        <v>1304</v>
      </c>
      <c r="R523" s="138" t="s">
        <v>1304</v>
      </c>
      <c r="S523" s="138" t="s">
        <v>1304</v>
      </c>
      <c r="T523" s="174" t="s">
        <v>1304</v>
      </c>
      <c r="U523" s="138" t="s">
        <v>1305</v>
      </c>
      <c r="V523" s="208" t="s">
        <v>1334</v>
      </c>
      <c r="W523" s="89">
        <v>24</v>
      </c>
      <c r="X523" s="210">
        <f t="shared" si="259"/>
        <v>0</v>
      </c>
    </row>
    <row r="524" spans="1:24" s="94" customFormat="1" ht="15.75" x14ac:dyDescent="0.25">
      <c r="A524" s="229" t="str">
        <f>A30</f>
        <v>CONSUMPTION OF IMPORTED RAW MATERIAL</v>
      </c>
      <c r="B524" s="230"/>
      <c r="C524" s="230"/>
      <c r="D524" s="230"/>
      <c r="E524" s="230"/>
      <c r="F524" s="230"/>
      <c r="G524" s="230"/>
      <c r="H524" s="230"/>
      <c r="I524" s="230"/>
      <c r="J524" s="230"/>
      <c r="K524" s="230"/>
      <c r="L524" s="230"/>
      <c r="M524" s="230"/>
      <c r="N524" s="231"/>
      <c r="O524" s="40"/>
      <c r="P524"/>
      <c r="Q524" s="176"/>
      <c r="R524" s="176"/>
      <c r="S524" s="176"/>
      <c r="T524" s="177"/>
      <c r="U524" s="177"/>
      <c r="V524" s="209">
        <f>Q524+R524+S524+T524+U524</f>
        <v>0</v>
      </c>
      <c r="W524" s="89">
        <v>24</v>
      </c>
      <c r="X524" s="210">
        <f t="shared" si="259"/>
        <v>0</v>
      </c>
    </row>
    <row r="525" spans="1:24" ht="15.75" x14ac:dyDescent="0.25">
      <c r="A525" s="54" t="str">
        <f>A31</f>
        <v>REACTIVE DYES</v>
      </c>
      <c r="B525" s="27"/>
      <c r="C525" s="28"/>
      <c r="D525" s="124">
        <f>D31</f>
        <v>3204.16</v>
      </c>
      <c r="E525" s="124">
        <f>E31</f>
        <v>12.95</v>
      </c>
      <c r="F525" s="31">
        <f>K19</f>
        <v>0</v>
      </c>
      <c r="G525" s="124">
        <f>G31</f>
        <v>2.3400000000000001E-2</v>
      </c>
      <c r="H525" s="54" t="str">
        <f>H31</f>
        <v>LPAF-FS-61597</v>
      </c>
      <c r="I525" s="23">
        <f>I31</f>
        <v>45454</v>
      </c>
      <c r="J525" s="54">
        <f>J31</f>
        <v>5000</v>
      </c>
      <c r="K525" s="54">
        <f>K31</f>
        <v>3317.675400000001</v>
      </c>
      <c r="L525" s="2">
        <f>F525*G525</f>
        <v>0</v>
      </c>
      <c r="M525" s="123">
        <f>M31</f>
        <v>1679.9845999999991</v>
      </c>
      <c r="N525" s="30">
        <f t="shared" ref="N525:N533" si="260">L525*E525</f>
        <v>0</v>
      </c>
      <c r="O525" s="139" t="s">
        <v>271</v>
      </c>
      <c r="P525">
        <v>0.18198904360000001</v>
      </c>
      <c r="Q525">
        <f>G525*Q524</f>
        <v>0</v>
      </c>
      <c r="R525">
        <f>G525*R524</f>
        <v>0</v>
      </c>
      <c r="S525">
        <f>G525*S524</f>
        <v>0</v>
      </c>
      <c r="T525">
        <f>G525*T524</f>
        <v>0</v>
      </c>
      <c r="U525">
        <f>G525*U524</f>
        <v>0</v>
      </c>
      <c r="V525" s="209">
        <f t="shared" ref="V525:V538" si="261">Q525+R525+S525+T525+U525</f>
        <v>0</v>
      </c>
      <c r="W525" s="89">
        <v>24</v>
      </c>
      <c r="X525" s="210">
        <f t="shared" si="259"/>
        <v>0</v>
      </c>
    </row>
    <row r="526" spans="1:24" ht="15.75" x14ac:dyDescent="0.25">
      <c r="A526" s="54" t="str">
        <f>A32</f>
        <v>DISPERSE DYES</v>
      </c>
      <c r="B526" s="27"/>
      <c r="C526" s="28"/>
      <c r="D526" s="124">
        <f>D32</f>
        <v>3204.1109999999999</v>
      </c>
      <c r="E526" s="124">
        <f>E32</f>
        <v>12.752800000000001</v>
      </c>
      <c r="F526" s="31">
        <f>K20</f>
        <v>0</v>
      </c>
      <c r="G526" s="124">
        <f>G32</f>
        <v>5.4000000000000003E-3</v>
      </c>
      <c r="H526" s="54" t="str">
        <f>H32</f>
        <v>LPAF-FS-61605</v>
      </c>
      <c r="I526" s="23">
        <f>I32</f>
        <v>45454</v>
      </c>
      <c r="J526" s="54">
        <f>J32</f>
        <v>4200</v>
      </c>
      <c r="K526" s="54">
        <f>K32</f>
        <v>2945.6135999999969</v>
      </c>
      <c r="L526" s="2">
        <f>F526*G526</f>
        <v>0</v>
      </c>
      <c r="M526" s="123">
        <f>M32</f>
        <v>1254.3864000000031</v>
      </c>
      <c r="N526" s="30">
        <f t="shared" si="260"/>
        <v>0</v>
      </c>
      <c r="O526" s="139" t="s">
        <v>272</v>
      </c>
      <c r="P526">
        <v>0.27298904359999998</v>
      </c>
      <c r="Q526">
        <f>G526*Q524</f>
        <v>0</v>
      </c>
      <c r="R526">
        <f>G526*R524</f>
        <v>0</v>
      </c>
      <c r="S526">
        <f>G526*S524</f>
        <v>0</v>
      </c>
      <c r="T526">
        <f>G526*T524</f>
        <v>0</v>
      </c>
      <c r="U526" s="89">
        <f>G526*U524</f>
        <v>0</v>
      </c>
      <c r="V526" s="209">
        <f t="shared" si="261"/>
        <v>0</v>
      </c>
      <c r="W526" s="89">
        <v>24</v>
      </c>
      <c r="X526" s="210">
        <f t="shared" si="259"/>
        <v>0</v>
      </c>
    </row>
    <row r="527" spans="1:24" ht="15.75" x14ac:dyDescent="0.25">
      <c r="A527" s="54" t="str">
        <f>A33</f>
        <v>NON WOVEN INTERLINING</v>
      </c>
      <c r="B527" s="27"/>
      <c r="C527" s="28"/>
      <c r="D527" s="124">
        <f>D33</f>
        <v>5603.92</v>
      </c>
      <c r="E527" s="124">
        <f>E33</f>
        <v>11.78</v>
      </c>
      <c r="F527" s="31">
        <f t="shared" ref="F527:F533" si="262">$E$521</f>
        <v>0</v>
      </c>
      <c r="G527" s="124">
        <f>G33</f>
        <v>1.932E-2</v>
      </c>
      <c r="H527" s="54" t="str">
        <f>H33</f>
        <v>KAPS-FS-148577</v>
      </c>
      <c r="I527" s="23">
        <f>I33</f>
        <v>45464</v>
      </c>
      <c r="J527" s="54">
        <f>J33</f>
        <v>10770</v>
      </c>
      <c r="K527" s="54">
        <f>K33</f>
        <v>10411.942285714289</v>
      </c>
      <c r="L527" s="2">
        <f>F527*G527/0.98</f>
        <v>0</v>
      </c>
      <c r="M527" s="123">
        <f>M33</f>
        <v>358.05771428571097</v>
      </c>
      <c r="N527" s="30">
        <f t="shared" si="260"/>
        <v>0</v>
      </c>
      <c r="O527" s="139" t="s">
        <v>273</v>
      </c>
      <c r="P527">
        <v>0.36398904360000001</v>
      </c>
      <c r="Q527">
        <f>G527*Q524</f>
        <v>0</v>
      </c>
      <c r="R527">
        <f>G527*R524</f>
        <v>0</v>
      </c>
      <c r="S527">
        <f>G527*S524</f>
        <v>0</v>
      </c>
      <c r="T527">
        <f>G527*T524</f>
        <v>0</v>
      </c>
      <c r="U527" s="89">
        <f>G527*U524</f>
        <v>0</v>
      </c>
      <c r="V527" s="209">
        <f t="shared" si="261"/>
        <v>0</v>
      </c>
      <c r="W527" s="89">
        <v>24</v>
      </c>
      <c r="X527" s="210">
        <f t="shared" si="259"/>
        <v>0</v>
      </c>
    </row>
    <row r="528" spans="1:24" ht="15.75" x14ac:dyDescent="0.25">
      <c r="A528" s="54" t="str">
        <f>A34</f>
        <v>FINISHING AGENT</v>
      </c>
      <c r="B528" s="27"/>
      <c r="C528" s="28"/>
      <c r="D528" s="124">
        <f>D34</f>
        <v>3809.9189999999999</v>
      </c>
      <c r="E528" s="124">
        <f>E34</f>
        <v>6.8550000000000004</v>
      </c>
      <c r="F528" s="31">
        <f t="shared" si="262"/>
        <v>0</v>
      </c>
      <c r="G528" s="124">
        <f>G34</f>
        <v>8.9999999999999993E-3</v>
      </c>
      <c r="H528" s="54" t="str">
        <f>H34</f>
        <v>KAPW-FS-186202</v>
      </c>
      <c r="I528" s="23">
        <f>I34</f>
        <v>45447</v>
      </c>
      <c r="J528" s="54">
        <f>J34</f>
        <v>3600</v>
      </c>
      <c r="K528" s="54">
        <f>K34</f>
        <v>1221.2549999999997</v>
      </c>
      <c r="L528" s="2">
        <f>F528*G528</f>
        <v>0</v>
      </c>
      <c r="M528" s="123">
        <f>M34</f>
        <v>2377.8450000000003</v>
      </c>
      <c r="N528" s="30">
        <f t="shared" si="260"/>
        <v>0</v>
      </c>
      <c r="O528" s="139" t="s">
        <v>274</v>
      </c>
      <c r="P528">
        <v>0.45498904359999998</v>
      </c>
      <c r="Q528">
        <f>G528*Q524</f>
        <v>0</v>
      </c>
      <c r="R528">
        <f>G528*R524</f>
        <v>0</v>
      </c>
      <c r="S528">
        <f>G528*S524</f>
        <v>0</v>
      </c>
      <c r="T528">
        <f>G528*T524</f>
        <v>0</v>
      </c>
      <c r="U528" s="89">
        <f>G528*U524</f>
        <v>0</v>
      </c>
      <c r="V528" s="209">
        <f t="shared" si="261"/>
        <v>0</v>
      </c>
      <c r="W528" s="89">
        <v>24</v>
      </c>
      <c r="X528" s="210">
        <f t="shared" si="259"/>
        <v>0</v>
      </c>
    </row>
    <row r="529" spans="1:24" ht="15.75" x14ac:dyDescent="0.25">
      <c r="A529" s="57" t="str">
        <f>A35</f>
        <v>80% BCI COTTON 20% RECYCLE POLYESTER KNITTED FABRIC</v>
      </c>
      <c r="B529" s="158"/>
      <c r="C529" s="159"/>
      <c r="D529" s="160">
        <f>D35</f>
        <v>6006.9089999999997</v>
      </c>
      <c r="E529" s="161">
        <f>E35</f>
        <v>37.943899999999999</v>
      </c>
      <c r="F529" s="31">
        <f>$E$521</f>
        <v>0</v>
      </c>
      <c r="G529" s="163">
        <f>G35</f>
        <v>0</v>
      </c>
      <c r="H529" s="164" t="str">
        <f>H35</f>
        <v>KAPS-FS-99599</v>
      </c>
      <c r="I529" s="165">
        <f>I35</f>
        <v>45355</v>
      </c>
      <c r="J529" s="166">
        <f>J35</f>
        <v>21709.3</v>
      </c>
      <c r="K529" s="167">
        <f>K35</f>
        <v>119.09720517882354</v>
      </c>
      <c r="L529" s="160">
        <f>F529*G529*P527/0.85</f>
        <v>0</v>
      </c>
      <c r="M529" s="168">
        <f>M35</f>
        <v>21590.202794821176</v>
      </c>
      <c r="N529" s="167">
        <f t="shared" si="260"/>
        <v>0</v>
      </c>
      <c r="O529" s="139" t="s">
        <v>275</v>
      </c>
      <c r="P529">
        <v>0.54598904360000011</v>
      </c>
      <c r="Q529">
        <f>G529*Q524*P530/0.85</f>
        <v>0</v>
      </c>
      <c r="R529">
        <f>G529*R524*P530/0.85</f>
        <v>0</v>
      </c>
      <c r="S529">
        <f>G529*S524*P530/0.85</f>
        <v>0</v>
      </c>
      <c r="T529">
        <f>G529*T524*P530/0.85</f>
        <v>0</v>
      </c>
      <c r="U529">
        <f>G529*U524*P530/0.85</f>
        <v>0</v>
      </c>
      <c r="V529" s="209">
        <f t="shared" si="261"/>
        <v>0</v>
      </c>
      <c r="W529" s="89">
        <v>24</v>
      </c>
      <c r="X529" s="210">
        <f t="shared" si="259"/>
        <v>0</v>
      </c>
    </row>
    <row r="530" spans="1:24" ht="15.75" x14ac:dyDescent="0.25">
      <c r="A530" s="57" t="str">
        <f>A36</f>
        <v xml:space="preserve">70% RECYCLED POLYESTER 30% COTTON </v>
      </c>
      <c r="B530" s="158"/>
      <c r="C530" s="159"/>
      <c r="D530" s="160">
        <f>D36</f>
        <v>6006.9089999999997</v>
      </c>
      <c r="E530" s="161">
        <f>E36</f>
        <v>15.461499999999999</v>
      </c>
      <c r="F530" s="31">
        <f>$E$521</f>
        <v>0</v>
      </c>
      <c r="G530" s="163">
        <f>G36</f>
        <v>0</v>
      </c>
      <c r="H530" s="164" t="str">
        <f>H36</f>
        <v>LPAF-FS-14699</v>
      </c>
      <c r="I530" s="165">
        <f>I36</f>
        <v>45195</v>
      </c>
      <c r="J530" s="167">
        <f>J36</f>
        <v>2075.61</v>
      </c>
      <c r="K530" s="167">
        <f>K36</f>
        <v>0</v>
      </c>
      <c r="L530" s="160">
        <f t="shared" ref="L530:L531" si="263">F530*G530*P528/0.85</f>
        <v>0</v>
      </c>
      <c r="M530" s="168">
        <f>M36</f>
        <v>2075.61</v>
      </c>
      <c r="N530" s="167">
        <f t="shared" si="260"/>
        <v>0</v>
      </c>
      <c r="O530" s="139" t="s">
        <v>276</v>
      </c>
      <c r="P530">
        <v>0.63698904360000008</v>
      </c>
      <c r="Q530">
        <f>G530*Q524*P531/0.85</f>
        <v>0</v>
      </c>
      <c r="R530">
        <f>G530*R524*P531/0.85</f>
        <v>0</v>
      </c>
      <c r="S530">
        <f>G530*S524*P531/0.85</f>
        <v>0</v>
      </c>
      <c r="T530">
        <f>G530*T524*P531/0.85</f>
        <v>0</v>
      </c>
      <c r="U530">
        <f>G530*U524*P531/0.85</f>
        <v>0</v>
      </c>
      <c r="V530" s="209">
        <f t="shared" si="261"/>
        <v>0</v>
      </c>
      <c r="W530" s="89">
        <v>24</v>
      </c>
      <c r="X530" s="210">
        <f t="shared" si="259"/>
        <v>0</v>
      </c>
    </row>
    <row r="531" spans="1:24" ht="15.75" x14ac:dyDescent="0.25">
      <c r="A531" s="57" t="str">
        <f>A37</f>
        <v>100% REC POLYESTER FABRIC</v>
      </c>
      <c r="B531" s="158"/>
      <c r="C531" s="159"/>
      <c r="D531" s="160">
        <f>D37</f>
        <v>6005.37</v>
      </c>
      <c r="E531" s="161">
        <f>E37</f>
        <v>6.85</v>
      </c>
      <c r="F531" s="31">
        <f t="shared" si="262"/>
        <v>0</v>
      </c>
      <c r="G531" s="163">
        <f>G37</f>
        <v>0</v>
      </c>
      <c r="H531" s="164" t="str">
        <f>H37</f>
        <v>KAPW-FS-59914</v>
      </c>
      <c r="I531" s="165">
        <f>I37</f>
        <v>45224</v>
      </c>
      <c r="J531" s="169">
        <f>J37</f>
        <v>9255.7000000000007</v>
      </c>
      <c r="K531" s="167">
        <f>K37</f>
        <v>448.55877277976469</v>
      </c>
      <c r="L531" s="160">
        <f t="shared" si="263"/>
        <v>0</v>
      </c>
      <c r="M531" s="168">
        <f>M37</f>
        <v>8807.141227220236</v>
      </c>
      <c r="N531" s="167">
        <f t="shared" ref="N531" si="264">L531*E531</f>
        <v>0</v>
      </c>
      <c r="O531" s="139" t="s">
        <v>287</v>
      </c>
      <c r="P531">
        <v>0.72798904360000005</v>
      </c>
      <c r="Q531">
        <f>G531*Q524*P531/0.85</f>
        <v>0</v>
      </c>
      <c r="R531">
        <f>G531*R524*P530/0.85</f>
        <v>0</v>
      </c>
      <c r="S531">
        <f>G531*S524*P530/0.85</f>
        <v>0</v>
      </c>
      <c r="T531">
        <f>G531*T524*P530/0.85</f>
        <v>0</v>
      </c>
      <c r="U531">
        <f>G531*U524*P530/0.85</f>
        <v>0</v>
      </c>
      <c r="V531" s="209">
        <f t="shared" si="261"/>
        <v>0</v>
      </c>
      <c r="W531" s="89">
        <v>24</v>
      </c>
      <c r="X531" s="210">
        <f t="shared" si="259"/>
        <v>0</v>
      </c>
    </row>
    <row r="532" spans="1:24" ht="15.75" x14ac:dyDescent="0.25">
      <c r="A532" s="57" t="str">
        <f>A38</f>
        <v>100% COTTON YARN</v>
      </c>
      <c r="B532" s="158"/>
      <c r="C532" s="159"/>
      <c r="D532" s="160">
        <f>D38</f>
        <v>5205.24</v>
      </c>
      <c r="E532" s="161">
        <f>E38</f>
        <v>3.1</v>
      </c>
      <c r="F532" s="31">
        <f t="shared" si="262"/>
        <v>0</v>
      </c>
      <c r="G532" s="163">
        <f>G38</f>
        <v>0</v>
      </c>
      <c r="H532" s="164" t="str">
        <f>H38</f>
        <v>KAPS-FS-97672</v>
      </c>
      <c r="I532" s="165">
        <f>I38</f>
        <v>45349</v>
      </c>
      <c r="J532" s="166">
        <f>J38</f>
        <v>22290</v>
      </c>
      <c r="K532" s="167">
        <f>K38</f>
        <v>8167.8864601209007</v>
      </c>
      <c r="L532" s="160">
        <f>F532*G532*P530/0.83</f>
        <v>0</v>
      </c>
      <c r="M532" s="168">
        <f>M38</f>
        <v>14101.283534626087</v>
      </c>
      <c r="N532" s="167">
        <f t="shared" si="260"/>
        <v>0</v>
      </c>
      <c r="O532" s="140" t="s">
        <v>1312</v>
      </c>
      <c r="P532" s="140"/>
      <c r="Q532" s="191">
        <v>0</v>
      </c>
      <c r="R532" s="191">
        <v>0</v>
      </c>
      <c r="S532" s="191">
        <v>0</v>
      </c>
      <c r="T532" s="192">
        <v>0</v>
      </c>
      <c r="U532" s="192">
        <v>0</v>
      </c>
      <c r="V532" s="209">
        <f t="shared" si="261"/>
        <v>0</v>
      </c>
      <c r="W532" s="89">
        <v>24</v>
      </c>
      <c r="X532" s="210">
        <f t="shared" si="259"/>
        <v>0</v>
      </c>
    </row>
    <row r="533" spans="1:24" ht="15.75" x14ac:dyDescent="0.25">
      <c r="A533" s="57" t="str">
        <f>A39</f>
        <v>POLYESTER YARN</v>
      </c>
      <c r="B533" s="158"/>
      <c r="C533" s="159"/>
      <c r="D533" s="160">
        <f>D39</f>
        <v>5402.33</v>
      </c>
      <c r="E533" s="161">
        <f>E39</f>
        <v>1.69</v>
      </c>
      <c r="F533" s="31">
        <f t="shared" si="262"/>
        <v>0</v>
      </c>
      <c r="G533" s="163">
        <f>G39</f>
        <v>0</v>
      </c>
      <c r="H533" s="164" t="str">
        <f>H39</f>
        <v>KAPS-FS-73118</v>
      </c>
      <c r="I533" s="165">
        <f>I39</f>
        <v>45296</v>
      </c>
      <c r="J533" s="166">
        <f>J39</f>
        <v>72060</v>
      </c>
      <c r="K533" s="167">
        <f>K39</f>
        <v>56307.923458516132</v>
      </c>
      <c r="L533" s="160">
        <f>F533*G533*P531/0.83</f>
        <v>0</v>
      </c>
      <c r="M533" s="168">
        <f>M39</f>
        <v>15752.076541483868</v>
      </c>
      <c r="N533" s="167">
        <f t="shared" si="260"/>
        <v>0</v>
      </c>
      <c r="O533" s="140" t="s">
        <v>1313</v>
      </c>
      <c r="P533" s="140"/>
      <c r="Q533" s="191">
        <v>0</v>
      </c>
      <c r="R533" s="191">
        <v>0</v>
      </c>
      <c r="S533" s="191">
        <v>0</v>
      </c>
      <c r="T533" s="192">
        <v>0</v>
      </c>
      <c r="U533" s="192">
        <v>0</v>
      </c>
      <c r="V533" s="209">
        <f t="shared" si="261"/>
        <v>0</v>
      </c>
      <c r="W533" s="89">
        <v>24</v>
      </c>
      <c r="X533" s="210">
        <f t="shared" si="259"/>
        <v>0</v>
      </c>
    </row>
    <row r="534" spans="1:24" ht="15.75" x14ac:dyDescent="0.25">
      <c r="A534" s="57"/>
      <c r="B534" s="158"/>
      <c r="C534" s="158"/>
      <c r="D534" s="193"/>
      <c r="E534" s="194"/>
      <c r="F534" s="190"/>
      <c r="G534" s="196"/>
      <c r="H534" s="197"/>
      <c r="I534" s="198"/>
      <c r="J534" s="199"/>
      <c r="K534" s="200"/>
      <c r="L534" s="193"/>
      <c r="M534" s="201"/>
      <c r="N534" s="202"/>
      <c r="O534" s="175" t="s">
        <v>1306</v>
      </c>
      <c r="P534" s="94"/>
      <c r="Q534" s="94">
        <f>Q524*Q532*P530/0.83</f>
        <v>0</v>
      </c>
      <c r="R534" s="94">
        <f>R524*R532*P530/0.83</f>
        <v>0</v>
      </c>
      <c r="S534" s="94">
        <f>S524*S532*P530/0.83</f>
        <v>0</v>
      </c>
      <c r="T534" s="94">
        <f>T524*T532*P530/0.83</f>
        <v>0</v>
      </c>
      <c r="U534" s="94">
        <f>U524*U532*P530/0.83</f>
        <v>0</v>
      </c>
      <c r="V534" s="209">
        <f t="shared" si="261"/>
        <v>0</v>
      </c>
      <c r="W534" s="89">
        <v>24</v>
      </c>
      <c r="X534" s="210">
        <f t="shared" si="259"/>
        <v>0</v>
      </c>
    </row>
    <row r="535" spans="1:24" s="94" customFormat="1" ht="15.75" x14ac:dyDescent="0.25">
      <c r="A535" s="229" t="str">
        <f>A41</f>
        <v>CONSUMPTION OF LOCAL PURCHASED  RAW MATERIAL</v>
      </c>
      <c r="B535" s="230"/>
      <c r="C535" s="230"/>
      <c r="D535" s="230"/>
      <c r="E535" s="230"/>
      <c r="F535" s="230"/>
      <c r="G535" s="230"/>
      <c r="H535" s="230"/>
      <c r="I535" s="230"/>
      <c r="J535" s="230"/>
      <c r="K535" s="230"/>
      <c r="L535" s="230"/>
      <c r="M535" s="230"/>
      <c r="N535" s="231"/>
      <c r="O535" s="140" t="s">
        <v>1307</v>
      </c>
      <c r="P535" s="89"/>
      <c r="Q535" s="94">
        <f>Q524*Q533*P530/0.83</f>
        <v>0</v>
      </c>
      <c r="R535" s="94">
        <f>R524*R533*P530/0.83</f>
        <v>0</v>
      </c>
      <c r="S535" s="94">
        <f>S524*S533*P530/0.83</f>
        <v>0</v>
      </c>
      <c r="T535" s="94">
        <f>T524*T533*P530/0.83</f>
        <v>0</v>
      </c>
      <c r="U535" s="94">
        <f>U524*U533*P530/0.83</f>
        <v>0</v>
      </c>
      <c r="V535" s="209">
        <f t="shared" si="261"/>
        <v>0</v>
      </c>
      <c r="W535" s="89">
        <v>24</v>
      </c>
      <c r="X535" s="210">
        <f t="shared" si="259"/>
        <v>0</v>
      </c>
    </row>
    <row r="536" spans="1:24" ht="15.75" x14ac:dyDescent="0.25">
      <c r="A536" s="54" t="str">
        <f>A42</f>
        <v>Labels</v>
      </c>
      <c r="B536" s="27"/>
      <c r="C536" s="28"/>
      <c r="D536" s="124">
        <f>D42</f>
        <v>4821.1040000000003</v>
      </c>
      <c r="E536" s="124">
        <f>E42</f>
        <v>11.306593684210526</v>
      </c>
      <c r="F536" s="31">
        <f>$E$521</f>
        <v>0</v>
      </c>
      <c r="G536" s="124">
        <f>G42</f>
        <v>5.9999999999999995E-5</v>
      </c>
      <c r="H536" s="54" t="str">
        <f>H42</f>
        <v>KPPE-PF-224968-18-04-2024</v>
      </c>
      <c r="I536" s="23">
        <f>I42</f>
        <v>45400</v>
      </c>
      <c r="J536" s="54">
        <f>J42</f>
        <v>2366.46</v>
      </c>
      <c r="K536" s="54">
        <f>K42</f>
        <v>49.803780000000053</v>
      </c>
      <c r="L536" s="2">
        <f t="shared" ref="L536:L538" si="265">F536*G536</f>
        <v>0</v>
      </c>
      <c r="M536" s="123">
        <f>M42</f>
        <v>2316.65022</v>
      </c>
      <c r="N536" s="30">
        <f t="shared" ref="N536:N538" si="266">L536*E536</f>
        <v>0</v>
      </c>
      <c r="P536" t="s">
        <v>1311</v>
      </c>
      <c r="Q536">
        <f>G536*Q524</f>
        <v>0</v>
      </c>
      <c r="R536">
        <f>G536*R524</f>
        <v>0</v>
      </c>
      <c r="S536">
        <f>G536*S524</f>
        <v>0</v>
      </c>
      <c r="T536">
        <f>G536*T524</f>
        <v>0</v>
      </c>
      <c r="U536">
        <f>G536*U524</f>
        <v>0</v>
      </c>
      <c r="V536" s="209">
        <f t="shared" si="261"/>
        <v>0</v>
      </c>
      <c r="W536" s="89">
        <v>24</v>
      </c>
      <c r="X536" s="210">
        <f t="shared" si="259"/>
        <v>0</v>
      </c>
    </row>
    <row r="537" spans="1:24" ht="15.75" x14ac:dyDescent="0.25">
      <c r="A537" s="54" t="str">
        <f>A43</f>
        <v>Earth Colour</v>
      </c>
      <c r="B537" s="27"/>
      <c r="C537" s="28"/>
      <c r="D537" s="124">
        <f>D43</f>
        <v>3204.2</v>
      </c>
      <c r="E537" s="124">
        <f>E43</f>
        <v>1.3859649122807018</v>
      </c>
      <c r="F537" s="31">
        <f>$E$521</f>
        <v>0</v>
      </c>
      <c r="G537" s="124">
        <f>G43</f>
        <v>3.3299999999999996E-2</v>
      </c>
      <c r="H537" s="54" t="str">
        <f>H43</f>
        <v>HCSE-PF-1739-16-04-2024</v>
      </c>
      <c r="I537" s="23">
        <f>I43</f>
        <v>45398</v>
      </c>
      <c r="J537" s="54">
        <f>J43</f>
        <v>50</v>
      </c>
      <c r="K537" s="54">
        <f>K43</f>
        <v>208.29149999999998</v>
      </c>
      <c r="L537" s="2">
        <f t="shared" si="265"/>
        <v>0</v>
      </c>
      <c r="M537" s="123">
        <f>M43</f>
        <v>-158.29149999999998</v>
      </c>
      <c r="N537" s="30">
        <f t="shared" si="266"/>
        <v>0</v>
      </c>
      <c r="O537" s="175"/>
      <c r="P537" s="89"/>
      <c r="Q537">
        <f>G537*Q524</f>
        <v>0</v>
      </c>
      <c r="R537">
        <f>G537*R524</f>
        <v>0</v>
      </c>
      <c r="S537">
        <f>G537*S524</f>
        <v>0</v>
      </c>
      <c r="T537">
        <f>G537*T524</f>
        <v>0</v>
      </c>
      <c r="U537">
        <f>G537*U524</f>
        <v>0</v>
      </c>
      <c r="V537" s="209">
        <f t="shared" si="261"/>
        <v>0</v>
      </c>
      <c r="W537" s="89">
        <v>24</v>
      </c>
      <c r="X537" s="210">
        <f t="shared" si="259"/>
        <v>0</v>
      </c>
    </row>
    <row r="538" spans="1:24" ht="16.5" thickBot="1" x14ac:dyDescent="0.3">
      <c r="A538" s="132" t="str">
        <f>A44</f>
        <v>Sarabid MIP</v>
      </c>
      <c r="B538" s="27"/>
      <c r="C538" s="28"/>
      <c r="D538" s="124">
        <f>D44</f>
        <v>3824.9998999999998</v>
      </c>
      <c r="E538" s="124">
        <f>E44</f>
        <v>1.3859649122807018</v>
      </c>
      <c r="F538" s="31">
        <f>$E$521</f>
        <v>0</v>
      </c>
      <c r="G538" s="124">
        <f>G44</f>
        <v>8.9999999999999993E-3</v>
      </c>
      <c r="H538" s="54" t="str">
        <f>H44</f>
        <v>06122023-A-023564</v>
      </c>
      <c r="I538" s="23">
        <f>I44</f>
        <v>45149</v>
      </c>
      <c r="J538" s="54">
        <f>J44</f>
        <v>1000</v>
      </c>
      <c r="K538" s="54">
        <f>K44</f>
        <v>477.02699999999965</v>
      </c>
      <c r="L538" s="2">
        <f t="shared" si="265"/>
        <v>0</v>
      </c>
      <c r="M538" s="123">
        <f>M44</f>
        <v>522.07300000000043</v>
      </c>
      <c r="N538" s="30">
        <f t="shared" si="266"/>
        <v>0</v>
      </c>
      <c r="O538" s="178"/>
      <c r="P538" s="89"/>
      <c r="Q538">
        <f>G538*Q524</f>
        <v>0</v>
      </c>
      <c r="R538">
        <f>G538*R524</f>
        <v>0</v>
      </c>
      <c r="S538">
        <f>G538*S524</f>
        <v>0</v>
      </c>
      <c r="T538">
        <f>G538*T524</f>
        <v>0</v>
      </c>
      <c r="U538">
        <f>G538*U524</f>
        <v>0</v>
      </c>
      <c r="V538" s="209">
        <f t="shared" si="261"/>
        <v>0</v>
      </c>
      <c r="W538" s="89">
        <v>24</v>
      </c>
      <c r="X538" s="210">
        <f t="shared" si="259"/>
        <v>0</v>
      </c>
    </row>
    <row r="539" spans="1:24" ht="23.25" thickBot="1" x14ac:dyDescent="0.35">
      <c r="A539" s="133">
        <v>25</v>
      </c>
      <c r="O539" s="140"/>
      <c r="V539"/>
      <c r="W539" s="89">
        <v>25</v>
      </c>
      <c r="X539" s="210">
        <f>$E$541</f>
        <v>0</v>
      </c>
    </row>
    <row r="540" spans="1:24" ht="19.5" thickBot="1" x14ac:dyDescent="0.3">
      <c r="A540" s="232" t="s">
        <v>19</v>
      </c>
      <c r="B540" s="233"/>
      <c r="C540" s="232" t="s">
        <v>20</v>
      </c>
      <c r="D540" s="233"/>
      <c r="E540" s="232" t="s">
        <v>77</v>
      </c>
      <c r="F540" s="233"/>
      <c r="G540" s="232" t="s">
        <v>64</v>
      </c>
      <c r="H540" s="233"/>
      <c r="I540" s="242" t="s">
        <v>171</v>
      </c>
      <c r="J540" s="243"/>
      <c r="K540" s="244" t="s">
        <v>172</v>
      </c>
      <c r="L540" s="245"/>
      <c r="M540" s="245"/>
      <c r="N540" s="246"/>
      <c r="O540" s="140"/>
      <c r="V540"/>
      <c r="W540" s="89">
        <v>25</v>
      </c>
      <c r="X540" s="210">
        <f t="shared" ref="X540:X558" si="267">$E$541</f>
        <v>0</v>
      </c>
    </row>
    <row r="541" spans="1:24" ht="18.600000000000001" customHeight="1" thickBot="1" x14ac:dyDescent="0.3">
      <c r="A541" s="234" t="s">
        <v>145</v>
      </c>
      <c r="B541" s="235"/>
      <c r="C541" s="252" t="s">
        <v>156</v>
      </c>
      <c r="D541" s="253"/>
      <c r="E541" s="238">
        <f>L22</f>
        <v>0</v>
      </c>
      <c r="F541" s="239"/>
      <c r="G541" s="240">
        <f>L23</f>
        <v>0</v>
      </c>
      <c r="H541" s="241"/>
      <c r="I541" s="240" t="e">
        <f>L24</f>
        <v>#DIV/0!</v>
      </c>
      <c r="J541" s="241"/>
      <c r="K541" s="247" t="s">
        <v>234</v>
      </c>
      <c r="L541" s="248"/>
      <c r="M541" s="248"/>
      <c r="N541" s="249"/>
      <c r="O541" s="140"/>
      <c r="V541"/>
      <c r="W541" s="89">
        <v>25</v>
      </c>
      <c r="X541" s="210">
        <f t="shared" si="267"/>
        <v>0</v>
      </c>
    </row>
    <row r="542" spans="1:24" ht="19.5" thickBot="1" x14ac:dyDescent="0.35">
      <c r="A542" s="9" t="s">
        <v>15</v>
      </c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40"/>
      <c r="V542"/>
      <c r="W542" s="89">
        <v>25</v>
      </c>
      <c r="X542" s="210">
        <f t="shared" si="267"/>
        <v>0</v>
      </c>
    </row>
    <row r="543" spans="1:24" ht="30.75" thickBot="1" x14ac:dyDescent="0.3">
      <c r="A543" s="44" t="s">
        <v>8</v>
      </c>
      <c r="B543" s="45"/>
      <c r="C543" s="46"/>
      <c r="D543" s="8" t="s">
        <v>2</v>
      </c>
      <c r="E543" s="8" t="s">
        <v>7</v>
      </c>
      <c r="F543" s="8" t="s">
        <v>13</v>
      </c>
      <c r="G543" s="8" t="s">
        <v>14</v>
      </c>
      <c r="H543" s="8" t="s">
        <v>1</v>
      </c>
      <c r="I543" s="8" t="s">
        <v>0</v>
      </c>
      <c r="J543" s="8" t="s">
        <v>3</v>
      </c>
      <c r="K543" s="8" t="s">
        <v>9</v>
      </c>
      <c r="L543" s="18" t="s">
        <v>66</v>
      </c>
      <c r="M543" s="39" t="s">
        <v>4</v>
      </c>
      <c r="N543" s="8" t="s">
        <v>167</v>
      </c>
      <c r="O543" s="138" t="s">
        <v>256</v>
      </c>
      <c r="Q543" s="138" t="s">
        <v>1304</v>
      </c>
      <c r="R543" s="138" t="s">
        <v>1304</v>
      </c>
      <c r="S543" s="138" t="s">
        <v>1304</v>
      </c>
      <c r="T543" s="174" t="s">
        <v>1304</v>
      </c>
      <c r="U543" s="138" t="s">
        <v>1305</v>
      </c>
      <c r="V543" s="208" t="s">
        <v>1334</v>
      </c>
      <c r="W543" s="89">
        <v>25</v>
      </c>
      <c r="X543" s="210">
        <f t="shared" si="267"/>
        <v>0</v>
      </c>
    </row>
    <row r="544" spans="1:24" s="94" customFormat="1" ht="15.75" x14ac:dyDescent="0.25">
      <c r="A544" s="229" t="str">
        <f>A30</f>
        <v>CONSUMPTION OF IMPORTED RAW MATERIAL</v>
      </c>
      <c r="B544" s="230"/>
      <c r="C544" s="230"/>
      <c r="D544" s="230"/>
      <c r="E544" s="230"/>
      <c r="F544" s="230"/>
      <c r="G544" s="230"/>
      <c r="H544" s="230"/>
      <c r="I544" s="230"/>
      <c r="J544" s="230"/>
      <c r="K544" s="230"/>
      <c r="L544" s="230"/>
      <c r="M544" s="230"/>
      <c r="N544" s="231"/>
      <c r="O544" s="40"/>
      <c r="P544"/>
      <c r="Q544" s="176"/>
      <c r="R544" s="176"/>
      <c r="S544" s="176"/>
      <c r="T544" s="177"/>
      <c r="U544" s="177"/>
      <c r="V544" s="209">
        <f>Q544+R544+S544+T544+U544</f>
        <v>0</v>
      </c>
      <c r="W544" s="89">
        <v>25</v>
      </c>
      <c r="X544" s="210">
        <f t="shared" si="267"/>
        <v>0</v>
      </c>
    </row>
    <row r="545" spans="1:24" ht="15.75" x14ac:dyDescent="0.25">
      <c r="A545" s="54" t="str">
        <f>A31</f>
        <v>REACTIVE DYES</v>
      </c>
      <c r="B545" s="27"/>
      <c r="C545" s="28"/>
      <c r="D545" s="124">
        <f>D31</f>
        <v>3204.16</v>
      </c>
      <c r="E545" s="124">
        <f>E31</f>
        <v>12.95</v>
      </c>
      <c r="F545" s="31">
        <f>L19</f>
        <v>0</v>
      </c>
      <c r="G545" s="124">
        <f>G31</f>
        <v>2.3400000000000001E-2</v>
      </c>
      <c r="H545" s="54" t="str">
        <f>H31</f>
        <v>LPAF-FS-61597</v>
      </c>
      <c r="I545" s="23">
        <f>I31</f>
        <v>45454</v>
      </c>
      <c r="J545" s="54">
        <f>J31</f>
        <v>5000</v>
      </c>
      <c r="K545" s="54">
        <f>K31</f>
        <v>3317.675400000001</v>
      </c>
      <c r="L545" s="2">
        <f>F545*G545</f>
        <v>0</v>
      </c>
      <c r="M545" s="123">
        <f>M31</f>
        <v>1679.9845999999991</v>
      </c>
      <c r="N545" s="30">
        <f>L545*E545</f>
        <v>0</v>
      </c>
      <c r="O545" s="139" t="s">
        <v>265</v>
      </c>
      <c r="P545">
        <v>9.09890436E-2</v>
      </c>
      <c r="Q545">
        <f>G545*Q544</f>
        <v>0</v>
      </c>
      <c r="R545">
        <f>G545*R544</f>
        <v>0</v>
      </c>
      <c r="S545">
        <f>G545*S544</f>
        <v>0</v>
      </c>
      <c r="T545">
        <f>G545*T544</f>
        <v>0</v>
      </c>
      <c r="U545">
        <f>G545*U544</f>
        <v>0</v>
      </c>
      <c r="V545" s="209">
        <f t="shared" ref="V545:V558" si="268">Q545+R545+S545+T545+U545</f>
        <v>0</v>
      </c>
      <c r="W545" s="89">
        <v>25</v>
      </c>
      <c r="X545" s="210">
        <f t="shared" si="267"/>
        <v>0</v>
      </c>
    </row>
    <row r="546" spans="1:24" ht="15.75" x14ac:dyDescent="0.25">
      <c r="A546" s="54" t="str">
        <f>A32</f>
        <v>DISPERSE DYES</v>
      </c>
      <c r="B546" s="27"/>
      <c r="C546" s="28"/>
      <c r="D546" s="124">
        <f>D32</f>
        <v>3204.1109999999999</v>
      </c>
      <c r="E546" s="124">
        <f>E32</f>
        <v>12.752800000000001</v>
      </c>
      <c r="F546" s="31">
        <f>L20</f>
        <v>0</v>
      </c>
      <c r="G546" s="124">
        <f>G32</f>
        <v>5.4000000000000003E-3</v>
      </c>
      <c r="H546" s="54" t="str">
        <f>H32</f>
        <v>LPAF-FS-61605</v>
      </c>
      <c r="I546" s="23">
        <f>I32</f>
        <v>45454</v>
      </c>
      <c r="J546" s="54">
        <f>J32</f>
        <v>4200</v>
      </c>
      <c r="K546" s="54">
        <f>K32</f>
        <v>2945.6135999999969</v>
      </c>
      <c r="L546" s="2">
        <f>F546*G546</f>
        <v>0</v>
      </c>
      <c r="M546" s="123">
        <f>M32</f>
        <v>1254.3864000000031</v>
      </c>
      <c r="N546" s="30">
        <f t="shared" ref="N546:N553" si="269">L546*E546</f>
        <v>0</v>
      </c>
      <c r="O546" s="139" t="s">
        <v>271</v>
      </c>
      <c r="P546">
        <v>0.18198904360000001</v>
      </c>
      <c r="Q546">
        <f>G546*Q544</f>
        <v>0</v>
      </c>
      <c r="R546">
        <f>G546*R544</f>
        <v>0</v>
      </c>
      <c r="S546">
        <f>G546*S544</f>
        <v>0</v>
      </c>
      <c r="T546">
        <f>G546*T544</f>
        <v>0</v>
      </c>
      <c r="U546" s="89">
        <f>G546*U544</f>
        <v>0</v>
      </c>
      <c r="V546" s="209">
        <f t="shared" si="268"/>
        <v>0</v>
      </c>
      <c r="W546" s="89">
        <v>25</v>
      </c>
      <c r="X546" s="210">
        <f t="shared" si="267"/>
        <v>0</v>
      </c>
    </row>
    <row r="547" spans="1:24" ht="15.75" x14ac:dyDescent="0.25">
      <c r="A547" s="54" t="str">
        <f>A33</f>
        <v>NON WOVEN INTERLINING</v>
      </c>
      <c r="B547" s="27"/>
      <c r="C547" s="28"/>
      <c r="D547" s="124">
        <f>D33</f>
        <v>5603.92</v>
      </c>
      <c r="E547" s="124">
        <f>E33</f>
        <v>11.78</v>
      </c>
      <c r="F547" s="31">
        <f t="shared" ref="F547:F552" si="270">$E$541</f>
        <v>0</v>
      </c>
      <c r="G547" s="124">
        <f>G33</f>
        <v>1.932E-2</v>
      </c>
      <c r="H547" s="54" t="str">
        <f>H33</f>
        <v>KAPS-FS-148577</v>
      </c>
      <c r="I547" s="23">
        <f>I33</f>
        <v>45464</v>
      </c>
      <c r="J547" s="54">
        <f>J33</f>
        <v>10770</v>
      </c>
      <c r="K547" s="54">
        <f>K33</f>
        <v>10411.942285714289</v>
      </c>
      <c r="L547" s="2">
        <f>F547*G547/0.98</f>
        <v>0</v>
      </c>
      <c r="M547" s="123">
        <f>M33</f>
        <v>358.05771428571097</v>
      </c>
      <c r="N547" s="30">
        <f t="shared" si="269"/>
        <v>0</v>
      </c>
      <c r="O547" s="139" t="s">
        <v>280</v>
      </c>
      <c r="P547">
        <v>0.31848904360000002</v>
      </c>
      <c r="Q547">
        <f>G547*Q544</f>
        <v>0</v>
      </c>
      <c r="R547">
        <f>G547*R544</f>
        <v>0</v>
      </c>
      <c r="S547">
        <f>G547*S544</f>
        <v>0</v>
      </c>
      <c r="T547">
        <f>G547*T544</f>
        <v>0</v>
      </c>
      <c r="U547" s="89">
        <f>G547*U544</f>
        <v>0</v>
      </c>
      <c r="V547" s="209">
        <f t="shared" si="268"/>
        <v>0</v>
      </c>
      <c r="W547" s="89">
        <v>25</v>
      </c>
      <c r="X547" s="210">
        <f t="shared" si="267"/>
        <v>0</v>
      </c>
    </row>
    <row r="548" spans="1:24" ht="15.75" x14ac:dyDescent="0.25">
      <c r="A548" s="54" t="str">
        <f>A34</f>
        <v>FINISHING AGENT</v>
      </c>
      <c r="B548" s="27"/>
      <c r="C548" s="28"/>
      <c r="D548" s="124">
        <f>D34</f>
        <v>3809.9189999999999</v>
      </c>
      <c r="E548" s="124">
        <f>E34</f>
        <v>6.8550000000000004</v>
      </c>
      <c r="F548" s="31">
        <f>$E$541</f>
        <v>0</v>
      </c>
      <c r="G548" s="124">
        <f>G34</f>
        <v>8.9999999999999993E-3</v>
      </c>
      <c r="H548" s="54" t="str">
        <f>H34</f>
        <v>KAPW-FS-186202</v>
      </c>
      <c r="I548" s="23">
        <f>I34</f>
        <v>45447</v>
      </c>
      <c r="J548" s="54">
        <f>J34</f>
        <v>3600</v>
      </c>
      <c r="K548" s="54">
        <f>K34</f>
        <v>1221.2549999999997</v>
      </c>
      <c r="L548" s="2">
        <f>F548*G548</f>
        <v>0</v>
      </c>
      <c r="M548" s="123">
        <f>M34</f>
        <v>2377.8450000000003</v>
      </c>
      <c r="N548" s="30">
        <f t="shared" si="269"/>
        <v>0</v>
      </c>
      <c r="O548" s="139" t="s">
        <v>273</v>
      </c>
      <c r="P548">
        <v>0.36398904360000001</v>
      </c>
      <c r="Q548">
        <f>G548*Q544</f>
        <v>0</v>
      </c>
      <c r="R548">
        <f>G548*R544</f>
        <v>0</v>
      </c>
      <c r="S548">
        <f>G548*S544</f>
        <v>0</v>
      </c>
      <c r="T548">
        <f>G548*T544</f>
        <v>0</v>
      </c>
      <c r="U548" s="89">
        <f>G548*U544</f>
        <v>0</v>
      </c>
      <c r="V548" s="209">
        <f t="shared" si="268"/>
        <v>0</v>
      </c>
      <c r="W548" s="89">
        <v>25</v>
      </c>
      <c r="X548" s="210">
        <f t="shared" si="267"/>
        <v>0</v>
      </c>
    </row>
    <row r="549" spans="1:24" ht="15.75" x14ac:dyDescent="0.25">
      <c r="A549" s="57" t="str">
        <f>A35</f>
        <v>80% BCI COTTON 20% RECYCLE POLYESTER KNITTED FABRIC</v>
      </c>
      <c r="B549" s="158"/>
      <c r="C549" s="159"/>
      <c r="D549" s="160">
        <f>D35</f>
        <v>6006.9089999999997</v>
      </c>
      <c r="E549" s="161">
        <f>E35</f>
        <v>37.943899999999999</v>
      </c>
      <c r="F549" s="31">
        <f>$E$541</f>
        <v>0</v>
      </c>
      <c r="G549" s="163">
        <f>G35</f>
        <v>0</v>
      </c>
      <c r="H549" s="164" t="str">
        <f>H35</f>
        <v>KAPS-FS-99599</v>
      </c>
      <c r="I549" s="165">
        <f>I35</f>
        <v>45355</v>
      </c>
      <c r="J549" s="166">
        <f>J35</f>
        <v>21709.3</v>
      </c>
      <c r="K549" s="167">
        <f>K35</f>
        <v>119.09720517882354</v>
      </c>
      <c r="L549" s="160">
        <f>F549*G549*P547/0.85</f>
        <v>0</v>
      </c>
      <c r="M549" s="168">
        <f>M35</f>
        <v>21590.202794821176</v>
      </c>
      <c r="N549" s="167">
        <f t="shared" si="269"/>
        <v>0</v>
      </c>
      <c r="O549" s="139" t="s">
        <v>282</v>
      </c>
      <c r="P549">
        <v>0.50048904360000002</v>
      </c>
      <c r="Q549">
        <f>G549*Q544*P550/0.85</f>
        <v>0</v>
      </c>
      <c r="R549">
        <f>G549*R544*P550/0.85</f>
        <v>0</v>
      </c>
      <c r="S549">
        <f>G549*S544*P550/0.85</f>
        <v>0</v>
      </c>
      <c r="T549">
        <f>G549*T544*P550/0.85</f>
        <v>0</v>
      </c>
      <c r="U549">
        <f>G549*U544*P550/0.85</f>
        <v>0</v>
      </c>
      <c r="V549" s="209">
        <f t="shared" si="268"/>
        <v>0</v>
      </c>
      <c r="W549" s="89">
        <v>25</v>
      </c>
      <c r="X549" s="210">
        <f t="shared" si="267"/>
        <v>0</v>
      </c>
    </row>
    <row r="550" spans="1:24" ht="15.75" x14ac:dyDescent="0.25">
      <c r="A550" s="57" t="str">
        <f>A36</f>
        <v xml:space="preserve">70% RECYCLED POLYESTER 30% COTTON </v>
      </c>
      <c r="B550" s="158"/>
      <c r="C550" s="159"/>
      <c r="D550" s="160">
        <f>D36</f>
        <v>6006.9089999999997</v>
      </c>
      <c r="E550" s="161">
        <f>E36</f>
        <v>15.461499999999999</v>
      </c>
      <c r="F550" s="31">
        <f t="shared" si="270"/>
        <v>0</v>
      </c>
      <c r="G550" s="163">
        <f>G36</f>
        <v>0</v>
      </c>
      <c r="H550" s="164" t="str">
        <f>H36</f>
        <v>LPAF-FS-14699</v>
      </c>
      <c r="I550" s="165">
        <f>I36</f>
        <v>45195</v>
      </c>
      <c r="J550" s="167">
        <f>J36</f>
        <v>2075.61</v>
      </c>
      <c r="K550" s="167">
        <f>K36</f>
        <v>0</v>
      </c>
      <c r="L550" s="160">
        <f>F550*G550*P548/0.85</f>
        <v>0</v>
      </c>
      <c r="M550" s="168">
        <f>M36</f>
        <v>2075.61</v>
      </c>
      <c r="N550" s="167">
        <f t="shared" si="269"/>
        <v>0</v>
      </c>
      <c r="O550" s="139" t="s">
        <v>285</v>
      </c>
      <c r="P550">
        <v>0.5914890436000001</v>
      </c>
      <c r="Q550">
        <f>G550*Q544*P551/0.85</f>
        <v>0</v>
      </c>
      <c r="R550">
        <f>G550*R544*P551/0.85</f>
        <v>0</v>
      </c>
      <c r="S550">
        <f>G550*S544*P551/0.85</f>
        <v>0</v>
      </c>
      <c r="T550">
        <f>G550*T544*P551/0.85</f>
        <v>0</v>
      </c>
      <c r="U550">
        <f>G550*U544*P551/0.85</f>
        <v>0</v>
      </c>
      <c r="V550" s="209">
        <f t="shared" si="268"/>
        <v>0</v>
      </c>
      <c r="W550" s="89">
        <v>25</v>
      </c>
      <c r="X550" s="210">
        <f t="shared" si="267"/>
        <v>0</v>
      </c>
    </row>
    <row r="551" spans="1:24" ht="15.75" x14ac:dyDescent="0.25">
      <c r="A551" s="57" t="str">
        <f>A37</f>
        <v>100% REC POLYESTER FABRIC</v>
      </c>
      <c r="B551" s="158"/>
      <c r="C551" s="159"/>
      <c r="D551" s="160">
        <f>D37</f>
        <v>6005.37</v>
      </c>
      <c r="E551" s="161">
        <f>E37</f>
        <v>6.85</v>
      </c>
      <c r="F551" s="31">
        <f t="shared" si="270"/>
        <v>0</v>
      </c>
      <c r="G551" s="163">
        <f>G37</f>
        <v>0</v>
      </c>
      <c r="H551" s="164" t="str">
        <f>H37</f>
        <v>KAPW-FS-59914</v>
      </c>
      <c r="I551" s="165">
        <f>I37</f>
        <v>45224</v>
      </c>
      <c r="J551" s="169">
        <f>J37</f>
        <v>9255.7000000000007</v>
      </c>
      <c r="K551" s="167">
        <f>K37</f>
        <v>448.55877277976469</v>
      </c>
      <c r="L551" s="160">
        <f>F551*G551*P549/0.85</f>
        <v>0</v>
      </c>
      <c r="M551" s="168">
        <f>M37</f>
        <v>8807.141227220236</v>
      </c>
      <c r="N551" s="167">
        <f t="shared" ref="N551" si="271">L551*E551</f>
        <v>0</v>
      </c>
      <c r="O551" s="139" t="s">
        <v>276</v>
      </c>
      <c r="P551">
        <v>0.63698904360000008</v>
      </c>
      <c r="Q551">
        <f>G551*Q544*P551/0.85</f>
        <v>0</v>
      </c>
      <c r="R551">
        <f>G551*R544*P550/0.85</f>
        <v>0</v>
      </c>
      <c r="S551">
        <f>G551*S544*P550/0.85</f>
        <v>0</v>
      </c>
      <c r="T551">
        <f>G551*T544*P550/0.85</f>
        <v>0</v>
      </c>
      <c r="U551">
        <f>G551*U544*P550/0.85</f>
        <v>0</v>
      </c>
      <c r="V551" s="209">
        <f t="shared" si="268"/>
        <v>0</v>
      </c>
      <c r="W551" s="89">
        <v>25</v>
      </c>
      <c r="X551" s="210">
        <f t="shared" si="267"/>
        <v>0</v>
      </c>
    </row>
    <row r="552" spans="1:24" ht="15.75" x14ac:dyDescent="0.25">
      <c r="A552" s="57" t="str">
        <f>A38</f>
        <v>100% COTTON YARN</v>
      </c>
      <c r="B552" s="158"/>
      <c r="C552" s="159"/>
      <c r="D552" s="160">
        <f>D38</f>
        <v>5205.24</v>
      </c>
      <c r="E552" s="161">
        <f>E38</f>
        <v>3.1</v>
      </c>
      <c r="F552" s="31">
        <f t="shared" si="270"/>
        <v>0</v>
      </c>
      <c r="G552" s="163">
        <f>G38</f>
        <v>0</v>
      </c>
      <c r="H552" s="164" t="str">
        <f>H38</f>
        <v>KAPS-FS-97672</v>
      </c>
      <c r="I552" s="165">
        <f>I38</f>
        <v>45349</v>
      </c>
      <c r="J552" s="166">
        <f>J38</f>
        <v>22290</v>
      </c>
      <c r="K552" s="167">
        <f>K38</f>
        <v>8167.8864601209007</v>
      </c>
      <c r="L552" s="160">
        <f>F552*G552*P550/0.85</f>
        <v>0</v>
      </c>
      <c r="M552" s="168">
        <f>M38</f>
        <v>14101.283534626087</v>
      </c>
      <c r="N552" s="167">
        <f t="shared" si="269"/>
        <v>0</v>
      </c>
      <c r="O552" s="140" t="s">
        <v>1312</v>
      </c>
      <c r="P552" s="140"/>
      <c r="Q552" s="191">
        <v>0</v>
      </c>
      <c r="R552" s="191">
        <v>0</v>
      </c>
      <c r="S552" s="191">
        <v>0</v>
      </c>
      <c r="T552" s="192">
        <v>0</v>
      </c>
      <c r="U552" s="192">
        <v>0</v>
      </c>
      <c r="V552" s="209">
        <f t="shared" si="268"/>
        <v>0</v>
      </c>
      <c r="W552" s="89">
        <v>25</v>
      </c>
      <c r="X552" s="210">
        <f t="shared" si="267"/>
        <v>0</v>
      </c>
    </row>
    <row r="553" spans="1:24" ht="15.75" x14ac:dyDescent="0.25">
      <c r="A553" s="57" t="str">
        <f>A39</f>
        <v>POLYESTER YARN</v>
      </c>
      <c r="B553" s="158"/>
      <c r="C553" s="159"/>
      <c r="D553" s="160">
        <f>D39</f>
        <v>5402.33</v>
      </c>
      <c r="E553" s="161">
        <f>E39</f>
        <v>1.69</v>
      </c>
      <c r="F553" s="31">
        <f>$E$541</f>
        <v>0</v>
      </c>
      <c r="G553" s="163">
        <f>G39</f>
        <v>0</v>
      </c>
      <c r="H553" s="164" t="str">
        <f>H39</f>
        <v>KAPS-FS-73118</v>
      </c>
      <c r="I553" s="165">
        <f>I39</f>
        <v>45296</v>
      </c>
      <c r="J553" s="166">
        <f>J39</f>
        <v>72060</v>
      </c>
      <c r="K553" s="167">
        <f>K39</f>
        <v>56307.923458516132</v>
      </c>
      <c r="L553" s="160">
        <f>F553*G553*P551/0.85</f>
        <v>0</v>
      </c>
      <c r="M553" s="168">
        <f>M39</f>
        <v>15752.076541483868</v>
      </c>
      <c r="N553" s="167">
        <f t="shared" si="269"/>
        <v>0</v>
      </c>
      <c r="O553" s="140" t="s">
        <v>1313</v>
      </c>
      <c r="P553" s="140"/>
      <c r="Q553" s="191">
        <v>0</v>
      </c>
      <c r="R553" s="191">
        <v>0</v>
      </c>
      <c r="S553" s="191">
        <v>0</v>
      </c>
      <c r="T553" s="192">
        <v>0</v>
      </c>
      <c r="U553" s="192">
        <v>0</v>
      </c>
      <c r="V553" s="209">
        <f t="shared" si="268"/>
        <v>0</v>
      </c>
      <c r="W553" s="89">
        <v>25</v>
      </c>
      <c r="X553" s="210">
        <f t="shared" si="267"/>
        <v>0</v>
      </c>
    </row>
    <row r="554" spans="1:24" ht="15.75" x14ac:dyDescent="0.25">
      <c r="A554" s="57"/>
      <c r="B554" s="158"/>
      <c r="C554" s="158"/>
      <c r="D554" s="193"/>
      <c r="E554" s="194"/>
      <c r="F554" s="190"/>
      <c r="G554" s="196"/>
      <c r="H554" s="197"/>
      <c r="I554" s="198"/>
      <c r="J554" s="199"/>
      <c r="K554" s="200"/>
      <c r="L554" s="193"/>
      <c r="M554" s="201"/>
      <c r="N554" s="202"/>
      <c r="O554" s="175" t="s">
        <v>1306</v>
      </c>
      <c r="P554" s="94"/>
      <c r="Q554" s="94">
        <f>Q544*Q552*P550/0.83</f>
        <v>0</v>
      </c>
      <c r="R554" s="94">
        <f>R544*R552*P550/0.83</f>
        <v>0</v>
      </c>
      <c r="S554" s="94">
        <f>S544*S552*P550/0.83</f>
        <v>0</v>
      </c>
      <c r="T554" s="94">
        <f>T544*T552*P550/0.83</f>
        <v>0</v>
      </c>
      <c r="U554" s="94">
        <f>U544*U552*P550/0.83</f>
        <v>0</v>
      </c>
      <c r="V554" s="209">
        <f t="shared" si="268"/>
        <v>0</v>
      </c>
      <c r="W554" s="89">
        <v>25</v>
      </c>
      <c r="X554" s="210">
        <f t="shared" si="267"/>
        <v>0</v>
      </c>
    </row>
    <row r="555" spans="1:24" s="94" customFormat="1" ht="15.75" x14ac:dyDescent="0.25">
      <c r="A555" s="229" t="str">
        <f>A41</f>
        <v>CONSUMPTION OF LOCAL PURCHASED  RAW MATERIAL</v>
      </c>
      <c r="B555" s="230"/>
      <c r="C555" s="230"/>
      <c r="D555" s="230"/>
      <c r="E555" s="230"/>
      <c r="F555" s="230"/>
      <c r="G555" s="230"/>
      <c r="H555" s="230"/>
      <c r="I555" s="230"/>
      <c r="J555" s="230"/>
      <c r="K555" s="230"/>
      <c r="L555" s="230"/>
      <c r="M555" s="230"/>
      <c r="N555" s="231"/>
      <c r="O555" s="140" t="s">
        <v>1307</v>
      </c>
      <c r="P555" s="89"/>
      <c r="Q555" s="94">
        <f>Q544*Q553*P550/0.83</f>
        <v>0</v>
      </c>
      <c r="R555" s="94">
        <f>R544*R553*P550/0.83</f>
        <v>0</v>
      </c>
      <c r="S555" s="94">
        <f>S544*S553*P550/0.83</f>
        <v>0</v>
      </c>
      <c r="T555" s="94">
        <f>T544*T553*P550/0.83</f>
        <v>0</v>
      </c>
      <c r="U555" s="94">
        <f>U544*U553*P550/0.83</f>
        <v>0</v>
      </c>
      <c r="V555" s="209">
        <f t="shared" si="268"/>
        <v>0</v>
      </c>
      <c r="W555" s="89">
        <v>25</v>
      </c>
      <c r="X555" s="210">
        <f t="shared" si="267"/>
        <v>0</v>
      </c>
    </row>
    <row r="556" spans="1:24" ht="15.75" x14ac:dyDescent="0.25">
      <c r="A556" s="54" t="str">
        <f>A42</f>
        <v>Labels</v>
      </c>
      <c r="B556" s="27"/>
      <c r="C556" s="28"/>
      <c r="D556" s="124">
        <f>D42</f>
        <v>4821.1040000000003</v>
      </c>
      <c r="E556" s="124">
        <f>E42</f>
        <v>11.306593684210526</v>
      </c>
      <c r="F556" s="31">
        <f t="shared" ref="F556:F557" si="272">$E$541</f>
        <v>0</v>
      </c>
      <c r="G556" s="124">
        <f>G42</f>
        <v>5.9999999999999995E-5</v>
      </c>
      <c r="H556" s="54" t="str">
        <f>H42</f>
        <v>KPPE-PF-224968-18-04-2024</v>
      </c>
      <c r="I556" s="23">
        <f>I42</f>
        <v>45400</v>
      </c>
      <c r="J556" s="54">
        <f>J42</f>
        <v>2366.46</v>
      </c>
      <c r="K556" s="54">
        <f>K42</f>
        <v>49.803780000000053</v>
      </c>
      <c r="L556" s="2">
        <f t="shared" ref="L556:L558" si="273">F556*G556</f>
        <v>0</v>
      </c>
      <c r="M556" s="123">
        <f>M42</f>
        <v>2316.65022</v>
      </c>
      <c r="N556" s="30">
        <f t="shared" ref="N556:N558" si="274">L556*E556</f>
        <v>0</v>
      </c>
      <c r="P556" t="s">
        <v>1311</v>
      </c>
      <c r="Q556">
        <f>G556*Q544</f>
        <v>0</v>
      </c>
      <c r="R556">
        <f>G556*R544</f>
        <v>0</v>
      </c>
      <c r="S556">
        <f>G556*S544</f>
        <v>0</v>
      </c>
      <c r="T556">
        <f>G556*T544</f>
        <v>0</v>
      </c>
      <c r="U556">
        <f>G556*U544</f>
        <v>0</v>
      </c>
      <c r="V556" s="209">
        <f t="shared" si="268"/>
        <v>0</v>
      </c>
      <c r="W556" s="89">
        <v>25</v>
      </c>
      <c r="X556" s="210">
        <f t="shared" si="267"/>
        <v>0</v>
      </c>
    </row>
    <row r="557" spans="1:24" ht="15.75" x14ac:dyDescent="0.25">
      <c r="A557" s="54" t="str">
        <f>A43</f>
        <v>Earth Colour</v>
      </c>
      <c r="B557" s="27"/>
      <c r="C557" s="28"/>
      <c r="D557" s="124">
        <f>D43</f>
        <v>3204.2</v>
      </c>
      <c r="E557" s="124">
        <f>E43</f>
        <v>1.3859649122807018</v>
      </c>
      <c r="F557" s="31">
        <f t="shared" si="272"/>
        <v>0</v>
      </c>
      <c r="G557" s="124">
        <f>G43</f>
        <v>3.3299999999999996E-2</v>
      </c>
      <c r="H557" s="54" t="str">
        <f>H43</f>
        <v>HCSE-PF-1739-16-04-2024</v>
      </c>
      <c r="I557" s="23">
        <f>I43</f>
        <v>45398</v>
      </c>
      <c r="J557" s="54">
        <f>J43</f>
        <v>50</v>
      </c>
      <c r="K557" s="54">
        <f>K43</f>
        <v>208.29149999999998</v>
      </c>
      <c r="L557" s="2">
        <f t="shared" si="273"/>
        <v>0</v>
      </c>
      <c r="M557" s="123">
        <f>M43</f>
        <v>-158.29149999999998</v>
      </c>
      <c r="N557" s="30">
        <f t="shared" si="274"/>
        <v>0</v>
      </c>
      <c r="O557" s="175"/>
      <c r="P557" s="89"/>
      <c r="Q557">
        <f>G557*Q544</f>
        <v>0</v>
      </c>
      <c r="R557">
        <f>G557*R544</f>
        <v>0</v>
      </c>
      <c r="S557">
        <f>G557*S544</f>
        <v>0</v>
      </c>
      <c r="T557">
        <f>G557*T544</f>
        <v>0</v>
      </c>
      <c r="U557">
        <f>G557*U544</f>
        <v>0</v>
      </c>
      <c r="V557" s="209">
        <f t="shared" si="268"/>
        <v>0</v>
      </c>
      <c r="W557" s="89">
        <v>25</v>
      </c>
      <c r="X557" s="210">
        <f t="shared" si="267"/>
        <v>0</v>
      </c>
    </row>
    <row r="558" spans="1:24" ht="16.5" thickBot="1" x14ac:dyDescent="0.3">
      <c r="A558" s="132" t="str">
        <f>A44</f>
        <v>Sarabid MIP</v>
      </c>
      <c r="B558" s="27"/>
      <c r="C558" s="28"/>
      <c r="D558" s="124">
        <f>D44</f>
        <v>3824.9998999999998</v>
      </c>
      <c r="E558" s="124">
        <f>E44</f>
        <v>1.3859649122807018</v>
      </c>
      <c r="F558" s="31">
        <f>$E$541</f>
        <v>0</v>
      </c>
      <c r="G558" s="124">
        <f>G44</f>
        <v>8.9999999999999993E-3</v>
      </c>
      <c r="H558" s="54" t="str">
        <f>H44</f>
        <v>06122023-A-023564</v>
      </c>
      <c r="I558" s="23">
        <f>I44</f>
        <v>45149</v>
      </c>
      <c r="J558" s="54">
        <f>J44</f>
        <v>1000</v>
      </c>
      <c r="K558" s="54">
        <f>K44</f>
        <v>477.02699999999965</v>
      </c>
      <c r="L558" s="2">
        <f t="shared" si="273"/>
        <v>0</v>
      </c>
      <c r="M558" s="123">
        <f>M44</f>
        <v>522.07300000000043</v>
      </c>
      <c r="N558" s="30">
        <f t="shared" si="274"/>
        <v>0</v>
      </c>
      <c r="O558" s="178"/>
      <c r="P558" s="89"/>
      <c r="Q558">
        <f>G558*Q544</f>
        <v>0</v>
      </c>
      <c r="R558">
        <f>G558*R544</f>
        <v>0</v>
      </c>
      <c r="S558">
        <f>G558*S544</f>
        <v>0</v>
      </c>
      <c r="T558">
        <f>G558*T544</f>
        <v>0</v>
      </c>
      <c r="U558">
        <f>G558*U544</f>
        <v>0</v>
      </c>
      <c r="V558" s="209">
        <f t="shared" si="268"/>
        <v>0</v>
      </c>
      <c r="W558" s="89">
        <v>25</v>
      </c>
      <c r="X558" s="210">
        <f t="shared" si="267"/>
        <v>0</v>
      </c>
    </row>
    <row r="559" spans="1:24" ht="23.25" thickBot="1" x14ac:dyDescent="0.35">
      <c r="A559" s="133">
        <v>26</v>
      </c>
      <c r="O559" s="140"/>
      <c r="V559"/>
      <c r="W559" s="89">
        <v>26</v>
      </c>
      <c r="X559" s="210">
        <f>$E$561</f>
        <v>0</v>
      </c>
    </row>
    <row r="560" spans="1:24" ht="19.5" thickBot="1" x14ac:dyDescent="0.3">
      <c r="A560" s="232" t="s">
        <v>19</v>
      </c>
      <c r="B560" s="233"/>
      <c r="C560" s="232" t="s">
        <v>20</v>
      </c>
      <c r="D560" s="233"/>
      <c r="E560" s="232" t="s">
        <v>77</v>
      </c>
      <c r="F560" s="233"/>
      <c r="G560" s="232" t="s">
        <v>64</v>
      </c>
      <c r="H560" s="233"/>
      <c r="I560" s="242" t="s">
        <v>171</v>
      </c>
      <c r="J560" s="243"/>
      <c r="K560" s="244" t="s">
        <v>172</v>
      </c>
      <c r="L560" s="245"/>
      <c r="M560" s="245"/>
      <c r="N560" s="246"/>
      <c r="O560" s="140"/>
      <c r="V560"/>
      <c r="W560" s="89">
        <v>26</v>
      </c>
      <c r="X560" s="210">
        <f t="shared" ref="X560:X578" si="275">$E$561</f>
        <v>0</v>
      </c>
    </row>
    <row r="561" spans="1:24" ht="18.600000000000001" customHeight="1" thickBot="1" x14ac:dyDescent="0.3">
      <c r="A561" s="234" t="s">
        <v>146</v>
      </c>
      <c r="B561" s="235"/>
      <c r="C561" s="250" t="s">
        <v>157</v>
      </c>
      <c r="D561" s="251"/>
      <c r="E561" s="238">
        <f>M22</f>
        <v>0</v>
      </c>
      <c r="F561" s="239"/>
      <c r="G561" s="240">
        <f>M23</f>
        <v>0</v>
      </c>
      <c r="H561" s="241"/>
      <c r="I561" s="240" t="e">
        <f>M24</f>
        <v>#DIV/0!</v>
      </c>
      <c r="J561" s="241"/>
      <c r="K561" s="247" t="s">
        <v>235</v>
      </c>
      <c r="L561" s="248"/>
      <c r="M561" s="248"/>
      <c r="N561" s="249"/>
      <c r="O561" s="140"/>
      <c r="V561"/>
      <c r="W561" s="89">
        <v>26</v>
      </c>
      <c r="X561" s="210">
        <f t="shared" si="275"/>
        <v>0</v>
      </c>
    </row>
    <row r="562" spans="1:24" ht="19.5" thickBot="1" x14ac:dyDescent="0.35">
      <c r="A562" s="9" t="s">
        <v>15</v>
      </c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40"/>
      <c r="V562"/>
      <c r="W562" s="89">
        <v>26</v>
      </c>
      <c r="X562" s="210">
        <f t="shared" si="275"/>
        <v>0</v>
      </c>
    </row>
    <row r="563" spans="1:24" ht="30.75" thickBot="1" x14ac:dyDescent="0.3">
      <c r="A563" s="44" t="s">
        <v>8</v>
      </c>
      <c r="B563" s="45"/>
      <c r="C563" s="46"/>
      <c r="D563" s="8" t="s">
        <v>2</v>
      </c>
      <c r="E563" s="8" t="s">
        <v>7</v>
      </c>
      <c r="F563" s="8" t="s">
        <v>13</v>
      </c>
      <c r="G563" s="8" t="s">
        <v>14</v>
      </c>
      <c r="H563" s="8" t="s">
        <v>1</v>
      </c>
      <c r="I563" s="8" t="s">
        <v>0</v>
      </c>
      <c r="J563" s="8" t="s">
        <v>3</v>
      </c>
      <c r="K563" s="8" t="s">
        <v>9</v>
      </c>
      <c r="L563" s="18" t="s">
        <v>66</v>
      </c>
      <c r="M563" s="39" t="s">
        <v>4</v>
      </c>
      <c r="N563" s="8" t="s">
        <v>167</v>
      </c>
      <c r="O563" s="138" t="s">
        <v>256</v>
      </c>
      <c r="Q563" s="138" t="s">
        <v>1304</v>
      </c>
      <c r="R563" s="138" t="s">
        <v>1304</v>
      </c>
      <c r="S563" s="138" t="s">
        <v>1304</v>
      </c>
      <c r="T563" s="174" t="s">
        <v>1304</v>
      </c>
      <c r="U563" s="138" t="s">
        <v>1305</v>
      </c>
      <c r="V563" s="208" t="s">
        <v>1334</v>
      </c>
      <c r="W563" s="89">
        <v>26</v>
      </c>
      <c r="X563" s="210">
        <f t="shared" si="275"/>
        <v>0</v>
      </c>
    </row>
    <row r="564" spans="1:24" s="94" customFormat="1" ht="15.75" x14ac:dyDescent="0.25">
      <c r="A564" s="229" t="str">
        <f>A30</f>
        <v>CONSUMPTION OF IMPORTED RAW MATERIAL</v>
      </c>
      <c r="B564" s="230"/>
      <c r="C564" s="230"/>
      <c r="D564" s="230"/>
      <c r="E564" s="230"/>
      <c r="F564" s="230"/>
      <c r="G564" s="230"/>
      <c r="H564" s="230"/>
      <c r="I564" s="230"/>
      <c r="J564" s="230"/>
      <c r="K564" s="230"/>
      <c r="L564" s="230"/>
      <c r="M564" s="230"/>
      <c r="N564" s="231"/>
      <c r="O564" s="40"/>
      <c r="P564"/>
      <c r="Q564" s="176"/>
      <c r="R564" s="176"/>
      <c r="S564" s="176"/>
      <c r="T564" s="177"/>
      <c r="U564" s="177"/>
      <c r="V564" s="209">
        <f>Q564+R564+S564+T564+U564</f>
        <v>0</v>
      </c>
      <c r="W564" s="89">
        <v>26</v>
      </c>
      <c r="X564" s="210">
        <f t="shared" si="275"/>
        <v>0</v>
      </c>
    </row>
    <row r="565" spans="1:24" ht="15.75" x14ac:dyDescent="0.25">
      <c r="A565" s="54" t="str">
        <f>A31</f>
        <v>REACTIVE DYES</v>
      </c>
      <c r="B565" s="27"/>
      <c r="C565" s="28"/>
      <c r="D565" s="124">
        <f>D31</f>
        <v>3204.16</v>
      </c>
      <c r="E565" s="124">
        <f>E31</f>
        <v>12.95</v>
      </c>
      <c r="F565" s="31">
        <f>M19</f>
        <v>0</v>
      </c>
      <c r="G565" s="124">
        <f>G31</f>
        <v>2.3400000000000001E-2</v>
      </c>
      <c r="H565" s="54" t="str">
        <f>H31</f>
        <v>LPAF-FS-61597</v>
      </c>
      <c r="I565" s="23">
        <f>I31</f>
        <v>45454</v>
      </c>
      <c r="J565" s="54">
        <f>J31</f>
        <v>5000</v>
      </c>
      <c r="K565" s="54">
        <f>K31</f>
        <v>3317.675400000001</v>
      </c>
      <c r="L565" s="2">
        <f>F565*G565</f>
        <v>0</v>
      </c>
      <c r="M565" s="123">
        <f>M31</f>
        <v>1679.9845999999991</v>
      </c>
      <c r="N565" s="30">
        <f>L565*E565</f>
        <v>0</v>
      </c>
      <c r="O565" s="137" t="s">
        <v>264</v>
      </c>
      <c r="P565">
        <v>7.2789043600000006E-2</v>
      </c>
      <c r="Q565">
        <f>G565*Q564</f>
        <v>0</v>
      </c>
      <c r="R565">
        <f>G565*R564</f>
        <v>0</v>
      </c>
      <c r="S565">
        <f>G565*S564</f>
        <v>0</v>
      </c>
      <c r="T565">
        <f>G565*T564</f>
        <v>0</v>
      </c>
      <c r="U565">
        <f>G565*U564</f>
        <v>0</v>
      </c>
      <c r="V565" s="209">
        <f t="shared" ref="V565:V578" si="276">Q565+R565+S565+T565+U565</f>
        <v>0</v>
      </c>
      <c r="W565" s="89">
        <v>26</v>
      </c>
      <c r="X565" s="210">
        <f t="shared" si="275"/>
        <v>0</v>
      </c>
    </row>
    <row r="566" spans="1:24" ht="15.75" x14ac:dyDescent="0.25">
      <c r="A566" s="54" t="str">
        <f>A32</f>
        <v>DISPERSE DYES</v>
      </c>
      <c r="B566" s="27"/>
      <c r="C566" s="28"/>
      <c r="D566" s="124">
        <f>D32</f>
        <v>3204.1109999999999</v>
      </c>
      <c r="E566" s="124">
        <f>E32</f>
        <v>12.752800000000001</v>
      </c>
      <c r="F566" s="31">
        <f>M20</f>
        <v>0</v>
      </c>
      <c r="G566" s="124">
        <f>G32</f>
        <v>5.4000000000000003E-3</v>
      </c>
      <c r="H566" s="54" t="str">
        <f>H32</f>
        <v>LPAF-FS-61605</v>
      </c>
      <c r="I566" s="23">
        <f>I32</f>
        <v>45454</v>
      </c>
      <c r="J566" s="54">
        <f>J32</f>
        <v>4200</v>
      </c>
      <c r="K566" s="54">
        <f>K32</f>
        <v>2945.6135999999969</v>
      </c>
      <c r="L566" s="2">
        <f>F566*G566</f>
        <v>0</v>
      </c>
      <c r="M566" s="123">
        <f>M32</f>
        <v>1254.3864000000031</v>
      </c>
      <c r="N566" s="30">
        <f t="shared" ref="N566:N573" si="277">L566*E566</f>
        <v>0</v>
      </c>
      <c r="O566" s="137" t="s">
        <v>265</v>
      </c>
      <c r="P566">
        <v>9.09890436E-2</v>
      </c>
      <c r="Q566">
        <f>G566*Q564</f>
        <v>0</v>
      </c>
      <c r="R566">
        <f>G566*R564</f>
        <v>0</v>
      </c>
      <c r="S566">
        <f>G566*S564</f>
        <v>0</v>
      </c>
      <c r="T566">
        <f>G566*T564</f>
        <v>0</v>
      </c>
      <c r="U566" s="89">
        <f>G566*U564</f>
        <v>0</v>
      </c>
      <c r="V566" s="209">
        <f t="shared" si="276"/>
        <v>0</v>
      </c>
      <c r="W566" s="89">
        <v>26</v>
      </c>
      <c r="X566" s="210">
        <f t="shared" si="275"/>
        <v>0</v>
      </c>
    </row>
    <row r="567" spans="1:24" ht="15.75" x14ac:dyDescent="0.25">
      <c r="A567" s="54" t="str">
        <f>A33</f>
        <v>NON WOVEN INTERLINING</v>
      </c>
      <c r="B567" s="27"/>
      <c r="C567" s="28"/>
      <c r="D567" s="124">
        <f>D33</f>
        <v>5603.92</v>
      </c>
      <c r="E567" s="124">
        <f>E33</f>
        <v>11.78</v>
      </c>
      <c r="F567" s="31">
        <f>$E$561</f>
        <v>0</v>
      </c>
      <c r="G567" s="124">
        <f>G33</f>
        <v>1.932E-2</v>
      </c>
      <c r="H567" s="54" t="str">
        <f>H33</f>
        <v>KAPS-FS-148577</v>
      </c>
      <c r="I567" s="23">
        <f>I33</f>
        <v>45464</v>
      </c>
      <c r="J567" s="54">
        <f>J33</f>
        <v>10770</v>
      </c>
      <c r="K567" s="54">
        <f>K33</f>
        <v>10411.942285714289</v>
      </c>
      <c r="L567" s="2">
        <f>F567*G567/0.98</f>
        <v>0</v>
      </c>
      <c r="M567" s="123">
        <f>M33</f>
        <v>358.05771428571097</v>
      </c>
      <c r="N567" s="30">
        <f t="shared" si="277"/>
        <v>0</v>
      </c>
      <c r="O567" s="137" t="s">
        <v>266</v>
      </c>
      <c r="P567">
        <v>0.11828904359999999</v>
      </c>
      <c r="Q567">
        <f>G567*Q564</f>
        <v>0</v>
      </c>
      <c r="R567">
        <f>G567*R564</f>
        <v>0</v>
      </c>
      <c r="S567">
        <f>G567*S564</f>
        <v>0</v>
      </c>
      <c r="T567">
        <f>G567*T564</f>
        <v>0</v>
      </c>
      <c r="U567" s="89">
        <f>G567*U564</f>
        <v>0</v>
      </c>
      <c r="V567" s="209">
        <f t="shared" si="276"/>
        <v>0</v>
      </c>
      <c r="W567" s="89">
        <v>26</v>
      </c>
      <c r="X567" s="210">
        <f t="shared" si="275"/>
        <v>0</v>
      </c>
    </row>
    <row r="568" spans="1:24" ht="15.75" x14ac:dyDescent="0.25">
      <c r="A568" s="54" t="str">
        <f>A34</f>
        <v>FINISHING AGENT</v>
      </c>
      <c r="B568" s="27"/>
      <c r="C568" s="28"/>
      <c r="D568" s="124">
        <f>D34</f>
        <v>3809.9189999999999</v>
      </c>
      <c r="E568" s="124">
        <f>E34</f>
        <v>6.8550000000000004</v>
      </c>
      <c r="F568" s="31">
        <f>$E$561</f>
        <v>0</v>
      </c>
      <c r="G568" s="124">
        <f>G34</f>
        <v>8.9999999999999993E-3</v>
      </c>
      <c r="H568" s="54" t="str">
        <f>H34</f>
        <v>KAPW-FS-186202</v>
      </c>
      <c r="I568" s="23">
        <f>I34</f>
        <v>45447</v>
      </c>
      <c r="J568" s="54">
        <f>J34</f>
        <v>3600</v>
      </c>
      <c r="K568" s="54">
        <f>K34</f>
        <v>1221.2549999999997</v>
      </c>
      <c r="L568" s="2">
        <f>F568*G568</f>
        <v>0</v>
      </c>
      <c r="M568" s="123">
        <f>M34</f>
        <v>2377.8450000000003</v>
      </c>
      <c r="N568" s="30">
        <f t="shared" si="277"/>
        <v>0</v>
      </c>
      <c r="O568" s="137" t="s">
        <v>267</v>
      </c>
      <c r="P568">
        <v>0.1455890436</v>
      </c>
      <c r="Q568">
        <f>G568*Q564</f>
        <v>0</v>
      </c>
      <c r="R568">
        <f>G568*R564</f>
        <v>0</v>
      </c>
      <c r="S568">
        <f>G568*S564</f>
        <v>0</v>
      </c>
      <c r="T568">
        <f>G568*T564</f>
        <v>0</v>
      </c>
      <c r="U568" s="89">
        <f>G568*U564</f>
        <v>0</v>
      </c>
      <c r="V568" s="209">
        <f t="shared" si="276"/>
        <v>0</v>
      </c>
      <c r="W568" s="89">
        <v>26</v>
      </c>
      <c r="X568" s="210">
        <f t="shared" si="275"/>
        <v>0</v>
      </c>
    </row>
    <row r="569" spans="1:24" ht="15.75" x14ac:dyDescent="0.25">
      <c r="A569" s="57" t="str">
        <f>A35</f>
        <v>80% BCI COTTON 20% RECYCLE POLYESTER KNITTED FABRIC</v>
      </c>
      <c r="B569" s="158"/>
      <c r="C569" s="159"/>
      <c r="D569" s="160">
        <f>D35</f>
        <v>6006.9089999999997</v>
      </c>
      <c r="E569" s="161">
        <f>E35</f>
        <v>37.943899999999999</v>
      </c>
      <c r="F569" s="31">
        <f>$E$561</f>
        <v>0</v>
      </c>
      <c r="G569" s="163">
        <f>G35</f>
        <v>0</v>
      </c>
      <c r="H569" s="164" t="str">
        <f>H35</f>
        <v>KAPS-FS-99599</v>
      </c>
      <c r="I569" s="165">
        <f>I35</f>
        <v>45355</v>
      </c>
      <c r="J569" s="166">
        <f>J35</f>
        <v>21709.3</v>
      </c>
      <c r="K569" s="167">
        <f>K35</f>
        <v>119.09720517882354</v>
      </c>
      <c r="L569" s="160">
        <f>F569*G569*P567/0.85</f>
        <v>0</v>
      </c>
      <c r="M569" s="168">
        <f>M35</f>
        <v>21590.202794821176</v>
      </c>
      <c r="N569" s="167">
        <f t="shared" si="277"/>
        <v>0</v>
      </c>
      <c r="O569" s="137" t="s">
        <v>268</v>
      </c>
      <c r="P569">
        <v>0.17288904359999999</v>
      </c>
      <c r="Q569">
        <f>G569*Q564*P570/0.85</f>
        <v>0</v>
      </c>
      <c r="R569">
        <f>G569*R564*P570/0.85</f>
        <v>0</v>
      </c>
      <c r="S569">
        <f>G569*S564*P570/0.85</f>
        <v>0</v>
      </c>
      <c r="T569">
        <f>G569*T564*P570/0.85</f>
        <v>0</v>
      </c>
      <c r="U569">
        <f>G569*U564*P570/0.85</f>
        <v>0</v>
      </c>
      <c r="V569" s="209">
        <f t="shared" si="276"/>
        <v>0</v>
      </c>
      <c r="W569" s="89">
        <v>26</v>
      </c>
      <c r="X569" s="210">
        <f t="shared" si="275"/>
        <v>0</v>
      </c>
    </row>
    <row r="570" spans="1:24" ht="15.75" x14ac:dyDescent="0.25">
      <c r="A570" s="57" t="str">
        <f>A36</f>
        <v xml:space="preserve">70% RECYCLED POLYESTER 30% COTTON </v>
      </c>
      <c r="B570" s="158"/>
      <c r="C570" s="159"/>
      <c r="D570" s="160">
        <f>D36</f>
        <v>6006.9089999999997</v>
      </c>
      <c r="E570" s="161">
        <f>E36</f>
        <v>15.461499999999999</v>
      </c>
      <c r="F570" s="31">
        <f>$E$561</f>
        <v>0</v>
      </c>
      <c r="G570" s="163">
        <f>G36</f>
        <v>0</v>
      </c>
      <c r="H570" s="164" t="str">
        <f>H36</f>
        <v>LPAF-FS-14699</v>
      </c>
      <c r="I570" s="165">
        <f>I36</f>
        <v>45195</v>
      </c>
      <c r="J570" s="167">
        <f>J36</f>
        <v>2075.61</v>
      </c>
      <c r="K570" s="167">
        <f>K36</f>
        <v>0</v>
      </c>
      <c r="L570" s="160">
        <f t="shared" ref="L570:L571" si="278">F570*G570*P568/0.85</f>
        <v>0</v>
      </c>
      <c r="M570" s="168">
        <f>M36</f>
        <v>2075.61</v>
      </c>
      <c r="N570" s="167">
        <f t="shared" si="277"/>
        <v>0</v>
      </c>
      <c r="O570" s="137" t="s">
        <v>269</v>
      </c>
      <c r="P570">
        <v>0.20018904359999998</v>
      </c>
      <c r="Q570">
        <f>G570*Q564*P571/0.85</f>
        <v>0</v>
      </c>
      <c r="R570">
        <f>G570*R564*P571/0.85</f>
        <v>0</v>
      </c>
      <c r="S570">
        <f>G570*S564*P571/0.85</f>
        <v>0</v>
      </c>
      <c r="T570">
        <f>G570*T564*P571/0.85</f>
        <v>0</v>
      </c>
      <c r="U570">
        <f>G570*U564*P571/0.85</f>
        <v>0</v>
      </c>
      <c r="V570" s="209">
        <f t="shared" si="276"/>
        <v>0</v>
      </c>
      <c r="W570" s="89">
        <v>26</v>
      </c>
      <c r="X570" s="210">
        <f t="shared" si="275"/>
        <v>0</v>
      </c>
    </row>
    <row r="571" spans="1:24" ht="15.75" x14ac:dyDescent="0.25">
      <c r="A571" s="57" t="str">
        <f>A37</f>
        <v>100% REC POLYESTER FABRIC</v>
      </c>
      <c r="B571" s="158"/>
      <c r="C571" s="159"/>
      <c r="D571" s="160">
        <f>D37</f>
        <v>6005.37</v>
      </c>
      <c r="E571" s="161">
        <f>E37</f>
        <v>6.85</v>
      </c>
      <c r="F571" s="31">
        <f>$E$561</f>
        <v>0</v>
      </c>
      <c r="G571" s="163">
        <f>G37</f>
        <v>0</v>
      </c>
      <c r="H571" s="164" t="str">
        <f>H37</f>
        <v>KAPW-FS-59914</v>
      </c>
      <c r="I571" s="165">
        <f>I37</f>
        <v>45224</v>
      </c>
      <c r="J571" s="169">
        <f>J37</f>
        <v>9255.7000000000007</v>
      </c>
      <c r="K571" s="167">
        <f>K37</f>
        <v>448.55877277976469</v>
      </c>
      <c r="L571" s="160">
        <f t="shared" si="278"/>
        <v>0</v>
      </c>
      <c r="M571" s="168">
        <f>M37</f>
        <v>8807.141227220236</v>
      </c>
      <c r="N571" s="167">
        <f t="shared" ref="N571" si="279">L571*E571</f>
        <v>0</v>
      </c>
      <c r="O571" s="137" t="s">
        <v>270</v>
      </c>
      <c r="P571">
        <v>0.2274890436</v>
      </c>
      <c r="Q571">
        <f>G571*Q564*P571/0.85</f>
        <v>0</v>
      </c>
      <c r="R571">
        <f>G571*R564*P570/0.85</f>
        <v>0</v>
      </c>
      <c r="S571">
        <f>G571*S564*P570/0.85</f>
        <v>0</v>
      </c>
      <c r="T571">
        <f>G571*T564*P570/0.85</f>
        <v>0</v>
      </c>
      <c r="U571">
        <f>G571*U564*P570/0.85</f>
        <v>0</v>
      </c>
      <c r="V571" s="209">
        <f t="shared" si="276"/>
        <v>0</v>
      </c>
      <c r="W571" s="89">
        <v>26</v>
      </c>
      <c r="X571" s="210">
        <f t="shared" si="275"/>
        <v>0</v>
      </c>
    </row>
    <row r="572" spans="1:24" ht="15.75" x14ac:dyDescent="0.25">
      <c r="A572" s="57" t="str">
        <f>A38</f>
        <v>100% COTTON YARN</v>
      </c>
      <c r="B572" s="158"/>
      <c r="C572" s="159"/>
      <c r="D572" s="160">
        <f>D38</f>
        <v>5205.24</v>
      </c>
      <c r="E572" s="161">
        <f>E38</f>
        <v>3.1</v>
      </c>
      <c r="F572" s="31">
        <f t="shared" ref="F572:F573" si="280">$E$561</f>
        <v>0</v>
      </c>
      <c r="G572" s="163">
        <f>G38</f>
        <v>0</v>
      </c>
      <c r="H572" s="164" t="str">
        <f>H38</f>
        <v>KAPS-FS-97672</v>
      </c>
      <c r="I572" s="165">
        <f>I38</f>
        <v>45349</v>
      </c>
      <c r="J572" s="166">
        <f>J38</f>
        <v>22290</v>
      </c>
      <c r="K572" s="167">
        <f>K38</f>
        <v>8167.8864601209007</v>
      </c>
      <c r="L572" s="160">
        <f>F572*G572*P570/0.83</f>
        <v>0</v>
      </c>
      <c r="M572" s="168">
        <f>M38</f>
        <v>14101.283534626087</v>
      </c>
      <c r="N572" s="167">
        <f t="shared" si="277"/>
        <v>0</v>
      </c>
      <c r="O572" s="140" t="s">
        <v>1312</v>
      </c>
      <c r="P572" s="140"/>
      <c r="Q572" s="191">
        <v>0</v>
      </c>
      <c r="R572" s="191">
        <v>0</v>
      </c>
      <c r="S572" s="191">
        <v>0</v>
      </c>
      <c r="T572" s="192">
        <v>0</v>
      </c>
      <c r="U572" s="192">
        <v>0</v>
      </c>
      <c r="V572" s="209">
        <f t="shared" si="276"/>
        <v>0</v>
      </c>
      <c r="W572" s="89">
        <v>26</v>
      </c>
      <c r="X572" s="210">
        <f t="shared" si="275"/>
        <v>0</v>
      </c>
    </row>
    <row r="573" spans="1:24" ht="15.75" x14ac:dyDescent="0.25">
      <c r="A573" s="57" t="str">
        <f>A39</f>
        <v>POLYESTER YARN</v>
      </c>
      <c r="B573" s="158"/>
      <c r="C573" s="159"/>
      <c r="D573" s="160">
        <f>D39</f>
        <v>5402.33</v>
      </c>
      <c r="E573" s="161">
        <f>E39</f>
        <v>1.69</v>
      </c>
      <c r="F573" s="31">
        <f t="shared" si="280"/>
        <v>0</v>
      </c>
      <c r="G573" s="163">
        <f>G39</f>
        <v>0</v>
      </c>
      <c r="H573" s="164" t="str">
        <f>H39</f>
        <v>KAPS-FS-73118</v>
      </c>
      <c r="I573" s="165">
        <f>I39</f>
        <v>45296</v>
      </c>
      <c r="J573" s="166">
        <f>J39</f>
        <v>72060</v>
      </c>
      <c r="K573" s="167">
        <f>K39</f>
        <v>56307.923458516132</v>
      </c>
      <c r="L573" s="160">
        <f>F573*G573*P571/0.83</f>
        <v>0</v>
      </c>
      <c r="M573" s="168">
        <f>M39</f>
        <v>15752.076541483868</v>
      </c>
      <c r="N573" s="167">
        <f t="shared" si="277"/>
        <v>0</v>
      </c>
      <c r="O573" s="140" t="s">
        <v>1313</v>
      </c>
      <c r="P573" s="140"/>
      <c r="Q573" s="191">
        <v>0</v>
      </c>
      <c r="R573" s="191">
        <v>0</v>
      </c>
      <c r="S573" s="191">
        <v>0</v>
      </c>
      <c r="T573" s="192">
        <v>0</v>
      </c>
      <c r="U573" s="192">
        <v>0</v>
      </c>
      <c r="V573" s="209">
        <f t="shared" si="276"/>
        <v>0</v>
      </c>
      <c r="W573" s="89">
        <v>26</v>
      </c>
      <c r="X573" s="210">
        <f t="shared" si="275"/>
        <v>0</v>
      </c>
    </row>
    <row r="574" spans="1:24" ht="15.75" x14ac:dyDescent="0.25">
      <c r="A574" s="57"/>
      <c r="B574" s="158"/>
      <c r="C574" s="158"/>
      <c r="D574" s="193"/>
      <c r="E574" s="194"/>
      <c r="F574" s="190"/>
      <c r="G574" s="196"/>
      <c r="H574" s="197"/>
      <c r="I574" s="198"/>
      <c r="J574" s="199"/>
      <c r="K574" s="200"/>
      <c r="L574" s="193"/>
      <c r="M574" s="201"/>
      <c r="N574" s="202"/>
      <c r="O574" s="175" t="s">
        <v>1306</v>
      </c>
      <c r="P574" s="94"/>
      <c r="Q574" s="94">
        <f>Q564*Q572*P570/0.83</f>
        <v>0</v>
      </c>
      <c r="R574" s="94">
        <f>R564*R572*P570/0.83</f>
        <v>0</v>
      </c>
      <c r="S574" s="94">
        <f>S564*S572*P570/0.83</f>
        <v>0</v>
      </c>
      <c r="T574" s="94">
        <f>T564*T572*P570/0.83</f>
        <v>0</v>
      </c>
      <c r="U574" s="94">
        <f>U564*U572*P570/0.83</f>
        <v>0</v>
      </c>
      <c r="V574" s="209">
        <f t="shared" si="276"/>
        <v>0</v>
      </c>
      <c r="W574" s="89">
        <v>26</v>
      </c>
      <c r="X574" s="210">
        <f t="shared" si="275"/>
        <v>0</v>
      </c>
    </row>
    <row r="575" spans="1:24" s="94" customFormat="1" ht="15.75" x14ac:dyDescent="0.25">
      <c r="A575" s="229" t="str">
        <f>A41</f>
        <v>CONSUMPTION OF LOCAL PURCHASED  RAW MATERIAL</v>
      </c>
      <c r="B575" s="230"/>
      <c r="C575" s="230"/>
      <c r="D575" s="230"/>
      <c r="E575" s="230"/>
      <c r="F575" s="230"/>
      <c r="G575" s="230"/>
      <c r="H575" s="230"/>
      <c r="I575" s="230"/>
      <c r="J575" s="230"/>
      <c r="K575" s="230"/>
      <c r="L575" s="230"/>
      <c r="M575" s="230"/>
      <c r="N575" s="231"/>
      <c r="O575" s="140" t="s">
        <v>1307</v>
      </c>
      <c r="P575" s="89"/>
      <c r="Q575" s="94">
        <f>Q564*Q573*P570/0.83</f>
        <v>0</v>
      </c>
      <c r="R575" s="94">
        <f>R564*R573*P570/0.83</f>
        <v>0</v>
      </c>
      <c r="S575" s="94">
        <f>S564*S573*P570/0.83</f>
        <v>0</v>
      </c>
      <c r="T575" s="94">
        <f>T564*T573*P570/0.83</f>
        <v>0</v>
      </c>
      <c r="U575" s="94">
        <f>U564*U573*P570/0.83</f>
        <v>0</v>
      </c>
      <c r="V575" s="209">
        <f t="shared" si="276"/>
        <v>0</v>
      </c>
      <c r="W575" s="89">
        <v>26</v>
      </c>
      <c r="X575" s="210">
        <f t="shared" si="275"/>
        <v>0</v>
      </c>
    </row>
    <row r="576" spans="1:24" ht="15.75" x14ac:dyDescent="0.25">
      <c r="A576" s="54" t="str">
        <f>A42</f>
        <v>Labels</v>
      </c>
      <c r="B576" s="27"/>
      <c r="C576" s="28"/>
      <c r="D576" s="124">
        <f>D42</f>
        <v>4821.1040000000003</v>
      </c>
      <c r="E576" s="124">
        <f>E42</f>
        <v>11.306593684210526</v>
      </c>
      <c r="F576" s="31">
        <f>$E$561</f>
        <v>0</v>
      </c>
      <c r="G576" s="125">
        <f>G42</f>
        <v>5.9999999999999995E-5</v>
      </c>
      <c r="H576" s="54" t="str">
        <f>H42</f>
        <v>KPPE-PF-224968-18-04-2024</v>
      </c>
      <c r="I576" s="23">
        <f>I42</f>
        <v>45400</v>
      </c>
      <c r="J576" s="54">
        <f>J42</f>
        <v>2366.46</v>
      </c>
      <c r="K576" s="54">
        <f>K42</f>
        <v>49.803780000000053</v>
      </c>
      <c r="L576" s="2">
        <f t="shared" ref="L576:L578" si="281">F576*G576</f>
        <v>0</v>
      </c>
      <c r="M576" s="123">
        <f>M42</f>
        <v>2316.65022</v>
      </c>
      <c r="N576" s="30">
        <f t="shared" ref="N576:N578" si="282">L576*E576</f>
        <v>0</v>
      </c>
      <c r="P576" t="s">
        <v>1311</v>
      </c>
      <c r="Q576">
        <f>G576*Q564</f>
        <v>0</v>
      </c>
      <c r="R576">
        <f>G576*R564</f>
        <v>0</v>
      </c>
      <c r="S576">
        <f>G576*S564</f>
        <v>0</v>
      </c>
      <c r="T576">
        <f>G576*T564</f>
        <v>0</v>
      </c>
      <c r="U576">
        <f>G576*U564</f>
        <v>0</v>
      </c>
      <c r="V576" s="209">
        <f t="shared" si="276"/>
        <v>0</v>
      </c>
      <c r="W576" s="89">
        <v>26</v>
      </c>
      <c r="X576" s="210">
        <f t="shared" si="275"/>
        <v>0</v>
      </c>
    </row>
    <row r="577" spans="1:24" ht="15.75" x14ac:dyDescent="0.25">
      <c r="A577" s="54" t="str">
        <f>A43</f>
        <v>Earth Colour</v>
      </c>
      <c r="B577" s="27"/>
      <c r="C577" s="28"/>
      <c r="D577" s="124">
        <f>D43</f>
        <v>3204.2</v>
      </c>
      <c r="E577" s="124">
        <f>E43</f>
        <v>1.3859649122807018</v>
      </c>
      <c r="F577" s="31">
        <f>$E$561</f>
        <v>0</v>
      </c>
      <c r="G577" s="124">
        <f>G43</f>
        <v>3.3299999999999996E-2</v>
      </c>
      <c r="H577" s="54" t="str">
        <f>H43</f>
        <v>HCSE-PF-1739-16-04-2024</v>
      </c>
      <c r="I577" s="23">
        <f>I43</f>
        <v>45398</v>
      </c>
      <c r="J577" s="54">
        <f>J43</f>
        <v>50</v>
      </c>
      <c r="K577" s="54">
        <f>K43</f>
        <v>208.29149999999998</v>
      </c>
      <c r="L577" s="2">
        <f t="shared" si="281"/>
        <v>0</v>
      </c>
      <c r="M577" s="123">
        <f>M43</f>
        <v>-158.29149999999998</v>
      </c>
      <c r="N577" s="30">
        <f t="shared" si="282"/>
        <v>0</v>
      </c>
      <c r="O577" s="175"/>
      <c r="P577" s="89"/>
      <c r="Q577">
        <f>G577*Q564</f>
        <v>0</v>
      </c>
      <c r="R577">
        <f>G577*R564</f>
        <v>0</v>
      </c>
      <c r="S577">
        <f>G577*S564</f>
        <v>0</v>
      </c>
      <c r="T577">
        <f>G577*T564</f>
        <v>0</v>
      </c>
      <c r="U577">
        <f>G577*U564</f>
        <v>0</v>
      </c>
      <c r="V577" s="209">
        <f t="shared" si="276"/>
        <v>0</v>
      </c>
      <c r="W577" s="89">
        <v>26</v>
      </c>
      <c r="X577" s="210">
        <f t="shared" si="275"/>
        <v>0</v>
      </c>
    </row>
    <row r="578" spans="1:24" ht="16.5" thickBot="1" x14ac:dyDescent="0.3">
      <c r="A578" s="132" t="str">
        <f>A44</f>
        <v>Sarabid MIP</v>
      </c>
      <c r="B578" s="27"/>
      <c r="C578" s="28"/>
      <c r="D578" s="124">
        <f>D44</f>
        <v>3824.9998999999998</v>
      </c>
      <c r="E578" s="124">
        <f>E44</f>
        <v>1.3859649122807018</v>
      </c>
      <c r="F578" s="31">
        <f>$E$561</f>
        <v>0</v>
      </c>
      <c r="G578" s="124">
        <f>G44</f>
        <v>8.9999999999999993E-3</v>
      </c>
      <c r="H578" s="54" t="str">
        <f>H44</f>
        <v>06122023-A-023564</v>
      </c>
      <c r="I578" s="23">
        <f>I44</f>
        <v>45149</v>
      </c>
      <c r="J578" s="54">
        <f>J44</f>
        <v>1000</v>
      </c>
      <c r="K578" s="54">
        <f>K44</f>
        <v>477.02699999999965</v>
      </c>
      <c r="L578" s="2">
        <f t="shared" si="281"/>
        <v>0</v>
      </c>
      <c r="M578" s="123">
        <f>M44</f>
        <v>522.07300000000043</v>
      </c>
      <c r="N578" s="30">
        <f t="shared" si="282"/>
        <v>0</v>
      </c>
      <c r="O578" s="178"/>
      <c r="P578" s="89"/>
      <c r="Q578">
        <f>G578*Q564</f>
        <v>0</v>
      </c>
      <c r="R578">
        <f>G578*R564</f>
        <v>0</v>
      </c>
      <c r="S578">
        <f>G578*S564</f>
        <v>0</v>
      </c>
      <c r="T578">
        <f>G578*T564</f>
        <v>0</v>
      </c>
      <c r="U578">
        <f>G578*U564</f>
        <v>0</v>
      </c>
      <c r="V578" s="209">
        <f t="shared" si="276"/>
        <v>0</v>
      </c>
      <c r="W578" s="89">
        <v>26</v>
      </c>
      <c r="X578" s="210">
        <f t="shared" si="275"/>
        <v>0</v>
      </c>
    </row>
    <row r="579" spans="1:24" ht="23.25" thickBot="1" x14ac:dyDescent="0.35">
      <c r="A579" s="133">
        <v>27</v>
      </c>
      <c r="O579" s="140"/>
      <c r="V579"/>
      <c r="W579" s="89">
        <v>27</v>
      </c>
      <c r="X579" s="210">
        <f>$E$581</f>
        <v>0</v>
      </c>
    </row>
    <row r="580" spans="1:24" ht="19.5" thickBot="1" x14ac:dyDescent="0.3">
      <c r="A580" s="232" t="s">
        <v>19</v>
      </c>
      <c r="B580" s="233"/>
      <c r="C580" s="232" t="s">
        <v>20</v>
      </c>
      <c r="D580" s="233"/>
      <c r="E580" s="232" t="s">
        <v>77</v>
      </c>
      <c r="F580" s="233"/>
      <c r="G580" s="232" t="s">
        <v>64</v>
      </c>
      <c r="H580" s="233"/>
      <c r="I580" s="242" t="s">
        <v>171</v>
      </c>
      <c r="J580" s="243"/>
      <c r="K580" s="244" t="s">
        <v>172</v>
      </c>
      <c r="L580" s="245"/>
      <c r="M580" s="245"/>
      <c r="N580" s="246"/>
      <c r="O580" s="140"/>
      <c r="V580"/>
      <c r="W580" s="89">
        <v>27</v>
      </c>
      <c r="X580" s="210">
        <f t="shared" ref="X580:X598" si="283">$E$581</f>
        <v>0</v>
      </c>
    </row>
    <row r="581" spans="1:24" ht="18.600000000000001" customHeight="1" thickBot="1" x14ac:dyDescent="0.3">
      <c r="A581" s="234" t="s">
        <v>147</v>
      </c>
      <c r="B581" s="235"/>
      <c r="C581" s="250" t="s">
        <v>158</v>
      </c>
      <c r="D581" s="251"/>
      <c r="E581" s="238">
        <f>N22</f>
        <v>0</v>
      </c>
      <c r="F581" s="239"/>
      <c r="G581" s="240">
        <f>N23</f>
        <v>0</v>
      </c>
      <c r="H581" s="241"/>
      <c r="I581" s="240" t="e">
        <f>N24</f>
        <v>#DIV/0!</v>
      </c>
      <c r="J581" s="241"/>
      <c r="K581" s="247" t="s">
        <v>236</v>
      </c>
      <c r="L581" s="248"/>
      <c r="M581" s="248"/>
      <c r="N581" s="249"/>
      <c r="O581" s="140"/>
      <c r="V581"/>
      <c r="W581" s="89">
        <v>27</v>
      </c>
      <c r="X581" s="210">
        <f t="shared" si="283"/>
        <v>0</v>
      </c>
    </row>
    <row r="582" spans="1:24" ht="19.5" thickBot="1" x14ac:dyDescent="0.35">
      <c r="A582" s="9" t="s">
        <v>15</v>
      </c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40"/>
      <c r="V582"/>
      <c r="W582" s="89">
        <v>27</v>
      </c>
      <c r="X582" s="210">
        <f t="shared" si="283"/>
        <v>0</v>
      </c>
    </row>
    <row r="583" spans="1:24" ht="30.75" thickBot="1" x14ac:dyDescent="0.3">
      <c r="A583" s="44" t="s">
        <v>8</v>
      </c>
      <c r="B583" s="45"/>
      <c r="C583" s="46"/>
      <c r="D583" s="8" t="s">
        <v>2</v>
      </c>
      <c r="E583" s="8" t="s">
        <v>7</v>
      </c>
      <c r="F583" s="8" t="s">
        <v>13</v>
      </c>
      <c r="G583" s="8" t="s">
        <v>14</v>
      </c>
      <c r="H583" s="8" t="s">
        <v>1</v>
      </c>
      <c r="I583" s="8" t="s">
        <v>0</v>
      </c>
      <c r="J583" s="8" t="s">
        <v>3</v>
      </c>
      <c r="K583" s="8" t="s">
        <v>9</v>
      </c>
      <c r="L583" s="18" t="s">
        <v>66</v>
      </c>
      <c r="M583" s="39" t="s">
        <v>4</v>
      </c>
      <c r="N583" s="8" t="s">
        <v>167</v>
      </c>
      <c r="O583" s="138" t="s">
        <v>256</v>
      </c>
      <c r="Q583" s="138" t="s">
        <v>1304</v>
      </c>
      <c r="R583" s="138" t="s">
        <v>1304</v>
      </c>
      <c r="S583" s="138" t="s">
        <v>1304</v>
      </c>
      <c r="T583" s="174" t="s">
        <v>1304</v>
      </c>
      <c r="U583" s="138" t="s">
        <v>1305</v>
      </c>
      <c r="V583" s="208" t="s">
        <v>1334</v>
      </c>
      <c r="W583" s="89">
        <v>27</v>
      </c>
      <c r="X583" s="210">
        <f t="shared" si="283"/>
        <v>0</v>
      </c>
    </row>
    <row r="584" spans="1:24" s="94" customFormat="1" ht="15.75" x14ac:dyDescent="0.25">
      <c r="A584" s="229" t="str">
        <f>A30</f>
        <v>CONSUMPTION OF IMPORTED RAW MATERIAL</v>
      </c>
      <c r="B584" s="230"/>
      <c r="C584" s="230"/>
      <c r="D584" s="230"/>
      <c r="E584" s="230"/>
      <c r="F584" s="230"/>
      <c r="G584" s="230"/>
      <c r="H584" s="230"/>
      <c r="I584" s="230"/>
      <c r="J584" s="230"/>
      <c r="K584" s="230"/>
      <c r="L584" s="230"/>
      <c r="M584" s="230"/>
      <c r="N584" s="231"/>
      <c r="O584" s="40"/>
      <c r="P584"/>
      <c r="Q584" s="176"/>
      <c r="R584" s="176"/>
      <c r="S584" s="176"/>
      <c r="T584" s="177"/>
      <c r="U584" s="177"/>
      <c r="V584" s="209">
        <f>Q584+R584+S584+T584+U584</f>
        <v>0</v>
      </c>
      <c r="W584" s="89">
        <v>27</v>
      </c>
      <c r="X584" s="210">
        <f t="shared" si="283"/>
        <v>0</v>
      </c>
    </row>
    <row r="585" spans="1:24" ht="15.75" x14ac:dyDescent="0.25">
      <c r="A585" s="54" t="str">
        <f>A31</f>
        <v>REACTIVE DYES</v>
      </c>
      <c r="B585" s="27"/>
      <c r="C585" s="28"/>
      <c r="D585" s="124">
        <f>D31</f>
        <v>3204.16</v>
      </c>
      <c r="E585" s="124">
        <f>E31</f>
        <v>12.95</v>
      </c>
      <c r="F585" s="31">
        <f>N19</f>
        <v>0</v>
      </c>
      <c r="G585" s="124">
        <f>G31</f>
        <v>2.3400000000000001E-2</v>
      </c>
      <c r="H585" s="54" t="str">
        <f>H31</f>
        <v>LPAF-FS-61597</v>
      </c>
      <c r="I585" s="23">
        <f>I31</f>
        <v>45454</v>
      </c>
      <c r="J585" s="54">
        <f>J31</f>
        <v>5000</v>
      </c>
      <c r="K585" s="54">
        <f>K31</f>
        <v>3317.675400000001</v>
      </c>
      <c r="L585" s="2">
        <f>F585*G585</f>
        <v>0</v>
      </c>
      <c r="M585" s="123">
        <f>M31</f>
        <v>1679.9845999999991</v>
      </c>
      <c r="N585" s="30">
        <f>L585*E585</f>
        <v>0</v>
      </c>
      <c r="O585" s="139" t="s">
        <v>278</v>
      </c>
      <c r="P585">
        <v>8.1889043600000003E-2</v>
      </c>
      <c r="Q585">
        <f>G585*Q584</f>
        <v>0</v>
      </c>
      <c r="R585">
        <f>G585*R584</f>
        <v>0</v>
      </c>
      <c r="S585">
        <f>G585*S584</f>
        <v>0</v>
      </c>
      <c r="T585">
        <f>G585*T584</f>
        <v>0</v>
      </c>
      <c r="U585">
        <f>G585*U584</f>
        <v>0</v>
      </c>
      <c r="V585" s="209">
        <f t="shared" ref="V585:V598" si="284">Q585+R585+S585+T585+U585</f>
        <v>0</v>
      </c>
      <c r="W585" s="89">
        <v>27</v>
      </c>
      <c r="X585" s="210">
        <f t="shared" si="283"/>
        <v>0</v>
      </c>
    </row>
    <row r="586" spans="1:24" ht="15.75" x14ac:dyDescent="0.25">
      <c r="A586" s="54" t="str">
        <f>A32</f>
        <v>DISPERSE DYES</v>
      </c>
      <c r="B586" s="27"/>
      <c r="C586" s="28"/>
      <c r="D586" s="124">
        <f>D32</f>
        <v>3204.1109999999999</v>
      </c>
      <c r="E586" s="124">
        <f>E32</f>
        <v>12.752800000000001</v>
      </c>
      <c r="F586" s="31">
        <f>N20</f>
        <v>0</v>
      </c>
      <c r="G586" s="124">
        <f>G32</f>
        <v>5.4000000000000003E-3</v>
      </c>
      <c r="H586" s="54" t="str">
        <f>H32</f>
        <v>LPAF-FS-61605</v>
      </c>
      <c r="I586" s="23">
        <f>I32</f>
        <v>45454</v>
      </c>
      <c r="J586" s="54">
        <f>J32</f>
        <v>4200</v>
      </c>
      <c r="K586" s="54">
        <f>K32</f>
        <v>2945.6135999999969</v>
      </c>
      <c r="L586" s="2">
        <f>F586*G586</f>
        <v>0</v>
      </c>
      <c r="M586" s="123">
        <f>M32</f>
        <v>1254.3864000000031</v>
      </c>
      <c r="N586" s="30">
        <f t="shared" ref="N586:N593" si="285">L586*E586</f>
        <v>0</v>
      </c>
      <c r="O586" s="139" t="s">
        <v>279</v>
      </c>
      <c r="P586">
        <v>0.1364890436</v>
      </c>
      <c r="Q586">
        <f>G586*Q584</f>
        <v>0</v>
      </c>
      <c r="R586">
        <f>G586*R584</f>
        <v>0</v>
      </c>
      <c r="S586">
        <f>G586*S584</f>
        <v>0</v>
      </c>
      <c r="T586">
        <f>G586*T584</f>
        <v>0</v>
      </c>
      <c r="U586" s="89">
        <f>G586*U584</f>
        <v>0</v>
      </c>
      <c r="V586" s="209">
        <f t="shared" si="284"/>
        <v>0</v>
      </c>
      <c r="W586" s="89">
        <v>27</v>
      </c>
      <c r="X586" s="210">
        <f t="shared" si="283"/>
        <v>0</v>
      </c>
    </row>
    <row r="587" spans="1:24" ht="15.75" x14ac:dyDescent="0.25">
      <c r="A587" s="54" t="str">
        <f>A33</f>
        <v>NON WOVEN INTERLINING</v>
      </c>
      <c r="B587" s="27"/>
      <c r="C587" s="28"/>
      <c r="D587" s="124">
        <f>D33</f>
        <v>5603.92</v>
      </c>
      <c r="E587" s="124">
        <f>E33</f>
        <v>11.78</v>
      </c>
      <c r="F587" s="31">
        <f>$E$581</f>
        <v>0</v>
      </c>
      <c r="G587" s="124">
        <f>G33</f>
        <v>1.932E-2</v>
      </c>
      <c r="H587" s="54" t="str">
        <f>H33</f>
        <v>KAPS-FS-148577</v>
      </c>
      <c r="I587" s="23">
        <f>I33</f>
        <v>45464</v>
      </c>
      <c r="J587" s="54">
        <f>J33</f>
        <v>10770</v>
      </c>
      <c r="K587" s="54">
        <f>K33</f>
        <v>10411.942285714289</v>
      </c>
      <c r="L587" s="2">
        <f>F587*G587/0.98</f>
        <v>0</v>
      </c>
      <c r="M587" s="123">
        <f>M33</f>
        <v>358.05771428571097</v>
      </c>
      <c r="N587" s="30">
        <f t="shared" si="285"/>
        <v>0</v>
      </c>
      <c r="O587" s="139" t="s">
        <v>271</v>
      </c>
      <c r="P587">
        <v>0.18198904360000001</v>
      </c>
      <c r="Q587">
        <f>G587*Q584</f>
        <v>0</v>
      </c>
      <c r="R587">
        <f>G587*R584</f>
        <v>0</v>
      </c>
      <c r="S587">
        <f>G587*S584</f>
        <v>0</v>
      </c>
      <c r="T587">
        <f>G587*T584</f>
        <v>0</v>
      </c>
      <c r="U587" s="89">
        <f>G587*U584</f>
        <v>0</v>
      </c>
      <c r="V587" s="209">
        <f t="shared" si="284"/>
        <v>0</v>
      </c>
      <c r="W587" s="89">
        <v>27</v>
      </c>
      <c r="X587" s="210">
        <f t="shared" si="283"/>
        <v>0</v>
      </c>
    </row>
    <row r="588" spans="1:24" ht="15.75" x14ac:dyDescent="0.25">
      <c r="A588" s="54" t="str">
        <f>A34</f>
        <v>FINISHING AGENT</v>
      </c>
      <c r="B588" s="27"/>
      <c r="C588" s="28"/>
      <c r="D588" s="124">
        <f>D34</f>
        <v>3809.9189999999999</v>
      </c>
      <c r="E588" s="124">
        <f>E34</f>
        <v>6.8550000000000004</v>
      </c>
      <c r="F588" s="31">
        <f t="shared" ref="F588:F592" si="286">$E$581</f>
        <v>0</v>
      </c>
      <c r="G588" s="124">
        <f>G34</f>
        <v>8.9999999999999993E-3</v>
      </c>
      <c r="H588" s="54" t="str">
        <f>H34</f>
        <v>KAPW-FS-186202</v>
      </c>
      <c r="I588" s="23">
        <f>I34</f>
        <v>45447</v>
      </c>
      <c r="J588" s="54">
        <f>J34</f>
        <v>3600</v>
      </c>
      <c r="K588" s="54">
        <f>K34</f>
        <v>1221.2549999999997</v>
      </c>
      <c r="L588" s="2">
        <f>F588*G588</f>
        <v>0</v>
      </c>
      <c r="M588" s="123">
        <f>M34</f>
        <v>2377.8450000000003</v>
      </c>
      <c r="N588" s="30">
        <f t="shared" si="285"/>
        <v>0</v>
      </c>
      <c r="O588" s="139" t="s">
        <v>272</v>
      </c>
      <c r="P588">
        <v>0.27298904359999998</v>
      </c>
      <c r="Q588">
        <f>G588*Q584</f>
        <v>0</v>
      </c>
      <c r="R588">
        <f>G588*R584</f>
        <v>0</v>
      </c>
      <c r="S588">
        <f>G588*S584</f>
        <v>0</v>
      </c>
      <c r="T588">
        <f>G588*T584</f>
        <v>0</v>
      </c>
      <c r="U588" s="89">
        <f>G588*U584</f>
        <v>0</v>
      </c>
      <c r="V588" s="209">
        <f t="shared" si="284"/>
        <v>0</v>
      </c>
      <c r="W588" s="89">
        <v>27</v>
      </c>
      <c r="X588" s="210">
        <f t="shared" si="283"/>
        <v>0</v>
      </c>
    </row>
    <row r="589" spans="1:24" ht="15.75" x14ac:dyDescent="0.25">
      <c r="A589" s="57" t="str">
        <f>A35</f>
        <v>80% BCI COTTON 20% RECYCLE POLYESTER KNITTED FABRIC</v>
      </c>
      <c r="B589" s="158"/>
      <c r="C589" s="159"/>
      <c r="D589" s="160">
        <f>D35</f>
        <v>6006.9089999999997</v>
      </c>
      <c r="E589" s="161">
        <f>E35</f>
        <v>37.943899999999999</v>
      </c>
      <c r="F589" s="31">
        <f>$E$581</f>
        <v>0</v>
      </c>
      <c r="G589" s="163">
        <f>G35</f>
        <v>0</v>
      </c>
      <c r="H589" s="164" t="str">
        <f>H35</f>
        <v>KAPS-FS-99599</v>
      </c>
      <c r="I589" s="165">
        <f>I35</f>
        <v>45355</v>
      </c>
      <c r="J589" s="166">
        <f>J35</f>
        <v>21709.3</v>
      </c>
      <c r="K589" s="167">
        <f>K35</f>
        <v>119.09720517882354</v>
      </c>
      <c r="L589" s="160">
        <f>F589*G589*P587/0.85</f>
        <v>0</v>
      </c>
      <c r="M589" s="168">
        <f>M35</f>
        <v>21590.202794821176</v>
      </c>
      <c r="N589" s="167">
        <f t="shared" si="285"/>
        <v>0</v>
      </c>
      <c r="O589" s="139" t="s">
        <v>273</v>
      </c>
      <c r="P589">
        <v>0.36398904360000001</v>
      </c>
      <c r="Q589">
        <f>G589*Q584*P590/0.85</f>
        <v>0</v>
      </c>
      <c r="R589">
        <f>G589*R584*P590/0.85</f>
        <v>0</v>
      </c>
      <c r="S589">
        <f>G589*S584*P590/0.85</f>
        <v>0</v>
      </c>
      <c r="T589">
        <f>G589*T584*P590/0.85</f>
        <v>0</v>
      </c>
      <c r="U589">
        <f>G589*U584*P590/0.85</f>
        <v>0</v>
      </c>
      <c r="V589" s="209">
        <f t="shared" si="284"/>
        <v>0</v>
      </c>
      <c r="W589" s="89">
        <v>27</v>
      </c>
      <c r="X589" s="210">
        <f t="shared" si="283"/>
        <v>0</v>
      </c>
    </row>
    <row r="590" spans="1:24" ht="15.75" x14ac:dyDescent="0.25">
      <c r="A590" s="57" t="str">
        <f>A36</f>
        <v xml:space="preserve">70% RECYCLED POLYESTER 30% COTTON </v>
      </c>
      <c r="B590" s="158"/>
      <c r="C590" s="159"/>
      <c r="D590" s="160">
        <f>D36</f>
        <v>6006.9089999999997</v>
      </c>
      <c r="E590" s="161">
        <f>E36</f>
        <v>15.461499999999999</v>
      </c>
      <c r="F590" s="31">
        <f t="shared" si="286"/>
        <v>0</v>
      </c>
      <c r="G590" s="163">
        <f>G36</f>
        <v>0</v>
      </c>
      <c r="H590" s="164" t="str">
        <f>H36</f>
        <v>LPAF-FS-14699</v>
      </c>
      <c r="I590" s="165">
        <f>I36</f>
        <v>45195</v>
      </c>
      <c r="J590" s="167">
        <f>J36</f>
        <v>2075.61</v>
      </c>
      <c r="K590" s="167">
        <f>K36</f>
        <v>0</v>
      </c>
      <c r="L590" s="160">
        <f t="shared" ref="L590:L591" si="287">F590*G590*P588/0.85</f>
        <v>0</v>
      </c>
      <c r="M590" s="168">
        <f>M36</f>
        <v>2075.61</v>
      </c>
      <c r="N590" s="167">
        <f t="shared" si="285"/>
        <v>0</v>
      </c>
      <c r="O590" s="139" t="s">
        <v>274</v>
      </c>
      <c r="P590">
        <v>0.45498904359999998</v>
      </c>
      <c r="Q590">
        <f>G590*Q584*P591/0.85</f>
        <v>0</v>
      </c>
      <c r="R590">
        <f>G590*R584*P591/0.85</f>
        <v>0</v>
      </c>
      <c r="S590">
        <f>G590*S584*P591/0.85</f>
        <v>0</v>
      </c>
      <c r="T590">
        <f>G590*T584*P591/0.85</f>
        <v>0</v>
      </c>
      <c r="U590">
        <f>G590*U584*P591/0.85</f>
        <v>0</v>
      </c>
      <c r="V590" s="209">
        <f t="shared" si="284"/>
        <v>0</v>
      </c>
      <c r="W590" s="89">
        <v>27</v>
      </c>
      <c r="X590" s="210">
        <f t="shared" si="283"/>
        <v>0</v>
      </c>
    </row>
    <row r="591" spans="1:24" ht="15.75" x14ac:dyDescent="0.25">
      <c r="A591" s="57" t="str">
        <f>A37</f>
        <v>100% REC POLYESTER FABRIC</v>
      </c>
      <c r="B591" s="158"/>
      <c r="C591" s="159"/>
      <c r="D591" s="160">
        <f>D37</f>
        <v>6005.37</v>
      </c>
      <c r="E591" s="161">
        <f>E37</f>
        <v>6.85</v>
      </c>
      <c r="F591" s="31">
        <f t="shared" si="286"/>
        <v>0</v>
      </c>
      <c r="G591" s="163">
        <f>G37</f>
        <v>0</v>
      </c>
      <c r="H591" s="164" t="str">
        <f>H37</f>
        <v>KAPW-FS-59914</v>
      </c>
      <c r="I591" s="165">
        <f>I37</f>
        <v>45224</v>
      </c>
      <c r="J591" s="169">
        <f>J37</f>
        <v>9255.7000000000007</v>
      </c>
      <c r="K591" s="167">
        <f>K37</f>
        <v>448.55877277976469</v>
      </c>
      <c r="L591" s="160">
        <f t="shared" si="287"/>
        <v>0</v>
      </c>
      <c r="M591" s="168">
        <f>M37</f>
        <v>8807.141227220236</v>
      </c>
      <c r="N591" s="167">
        <f t="shared" ref="N591" si="288">L591*E591</f>
        <v>0</v>
      </c>
      <c r="O591" s="139" t="s">
        <v>275</v>
      </c>
      <c r="P591">
        <v>0.54598904360000011</v>
      </c>
      <c r="Q591">
        <f>G591*Q584*P591/0.85</f>
        <v>0</v>
      </c>
      <c r="R591">
        <f>G591*R584*P590/0.85</f>
        <v>0</v>
      </c>
      <c r="S591">
        <f>G591*S584*P590/0.85</f>
        <v>0</v>
      </c>
      <c r="T591">
        <f>G591*T584*P590/0.85</f>
        <v>0</v>
      </c>
      <c r="U591">
        <f>G591*U584*P590/0.85</f>
        <v>0</v>
      </c>
      <c r="V591" s="209">
        <f t="shared" si="284"/>
        <v>0</v>
      </c>
      <c r="W591" s="89">
        <v>27</v>
      </c>
      <c r="X591" s="210">
        <f t="shared" si="283"/>
        <v>0</v>
      </c>
    </row>
    <row r="592" spans="1:24" ht="15.75" x14ac:dyDescent="0.25">
      <c r="A592" s="57" t="str">
        <f>A38</f>
        <v>100% COTTON YARN</v>
      </c>
      <c r="B592" s="158"/>
      <c r="C592" s="159"/>
      <c r="D592" s="160">
        <f>D38</f>
        <v>5205.24</v>
      </c>
      <c r="E592" s="161">
        <f>E38</f>
        <v>3.1</v>
      </c>
      <c r="F592" s="31">
        <f t="shared" si="286"/>
        <v>0</v>
      </c>
      <c r="G592" s="163">
        <f>G38</f>
        <v>0</v>
      </c>
      <c r="H592" s="164" t="str">
        <f>H38</f>
        <v>KAPS-FS-97672</v>
      </c>
      <c r="I592" s="165">
        <f>I38</f>
        <v>45349</v>
      </c>
      <c r="J592" s="166">
        <f>J38</f>
        <v>22290</v>
      </c>
      <c r="K592" s="167">
        <f>K38</f>
        <v>8167.8864601209007</v>
      </c>
      <c r="L592" s="160">
        <f>F592*G592*P590/0.83</f>
        <v>0</v>
      </c>
      <c r="M592" s="168">
        <f>M38</f>
        <v>14101.283534626087</v>
      </c>
      <c r="N592" s="167">
        <f t="shared" si="285"/>
        <v>0</v>
      </c>
      <c r="O592" s="140" t="s">
        <v>1312</v>
      </c>
      <c r="P592" s="140"/>
      <c r="Q592" s="191">
        <v>0</v>
      </c>
      <c r="R592" s="191">
        <v>0</v>
      </c>
      <c r="S592" s="191">
        <v>0</v>
      </c>
      <c r="T592" s="192">
        <v>0</v>
      </c>
      <c r="U592" s="192">
        <v>0</v>
      </c>
      <c r="V592" s="209">
        <f t="shared" si="284"/>
        <v>0</v>
      </c>
      <c r="W592" s="89">
        <v>27</v>
      </c>
      <c r="X592" s="210">
        <f t="shared" si="283"/>
        <v>0</v>
      </c>
    </row>
    <row r="593" spans="1:24" ht="15.75" x14ac:dyDescent="0.25">
      <c r="A593" s="57" t="str">
        <f>A39</f>
        <v>POLYESTER YARN</v>
      </c>
      <c r="B593" s="158"/>
      <c r="C593" s="159"/>
      <c r="D593" s="160">
        <f>D39</f>
        <v>5402.33</v>
      </c>
      <c r="E593" s="161">
        <f>E39</f>
        <v>1.69</v>
      </c>
      <c r="F593" s="31">
        <f>$E$581</f>
        <v>0</v>
      </c>
      <c r="G593" s="163">
        <v>1</v>
      </c>
      <c r="H593" s="164" t="str">
        <f>H39</f>
        <v>KAPS-FS-73118</v>
      </c>
      <c r="I593" s="165">
        <f>I39</f>
        <v>45296</v>
      </c>
      <c r="J593" s="166">
        <f>J39</f>
        <v>72060</v>
      </c>
      <c r="K593" s="167">
        <f>K39</f>
        <v>56307.923458516132</v>
      </c>
      <c r="L593" s="160">
        <f>F593*G593*P587/0.83</f>
        <v>0</v>
      </c>
      <c r="M593" s="168">
        <f>M39</f>
        <v>15752.076541483868</v>
      </c>
      <c r="N593" s="167">
        <f t="shared" si="285"/>
        <v>0</v>
      </c>
      <c r="O593" s="140" t="s">
        <v>1313</v>
      </c>
      <c r="P593" s="140"/>
      <c r="Q593" s="191">
        <v>0</v>
      </c>
      <c r="R593" s="191">
        <v>0</v>
      </c>
      <c r="S593" s="191">
        <v>0</v>
      </c>
      <c r="T593" s="192">
        <v>0</v>
      </c>
      <c r="U593" s="192">
        <v>0</v>
      </c>
      <c r="V593" s="209">
        <f t="shared" si="284"/>
        <v>0</v>
      </c>
      <c r="W593" s="89">
        <v>27</v>
      </c>
      <c r="X593" s="210">
        <f t="shared" si="283"/>
        <v>0</v>
      </c>
    </row>
    <row r="594" spans="1:24" ht="15.75" x14ac:dyDescent="0.25">
      <c r="A594" s="57"/>
      <c r="B594" s="158"/>
      <c r="C594" s="158"/>
      <c r="D594" s="193"/>
      <c r="E594" s="194"/>
      <c r="F594" s="190"/>
      <c r="G594" s="196"/>
      <c r="H594" s="197"/>
      <c r="I594" s="198"/>
      <c r="J594" s="199"/>
      <c r="K594" s="200"/>
      <c r="L594" s="193"/>
      <c r="M594" s="201"/>
      <c r="N594" s="202"/>
      <c r="O594" s="175" t="s">
        <v>1306</v>
      </c>
      <c r="P594" s="94"/>
      <c r="Q594" s="94">
        <f>Q584*Q592*P590/0.83</f>
        <v>0</v>
      </c>
      <c r="R594" s="94">
        <f>R584*R592*P590/0.83</f>
        <v>0</v>
      </c>
      <c r="S594" s="94">
        <f>S584*S592*P590/0.83</f>
        <v>0</v>
      </c>
      <c r="T594" s="94">
        <f>T584*T592*P590/0.83</f>
        <v>0</v>
      </c>
      <c r="U594" s="94">
        <f>U584*U592*P590/0.83</f>
        <v>0</v>
      </c>
      <c r="V594" s="209">
        <f t="shared" si="284"/>
        <v>0</v>
      </c>
      <c r="W594" s="89">
        <v>27</v>
      </c>
      <c r="X594" s="210">
        <f t="shared" si="283"/>
        <v>0</v>
      </c>
    </row>
    <row r="595" spans="1:24" s="94" customFormat="1" ht="15.75" x14ac:dyDescent="0.25">
      <c r="A595" s="229" t="str">
        <f>A41</f>
        <v>CONSUMPTION OF LOCAL PURCHASED  RAW MATERIAL</v>
      </c>
      <c r="B595" s="230"/>
      <c r="C595" s="230"/>
      <c r="D595" s="230"/>
      <c r="E595" s="230"/>
      <c r="F595" s="230"/>
      <c r="G595" s="230"/>
      <c r="H595" s="230"/>
      <c r="I595" s="230"/>
      <c r="J595" s="230"/>
      <c r="K595" s="230"/>
      <c r="L595" s="230"/>
      <c r="M595" s="230"/>
      <c r="N595" s="231"/>
      <c r="O595" s="140" t="s">
        <v>1307</v>
      </c>
      <c r="P595" s="89"/>
      <c r="Q595" s="94">
        <f>Q584*Q593*P590/0.83</f>
        <v>0</v>
      </c>
      <c r="R595" s="94">
        <f>R584*R593*P590/0.83</f>
        <v>0</v>
      </c>
      <c r="S595" s="94">
        <f>S584*S593*P590/0.83</f>
        <v>0</v>
      </c>
      <c r="T595" s="94">
        <f>T584*T593*P590/0.83</f>
        <v>0</v>
      </c>
      <c r="U595" s="94">
        <f>U584*U593*P590/0.83</f>
        <v>0</v>
      </c>
      <c r="V595" s="209">
        <f t="shared" si="284"/>
        <v>0</v>
      </c>
      <c r="W595" s="89">
        <v>27</v>
      </c>
      <c r="X595" s="210">
        <f t="shared" si="283"/>
        <v>0</v>
      </c>
    </row>
    <row r="596" spans="1:24" ht="15.75" x14ac:dyDescent="0.25">
      <c r="A596" s="54" t="str">
        <f>A42</f>
        <v>Labels</v>
      </c>
      <c r="B596" s="27"/>
      <c r="C596" s="28"/>
      <c r="D596" s="124">
        <f>D42</f>
        <v>4821.1040000000003</v>
      </c>
      <c r="E596" s="124">
        <f>E42</f>
        <v>11.306593684210526</v>
      </c>
      <c r="F596" s="31">
        <f>$E$581</f>
        <v>0</v>
      </c>
      <c r="G596" s="124">
        <f>G42</f>
        <v>5.9999999999999995E-5</v>
      </c>
      <c r="H596" s="54" t="str">
        <f>H42</f>
        <v>KPPE-PF-224968-18-04-2024</v>
      </c>
      <c r="I596" s="23">
        <f>I42</f>
        <v>45400</v>
      </c>
      <c r="J596" s="54">
        <f>J42</f>
        <v>2366.46</v>
      </c>
      <c r="K596" s="54">
        <f>K42</f>
        <v>49.803780000000053</v>
      </c>
      <c r="L596" s="2">
        <f t="shared" ref="L596:L598" si="289">F596*G596</f>
        <v>0</v>
      </c>
      <c r="M596" s="123">
        <f>M42</f>
        <v>2316.65022</v>
      </c>
      <c r="N596" s="30">
        <f t="shared" ref="N596:N598" si="290">L596*E596</f>
        <v>0</v>
      </c>
      <c r="P596" t="s">
        <v>1311</v>
      </c>
      <c r="Q596">
        <f>G596*Q584</f>
        <v>0</v>
      </c>
      <c r="R596">
        <f>G596*R584</f>
        <v>0</v>
      </c>
      <c r="S596">
        <f>G596*S584</f>
        <v>0</v>
      </c>
      <c r="T596">
        <f>G596*T584</f>
        <v>0</v>
      </c>
      <c r="U596">
        <f>G596*U584</f>
        <v>0</v>
      </c>
      <c r="V596" s="209">
        <f t="shared" si="284"/>
        <v>0</v>
      </c>
      <c r="W596" s="89">
        <v>27</v>
      </c>
      <c r="X596" s="210">
        <f t="shared" si="283"/>
        <v>0</v>
      </c>
    </row>
    <row r="597" spans="1:24" ht="15.75" x14ac:dyDescent="0.25">
      <c r="A597" s="54" t="str">
        <f>A43</f>
        <v>Earth Colour</v>
      </c>
      <c r="B597" s="27"/>
      <c r="C597" s="28"/>
      <c r="D597" s="124">
        <f>D43</f>
        <v>3204.2</v>
      </c>
      <c r="E597" s="124">
        <f>E43</f>
        <v>1.3859649122807018</v>
      </c>
      <c r="F597" s="31">
        <f t="shared" ref="F597" si="291">$E$581</f>
        <v>0</v>
      </c>
      <c r="G597" s="124">
        <f>G43</f>
        <v>3.3299999999999996E-2</v>
      </c>
      <c r="H597" s="54" t="str">
        <f>H43</f>
        <v>HCSE-PF-1739-16-04-2024</v>
      </c>
      <c r="I597" s="23">
        <f>I43</f>
        <v>45398</v>
      </c>
      <c r="J597" s="54">
        <f>J43</f>
        <v>50</v>
      </c>
      <c r="K597" s="54">
        <f>K43</f>
        <v>208.29149999999998</v>
      </c>
      <c r="L597" s="2">
        <f t="shared" si="289"/>
        <v>0</v>
      </c>
      <c r="M597" s="123">
        <f>M43</f>
        <v>-158.29149999999998</v>
      </c>
      <c r="N597" s="30">
        <f t="shared" si="290"/>
        <v>0</v>
      </c>
      <c r="O597" s="175"/>
      <c r="P597" s="89"/>
      <c r="Q597">
        <f>G597*Q584</f>
        <v>0</v>
      </c>
      <c r="R597">
        <f>G597*R584</f>
        <v>0</v>
      </c>
      <c r="S597">
        <f>G597*S584</f>
        <v>0</v>
      </c>
      <c r="T597">
        <f>G597*T584</f>
        <v>0</v>
      </c>
      <c r="U597">
        <f>G597*U584</f>
        <v>0</v>
      </c>
      <c r="V597" s="209">
        <f t="shared" si="284"/>
        <v>0</v>
      </c>
      <c r="W597" s="89">
        <v>27</v>
      </c>
      <c r="X597" s="210">
        <f t="shared" si="283"/>
        <v>0</v>
      </c>
    </row>
    <row r="598" spans="1:24" ht="16.5" thickBot="1" x14ac:dyDescent="0.3">
      <c r="A598" s="132" t="str">
        <f>A44</f>
        <v>Sarabid MIP</v>
      </c>
      <c r="B598" s="27"/>
      <c r="C598" s="28"/>
      <c r="D598" s="124">
        <f>D44</f>
        <v>3824.9998999999998</v>
      </c>
      <c r="E598" s="124">
        <f>E44</f>
        <v>1.3859649122807018</v>
      </c>
      <c r="F598" s="31">
        <f>$E$581</f>
        <v>0</v>
      </c>
      <c r="G598" s="124">
        <f>G44</f>
        <v>8.9999999999999993E-3</v>
      </c>
      <c r="H598" s="54" t="str">
        <f>H44</f>
        <v>06122023-A-023564</v>
      </c>
      <c r="I598" s="23">
        <f>I44</f>
        <v>45149</v>
      </c>
      <c r="J598" s="54">
        <f>J44</f>
        <v>1000</v>
      </c>
      <c r="K598" s="54">
        <f>K44</f>
        <v>477.02699999999965</v>
      </c>
      <c r="L598" s="2">
        <f t="shared" si="289"/>
        <v>0</v>
      </c>
      <c r="M598" s="123">
        <f>M44</f>
        <v>522.07300000000043</v>
      </c>
      <c r="N598" s="30">
        <f t="shared" si="290"/>
        <v>0</v>
      </c>
      <c r="O598" s="178"/>
      <c r="P598" s="89"/>
      <c r="Q598">
        <f>G598*Q584</f>
        <v>0</v>
      </c>
      <c r="R598">
        <f>G598*R584</f>
        <v>0</v>
      </c>
      <c r="S598">
        <f>G598*S584</f>
        <v>0</v>
      </c>
      <c r="T598">
        <f>G598*T584</f>
        <v>0</v>
      </c>
      <c r="U598">
        <f>G598*U584</f>
        <v>0</v>
      </c>
      <c r="V598" s="209">
        <f t="shared" si="284"/>
        <v>0</v>
      </c>
      <c r="W598" s="89">
        <v>27</v>
      </c>
      <c r="X598" s="210">
        <f t="shared" si="283"/>
        <v>0</v>
      </c>
    </row>
    <row r="599" spans="1:24" ht="23.25" thickBot="1" x14ac:dyDescent="0.35">
      <c r="A599" s="133">
        <v>28</v>
      </c>
      <c r="O599" s="140"/>
      <c r="V599"/>
      <c r="W599" s="89">
        <v>28</v>
      </c>
      <c r="X599" s="210">
        <f>$E$601</f>
        <v>0</v>
      </c>
    </row>
    <row r="600" spans="1:24" ht="19.5" thickBot="1" x14ac:dyDescent="0.3">
      <c r="A600" s="232" t="s">
        <v>19</v>
      </c>
      <c r="B600" s="233"/>
      <c r="C600" s="232" t="s">
        <v>20</v>
      </c>
      <c r="D600" s="233"/>
      <c r="E600" s="232" t="s">
        <v>77</v>
      </c>
      <c r="F600" s="233"/>
      <c r="G600" s="232" t="s">
        <v>64</v>
      </c>
      <c r="H600" s="233"/>
      <c r="I600" s="242" t="s">
        <v>171</v>
      </c>
      <c r="J600" s="243"/>
      <c r="K600" s="244" t="s">
        <v>172</v>
      </c>
      <c r="L600" s="245"/>
      <c r="M600" s="245"/>
      <c r="N600" s="246"/>
      <c r="O600" s="140"/>
      <c r="V600"/>
      <c r="W600" s="89">
        <v>28</v>
      </c>
      <c r="X600" s="210">
        <f t="shared" ref="X600:X618" si="292">$E$601</f>
        <v>0</v>
      </c>
    </row>
    <row r="601" spans="1:24" ht="18.600000000000001" customHeight="1" thickBot="1" x14ac:dyDescent="0.3">
      <c r="A601" s="234" t="s">
        <v>148</v>
      </c>
      <c r="B601" s="235"/>
      <c r="C601" s="250" t="s">
        <v>159</v>
      </c>
      <c r="D601" s="251"/>
      <c r="E601" s="238">
        <f>O22</f>
        <v>0</v>
      </c>
      <c r="F601" s="239"/>
      <c r="G601" s="240">
        <f>O23</f>
        <v>0</v>
      </c>
      <c r="H601" s="241"/>
      <c r="I601" s="240" t="e">
        <f>O24</f>
        <v>#DIV/0!</v>
      </c>
      <c r="J601" s="241"/>
      <c r="K601" s="247" t="s">
        <v>237</v>
      </c>
      <c r="L601" s="248"/>
      <c r="M601" s="248"/>
      <c r="N601" s="249"/>
      <c r="O601" s="140"/>
      <c r="V601"/>
      <c r="W601" s="89">
        <v>28</v>
      </c>
      <c r="X601" s="210">
        <f t="shared" si="292"/>
        <v>0</v>
      </c>
    </row>
    <row r="602" spans="1:24" ht="19.5" thickBot="1" x14ac:dyDescent="0.35">
      <c r="A602" s="9" t="s">
        <v>15</v>
      </c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40"/>
      <c r="V602"/>
      <c r="W602" s="89">
        <v>28</v>
      </c>
      <c r="X602" s="210">
        <f t="shared" si="292"/>
        <v>0</v>
      </c>
    </row>
    <row r="603" spans="1:24" ht="30.75" thickBot="1" x14ac:dyDescent="0.3">
      <c r="A603" s="44" t="s">
        <v>8</v>
      </c>
      <c r="B603" s="45"/>
      <c r="C603" s="46"/>
      <c r="D603" s="8" t="s">
        <v>2</v>
      </c>
      <c r="E603" s="8" t="s">
        <v>7</v>
      </c>
      <c r="F603" s="8" t="s">
        <v>13</v>
      </c>
      <c r="G603" s="8" t="s">
        <v>14</v>
      </c>
      <c r="H603" s="8" t="s">
        <v>1</v>
      </c>
      <c r="I603" s="8" t="s">
        <v>0</v>
      </c>
      <c r="J603" s="8" t="s">
        <v>3</v>
      </c>
      <c r="K603" s="8" t="s">
        <v>9</v>
      </c>
      <c r="L603" s="18" t="s">
        <v>66</v>
      </c>
      <c r="M603" s="39" t="s">
        <v>4</v>
      </c>
      <c r="N603" s="8" t="s">
        <v>167</v>
      </c>
      <c r="O603" s="138" t="s">
        <v>256</v>
      </c>
      <c r="Q603" s="138" t="s">
        <v>1304</v>
      </c>
      <c r="R603" s="138" t="s">
        <v>1304</v>
      </c>
      <c r="S603" s="138" t="s">
        <v>1304</v>
      </c>
      <c r="T603" s="174" t="s">
        <v>1304</v>
      </c>
      <c r="U603" s="138" t="s">
        <v>1305</v>
      </c>
      <c r="V603" s="208" t="s">
        <v>1334</v>
      </c>
      <c r="W603" s="89">
        <v>28</v>
      </c>
      <c r="X603" s="210">
        <f t="shared" si="292"/>
        <v>0</v>
      </c>
    </row>
    <row r="604" spans="1:24" s="94" customFormat="1" ht="15.75" x14ac:dyDescent="0.25">
      <c r="A604" s="229" t="str">
        <f>A30</f>
        <v>CONSUMPTION OF IMPORTED RAW MATERIAL</v>
      </c>
      <c r="B604" s="230"/>
      <c r="C604" s="230"/>
      <c r="D604" s="230"/>
      <c r="E604" s="230"/>
      <c r="F604" s="230"/>
      <c r="G604" s="230"/>
      <c r="H604" s="230"/>
      <c r="I604" s="230"/>
      <c r="J604" s="230"/>
      <c r="K604" s="230"/>
      <c r="L604" s="230"/>
      <c r="M604" s="230"/>
      <c r="N604" s="231"/>
      <c r="O604" s="40"/>
      <c r="P604"/>
      <c r="Q604" s="176"/>
      <c r="R604" s="176"/>
      <c r="S604" s="176"/>
      <c r="T604" s="177"/>
      <c r="U604" s="177"/>
      <c r="V604" s="209">
        <f>Q604+R604+S604+T604+U604</f>
        <v>0</v>
      </c>
      <c r="W604" s="89">
        <v>28</v>
      </c>
      <c r="X604" s="210">
        <f t="shared" si="292"/>
        <v>0</v>
      </c>
    </row>
    <row r="605" spans="1:24" ht="15.75" x14ac:dyDescent="0.25">
      <c r="A605" s="54" t="str">
        <f>A31</f>
        <v>REACTIVE DYES</v>
      </c>
      <c r="B605" s="27"/>
      <c r="C605" s="28"/>
      <c r="D605" s="124">
        <f>D31</f>
        <v>3204.16</v>
      </c>
      <c r="E605" s="124">
        <f>E31</f>
        <v>12.95</v>
      </c>
      <c r="F605" s="31">
        <f>O19</f>
        <v>0</v>
      </c>
      <c r="G605" s="124">
        <f>G31</f>
        <v>2.3400000000000001E-2</v>
      </c>
      <c r="H605" s="54" t="str">
        <f>H31</f>
        <v>LPAF-FS-61597</v>
      </c>
      <c r="I605" s="23">
        <f>I31</f>
        <v>45454</v>
      </c>
      <c r="J605" s="54">
        <f>J31</f>
        <v>5000</v>
      </c>
      <c r="K605" s="54">
        <f>K31</f>
        <v>3317.675400000001</v>
      </c>
      <c r="L605" s="2">
        <f>F605*G605</f>
        <v>0</v>
      </c>
      <c r="M605" s="123">
        <f>M31</f>
        <v>1679.9845999999991</v>
      </c>
      <c r="N605" s="30">
        <f>L605*E605</f>
        <v>0</v>
      </c>
      <c r="O605" s="137" t="s">
        <v>264</v>
      </c>
      <c r="P605">
        <v>7.2789043600000006E-2</v>
      </c>
      <c r="Q605">
        <f>G605*Q604</f>
        <v>0</v>
      </c>
      <c r="R605">
        <f>G605*R604</f>
        <v>0</v>
      </c>
      <c r="S605">
        <f>G605*S604</f>
        <v>0</v>
      </c>
      <c r="T605">
        <f>G605*T604</f>
        <v>0</v>
      </c>
      <c r="U605">
        <f>G605*U604</f>
        <v>0</v>
      </c>
      <c r="V605" s="209">
        <f t="shared" ref="V605:V618" si="293">Q605+R605+S605+T605+U605</f>
        <v>0</v>
      </c>
      <c r="W605" s="89">
        <v>28</v>
      </c>
      <c r="X605" s="210">
        <f t="shared" si="292"/>
        <v>0</v>
      </c>
    </row>
    <row r="606" spans="1:24" ht="15.75" x14ac:dyDescent="0.25">
      <c r="A606" s="54" t="str">
        <f>A32</f>
        <v>DISPERSE DYES</v>
      </c>
      <c r="B606" s="27"/>
      <c r="C606" s="28"/>
      <c r="D606" s="124">
        <f>D32</f>
        <v>3204.1109999999999</v>
      </c>
      <c r="E606" s="124">
        <f>E32</f>
        <v>12.752800000000001</v>
      </c>
      <c r="F606" s="31">
        <f>O20</f>
        <v>0</v>
      </c>
      <c r="G606" s="124">
        <f>G32</f>
        <v>5.4000000000000003E-3</v>
      </c>
      <c r="H606" s="54" t="str">
        <f>H32</f>
        <v>LPAF-FS-61605</v>
      </c>
      <c r="I606" s="23">
        <f>I32</f>
        <v>45454</v>
      </c>
      <c r="J606" s="54">
        <f>J32</f>
        <v>4200</v>
      </c>
      <c r="K606" s="54">
        <f>K32</f>
        <v>2945.6135999999969</v>
      </c>
      <c r="L606" s="2">
        <f>F606*G606</f>
        <v>0</v>
      </c>
      <c r="M606" s="123">
        <f>M32</f>
        <v>1254.3864000000031</v>
      </c>
      <c r="N606" s="30">
        <f t="shared" ref="N606:N613" si="294">L606*E606</f>
        <v>0</v>
      </c>
      <c r="O606" s="137" t="s">
        <v>265</v>
      </c>
      <c r="P606">
        <v>9.09890436E-2</v>
      </c>
      <c r="Q606">
        <f>G606*Q604</f>
        <v>0</v>
      </c>
      <c r="R606">
        <f>G606*R604</f>
        <v>0</v>
      </c>
      <c r="S606">
        <f>G606*S604</f>
        <v>0</v>
      </c>
      <c r="T606">
        <f>G606*T604</f>
        <v>0</v>
      </c>
      <c r="U606" s="89">
        <f>G606*U604</f>
        <v>0</v>
      </c>
      <c r="V606" s="209">
        <f t="shared" si="293"/>
        <v>0</v>
      </c>
      <c r="W606" s="89">
        <v>28</v>
      </c>
      <c r="X606" s="210">
        <f t="shared" si="292"/>
        <v>0</v>
      </c>
    </row>
    <row r="607" spans="1:24" ht="15.75" x14ac:dyDescent="0.25">
      <c r="A607" s="54" t="str">
        <f>A33</f>
        <v>NON WOVEN INTERLINING</v>
      </c>
      <c r="B607" s="27"/>
      <c r="C607" s="28"/>
      <c r="D607" s="124">
        <f>D33</f>
        <v>5603.92</v>
      </c>
      <c r="E607" s="124">
        <f>E33</f>
        <v>11.78</v>
      </c>
      <c r="F607" s="31">
        <f t="shared" ref="F607" si="295">$E$601</f>
        <v>0</v>
      </c>
      <c r="G607" s="124">
        <f>G33</f>
        <v>1.932E-2</v>
      </c>
      <c r="H607" s="54" t="str">
        <f>H33</f>
        <v>KAPS-FS-148577</v>
      </c>
      <c r="I607" s="23">
        <f>I33</f>
        <v>45464</v>
      </c>
      <c r="J607" s="54">
        <f>J33</f>
        <v>10770</v>
      </c>
      <c r="K607" s="54">
        <f>K33</f>
        <v>10411.942285714289</v>
      </c>
      <c r="L607" s="2">
        <f>F607*G607/0.98</f>
        <v>0</v>
      </c>
      <c r="M607" s="123">
        <f>M33</f>
        <v>358.05771428571097</v>
      </c>
      <c r="N607" s="30">
        <f t="shared" si="294"/>
        <v>0</v>
      </c>
      <c r="O607" s="137" t="s">
        <v>266</v>
      </c>
      <c r="P607">
        <v>0.11828904359999999</v>
      </c>
      <c r="Q607">
        <f>G607*Q604</f>
        <v>0</v>
      </c>
      <c r="R607">
        <f>G607*R604</f>
        <v>0</v>
      </c>
      <c r="S607">
        <f>G607*S604</f>
        <v>0</v>
      </c>
      <c r="T607">
        <f>G607*T604</f>
        <v>0</v>
      </c>
      <c r="U607" s="89">
        <f>G607*U604</f>
        <v>0</v>
      </c>
      <c r="V607" s="209">
        <f t="shared" si="293"/>
        <v>0</v>
      </c>
      <c r="W607" s="89">
        <v>28</v>
      </c>
      <c r="X607" s="210">
        <f t="shared" si="292"/>
        <v>0</v>
      </c>
    </row>
    <row r="608" spans="1:24" ht="15.75" x14ac:dyDescent="0.25">
      <c r="A608" s="54" t="str">
        <f>A34</f>
        <v>FINISHING AGENT</v>
      </c>
      <c r="B608" s="27"/>
      <c r="C608" s="28"/>
      <c r="D608" s="124">
        <f>D34</f>
        <v>3809.9189999999999</v>
      </c>
      <c r="E608" s="124">
        <f>E34</f>
        <v>6.8550000000000004</v>
      </c>
      <c r="F608" s="31">
        <f>$E$601</f>
        <v>0</v>
      </c>
      <c r="G608" s="124">
        <f>G34</f>
        <v>8.9999999999999993E-3</v>
      </c>
      <c r="H608" s="54" t="str">
        <f>H34</f>
        <v>KAPW-FS-186202</v>
      </c>
      <c r="I608" s="23">
        <f>I34</f>
        <v>45447</v>
      </c>
      <c r="J608" s="54">
        <f>J34</f>
        <v>3600</v>
      </c>
      <c r="K608" s="54">
        <f>K34</f>
        <v>1221.2549999999997</v>
      </c>
      <c r="L608" s="2">
        <f>F608*G608</f>
        <v>0</v>
      </c>
      <c r="M608" s="123">
        <f>M34</f>
        <v>2377.8450000000003</v>
      </c>
      <c r="N608" s="30">
        <f t="shared" si="294"/>
        <v>0</v>
      </c>
      <c r="O608" s="137" t="s">
        <v>267</v>
      </c>
      <c r="P608">
        <v>0.1455890436</v>
      </c>
      <c r="Q608">
        <f>G608*Q604</f>
        <v>0</v>
      </c>
      <c r="R608">
        <f>G608*R604</f>
        <v>0</v>
      </c>
      <c r="S608">
        <f>G608*S604</f>
        <v>0</v>
      </c>
      <c r="T608">
        <f>G608*T604</f>
        <v>0</v>
      </c>
      <c r="U608" s="89">
        <f>G608*U604</f>
        <v>0</v>
      </c>
      <c r="V608" s="209">
        <f t="shared" si="293"/>
        <v>0</v>
      </c>
      <c r="W608" s="89">
        <v>28</v>
      </c>
      <c r="X608" s="210">
        <f t="shared" si="292"/>
        <v>0</v>
      </c>
    </row>
    <row r="609" spans="1:24" ht="15.75" x14ac:dyDescent="0.25">
      <c r="A609" s="57" t="str">
        <f>A35</f>
        <v>80% BCI COTTON 20% RECYCLE POLYESTER KNITTED FABRIC</v>
      </c>
      <c r="B609" s="158"/>
      <c r="C609" s="159"/>
      <c r="D609" s="160">
        <f>D35</f>
        <v>6006.9089999999997</v>
      </c>
      <c r="E609" s="161">
        <f>E35</f>
        <v>37.943899999999999</v>
      </c>
      <c r="F609" s="31">
        <f t="shared" ref="F609:F612" si="296">$E$601</f>
        <v>0</v>
      </c>
      <c r="G609" s="163">
        <f>G35</f>
        <v>0</v>
      </c>
      <c r="H609" s="164" t="str">
        <f>H35</f>
        <v>KAPS-FS-99599</v>
      </c>
      <c r="I609" s="165">
        <f>I35</f>
        <v>45355</v>
      </c>
      <c r="J609" s="166">
        <f>J35</f>
        <v>21709.3</v>
      </c>
      <c r="K609" s="167">
        <f>K35</f>
        <v>119.09720517882354</v>
      </c>
      <c r="L609" s="160">
        <f>F609*G609*P607/0.85</f>
        <v>0</v>
      </c>
      <c r="M609" s="168">
        <f>M35</f>
        <v>21590.202794821176</v>
      </c>
      <c r="N609" s="167">
        <f t="shared" si="294"/>
        <v>0</v>
      </c>
      <c r="O609" s="137" t="s">
        <v>268</v>
      </c>
      <c r="P609">
        <v>0.17288904359999999</v>
      </c>
      <c r="Q609">
        <f>G609*Q604*P610/0.85</f>
        <v>0</v>
      </c>
      <c r="R609">
        <f>G609*R604*P610/0.85</f>
        <v>0</v>
      </c>
      <c r="S609">
        <f>G609*S604*P610/0.85</f>
        <v>0</v>
      </c>
      <c r="T609">
        <f>G609*T604*P610/0.85</f>
        <v>0</v>
      </c>
      <c r="U609">
        <f>G609*U604*P610/0.85</f>
        <v>0</v>
      </c>
      <c r="V609" s="209">
        <f t="shared" si="293"/>
        <v>0</v>
      </c>
      <c r="W609" s="89">
        <v>28</v>
      </c>
      <c r="X609" s="210">
        <f t="shared" si="292"/>
        <v>0</v>
      </c>
    </row>
    <row r="610" spans="1:24" ht="15.75" x14ac:dyDescent="0.25">
      <c r="A610" s="57" t="str">
        <f>A36</f>
        <v xml:space="preserve">70% RECYCLED POLYESTER 30% COTTON </v>
      </c>
      <c r="B610" s="158"/>
      <c r="C610" s="159"/>
      <c r="D610" s="160">
        <f>D36</f>
        <v>6006.9089999999997</v>
      </c>
      <c r="E610" s="161">
        <f>E36</f>
        <v>15.461499999999999</v>
      </c>
      <c r="F610" s="31">
        <f t="shared" si="296"/>
        <v>0</v>
      </c>
      <c r="G610" s="163">
        <f>G36</f>
        <v>0</v>
      </c>
      <c r="H610" s="164" t="str">
        <f>H36</f>
        <v>LPAF-FS-14699</v>
      </c>
      <c r="I610" s="165">
        <f>I36</f>
        <v>45195</v>
      </c>
      <c r="J610" s="167">
        <f>J36</f>
        <v>2075.61</v>
      </c>
      <c r="K610" s="167">
        <f>K36</f>
        <v>0</v>
      </c>
      <c r="L610" s="160">
        <f t="shared" ref="L610:L611" si="297">F610*G610*P608/0.85</f>
        <v>0</v>
      </c>
      <c r="M610" s="168">
        <f>M36</f>
        <v>2075.61</v>
      </c>
      <c r="N610" s="167">
        <f t="shared" si="294"/>
        <v>0</v>
      </c>
      <c r="O610" s="137" t="s">
        <v>269</v>
      </c>
      <c r="P610">
        <v>0.20018904359999998</v>
      </c>
      <c r="Q610">
        <f>G610*Q604*P611/0.85</f>
        <v>0</v>
      </c>
      <c r="R610">
        <f>G610*R604*P611/0.85</f>
        <v>0</v>
      </c>
      <c r="S610">
        <f>G610*S604*P611/0.85</f>
        <v>0</v>
      </c>
      <c r="T610">
        <f>G610*T604*P611/0.85</f>
        <v>0</v>
      </c>
      <c r="U610">
        <f>G610*U604*P611/0.85</f>
        <v>0</v>
      </c>
      <c r="V610" s="209">
        <f t="shared" si="293"/>
        <v>0</v>
      </c>
      <c r="W610" s="89">
        <v>28</v>
      </c>
      <c r="X610" s="210">
        <f t="shared" si="292"/>
        <v>0</v>
      </c>
    </row>
    <row r="611" spans="1:24" ht="15.75" x14ac:dyDescent="0.25">
      <c r="A611" s="57" t="str">
        <f>A37</f>
        <v>100% REC POLYESTER FABRIC</v>
      </c>
      <c r="B611" s="158"/>
      <c r="C611" s="159"/>
      <c r="D611" s="160">
        <f>D37</f>
        <v>6005.37</v>
      </c>
      <c r="E611" s="161">
        <f>E37</f>
        <v>6.85</v>
      </c>
      <c r="F611" s="31">
        <f t="shared" si="296"/>
        <v>0</v>
      </c>
      <c r="G611" s="163">
        <f>G37</f>
        <v>0</v>
      </c>
      <c r="H611" s="164" t="str">
        <f>H37</f>
        <v>KAPW-FS-59914</v>
      </c>
      <c r="I611" s="165">
        <f>I37</f>
        <v>45224</v>
      </c>
      <c r="J611" s="169">
        <f>J37</f>
        <v>9255.7000000000007</v>
      </c>
      <c r="K611" s="167">
        <f>K37</f>
        <v>448.55877277976469</v>
      </c>
      <c r="L611" s="160">
        <f t="shared" si="297"/>
        <v>0</v>
      </c>
      <c r="M611" s="168">
        <f>M37</f>
        <v>8807.141227220236</v>
      </c>
      <c r="N611" s="167">
        <f t="shared" ref="N611" si="298">L611*E611</f>
        <v>0</v>
      </c>
      <c r="O611" s="137" t="s">
        <v>270</v>
      </c>
      <c r="P611">
        <v>0.2274890436</v>
      </c>
      <c r="Q611">
        <f>G611*Q604*P611/0.85</f>
        <v>0</v>
      </c>
      <c r="R611">
        <f>G611*R604*P610/0.85</f>
        <v>0</v>
      </c>
      <c r="S611">
        <f>G611*S604*P610/0.85</f>
        <v>0</v>
      </c>
      <c r="T611">
        <f>G611*T604*P610/0.85</f>
        <v>0</v>
      </c>
      <c r="U611">
        <f>G611*U604*P610/0.85</f>
        <v>0</v>
      </c>
      <c r="V611" s="209">
        <f t="shared" si="293"/>
        <v>0</v>
      </c>
      <c r="W611" s="89">
        <v>28</v>
      </c>
      <c r="X611" s="210">
        <f t="shared" si="292"/>
        <v>0</v>
      </c>
    </row>
    <row r="612" spans="1:24" ht="15.75" x14ac:dyDescent="0.25">
      <c r="A612" s="57" t="str">
        <f>A38</f>
        <v>100% COTTON YARN</v>
      </c>
      <c r="B612" s="158"/>
      <c r="C612" s="159"/>
      <c r="D612" s="160">
        <f>D38</f>
        <v>5205.24</v>
      </c>
      <c r="E612" s="161">
        <f>E38</f>
        <v>3.1</v>
      </c>
      <c r="F612" s="31">
        <f t="shared" si="296"/>
        <v>0</v>
      </c>
      <c r="G612" s="163">
        <f>G38</f>
        <v>0</v>
      </c>
      <c r="H612" s="164" t="str">
        <f>H38</f>
        <v>KAPS-FS-97672</v>
      </c>
      <c r="I612" s="165">
        <f>I38</f>
        <v>45349</v>
      </c>
      <c r="J612" s="166">
        <f>J38</f>
        <v>22290</v>
      </c>
      <c r="K612" s="167">
        <f>K38</f>
        <v>8167.8864601209007</v>
      </c>
      <c r="L612" s="160">
        <f>F612*G612*P610/0.83</f>
        <v>0</v>
      </c>
      <c r="M612" s="168">
        <f>M38</f>
        <v>14101.283534626087</v>
      </c>
      <c r="N612" s="167">
        <f t="shared" si="294"/>
        <v>0</v>
      </c>
      <c r="O612" s="140" t="s">
        <v>1312</v>
      </c>
      <c r="P612" s="140"/>
      <c r="Q612" s="191">
        <v>0</v>
      </c>
      <c r="R612" s="191">
        <v>0</v>
      </c>
      <c r="S612" s="191">
        <v>0</v>
      </c>
      <c r="T612" s="192">
        <v>0</v>
      </c>
      <c r="U612" s="192">
        <v>0</v>
      </c>
      <c r="V612" s="209">
        <f t="shared" si="293"/>
        <v>0</v>
      </c>
      <c r="W612" s="89">
        <v>28</v>
      </c>
      <c r="X612" s="210">
        <f t="shared" si="292"/>
        <v>0</v>
      </c>
    </row>
    <row r="613" spans="1:24" ht="15.75" x14ac:dyDescent="0.25">
      <c r="A613" s="57" t="str">
        <f>A39</f>
        <v>POLYESTER YARN</v>
      </c>
      <c r="B613" s="158"/>
      <c r="C613" s="159"/>
      <c r="D613" s="160">
        <f>D39</f>
        <v>5402.33</v>
      </c>
      <c r="E613" s="161">
        <f>E39</f>
        <v>1.69</v>
      </c>
      <c r="F613" s="31">
        <f>$E$601</f>
        <v>0</v>
      </c>
      <c r="G613" s="163">
        <v>1</v>
      </c>
      <c r="H613" s="164" t="str">
        <f>H39</f>
        <v>KAPS-FS-73118</v>
      </c>
      <c r="I613" s="165">
        <f>I39</f>
        <v>45296</v>
      </c>
      <c r="J613" s="166">
        <f>J39</f>
        <v>72060</v>
      </c>
      <c r="K613" s="167">
        <f>K39</f>
        <v>56307.923458516132</v>
      </c>
      <c r="L613" s="160">
        <f>F613*G613*P608/0.83</f>
        <v>0</v>
      </c>
      <c r="M613" s="168">
        <f>M39</f>
        <v>15752.076541483868</v>
      </c>
      <c r="N613" s="167">
        <f t="shared" si="294"/>
        <v>0</v>
      </c>
      <c r="O613" s="140" t="s">
        <v>1313</v>
      </c>
      <c r="P613" s="140"/>
      <c r="Q613" s="191">
        <v>0</v>
      </c>
      <c r="R613" s="191">
        <v>0</v>
      </c>
      <c r="S613" s="191">
        <v>0</v>
      </c>
      <c r="T613" s="192">
        <v>0</v>
      </c>
      <c r="U613" s="192">
        <v>0</v>
      </c>
      <c r="V613" s="209">
        <f t="shared" si="293"/>
        <v>0</v>
      </c>
      <c r="W613" s="89">
        <v>28</v>
      </c>
      <c r="X613" s="210">
        <f t="shared" si="292"/>
        <v>0</v>
      </c>
    </row>
    <row r="614" spans="1:24" ht="15.75" x14ac:dyDescent="0.25">
      <c r="A614" s="57"/>
      <c r="B614" s="158"/>
      <c r="C614" s="158"/>
      <c r="D614" s="193"/>
      <c r="E614" s="194"/>
      <c r="F614" s="190"/>
      <c r="G614" s="196"/>
      <c r="H614" s="197"/>
      <c r="I614" s="198"/>
      <c r="J614" s="199"/>
      <c r="K614" s="200"/>
      <c r="L614" s="193"/>
      <c r="M614" s="201"/>
      <c r="N614" s="202"/>
      <c r="O614" s="175" t="s">
        <v>1306</v>
      </c>
      <c r="P614" s="94"/>
      <c r="Q614" s="94">
        <f>Q604*Q612*P610/0.83</f>
        <v>0</v>
      </c>
      <c r="R614" s="94">
        <f>R604*R612*P610/0.83</f>
        <v>0</v>
      </c>
      <c r="S614" s="94">
        <f>S604*S612*P610/0.83</f>
        <v>0</v>
      </c>
      <c r="T614" s="94">
        <f>T604*T612*P610/0.83</f>
        <v>0</v>
      </c>
      <c r="U614" s="94">
        <f>U604*U612*P610/0.83</f>
        <v>0</v>
      </c>
      <c r="V614" s="209">
        <f t="shared" si="293"/>
        <v>0</v>
      </c>
      <c r="W614" s="89">
        <v>28</v>
      </c>
      <c r="X614" s="210">
        <f t="shared" si="292"/>
        <v>0</v>
      </c>
    </row>
    <row r="615" spans="1:24" s="94" customFormat="1" ht="15.75" x14ac:dyDescent="0.25">
      <c r="A615" s="229" t="str">
        <f>A41</f>
        <v>CONSUMPTION OF LOCAL PURCHASED  RAW MATERIAL</v>
      </c>
      <c r="B615" s="230"/>
      <c r="C615" s="230"/>
      <c r="D615" s="230">
        <f>D41</f>
        <v>0</v>
      </c>
      <c r="E615" s="230">
        <f>E41</f>
        <v>0</v>
      </c>
      <c r="F615" s="230"/>
      <c r="G615" s="230">
        <f>G41</f>
        <v>0</v>
      </c>
      <c r="H615" s="230">
        <f>H41</f>
        <v>0</v>
      </c>
      <c r="I615" s="230">
        <f>I41</f>
        <v>0</v>
      </c>
      <c r="J615" s="230">
        <f>J41</f>
        <v>0</v>
      </c>
      <c r="K615" s="230" t="str">
        <f>K41</f>
        <v>-</v>
      </c>
      <c r="L615" s="230"/>
      <c r="M615" s="230">
        <f>M41</f>
        <v>0</v>
      </c>
      <c r="N615" s="231"/>
      <c r="O615" s="140" t="s">
        <v>1307</v>
      </c>
      <c r="P615" s="89"/>
      <c r="Q615" s="94">
        <f>Q604*Q613*P610/0.83</f>
        <v>0</v>
      </c>
      <c r="R615" s="94">
        <f>R604*R613*P610/0.83</f>
        <v>0</v>
      </c>
      <c r="S615" s="94">
        <f>S604*S613*P610/0.83</f>
        <v>0</v>
      </c>
      <c r="T615" s="94">
        <f>T604*T613*P610/0.83</f>
        <v>0</v>
      </c>
      <c r="U615" s="94">
        <f>U604*U613*P610/0.83</f>
        <v>0</v>
      </c>
      <c r="V615" s="209">
        <f t="shared" si="293"/>
        <v>0</v>
      </c>
      <c r="W615" s="89">
        <v>28</v>
      </c>
      <c r="X615" s="210">
        <f t="shared" si="292"/>
        <v>0</v>
      </c>
    </row>
    <row r="616" spans="1:24" ht="15.75" x14ac:dyDescent="0.25">
      <c r="A616" s="54" t="str">
        <f>A42</f>
        <v>Labels</v>
      </c>
      <c r="B616" s="27"/>
      <c r="C616" s="28"/>
      <c r="D616" s="124">
        <f>D42</f>
        <v>4821.1040000000003</v>
      </c>
      <c r="E616" s="124">
        <f>E42</f>
        <v>11.306593684210526</v>
      </c>
      <c r="F616" s="31">
        <f>$E$601</f>
        <v>0</v>
      </c>
      <c r="G616" s="124">
        <f>G42</f>
        <v>5.9999999999999995E-5</v>
      </c>
      <c r="H616" s="54" t="str">
        <f>H42</f>
        <v>KPPE-PF-224968-18-04-2024</v>
      </c>
      <c r="I616" s="23">
        <f>I42</f>
        <v>45400</v>
      </c>
      <c r="J616" s="54">
        <f>J42</f>
        <v>2366.46</v>
      </c>
      <c r="K616" s="54">
        <f>K42</f>
        <v>49.803780000000053</v>
      </c>
      <c r="L616" s="2">
        <f t="shared" ref="L616:L618" si="299">F616*G616</f>
        <v>0</v>
      </c>
      <c r="M616" s="123">
        <f>M42</f>
        <v>2316.65022</v>
      </c>
      <c r="N616" s="30">
        <f t="shared" ref="N616:N618" si="300">L616*E616</f>
        <v>0</v>
      </c>
      <c r="P616" t="s">
        <v>1311</v>
      </c>
      <c r="Q616">
        <f>G616*Q604</f>
        <v>0</v>
      </c>
      <c r="R616">
        <f>G616*R604</f>
        <v>0</v>
      </c>
      <c r="S616">
        <f>G616*S604</f>
        <v>0</v>
      </c>
      <c r="T616">
        <f>G616*T604</f>
        <v>0</v>
      </c>
      <c r="U616">
        <f>G616*U604</f>
        <v>0</v>
      </c>
      <c r="V616" s="209">
        <f t="shared" si="293"/>
        <v>0</v>
      </c>
      <c r="W616" s="89">
        <v>28</v>
      </c>
      <c r="X616" s="210">
        <f t="shared" si="292"/>
        <v>0</v>
      </c>
    </row>
    <row r="617" spans="1:24" ht="15.75" x14ac:dyDescent="0.25">
      <c r="A617" s="54" t="str">
        <f>A43</f>
        <v>Earth Colour</v>
      </c>
      <c r="B617" s="27"/>
      <c r="C617" s="28"/>
      <c r="D617" s="124">
        <f>D43</f>
        <v>3204.2</v>
      </c>
      <c r="E617" s="124">
        <f>E43</f>
        <v>1.3859649122807018</v>
      </c>
      <c r="F617" s="31"/>
      <c r="G617" s="124">
        <f>G43</f>
        <v>3.3299999999999996E-2</v>
      </c>
      <c r="H617" s="54" t="str">
        <f>H43</f>
        <v>HCSE-PF-1739-16-04-2024</v>
      </c>
      <c r="I617" s="23">
        <f>I43</f>
        <v>45398</v>
      </c>
      <c r="J617" s="54">
        <f>J43</f>
        <v>50</v>
      </c>
      <c r="K617" s="54">
        <f>K43</f>
        <v>208.29149999999998</v>
      </c>
      <c r="L617" s="2">
        <f t="shared" si="299"/>
        <v>0</v>
      </c>
      <c r="M617" s="123">
        <f>M43</f>
        <v>-158.29149999999998</v>
      </c>
      <c r="N617" s="30">
        <f t="shared" si="300"/>
        <v>0</v>
      </c>
      <c r="O617" s="175"/>
      <c r="P617" s="89"/>
      <c r="Q617">
        <f>G617*Q604</f>
        <v>0</v>
      </c>
      <c r="R617">
        <f>G617*R604</f>
        <v>0</v>
      </c>
      <c r="S617">
        <f>G617*S604</f>
        <v>0</v>
      </c>
      <c r="T617">
        <f>G617*T604</f>
        <v>0</v>
      </c>
      <c r="U617">
        <f>G617*U604</f>
        <v>0</v>
      </c>
      <c r="V617" s="209">
        <f t="shared" si="293"/>
        <v>0</v>
      </c>
      <c r="W617" s="89">
        <v>28</v>
      </c>
      <c r="X617" s="210">
        <f t="shared" si="292"/>
        <v>0</v>
      </c>
    </row>
    <row r="618" spans="1:24" ht="16.5" thickBot="1" x14ac:dyDescent="0.3">
      <c r="A618" s="132" t="str">
        <f>A44</f>
        <v>Sarabid MIP</v>
      </c>
      <c r="B618" s="27"/>
      <c r="C618" s="28"/>
      <c r="D618" s="124">
        <f>D44</f>
        <v>3824.9998999999998</v>
      </c>
      <c r="E618" s="124">
        <f>E44</f>
        <v>1.3859649122807018</v>
      </c>
      <c r="F618" s="31">
        <f>$E$601</f>
        <v>0</v>
      </c>
      <c r="G618" s="124">
        <f>G44</f>
        <v>8.9999999999999993E-3</v>
      </c>
      <c r="H618" s="54" t="str">
        <f>H44</f>
        <v>06122023-A-023564</v>
      </c>
      <c r="I618" s="23">
        <f>I44</f>
        <v>45149</v>
      </c>
      <c r="J618" s="54">
        <f>J44</f>
        <v>1000</v>
      </c>
      <c r="K618" s="54">
        <f>K44</f>
        <v>477.02699999999965</v>
      </c>
      <c r="L618" s="2">
        <f t="shared" si="299"/>
        <v>0</v>
      </c>
      <c r="M618" s="123">
        <f>M44</f>
        <v>522.07300000000043</v>
      </c>
      <c r="N618" s="30">
        <f t="shared" si="300"/>
        <v>0</v>
      </c>
      <c r="O618" s="178"/>
      <c r="P618" s="89"/>
      <c r="Q618">
        <f>G618*Q604</f>
        <v>0</v>
      </c>
      <c r="R618">
        <f>G618*R604</f>
        <v>0</v>
      </c>
      <c r="S618">
        <f>G618*S604</f>
        <v>0</v>
      </c>
      <c r="T618">
        <f>G618*T604</f>
        <v>0</v>
      </c>
      <c r="U618">
        <f>G618*U604</f>
        <v>0</v>
      </c>
      <c r="V618" s="209">
        <f t="shared" si="293"/>
        <v>0</v>
      </c>
      <c r="W618" s="89">
        <v>28</v>
      </c>
      <c r="X618" s="210">
        <f t="shared" si="292"/>
        <v>0</v>
      </c>
    </row>
    <row r="619" spans="1:24" ht="23.25" thickBot="1" x14ac:dyDescent="0.35">
      <c r="A619" s="133">
        <v>29</v>
      </c>
      <c r="O619" s="140"/>
      <c r="V619"/>
      <c r="W619" s="89">
        <v>29</v>
      </c>
      <c r="X619" s="210">
        <f>$E$621</f>
        <v>0</v>
      </c>
    </row>
    <row r="620" spans="1:24" ht="19.5" thickBot="1" x14ac:dyDescent="0.3">
      <c r="A620" s="232" t="s">
        <v>19</v>
      </c>
      <c r="B620" s="233"/>
      <c r="C620" s="232" t="s">
        <v>20</v>
      </c>
      <c r="D620" s="233"/>
      <c r="E620" s="232" t="s">
        <v>77</v>
      </c>
      <c r="F620" s="233"/>
      <c r="G620" s="232" t="s">
        <v>64</v>
      </c>
      <c r="H620" s="233"/>
      <c r="I620" s="242" t="s">
        <v>171</v>
      </c>
      <c r="J620" s="243"/>
      <c r="K620" s="244" t="s">
        <v>172</v>
      </c>
      <c r="L620" s="245"/>
      <c r="M620" s="245"/>
      <c r="N620" s="246"/>
      <c r="O620" s="140"/>
      <c r="V620"/>
      <c r="W620" s="89">
        <v>29</v>
      </c>
      <c r="X620" s="210">
        <f t="shared" ref="X620:X638" si="301">$E$621</f>
        <v>0</v>
      </c>
    </row>
    <row r="621" spans="1:24" ht="18.600000000000001" customHeight="1" thickBot="1" x14ac:dyDescent="0.3">
      <c r="A621" s="234" t="s">
        <v>149</v>
      </c>
      <c r="B621" s="235"/>
      <c r="C621" s="236" t="s">
        <v>160</v>
      </c>
      <c r="D621" s="237"/>
      <c r="E621" s="238">
        <f>P22</f>
        <v>0</v>
      </c>
      <c r="F621" s="239"/>
      <c r="G621" s="240">
        <f>P23</f>
        <v>0</v>
      </c>
      <c r="H621" s="241"/>
      <c r="I621" s="240" t="e">
        <f>P24</f>
        <v>#DIV/0!</v>
      </c>
      <c r="J621" s="241"/>
      <c r="K621" s="247" t="s">
        <v>238</v>
      </c>
      <c r="L621" s="248"/>
      <c r="M621" s="248"/>
      <c r="N621" s="249"/>
      <c r="O621" s="140"/>
      <c r="V621"/>
      <c r="W621" s="89">
        <v>29</v>
      </c>
      <c r="X621" s="210">
        <f t="shared" si="301"/>
        <v>0</v>
      </c>
    </row>
    <row r="622" spans="1:24" ht="19.5" thickBot="1" x14ac:dyDescent="0.35">
      <c r="A622" s="9" t="s">
        <v>15</v>
      </c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40"/>
      <c r="V622"/>
      <c r="W622" s="89">
        <v>29</v>
      </c>
      <c r="X622" s="210">
        <f t="shared" si="301"/>
        <v>0</v>
      </c>
    </row>
    <row r="623" spans="1:24" ht="30.75" thickBot="1" x14ac:dyDescent="0.3">
      <c r="A623" s="44" t="s">
        <v>8</v>
      </c>
      <c r="B623" s="45"/>
      <c r="C623" s="46"/>
      <c r="D623" s="8" t="s">
        <v>2</v>
      </c>
      <c r="E623" s="8" t="s">
        <v>7</v>
      </c>
      <c r="F623" s="8" t="s">
        <v>13</v>
      </c>
      <c r="G623" s="8" t="s">
        <v>14</v>
      </c>
      <c r="H623" s="8" t="s">
        <v>1</v>
      </c>
      <c r="I623" s="8" t="s">
        <v>0</v>
      </c>
      <c r="J623" s="8" t="s">
        <v>3</v>
      </c>
      <c r="K623" s="8" t="s">
        <v>9</v>
      </c>
      <c r="L623" s="18" t="s">
        <v>66</v>
      </c>
      <c r="M623" s="39" t="s">
        <v>4</v>
      </c>
      <c r="N623" s="8" t="s">
        <v>167</v>
      </c>
      <c r="O623" s="138" t="s">
        <v>256</v>
      </c>
      <c r="Q623" s="138" t="s">
        <v>1304</v>
      </c>
      <c r="R623" s="138" t="s">
        <v>1304</v>
      </c>
      <c r="S623" s="138" t="s">
        <v>1304</v>
      </c>
      <c r="T623" s="174" t="s">
        <v>1304</v>
      </c>
      <c r="U623" s="138" t="s">
        <v>1305</v>
      </c>
      <c r="V623" s="208" t="s">
        <v>1334</v>
      </c>
      <c r="W623" s="89">
        <v>29</v>
      </c>
      <c r="X623" s="210">
        <f t="shared" si="301"/>
        <v>0</v>
      </c>
    </row>
    <row r="624" spans="1:24" s="94" customFormat="1" ht="15.75" x14ac:dyDescent="0.25">
      <c r="A624" s="229" t="str">
        <f>A30</f>
        <v>CONSUMPTION OF IMPORTED RAW MATERIAL</v>
      </c>
      <c r="B624" s="230"/>
      <c r="C624" s="230"/>
      <c r="D624" s="230"/>
      <c r="E624" s="230"/>
      <c r="F624" s="230"/>
      <c r="G624" s="230"/>
      <c r="H624" s="230"/>
      <c r="I624" s="230"/>
      <c r="J624" s="230"/>
      <c r="K624" s="230"/>
      <c r="L624" s="230"/>
      <c r="M624" s="230"/>
      <c r="N624" s="231"/>
      <c r="O624" s="40"/>
      <c r="P624"/>
      <c r="Q624" s="176"/>
      <c r="R624" s="176"/>
      <c r="S624" s="176"/>
      <c r="T624" s="177"/>
      <c r="U624" s="177"/>
      <c r="V624" s="209">
        <f>Q624+R624+S624+T624+U624</f>
        <v>0</v>
      </c>
      <c r="W624" s="89">
        <v>29</v>
      </c>
      <c r="X624" s="210">
        <f t="shared" si="301"/>
        <v>0</v>
      </c>
    </row>
    <row r="625" spans="1:24" ht="15.75" x14ac:dyDescent="0.25">
      <c r="A625" s="54" t="str">
        <f>A31</f>
        <v>REACTIVE DYES</v>
      </c>
      <c r="B625" s="27"/>
      <c r="C625" s="28"/>
      <c r="D625" s="124">
        <f>D31</f>
        <v>3204.16</v>
      </c>
      <c r="E625" s="124">
        <f>E31</f>
        <v>12.95</v>
      </c>
      <c r="F625" s="31">
        <f>P19</f>
        <v>0</v>
      </c>
      <c r="G625" s="124">
        <f>G31</f>
        <v>2.3400000000000001E-2</v>
      </c>
      <c r="H625" s="54" t="str">
        <f>H31</f>
        <v>LPAF-FS-61597</v>
      </c>
      <c r="I625" s="23">
        <f>I31</f>
        <v>45454</v>
      </c>
      <c r="J625" s="54">
        <f>J31</f>
        <v>5000</v>
      </c>
      <c r="K625" s="54">
        <f>K31</f>
        <v>3317.675400000001</v>
      </c>
      <c r="L625" s="2">
        <f>F625*G625</f>
        <v>0</v>
      </c>
      <c r="M625" s="123">
        <f>M31</f>
        <v>1679.9845999999991</v>
      </c>
      <c r="N625" s="30">
        <f>L625*E625</f>
        <v>0</v>
      </c>
      <c r="O625" s="139" t="s">
        <v>271</v>
      </c>
      <c r="P625">
        <v>0.18198904360000001</v>
      </c>
      <c r="Q625">
        <f>G625*Q624</f>
        <v>0</v>
      </c>
      <c r="R625">
        <f>G625*R624</f>
        <v>0</v>
      </c>
      <c r="S625">
        <f>G625*S624</f>
        <v>0</v>
      </c>
      <c r="T625">
        <f>G625*T624</f>
        <v>0</v>
      </c>
      <c r="U625">
        <f>G625*U624</f>
        <v>0</v>
      </c>
      <c r="V625" s="209">
        <f t="shared" ref="V625:V638" si="302">Q625+R625+S625+T625+U625</f>
        <v>0</v>
      </c>
      <c r="W625" s="89">
        <v>29</v>
      </c>
      <c r="X625" s="210">
        <f t="shared" si="301"/>
        <v>0</v>
      </c>
    </row>
    <row r="626" spans="1:24" ht="15.75" x14ac:dyDescent="0.25">
      <c r="A626" s="54" t="str">
        <f>A32</f>
        <v>DISPERSE DYES</v>
      </c>
      <c r="B626" s="27"/>
      <c r="C626" s="28"/>
      <c r="D626" s="124">
        <f>D32</f>
        <v>3204.1109999999999</v>
      </c>
      <c r="E626" s="124">
        <f>E32</f>
        <v>12.752800000000001</v>
      </c>
      <c r="F626" s="31">
        <f>P20</f>
        <v>0</v>
      </c>
      <c r="G626" s="124">
        <f>G32</f>
        <v>5.4000000000000003E-3</v>
      </c>
      <c r="H626" s="54" t="str">
        <f>H32</f>
        <v>LPAF-FS-61605</v>
      </c>
      <c r="I626" s="23">
        <f>I32</f>
        <v>45454</v>
      </c>
      <c r="J626" s="54">
        <f>J32</f>
        <v>4200</v>
      </c>
      <c r="K626" s="54">
        <f>K32</f>
        <v>2945.6135999999969</v>
      </c>
      <c r="L626" s="2">
        <f>F626*G626</f>
        <v>0</v>
      </c>
      <c r="M626" s="123">
        <f>M32</f>
        <v>1254.3864000000031</v>
      </c>
      <c r="N626" s="30">
        <f t="shared" ref="N626:N633" si="303">L626*E626</f>
        <v>0</v>
      </c>
      <c r="O626" s="139" t="s">
        <v>272</v>
      </c>
      <c r="P626">
        <v>0.27298904359999998</v>
      </c>
      <c r="Q626">
        <f>G626*Q624</f>
        <v>0</v>
      </c>
      <c r="R626">
        <f>G626*R624</f>
        <v>0</v>
      </c>
      <c r="S626">
        <f>G626*S624</f>
        <v>0</v>
      </c>
      <c r="T626">
        <f>G626*T624</f>
        <v>0</v>
      </c>
      <c r="U626" s="89">
        <f>G626*U624</f>
        <v>0</v>
      </c>
      <c r="V626" s="209">
        <f t="shared" si="302"/>
        <v>0</v>
      </c>
      <c r="W626" s="89">
        <v>29</v>
      </c>
      <c r="X626" s="210">
        <f t="shared" si="301"/>
        <v>0</v>
      </c>
    </row>
    <row r="627" spans="1:24" ht="15.75" x14ac:dyDescent="0.25">
      <c r="A627" s="54" t="str">
        <f>A33</f>
        <v>NON WOVEN INTERLINING</v>
      </c>
      <c r="B627" s="27"/>
      <c r="C627" s="28"/>
      <c r="D627" s="124">
        <f>D33</f>
        <v>5603.92</v>
      </c>
      <c r="E627" s="124">
        <f>E33</f>
        <v>11.78</v>
      </c>
      <c r="F627" s="31">
        <f>$E$621</f>
        <v>0</v>
      </c>
      <c r="G627" s="124">
        <f>G33</f>
        <v>1.932E-2</v>
      </c>
      <c r="H627" s="54" t="str">
        <f>H33</f>
        <v>KAPS-FS-148577</v>
      </c>
      <c r="I627" s="23">
        <f>I33</f>
        <v>45464</v>
      </c>
      <c r="J627" s="54">
        <f>J33</f>
        <v>10770</v>
      </c>
      <c r="K627" s="54">
        <f>K33</f>
        <v>10411.942285714289</v>
      </c>
      <c r="L627" s="2">
        <f>F627*G627/0.98</f>
        <v>0</v>
      </c>
      <c r="M627" s="123">
        <f>M33</f>
        <v>358.05771428571097</v>
      </c>
      <c r="N627" s="30">
        <f t="shared" si="303"/>
        <v>0</v>
      </c>
      <c r="O627" s="139" t="s">
        <v>281</v>
      </c>
      <c r="P627">
        <v>0.40948904359999999</v>
      </c>
      <c r="Q627">
        <f>G627*Q624</f>
        <v>0</v>
      </c>
      <c r="R627">
        <f>G627*R624</f>
        <v>0</v>
      </c>
      <c r="S627">
        <f>G627*S624</f>
        <v>0</v>
      </c>
      <c r="T627">
        <f>G627*T624</f>
        <v>0</v>
      </c>
      <c r="U627" s="89">
        <f>G627*U624</f>
        <v>0</v>
      </c>
      <c r="V627" s="209">
        <f t="shared" si="302"/>
        <v>0</v>
      </c>
      <c r="W627" s="89">
        <v>29</v>
      </c>
      <c r="X627" s="210">
        <f t="shared" si="301"/>
        <v>0</v>
      </c>
    </row>
    <row r="628" spans="1:24" ht="15.75" x14ac:dyDescent="0.25">
      <c r="A628" s="54" t="str">
        <f>A34</f>
        <v>FINISHING AGENT</v>
      </c>
      <c r="B628" s="27"/>
      <c r="C628" s="28"/>
      <c r="D628" s="124">
        <f>D34</f>
        <v>3809.9189999999999</v>
      </c>
      <c r="E628" s="124">
        <f>E34</f>
        <v>6.8550000000000004</v>
      </c>
      <c r="F628" s="31">
        <f t="shared" ref="F628:F633" si="304">$E$621</f>
        <v>0</v>
      </c>
      <c r="G628" s="124">
        <f>G34</f>
        <v>8.9999999999999993E-3</v>
      </c>
      <c r="H628" s="54" t="str">
        <f>H34</f>
        <v>KAPW-FS-186202</v>
      </c>
      <c r="I628" s="23">
        <f>I34</f>
        <v>45447</v>
      </c>
      <c r="J628" s="54">
        <f>J34</f>
        <v>3600</v>
      </c>
      <c r="K628" s="54">
        <f>K34</f>
        <v>1221.2549999999997</v>
      </c>
      <c r="L628" s="2">
        <f>F628*G628</f>
        <v>0</v>
      </c>
      <c r="M628" s="123">
        <f>M34</f>
        <v>2377.8450000000003</v>
      </c>
      <c r="N628" s="30">
        <f t="shared" si="303"/>
        <v>0</v>
      </c>
      <c r="O628" s="139" t="s">
        <v>282</v>
      </c>
      <c r="P628">
        <v>0.50048904360000002</v>
      </c>
      <c r="Q628">
        <f>G628*Q624</f>
        <v>0</v>
      </c>
      <c r="R628">
        <f>G628*R624</f>
        <v>0</v>
      </c>
      <c r="S628">
        <f>G628*S624</f>
        <v>0</v>
      </c>
      <c r="T628">
        <f>G628*T624</f>
        <v>0</v>
      </c>
      <c r="U628" s="89">
        <f>G628*U624</f>
        <v>0</v>
      </c>
      <c r="V628" s="209">
        <f t="shared" si="302"/>
        <v>0</v>
      </c>
      <c r="W628" s="89">
        <v>29</v>
      </c>
      <c r="X628" s="210">
        <f t="shared" si="301"/>
        <v>0</v>
      </c>
    </row>
    <row r="629" spans="1:24" ht="15.75" x14ac:dyDescent="0.25">
      <c r="A629" s="57" t="str">
        <f>A35</f>
        <v>80% BCI COTTON 20% RECYCLE POLYESTER KNITTED FABRIC</v>
      </c>
      <c r="B629" s="158"/>
      <c r="C629" s="159"/>
      <c r="D629" s="160">
        <f>D35</f>
        <v>6006.9089999999997</v>
      </c>
      <c r="E629" s="161">
        <f>E35</f>
        <v>37.943899999999999</v>
      </c>
      <c r="F629" s="31">
        <f>$E$621</f>
        <v>0</v>
      </c>
      <c r="G629" s="163">
        <f>G35</f>
        <v>0</v>
      </c>
      <c r="H629" s="164" t="str">
        <f>H35</f>
        <v>KAPS-FS-99599</v>
      </c>
      <c r="I629" s="165">
        <f>I35</f>
        <v>45355</v>
      </c>
      <c r="J629" s="166">
        <f>J35</f>
        <v>21709.3</v>
      </c>
      <c r="K629" s="167">
        <f>K35</f>
        <v>119.09720517882354</v>
      </c>
      <c r="L629" s="160">
        <f>F629*G629*P627/0.85</f>
        <v>0</v>
      </c>
      <c r="M629" s="168">
        <f>M35</f>
        <v>21590.202794821176</v>
      </c>
      <c r="N629" s="167">
        <f t="shared" si="303"/>
        <v>0</v>
      </c>
      <c r="O629" s="139" t="s">
        <v>276</v>
      </c>
      <c r="P629">
        <v>0.63698904360000008</v>
      </c>
      <c r="Q629">
        <f>G629*Q624*P630/0.85</f>
        <v>0</v>
      </c>
      <c r="R629">
        <f>G629*R624*P630/0.85</f>
        <v>0</v>
      </c>
      <c r="S629">
        <f>G629*S624*P630/0.85</f>
        <v>0</v>
      </c>
      <c r="T629">
        <f>G629*T624*P630/0.85</f>
        <v>0</v>
      </c>
      <c r="U629">
        <f>G629*U624*P630/0.85</f>
        <v>0</v>
      </c>
      <c r="V629" s="209">
        <f t="shared" si="302"/>
        <v>0</v>
      </c>
      <c r="W629" s="89">
        <v>29</v>
      </c>
      <c r="X629" s="210">
        <f t="shared" si="301"/>
        <v>0</v>
      </c>
    </row>
    <row r="630" spans="1:24" ht="15.75" x14ac:dyDescent="0.25">
      <c r="A630" s="57" t="str">
        <f>A36</f>
        <v xml:space="preserve">70% RECYCLED POLYESTER 30% COTTON </v>
      </c>
      <c r="B630" s="158"/>
      <c r="C630" s="159"/>
      <c r="D630" s="160">
        <f>D36</f>
        <v>6006.9089999999997</v>
      </c>
      <c r="E630" s="161">
        <f>E36</f>
        <v>15.461499999999999</v>
      </c>
      <c r="F630" s="31">
        <f t="shared" si="304"/>
        <v>0</v>
      </c>
      <c r="G630" s="163">
        <f>G36</f>
        <v>0</v>
      </c>
      <c r="H630" s="164" t="str">
        <f>H36</f>
        <v>LPAF-FS-14699</v>
      </c>
      <c r="I630" s="165">
        <f>I36</f>
        <v>45195</v>
      </c>
      <c r="J630" s="167">
        <f>J36</f>
        <v>2075.61</v>
      </c>
      <c r="K630" s="167">
        <f>K36</f>
        <v>0</v>
      </c>
      <c r="L630" s="160">
        <f t="shared" ref="L630:L631" si="305">F630*G630*P628/0.85</f>
        <v>0</v>
      </c>
      <c r="M630" s="168">
        <f>M36</f>
        <v>2075.61</v>
      </c>
      <c r="N630" s="167">
        <f t="shared" si="303"/>
        <v>0</v>
      </c>
      <c r="O630" s="139" t="s">
        <v>283</v>
      </c>
      <c r="P630">
        <v>0.77348904360000004</v>
      </c>
      <c r="Q630">
        <f>G630*Q624*P631/0.85</f>
        <v>0</v>
      </c>
      <c r="R630">
        <f>G630*R624*P631/0.85</f>
        <v>0</v>
      </c>
      <c r="S630">
        <f>G630*S624*P631/0.85</f>
        <v>0</v>
      </c>
      <c r="T630">
        <f>G630*T624*P631/0.85</f>
        <v>0</v>
      </c>
      <c r="U630">
        <f>G630*U624*P631/0.85</f>
        <v>0</v>
      </c>
      <c r="V630" s="209">
        <f t="shared" si="302"/>
        <v>0</v>
      </c>
      <c r="W630" s="89">
        <v>29</v>
      </c>
      <c r="X630" s="210">
        <f t="shared" si="301"/>
        <v>0</v>
      </c>
    </row>
    <row r="631" spans="1:24" ht="15.75" x14ac:dyDescent="0.25">
      <c r="A631" s="57" t="str">
        <f>A37</f>
        <v>100% REC POLYESTER FABRIC</v>
      </c>
      <c r="B631" s="158"/>
      <c r="C631" s="159"/>
      <c r="D631" s="160">
        <f>D37</f>
        <v>6005.37</v>
      </c>
      <c r="E631" s="161">
        <f>E37</f>
        <v>6.85</v>
      </c>
      <c r="F631" s="31">
        <f t="shared" si="304"/>
        <v>0</v>
      </c>
      <c r="G631" s="163">
        <f>G37</f>
        <v>0</v>
      </c>
      <c r="H631" s="164" t="str">
        <f>H37</f>
        <v>KAPW-FS-59914</v>
      </c>
      <c r="I631" s="165">
        <f>I37</f>
        <v>45224</v>
      </c>
      <c r="J631" s="169">
        <f>J37</f>
        <v>9255.7000000000007</v>
      </c>
      <c r="K631" s="167">
        <f>K37</f>
        <v>448.55877277976469</v>
      </c>
      <c r="L631" s="160">
        <f t="shared" si="305"/>
        <v>0</v>
      </c>
      <c r="M631" s="168">
        <f>M37</f>
        <v>8807.141227220236</v>
      </c>
      <c r="N631" s="167">
        <f t="shared" ref="N631" si="306">L631*E631</f>
        <v>0</v>
      </c>
      <c r="O631" s="139" t="s">
        <v>284</v>
      </c>
      <c r="P631">
        <v>0.81898904360000002</v>
      </c>
      <c r="Q631">
        <f>G631*Q624*P631/0.85</f>
        <v>0</v>
      </c>
      <c r="R631">
        <f>G631*R624*P630/0.85</f>
        <v>0</v>
      </c>
      <c r="S631">
        <f>G631*S624*P630/0.85</f>
        <v>0</v>
      </c>
      <c r="T631">
        <f>G631*T624*P630/0.85</f>
        <v>0</v>
      </c>
      <c r="U631">
        <f>G631*U624*P630/0.85</f>
        <v>0</v>
      </c>
      <c r="V631" s="209">
        <f t="shared" si="302"/>
        <v>0</v>
      </c>
      <c r="W631" s="89">
        <v>29</v>
      </c>
      <c r="X631" s="210">
        <f t="shared" si="301"/>
        <v>0</v>
      </c>
    </row>
    <row r="632" spans="1:24" ht="15.75" x14ac:dyDescent="0.25">
      <c r="A632" s="57" t="str">
        <f>A38</f>
        <v>100% COTTON YARN</v>
      </c>
      <c r="B632" s="158"/>
      <c r="C632" s="159"/>
      <c r="D632" s="160">
        <f>D38</f>
        <v>5205.24</v>
      </c>
      <c r="E632" s="161">
        <f>E38</f>
        <v>3.1</v>
      </c>
      <c r="F632" s="31">
        <f t="shared" si="304"/>
        <v>0</v>
      </c>
      <c r="G632" s="163">
        <f>G38</f>
        <v>0</v>
      </c>
      <c r="H632" s="164" t="str">
        <f>H38</f>
        <v>KAPS-FS-97672</v>
      </c>
      <c r="I632" s="165">
        <f>I38</f>
        <v>45349</v>
      </c>
      <c r="J632" s="166">
        <f>J38</f>
        <v>22290</v>
      </c>
      <c r="K632" s="167">
        <f>K38</f>
        <v>8167.8864601209007</v>
      </c>
      <c r="L632" s="160">
        <f>F632*G632*P630/0.83</f>
        <v>0</v>
      </c>
      <c r="M632" s="168">
        <f>M38</f>
        <v>14101.283534626087</v>
      </c>
      <c r="N632" s="167">
        <f t="shared" si="303"/>
        <v>0</v>
      </c>
      <c r="O632" s="140" t="s">
        <v>1312</v>
      </c>
      <c r="Q632" s="191">
        <v>0</v>
      </c>
      <c r="R632" s="191">
        <v>0</v>
      </c>
      <c r="S632" s="191">
        <v>0</v>
      </c>
      <c r="T632" s="192">
        <v>0</v>
      </c>
      <c r="U632" s="192">
        <v>0</v>
      </c>
      <c r="V632" s="209">
        <f t="shared" si="302"/>
        <v>0</v>
      </c>
      <c r="W632" s="89">
        <v>29</v>
      </c>
      <c r="X632" s="210">
        <f t="shared" si="301"/>
        <v>0</v>
      </c>
    </row>
    <row r="633" spans="1:24" ht="15.75" x14ac:dyDescent="0.25">
      <c r="A633" s="57" t="str">
        <f>A39</f>
        <v>POLYESTER YARN</v>
      </c>
      <c r="B633" s="158"/>
      <c r="C633" s="159"/>
      <c r="D633" s="160">
        <f>D39</f>
        <v>5402.33</v>
      </c>
      <c r="E633" s="161">
        <f>E39</f>
        <v>1.69</v>
      </c>
      <c r="F633" s="31">
        <f t="shared" si="304"/>
        <v>0</v>
      </c>
      <c r="G633" s="163">
        <f>G39</f>
        <v>0</v>
      </c>
      <c r="H633" s="164" t="str">
        <f>H39</f>
        <v>KAPS-FS-73118</v>
      </c>
      <c r="I633" s="165">
        <f>I39</f>
        <v>45296</v>
      </c>
      <c r="J633" s="166">
        <f>J39</f>
        <v>72060</v>
      </c>
      <c r="K633" s="167">
        <f>K39</f>
        <v>56307.923458516132</v>
      </c>
      <c r="L633" s="160">
        <f>F633*G633*P631/0.83</f>
        <v>0</v>
      </c>
      <c r="M633" s="168">
        <f>M39</f>
        <v>15752.076541483868</v>
      </c>
      <c r="N633" s="167">
        <f t="shared" si="303"/>
        <v>0</v>
      </c>
      <c r="O633" s="140" t="s">
        <v>1313</v>
      </c>
      <c r="Q633" s="191">
        <v>0</v>
      </c>
      <c r="R633" s="191">
        <v>0</v>
      </c>
      <c r="S633" s="191">
        <v>0</v>
      </c>
      <c r="T633" s="192">
        <v>0</v>
      </c>
      <c r="U633" s="192">
        <v>0</v>
      </c>
      <c r="V633" s="209">
        <f t="shared" si="302"/>
        <v>0</v>
      </c>
      <c r="W633" s="89">
        <v>29</v>
      </c>
      <c r="X633" s="210">
        <f t="shared" si="301"/>
        <v>0</v>
      </c>
    </row>
    <row r="634" spans="1:24" ht="15.75" x14ac:dyDescent="0.25">
      <c r="A634" s="57"/>
      <c r="B634" s="158"/>
      <c r="C634" s="158"/>
      <c r="D634" s="193"/>
      <c r="E634" s="194"/>
      <c r="F634" s="190"/>
      <c r="G634" s="196"/>
      <c r="H634" s="197"/>
      <c r="I634" s="198"/>
      <c r="J634" s="199"/>
      <c r="K634" s="200"/>
      <c r="L634" s="193"/>
      <c r="M634" s="201"/>
      <c r="N634" s="202"/>
      <c r="O634" s="175" t="s">
        <v>1306</v>
      </c>
      <c r="P634" s="94"/>
      <c r="Q634" s="94">
        <f>Q624*Q632*P630/0.83</f>
        <v>0</v>
      </c>
      <c r="R634" s="94">
        <f>R624*R632*P630/0.83</f>
        <v>0</v>
      </c>
      <c r="S634" s="94">
        <f>S624*S632*P630/0.83</f>
        <v>0</v>
      </c>
      <c r="T634" s="94">
        <f>T624*T632*P630/0.83</f>
        <v>0</v>
      </c>
      <c r="U634" s="94">
        <f>U624*U632*P630/0.83</f>
        <v>0</v>
      </c>
      <c r="V634" s="209">
        <f t="shared" si="302"/>
        <v>0</v>
      </c>
      <c r="W634" s="89">
        <v>29</v>
      </c>
      <c r="X634" s="210">
        <f t="shared" si="301"/>
        <v>0</v>
      </c>
    </row>
    <row r="635" spans="1:24" s="94" customFormat="1" ht="15.75" x14ac:dyDescent="0.25">
      <c r="A635" s="229" t="str">
        <f>A41</f>
        <v>CONSUMPTION OF LOCAL PURCHASED  RAW MATERIAL</v>
      </c>
      <c r="B635" s="230"/>
      <c r="C635" s="230"/>
      <c r="D635" s="230"/>
      <c r="E635" s="230"/>
      <c r="F635" s="230"/>
      <c r="G635" s="230"/>
      <c r="H635" s="230"/>
      <c r="I635" s="230"/>
      <c r="J635" s="230"/>
      <c r="K635" s="230"/>
      <c r="L635" s="230"/>
      <c r="M635" s="230"/>
      <c r="N635" s="231"/>
      <c r="O635" s="140" t="s">
        <v>1307</v>
      </c>
      <c r="P635" s="89"/>
      <c r="Q635" s="94">
        <f>Q624*Q633*P630/0.83</f>
        <v>0</v>
      </c>
      <c r="R635" s="94">
        <f>R624*R633*P630/0.83</f>
        <v>0</v>
      </c>
      <c r="S635" s="94">
        <f>S624*S633*P630/0.83</f>
        <v>0</v>
      </c>
      <c r="T635" s="94">
        <f>T624*T633*P630/0.83</f>
        <v>0</v>
      </c>
      <c r="U635" s="94">
        <f>U624*U633*P630/0.83</f>
        <v>0</v>
      </c>
      <c r="V635" s="209">
        <f t="shared" si="302"/>
        <v>0</v>
      </c>
      <c r="W635" s="89">
        <v>29</v>
      </c>
      <c r="X635" s="210">
        <f t="shared" si="301"/>
        <v>0</v>
      </c>
    </row>
    <row r="636" spans="1:24" ht="15.75" x14ac:dyDescent="0.25">
      <c r="A636" s="54" t="str">
        <f>A42</f>
        <v>Labels</v>
      </c>
      <c r="B636" s="27"/>
      <c r="C636" s="28"/>
      <c r="D636" s="124">
        <f>D42</f>
        <v>4821.1040000000003</v>
      </c>
      <c r="E636" s="124">
        <f>E42</f>
        <v>11.306593684210526</v>
      </c>
      <c r="F636" s="31">
        <f t="shared" ref="F636:F638" si="307">$E$621</f>
        <v>0</v>
      </c>
      <c r="G636" s="124">
        <f>G42</f>
        <v>5.9999999999999995E-5</v>
      </c>
      <c r="H636" s="54" t="str">
        <f>H42</f>
        <v>KPPE-PF-224968-18-04-2024</v>
      </c>
      <c r="I636" s="23">
        <f>I42</f>
        <v>45400</v>
      </c>
      <c r="J636" s="54">
        <f>J42</f>
        <v>2366.46</v>
      </c>
      <c r="K636" s="54">
        <f>K42</f>
        <v>49.803780000000053</v>
      </c>
      <c r="L636" s="2">
        <f t="shared" ref="L636:L638" si="308">F636*G636</f>
        <v>0</v>
      </c>
      <c r="M636" s="123">
        <f>M42</f>
        <v>2316.65022</v>
      </c>
      <c r="N636" s="30">
        <f t="shared" ref="N636:N638" si="309">L636*E636</f>
        <v>0</v>
      </c>
      <c r="P636" t="s">
        <v>1311</v>
      </c>
      <c r="Q636">
        <f>G636*Q624</f>
        <v>0</v>
      </c>
      <c r="R636">
        <f>G636*R624</f>
        <v>0</v>
      </c>
      <c r="S636">
        <f>G636*S624</f>
        <v>0</v>
      </c>
      <c r="T636">
        <f>G636*T624</f>
        <v>0</v>
      </c>
      <c r="U636">
        <f>G636*U624</f>
        <v>0</v>
      </c>
      <c r="V636" s="209">
        <f t="shared" si="302"/>
        <v>0</v>
      </c>
      <c r="W636" s="89">
        <v>29</v>
      </c>
      <c r="X636" s="210">
        <f t="shared" si="301"/>
        <v>0</v>
      </c>
    </row>
    <row r="637" spans="1:24" ht="15.75" x14ac:dyDescent="0.25">
      <c r="A637" s="54" t="str">
        <f>A43</f>
        <v>Earth Colour</v>
      </c>
      <c r="B637" s="27"/>
      <c r="C637" s="28"/>
      <c r="D637" s="124">
        <f>D43</f>
        <v>3204.2</v>
      </c>
      <c r="E637" s="124">
        <f>E43</f>
        <v>1.3859649122807018</v>
      </c>
      <c r="F637" s="31">
        <f t="shared" si="307"/>
        <v>0</v>
      </c>
      <c r="G637" s="124">
        <f>G43</f>
        <v>3.3299999999999996E-2</v>
      </c>
      <c r="H637" s="54" t="str">
        <f>H43</f>
        <v>HCSE-PF-1739-16-04-2024</v>
      </c>
      <c r="I637" s="23">
        <f>I43</f>
        <v>45398</v>
      </c>
      <c r="J637" s="54">
        <f>J43</f>
        <v>50</v>
      </c>
      <c r="K637" s="54">
        <f>K43</f>
        <v>208.29149999999998</v>
      </c>
      <c r="L637" s="2">
        <f t="shared" si="308"/>
        <v>0</v>
      </c>
      <c r="M637" s="123">
        <f>M43</f>
        <v>-158.29149999999998</v>
      </c>
      <c r="N637" s="30">
        <f t="shared" si="309"/>
        <v>0</v>
      </c>
      <c r="O637" s="175"/>
      <c r="P637" s="89"/>
      <c r="Q637">
        <f>G637*Q624</f>
        <v>0</v>
      </c>
      <c r="R637">
        <f>G637*R624</f>
        <v>0</v>
      </c>
      <c r="S637">
        <f>G637*S624</f>
        <v>0</v>
      </c>
      <c r="T637">
        <f>G637*T624</f>
        <v>0</v>
      </c>
      <c r="U637">
        <f>G637*U624</f>
        <v>0</v>
      </c>
      <c r="V637" s="209">
        <f t="shared" si="302"/>
        <v>0</v>
      </c>
      <c r="W637" s="89">
        <v>29</v>
      </c>
      <c r="X637" s="210">
        <f t="shared" si="301"/>
        <v>0</v>
      </c>
    </row>
    <row r="638" spans="1:24" ht="15.75" x14ac:dyDescent="0.25">
      <c r="A638" s="54" t="str">
        <f>A44</f>
        <v>Sarabid MIP</v>
      </c>
      <c r="B638" s="27"/>
      <c r="C638" s="28"/>
      <c r="D638" s="124">
        <f>D44</f>
        <v>3824.9998999999998</v>
      </c>
      <c r="E638" s="124">
        <f>E44</f>
        <v>1.3859649122807018</v>
      </c>
      <c r="F638" s="31">
        <f t="shared" si="307"/>
        <v>0</v>
      </c>
      <c r="G638" s="124">
        <f>G44</f>
        <v>8.9999999999999993E-3</v>
      </c>
      <c r="H638" s="54" t="str">
        <f>H44</f>
        <v>06122023-A-023564</v>
      </c>
      <c r="I638" s="23">
        <f>I44</f>
        <v>45149</v>
      </c>
      <c r="J638" s="54">
        <f>J44</f>
        <v>1000</v>
      </c>
      <c r="K638" s="54">
        <f>K44</f>
        <v>477.02699999999965</v>
      </c>
      <c r="L638" s="2">
        <f t="shared" si="308"/>
        <v>0</v>
      </c>
      <c r="M638" s="123">
        <f>M44</f>
        <v>522.07300000000043</v>
      </c>
      <c r="N638" s="30">
        <f t="shared" si="309"/>
        <v>0</v>
      </c>
      <c r="O638" s="178"/>
      <c r="P638" s="89"/>
      <c r="Q638">
        <f>G638*Q624</f>
        <v>0</v>
      </c>
      <c r="R638">
        <f>G638*R624</f>
        <v>0</v>
      </c>
      <c r="S638">
        <f>G638*S624</f>
        <v>0</v>
      </c>
      <c r="T638">
        <f>G638*T624</f>
        <v>0</v>
      </c>
      <c r="U638">
        <f>G638*U624</f>
        <v>0</v>
      </c>
      <c r="V638" s="209">
        <f t="shared" si="302"/>
        <v>0</v>
      </c>
      <c r="W638" s="89">
        <v>29</v>
      </c>
      <c r="X638" s="210">
        <f t="shared" si="301"/>
        <v>0</v>
      </c>
    </row>
  </sheetData>
  <autoFilter ref="X1:X638"/>
  <mergeCells count="488">
    <mergeCell ref="I440:J440"/>
    <mergeCell ref="K440:L440"/>
    <mergeCell ref="M440:N440"/>
    <mergeCell ref="I441:J441"/>
    <mergeCell ref="K441:L441"/>
    <mergeCell ref="M441:N441"/>
    <mergeCell ref="I460:J460"/>
    <mergeCell ref="K460:N460"/>
    <mergeCell ref="I300:J300"/>
    <mergeCell ref="K300:L300"/>
    <mergeCell ref="M300:N300"/>
    <mergeCell ref="I301:J301"/>
    <mergeCell ref="K301:L301"/>
    <mergeCell ref="M301:N301"/>
    <mergeCell ref="I320:J320"/>
    <mergeCell ref="K320:L320"/>
    <mergeCell ref="M320:N320"/>
    <mergeCell ref="K341:L341"/>
    <mergeCell ref="M341:N341"/>
    <mergeCell ref="K360:L360"/>
    <mergeCell ref="M360:N360"/>
    <mergeCell ref="K361:L361"/>
    <mergeCell ref="M361:N361"/>
    <mergeCell ref="K380:L380"/>
    <mergeCell ref="K141:L141"/>
    <mergeCell ref="M141:N141"/>
    <mergeCell ref="I160:J160"/>
    <mergeCell ref="K160:L160"/>
    <mergeCell ref="M160:N160"/>
    <mergeCell ref="I161:J161"/>
    <mergeCell ref="K161:L161"/>
    <mergeCell ref="M161:N161"/>
    <mergeCell ref="A144:N144"/>
    <mergeCell ref="A155:N155"/>
    <mergeCell ref="A161:B161"/>
    <mergeCell ref="C161:D161"/>
    <mergeCell ref="E161:F161"/>
    <mergeCell ref="G161:H161"/>
    <mergeCell ref="A160:B160"/>
    <mergeCell ref="C160:D160"/>
    <mergeCell ref="E160:F160"/>
    <mergeCell ref="G160:H160"/>
    <mergeCell ref="I140:J140"/>
    <mergeCell ref="I141:J141"/>
    <mergeCell ref="K60:L60"/>
    <mergeCell ref="M60:N60"/>
    <mergeCell ref="M61:N61"/>
    <mergeCell ref="K61:L61"/>
    <mergeCell ref="K80:L80"/>
    <mergeCell ref="M80:N80"/>
    <mergeCell ref="K81:L81"/>
    <mergeCell ref="M81:N81"/>
    <mergeCell ref="K100:L100"/>
    <mergeCell ref="M100:N100"/>
    <mergeCell ref="K101:L101"/>
    <mergeCell ref="M101:N101"/>
    <mergeCell ref="K120:L120"/>
    <mergeCell ref="M120:N120"/>
    <mergeCell ref="K121:L121"/>
    <mergeCell ref="M121:N121"/>
    <mergeCell ref="K140:L140"/>
    <mergeCell ref="I80:J80"/>
    <mergeCell ref="I81:J81"/>
    <mergeCell ref="I100:J100"/>
    <mergeCell ref="I101:J101"/>
    <mergeCell ref="M140:N140"/>
    <mergeCell ref="R6:R7"/>
    <mergeCell ref="R14:R15"/>
    <mergeCell ref="Q25:R26"/>
    <mergeCell ref="A58:N58"/>
    <mergeCell ref="A61:B61"/>
    <mergeCell ref="C61:D61"/>
    <mergeCell ref="E61:F61"/>
    <mergeCell ref="G61:H61"/>
    <mergeCell ref="I60:J60"/>
    <mergeCell ref="I61:J61"/>
    <mergeCell ref="Q17:Q18"/>
    <mergeCell ref="R17:R18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R29:R30"/>
    <mergeCell ref="A30:N30"/>
    <mergeCell ref="Q29:Q30"/>
    <mergeCell ref="P4:Q4"/>
    <mergeCell ref="N4:O4"/>
    <mergeCell ref="A20:B20"/>
    <mergeCell ref="A21:B21"/>
    <mergeCell ref="A22:B22"/>
    <mergeCell ref="A23:B23"/>
    <mergeCell ref="A25:B25"/>
    <mergeCell ref="A15:B15"/>
    <mergeCell ref="A26:B26"/>
    <mergeCell ref="A19:B19"/>
    <mergeCell ref="A13:B13"/>
    <mergeCell ref="A24:B24"/>
    <mergeCell ref="A6:B6"/>
    <mergeCell ref="A7:B7"/>
    <mergeCell ref="A8:B8"/>
    <mergeCell ref="A9:B9"/>
    <mergeCell ref="A10:B10"/>
    <mergeCell ref="A11:B11"/>
    <mergeCell ref="A12:B12"/>
    <mergeCell ref="A14:B14"/>
    <mergeCell ref="A17:B17"/>
    <mergeCell ref="A18:B18"/>
    <mergeCell ref="A124:N124"/>
    <mergeCell ref="A135:N135"/>
    <mergeCell ref="E120:F120"/>
    <mergeCell ref="G120:H120"/>
    <mergeCell ref="A101:B101"/>
    <mergeCell ref="C101:D101"/>
    <mergeCell ref="E101:F101"/>
    <mergeCell ref="G101:H101"/>
    <mergeCell ref="A100:B100"/>
    <mergeCell ref="C100:D100"/>
    <mergeCell ref="E100:F100"/>
    <mergeCell ref="G100:H100"/>
    <mergeCell ref="I120:J120"/>
    <mergeCell ref="A120:B120"/>
    <mergeCell ref="C120:D120"/>
    <mergeCell ref="I121:J121"/>
    <mergeCell ref="A180:B180"/>
    <mergeCell ref="C180:D180"/>
    <mergeCell ref="E180:F180"/>
    <mergeCell ref="G180:H180"/>
    <mergeCell ref="A181:B181"/>
    <mergeCell ref="C181:D181"/>
    <mergeCell ref="E181:F181"/>
    <mergeCell ref="G181:H181"/>
    <mergeCell ref="A81:B81"/>
    <mergeCell ref="C81:D81"/>
    <mergeCell ref="E81:F81"/>
    <mergeCell ref="G81:H81"/>
    <mergeCell ref="A121:B121"/>
    <mergeCell ref="A141:B141"/>
    <mergeCell ref="C141:D141"/>
    <mergeCell ref="E141:F141"/>
    <mergeCell ref="G141:H141"/>
    <mergeCell ref="A140:B140"/>
    <mergeCell ref="C140:D140"/>
    <mergeCell ref="E140:F140"/>
    <mergeCell ref="G140:H140"/>
    <mergeCell ref="A84:N84"/>
    <mergeCell ref="A95:N95"/>
    <mergeCell ref="A104:N104"/>
    <mergeCell ref="I181:J181"/>
    <mergeCell ref="K181:L181"/>
    <mergeCell ref="M181:N181"/>
    <mergeCell ref="I200:J200"/>
    <mergeCell ref="K200:L200"/>
    <mergeCell ref="M200:N200"/>
    <mergeCell ref="A200:B200"/>
    <mergeCell ref="C200:D200"/>
    <mergeCell ref="E200:F200"/>
    <mergeCell ref="G200:H200"/>
    <mergeCell ref="A255:N255"/>
    <mergeCell ref="A220:B220"/>
    <mergeCell ref="C220:D220"/>
    <mergeCell ref="E220:F220"/>
    <mergeCell ref="G220:H220"/>
    <mergeCell ref="A201:B201"/>
    <mergeCell ref="C201:D201"/>
    <mergeCell ref="E201:F201"/>
    <mergeCell ref="G201:H201"/>
    <mergeCell ref="I201:J201"/>
    <mergeCell ref="I221:J221"/>
    <mergeCell ref="K221:L221"/>
    <mergeCell ref="M221:N221"/>
    <mergeCell ref="I240:J240"/>
    <mergeCell ref="K240:L240"/>
    <mergeCell ref="M240:N240"/>
    <mergeCell ref="I241:J241"/>
    <mergeCell ref="K241:L241"/>
    <mergeCell ref="M241:N241"/>
    <mergeCell ref="A280:B280"/>
    <mergeCell ref="C280:D280"/>
    <mergeCell ref="E280:F280"/>
    <mergeCell ref="G280:H280"/>
    <mergeCell ref="I280:J280"/>
    <mergeCell ref="K201:L201"/>
    <mergeCell ref="M201:N201"/>
    <mergeCell ref="I220:J220"/>
    <mergeCell ref="K220:L220"/>
    <mergeCell ref="M220:N220"/>
    <mergeCell ref="A261:B261"/>
    <mergeCell ref="C261:D261"/>
    <mergeCell ref="E261:F261"/>
    <mergeCell ref="G261:H261"/>
    <mergeCell ref="A260:B260"/>
    <mergeCell ref="C260:D260"/>
    <mergeCell ref="E260:F260"/>
    <mergeCell ref="G260:H260"/>
    <mergeCell ref="I260:J260"/>
    <mergeCell ref="K260:L260"/>
    <mergeCell ref="M260:N260"/>
    <mergeCell ref="I261:J261"/>
    <mergeCell ref="K261:L261"/>
    <mergeCell ref="M261:N261"/>
    <mergeCell ref="M281:N281"/>
    <mergeCell ref="A340:B340"/>
    <mergeCell ref="C340:D340"/>
    <mergeCell ref="E340:F340"/>
    <mergeCell ref="G340:H340"/>
    <mergeCell ref="A321:B321"/>
    <mergeCell ref="C321:D321"/>
    <mergeCell ref="E321:F321"/>
    <mergeCell ref="G321:H321"/>
    <mergeCell ref="I321:J321"/>
    <mergeCell ref="K321:L321"/>
    <mergeCell ref="M321:N321"/>
    <mergeCell ref="I340:J340"/>
    <mergeCell ref="K340:L340"/>
    <mergeCell ref="M340:N340"/>
    <mergeCell ref="A281:B281"/>
    <mergeCell ref="C281:D281"/>
    <mergeCell ref="E281:F281"/>
    <mergeCell ref="G281:H281"/>
    <mergeCell ref="A360:B360"/>
    <mergeCell ref="C360:D360"/>
    <mergeCell ref="E360:F360"/>
    <mergeCell ref="G360:H360"/>
    <mergeCell ref="A341:B341"/>
    <mergeCell ref="C341:D341"/>
    <mergeCell ref="E341:F341"/>
    <mergeCell ref="G341:H341"/>
    <mergeCell ref="I341:J341"/>
    <mergeCell ref="I360:J360"/>
    <mergeCell ref="C380:D380"/>
    <mergeCell ref="E380:F380"/>
    <mergeCell ref="G380:H380"/>
    <mergeCell ref="A361:B361"/>
    <mergeCell ref="C361:D361"/>
    <mergeCell ref="E361:F361"/>
    <mergeCell ref="G361:H361"/>
    <mergeCell ref="I361:J361"/>
    <mergeCell ref="I380:J380"/>
    <mergeCell ref="A420:B420"/>
    <mergeCell ref="C420:D420"/>
    <mergeCell ref="E420:F420"/>
    <mergeCell ref="G420:H420"/>
    <mergeCell ref="A401:B401"/>
    <mergeCell ref="C401:D401"/>
    <mergeCell ref="E401:F401"/>
    <mergeCell ref="G401:H401"/>
    <mergeCell ref="M380:N380"/>
    <mergeCell ref="A400:B400"/>
    <mergeCell ref="C400:D400"/>
    <mergeCell ref="E400:F400"/>
    <mergeCell ref="G400:H400"/>
    <mergeCell ref="A381:B381"/>
    <mergeCell ref="C381:D381"/>
    <mergeCell ref="E381:F381"/>
    <mergeCell ref="G381:H381"/>
    <mergeCell ref="I381:J381"/>
    <mergeCell ref="K381:L381"/>
    <mergeCell ref="M381:N381"/>
    <mergeCell ref="I400:J400"/>
    <mergeCell ref="K400:L400"/>
    <mergeCell ref="M400:N400"/>
    <mergeCell ref="A380:B380"/>
    <mergeCell ref="M401:N401"/>
    <mergeCell ref="I420:J420"/>
    <mergeCell ref="K420:L420"/>
    <mergeCell ref="M420:N420"/>
    <mergeCell ref="I421:J421"/>
    <mergeCell ref="K421:L421"/>
    <mergeCell ref="M421:N421"/>
    <mergeCell ref="E421:F421"/>
    <mergeCell ref="G421:H421"/>
    <mergeCell ref="A64:N64"/>
    <mergeCell ref="A75:N75"/>
    <mergeCell ref="G121:H121"/>
    <mergeCell ref="C121:D121"/>
    <mergeCell ref="E121:F121"/>
    <mergeCell ref="J57:K57"/>
    <mergeCell ref="A60:B60"/>
    <mergeCell ref="C60:D60"/>
    <mergeCell ref="E60:F60"/>
    <mergeCell ref="G60:H60"/>
    <mergeCell ref="A80:B80"/>
    <mergeCell ref="C80:D80"/>
    <mergeCell ref="E80:F80"/>
    <mergeCell ref="G80:H80"/>
    <mergeCell ref="A115:N115"/>
    <mergeCell ref="A164:N164"/>
    <mergeCell ref="A175:N175"/>
    <mergeCell ref="A184:N184"/>
    <mergeCell ref="A195:N195"/>
    <mergeCell ref="A204:N204"/>
    <mergeCell ref="A215:N215"/>
    <mergeCell ref="A224:N224"/>
    <mergeCell ref="A235:N235"/>
    <mergeCell ref="A244:N244"/>
    <mergeCell ref="A241:B241"/>
    <mergeCell ref="C241:D241"/>
    <mergeCell ref="E241:F241"/>
    <mergeCell ref="G241:H241"/>
    <mergeCell ref="A240:B240"/>
    <mergeCell ref="C240:D240"/>
    <mergeCell ref="E240:F240"/>
    <mergeCell ref="G240:H240"/>
    <mergeCell ref="A221:B221"/>
    <mergeCell ref="C221:D221"/>
    <mergeCell ref="E221:F221"/>
    <mergeCell ref="G221:H221"/>
    <mergeCell ref="I180:J180"/>
    <mergeCell ref="K180:L180"/>
    <mergeCell ref="M180:N180"/>
    <mergeCell ref="A264:N264"/>
    <mergeCell ref="A275:N275"/>
    <mergeCell ref="A284:N284"/>
    <mergeCell ref="A295:N295"/>
    <mergeCell ref="A304:N304"/>
    <mergeCell ref="A315:N315"/>
    <mergeCell ref="A324:N324"/>
    <mergeCell ref="A335:N335"/>
    <mergeCell ref="A320:B320"/>
    <mergeCell ref="C320:D320"/>
    <mergeCell ref="E320:F320"/>
    <mergeCell ref="G320:H320"/>
    <mergeCell ref="A301:B301"/>
    <mergeCell ref="C301:D301"/>
    <mergeCell ref="E301:F301"/>
    <mergeCell ref="G301:H301"/>
    <mergeCell ref="A300:B300"/>
    <mergeCell ref="C300:D300"/>
    <mergeCell ref="E300:F300"/>
    <mergeCell ref="G300:H300"/>
    <mergeCell ref="K280:L280"/>
    <mergeCell ref="M280:N280"/>
    <mergeCell ref="I281:J281"/>
    <mergeCell ref="K281:L281"/>
    <mergeCell ref="A435:N435"/>
    <mergeCell ref="A444:N444"/>
    <mergeCell ref="A455:N455"/>
    <mergeCell ref="A344:N344"/>
    <mergeCell ref="A355:N355"/>
    <mergeCell ref="A364:N364"/>
    <mergeCell ref="A375:N375"/>
    <mergeCell ref="A384:N384"/>
    <mergeCell ref="A395:N395"/>
    <mergeCell ref="A404:N404"/>
    <mergeCell ref="A415:N415"/>
    <mergeCell ref="A424:N424"/>
    <mergeCell ref="A441:B441"/>
    <mergeCell ref="C441:D441"/>
    <mergeCell ref="E441:F441"/>
    <mergeCell ref="G441:H441"/>
    <mergeCell ref="A440:B440"/>
    <mergeCell ref="C440:D440"/>
    <mergeCell ref="E440:F440"/>
    <mergeCell ref="G440:H440"/>
    <mergeCell ref="A421:B421"/>
    <mergeCell ref="C421:D421"/>
    <mergeCell ref="I401:J401"/>
    <mergeCell ref="K401:L401"/>
    <mergeCell ref="A460:B460"/>
    <mergeCell ref="C460:D460"/>
    <mergeCell ref="E460:F460"/>
    <mergeCell ref="G460:H460"/>
    <mergeCell ref="A461:B461"/>
    <mergeCell ref="C461:D461"/>
    <mergeCell ref="E461:F461"/>
    <mergeCell ref="G461:H461"/>
    <mergeCell ref="I461:J461"/>
    <mergeCell ref="K461:N461"/>
    <mergeCell ref="A464:N464"/>
    <mergeCell ref="A475:N475"/>
    <mergeCell ref="A480:B480"/>
    <mergeCell ref="C480:D480"/>
    <mergeCell ref="E480:F480"/>
    <mergeCell ref="G480:H480"/>
    <mergeCell ref="A481:B481"/>
    <mergeCell ref="C481:D481"/>
    <mergeCell ref="E481:F481"/>
    <mergeCell ref="G481:H481"/>
    <mergeCell ref="I480:J480"/>
    <mergeCell ref="K480:N480"/>
    <mergeCell ref="I481:J481"/>
    <mergeCell ref="K481:N481"/>
    <mergeCell ref="A484:N484"/>
    <mergeCell ref="A495:N495"/>
    <mergeCell ref="A500:B500"/>
    <mergeCell ref="C500:D500"/>
    <mergeCell ref="E500:F500"/>
    <mergeCell ref="G500:H500"/>
    <mergeCell ref="A501:B501"/>
    <mergeCell ref="C501:D501"/>
    <mergeCell ref="E501:F501"/>
    <mergeCell ref="G501:H501"/>
    <mergeCell ref="I500:J500"/>
    <mergeCell ref="K500:N500"/>
    <mergeCell ref="I501:J501"/>
    <mergeCell ref="K501:N501"/>
    <mergeCell ref="A524:N524"/>
    <mergeCell ref="A535:N535"/>
    <mergeCell ref="A504:N504"/>
    <mergeCell ref="A515:N515"/>
    <mergeCell ref="A520:B520"/>
    <mergeCell ref="C520:D520"/>
    <mergeCell ref="E520:F520"/>
    <mergeCell ref="G520:H520"/>
    <mergeCell ref="A521:B521"/>
    <mergeCell ref="C521:D521"/>
    <mergeCell ref="E521:F521"/>
    <mergeCell ref="G521:H521"/>
    <mergeCell ref="I520:J520"/>
    <mergeCell ref="K520:N520"/>
    <mergeCell ref="I521:J521"/>
    <mergeCell ref="K521:N521"/>
    <mergeCell ref="K540:N540"/>
    <mergeCell ref="I541:J541"/>
    <mergeCell ref="K541:N541"/>
    <mergeCell ref="A544:N544"/>
    <mergeCell ref="A555:N555"/>
    <mergeCell ref="A560:B560"/>
    <mergeCell ref="C560:D560"/>
    <mergeCell ref="E560:F560"/>
    <mergeCell ref="G560:H560"/>
    <mergeCell ref="A540:B540"/>
    <mergeCell ref="C540:D540"/>
    <mergeCell ref="E540:F540"/>
    <mergeCell ref="G540:H540"/>
    <mergeCell ref="A541:B541"/>
    <mergeCell ref="C541:D541"/>
    <mergeCell ref="E541:F541"/>
    <mergeCell ref="G541:H541"/>
    <mergeCell ref="I540:J540"/>
    <mergeCell ref="A561:B561"/>
    <mergeCell ref="C561:D561"/>
    <mergeCell ref="E561:F561"/>
    <mergeCell ref="G561:H561"/>
    <mergeCell ref="I560:J560"/>
    <mergeCell ref="K560:N560"/>
    <mergeCell ref="I561:J561"/>
    <mergeCell ref="K561:N561"/>
    <mergeCell ref="A564:N564"/>
    <mergeCell ref="C601:D601"/>
    <mergeCell ref="E601:F601"/>
    <mergeCell ref="G601:H601"/>
    <mergeCell ref="I600:J600"/>
    <mergeCell ref="K600:N600"/>
    <mergeCell ref="I601:J601"/>
    <mergeCell ref="K601:N601"/>
    <mergeCell ref="A575:N575"/>
    <mergeCell ref="A580:B580"/>
    <mergeCell ref="C580:D580"/>
    <mergeCell ref="E580:F580"/>
    <mergeCell ref="G580:H580"/>
    <mergeCell ref="A581:B581"/>
    <mergeCell ref="C581:D581"/>
    <mergeCell ref="E581:F581"/>
    <mergeCell ref="G581:H581"/>
    <mergeCell ref="I580:J580"/>
    <mergeCell ref="K580:N580"/>
    <mergeCell ref="I581:J581"/>
    <mergeCell ref="K581:N581"/>
    <mergeCell ref="S29:S30"/>
    <mergeCell ref="A624:N624"/>
    <mergeCell ref="A635:N635"/>
    <mergeCell ref="A615:N615"/>
    <mergeCell ref="A595:N595"/>
    <mergeCell ref="A604:N604"/>
    <mergeCell ref="A620:B620"/>
    <mergeCell ref="C620:D620"/>
    <mergeCell ref="E620:F620"/>
    <mergeCell ref="G620:H620"/>
    <mergeCell ref="A621:B621"/>
    <mergeCell ref="C621:D621"/>
    <mergeCell ref="E621:F621"/>
    <mergeCell ref="G621:H621"/>
    <mergeCell ref="I620:J620"/>
    <mergeCell ref="K620:N620"/>
    <mergeCell ref="I621:J621"/>
    <mergeCell ref="K621:N621"/>
    <mergeCell ref="A584:N584"/>
    <mergeCell ref="A600:B600"/>
    <mergeCell ref="C600:D600"/>
    <mergeCell ref="E600:F600"/>
    <mergeCell ref="G600:H600"/>
    <mergeCell ref="A601:B601"/>
  </mergeCells>
  <pageMargins left="0.17" right="0.26" top="0.35" bottom="0.36" header="0.24" footer="0.24"/>
  <pageSetup scale="42" orientation="landscape" horizontalDpi="4294967295" verticalDpi="4294967295" r:id="rId1"/>
  <rowBreaks count="7" manualBreakCount="7">
    <brk id="78" max="16383" man="1"/>
    <brk id="158" max="16383" man="1"/>
    <brk id="238" max="16383" man="1"/>
    <brk id="318" max="16383" man="1"/>
    <brk id="398" max="16383" man="1"/>
    <brk id="478" max="16383" man="1"/>
    <brk id="5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8"/>
  <sheetViews>
    <sheetView workbookViewId="0">
      <selection activeCell="A20" sqref="A20:N20"/>
    </sheetView>
  </sheetViews>
  <sheetFormatPr defaultRowHeight="15" x14ac:dyDescent="0.25"/>
  <cols>
    <col min="4" max="4" width="10.7109375" bestFit="1" customWidth="1"/>
    <col min="5" max="5" width="9.85546875" bestFit="1" customWidth="1"/>
  </cols>
  <sheetData>
    <row r="2" spans="1:21" ht="15.75" x14ac:dyDescent="0.25">
      <c r="A2" s="57" t="s">
        <v>90</v>
      </c>
      <c r="B2" s="27"/>
      <c r="C2" s="28"/>
      <c r="D2" s="2">
        <v>2831.1010000000001</v>
      </c>
      <c r="E2" s="56">
        <v>6.9909999999999997</v>
      </c>
      <c r="F2" s="31"/>
      <c r="G2" s="29">
        <f>75/1000</f>
        <v>7.4999999999999997E-2</v>
      </c>
      <c r="H2" s="21" t="s">
        <v>91</v>
      </c>
      <c r="I2" s="23">
        <v>45334</v>
      </c>
      <c r="J2" s="55">
        <v>21600</v>
      </c>
      <c r="K2" s="30">
        <v>21153.15</v>
      </c>
      <c r="L2" s="5">
        <f>F2*G2</f>
        <v>0</v>
      </c>
      <c r="M2" s="21">
        <f>J2-K2-L2</f>
        <v>446.84999999999854</v>
      </c>
      <c r="N2" s="30">
        <f>L2*E2</f>
        <v>0</v>
      </c>
      <c r="O2" s="49">
        <f>L2+K2</f>
        <v>21153.15</v>
      </c>
    </row>
    <row r="3" spans="1:21" ht="15.75" x14ac:dyDescent="0.25">
      <c r="A3" s="57" t="s">
        <v>92</v>
      </c>
      <c r="B3" s="27"/>
      <c r="C3" s="28"/>
      <c r="D3" s="2">
        <v>3920.4989999999998</v>
      </c>
      <c r="E3" s="56">
        <v>48.752200000000002</v>
      </c>
      <c r="F3" s="31"/>
      <c r="G3" s="29">
        <f>2.8/1000</f>
        <v>2.8E-3</v>
      </c>
      <c r="H3" s="21" t="s">
        <v>93</v>
      </c>
      <c r="I3" s="23">
        <v>45286</v>
      </c>
      <c r="J3" s="55">
        <v>569</v>
      </c>
      <c r="K3" s="30">
        <v>452.39600000000002</v>
      </c>
      <c r="L3" s="5">
        <f>F3*G3</f>
        <v>0</v>
      </c>
      <c r="M3" s="21">
        <f>J3-K3-L3</f>
        <v>116.60399999999998</v>
      </c>
      <c r="N3" s="30">
        <f t="shared" ref="N3:N7" si="0">L3*E3</f>
        <v>0</v>
      </c>
      <c r="O3" s="49">
        <f>L3+K3</f>
        <v>452.39600000000002</v>
      </c>
    </row>
    <row r="4" spans="1:21" ht="15.75" x14ac:dyDescent="0.25">
      <c r="A4" s="75" t="s">
        <v>88</v>
      </c>
      <c r="B4" s="27"/>
      <c r="C4" s="28"/>
      <c r="D4" s="2">
        <v>3402.42</v>
      </c>
      <c r="E4" s="56">
        <f>Q4</f>
        <v>1.7719298245614035</v>
      </c>
      <c r="F4" s="31"/>
      <c r="G4" s="29">
        <f>9/1000</f>
        <v>8.9999999999999993E-3</v>
      </c>
      <c r="H4" s="21" t="s">
        <v>89</v>
      </c>
      <c r="I4" s="23">
        <v>45251</v>
      </c>
      <c r="J4" s="55">
        <v>18600</v>
      </c>
      <c r="K4" s="30">
        <v>4077.4860000000031</v>
      </c>
      <c r="L4" s="5">
        <f>F4*G4</f>
        <v>0</v>
      </c>
      <c r="M4" s="21">
        <f t="shared" ref="M4:M7" si="1">J4-K4-L4</f>
        <v>14522.513999999997</v>
      </c>
      <c r="N4" s="30">
        <f t="shared" si="0"/>
        <v>0</v>
      </c>
      <c r="O4" s="49">
        <f t="shared" ref="O4:O7" si="2">L4+K4</f>
        <v>4077.4860000000031</v>
      </c>
      <c r="P4">
        <v>505</v>
      </c>
      <c r="Q4" s="37">
        <f>P4/285</f>
        <v>1.7719298245614035</v>
      </c>
    </row>
    <row r="5" spans="1:21" ht="15.75" x14ac:dyDescent="0.25">
      <c r="A5" s="57" t="s">
        <v>94</v>
      </c>
      <c r="B5" s="27"/>
      <c r="C5" s="28"/>
      <c r="D5" s="2">
        <v>3204.16</v>
      </c>
      <c r="E5" s="56">
        <v>4.9965999999999999</v>
      </c>
      <c r="F5" s="31" t="e">
        <f>#REF!</f>
        <v>#REF!</v>
      </c>
      <c r="G5" s="29">
        <f>0.0117*2</f>
        <v>2.3400000000000001E-2</v>
      </c>
      <c r="H5" s="21" t="s">
        <v>95</v>
      </c>
      <c r="I5" s="23">
        <v>45348</v>
      </c>
      <c r="J5" s="55">
        <v>3000</v>
      </c>
      <c r="K5" s="30">
        <v>2832.0318000000016</v>
      </c>
      <c r="L5" s="2"/>
      <c r="M5" s="21">
        <f t="shared" si="1"/>
        <v>167.96819999999843</v>
      </c>
      <c r="N5" s="30">
        <f t="shared" si="0"/>
        <v>0</v>
      </c>
      <c r="O5" s="49">
        <f t="shared" si="2"/>
        <v>2832.0318000000016</v>
      </c>
    </row>
    <row r="6" spans="1:21" ht="15.75" x14ac:dyDescent="0.25">
      <c r="A6" s="57" t="s">
        <v>94</v>
      </c>
      <c r="B6" s="27"/>
      <c r="C6" s="28"/>
      <c r="D6" s="2">
        <v>3204.16</v>
      </c>
      <c r="E6" s="56">
        <v>12.05</v>
      </c>
      <c r="F6" s="31"/>
      <c r="G6" s="29">
        <f>0.0117*2</f>
        <v>2.3400000000000001E-2</v>
      </c>
      <c r="H6" s="21" t="s">
        <v>82</v>
      </c>
      <c r="I6" s="23">
        <v>45292</v>
      </c>
      <c r="J6" s="55">
        <v>2500</v>
      </c>
      <c r="K6" s="30">
        <v>2457.1871999999998</v>
      </c>
      <c r="L6" s="2">
        <f>F6*G6</f>
        <v>0</v>
      </c>
      <c r="M6" s="21">
        <f t="shared" si="1"/>
        <v>42.812800000000152</v>
      </c>
      <c r="N6" s="30">
        <f t="shared" si="0"/>
        <v>0</v>
      </c>
      <c r="O6" s="49">
        <f t="shared" si="2"/>
        <v>2457.1871999999998</v>
      </c>
    </row>
    <row r="7" spans="1:21" ht="15.75" x14ac:dyDescent="0.25">
      <c r="A7" s="57" t="s">
        <v>94</v>
      </c>
      <c r="B7" s="27"/>
      <c r="C7" s="28"/>
      <c r="D7" s="2">
        <v>3204.16</v>
      </c>
      <c r="E7" s="56">
        <v>22.21</v>
      </c>
      <c r="F7" s="31"/>
      <c r="G7" s="29">
        <f>0.0117*2</f>
        <v>2.3400000000000001E-2</v>
      </c>
      <c r="H7" s="21" t="s">
        <v>96</v>
      </c>
      <c r="I7" s="23">
        <v>45341</v>
      </c>
      <c r="J7" s="55">
        <v>1000</v>
      </c>
      <c r="K7" s="30">
        <v>932.53679999999997</v>
      </c>
      <c r="L7" s="2">
        <f>F7*G7</f>
        <v>0</v>
      </c>
      <c r="M7" s="21">
        <f t="shared" si="1"/>
        <v>67.463200000000029</v>
      </c>
      <c r="N7" s="30">
        <f t="shared" si="0"/>
        <v>0</v>
      </c>
      <c r="O7" s="49">
        <f t="shared" si="2"/>
        <v>932.53679999999997</v>
      </c>
    </row>
    <row r="8" spans="1:21" ht="15.75" x14ac:dyDescent="0.25">
      <c r="A8" s="57" t="s">
        <v>97</v>
      </c>
      <c r="B8" s="27"/>
      <c r="C8" s="28"/>
      <c r="D8" s="2">
        <v>6006.9089999999997</v>
      </c>
      <c r="E8" s="56">
        <v>11.322699999999999</v>
      </c>
      <c r="F8" s="31">
        <f>$T$3</f>
        <v>0</v>
      </c>
      <c r="G8" s="29">
        <f>12.04/1000</f>
        <v>1.2039999999999999E-2</v>
      </c>
      <c r="H8" s="21" t="s">
        <v>104</v>
      </c>
      <c r="I8" s="23">
        <v>45208</v>
      </c>
      <c r="J8" s="30">
        <v>1324.8</v>
      </c>
      <c r="K8" s="30">
        <v>1148.1202352941177</v>
      </c>
      <c r="L8" s="2">
        <f>F8*G8/0.85</f>
        <v>0</v>
      </c>
      <c r="M8" s="21">
        <f t="shared" ref="M8:M9" si="3">J8-K8-L8</f>
        <v>176.67976470588223</v>
      </c>
      <c r="N8" s="30">
        <f t="shared" ref="N8:N9" si="4">L8*E8</f>
        <v>0</v>
      </c>
      <c r="O8" s="49">
        <f t="shared" ref="O8:O9" si="5">L8+K8</f>
        <v>1148.1202352941177</v>
      </c>
      <c r="Q8" s="62"/>
      <c r="R8" s="76"/>
      <c r="S8" s="37"/>
      <c r="T8" s="37"/>
      <c r="U8" s="33"/>
    </row>
    <row r="9" spans="1:21" ht="15.75" x14ac:dyDescent="0.25">
      <c r="A9" s="57" t="s">
        <v>108</v>
      </c>
      <c r="B9" s="27"/>
      <c r="C9" s="28"/>
      <c r="D9" s="2">
        <v>5407.69</v>
      </c>
      <c r="E9" s="56">
        <v>17.185300000000002</v>
      </c>
      <c r="F9" s="31"/>
      <c r="G9" s="29">
        <f>12.04/1000</f>
        <v>1.2039999999999999E-2</v>
      </c>
      <c r="H9" s="21" t="s">
        <v>109</v>
      </c>
      <c r="I9" s="23">
        <v>45205</v>
      </c>
      <c r="J9" s="30">
        <v>3222.09</v>
      </c>
      <c r="K9" s="30">
        <v>3095.6823058823529</v>
      </c>
      <c r="L9" s="2">
        <f>F9*G9/0.85</f>
        <v>0</v>
      </c>
      <c r="M9" s="21">
        <f t="shared" si="3"/>
        <v>126.40769411764722</v>
      </c>
      <c r="N9" s="30">
        <f t="shared" si="4"/>
        <v>0</v>
      </c>
      <c r="O9" s="49">
        <f t="shared" si="5"/>
        <v>3095.6823058823529</v>
      </c>
      <c r="Q9" s="62"/>
      <c r="R9" s="76"/>
      <c r="S9" s="37"/>
      <c r="T9" s="37"/>
      <c r="U9" s="33"/>
    </row>
    <row r="10" spans="1:21" ht="15.75" x14ac:dyDescent="0.25">
      <c r="A10" s="57" t="s">
        <v>111</v>
      </c>
      <c r="B10" s="27"/>
      <c r="C10" s="28"/>
      <c r="D10" s="2">
        <v>5407.69</v>
      </c>
      <c r="E10" s="56">
        <v>15.582700000000001</v>
      </c>
      <c r="F10" s="31">
        <f>$T$3</f>
        <v>0</v>
      </c>
      <c r="G10" s="29">
        <f>12.04/1000</f>
        <v>1.2039999999999999E-2</v>
      </c>
      <c r="H10" s="21" t="s">
        <v>112</v>
      </c>
      <c r="I10" s="23">
        <v>45189</v>
      </c>
      <c r="J10" s="30">
        <v>3500</v>
      </c>
      <c r="K10" s="30">
        <v>3238.2783999999988</v>
      </c>
      <c r="L10" s="2">
        <f>F10*G10/0.85</f>
        <v>0</v>
      </c>
      <c r="M10" s="86">
        <f>J10-K10-L10</f>
        <v>261.72160000000122</v>
      </c>
      <c r="N10" s="30">
        <f t="shared" ref="N10" si="6">L10*E10</f>
        <v>0</v>
      </c>
      <c r="O10" s="49">
        <f>L10+K10</f>
        <v>3238.2783999999988</v>
      </c>
      <c r="Q10" s="62"/>
      <c r="R10" s="76"/>
      <c r="S10" s="37"/>
      <c r="T10" s="37"/>
      <c r="U10" s="33"/>
    </row>
    <row r="11" spans="1:21" ht="15.75" x14ac:dyDescent="0.25">
      <c r="A11" s="57" t="s">
        <v>106</v>
      </c>
      <c r="B11" s="27"/>
      <c r="C11" s="28"/>
      <c r="D11" s="2">
        <v>2701.12</v>
      </c>
      <c r="E11" s="56">
        <v>0.11310000000000001</v>
      </c>
      <c r="F11" s="31"/>
      <c r="G11" s="29">
        <v>1.5</v>
      </c>
      <c r="H11" s="21" t="s">
        <v>107</v>
      </c>
      <c r="I11" s="23">
        <v>45429</v>
      </c>
      <c r="J11" s="55">
        <v>200000</v>
      </c>
      <c r="K11" s="30">
        <v>192148.5</v>
      </c>
      <c r="L11" s="2">
        <f>F11*G11</f>
        <v>0</v>
      </c>
      <c r="M11" s="21">
        <f t="shared" ref="M11:M15" si="7">J11-K11-L11</f>
        <v>7851.5</v>
      </c>
      <c r="N11" s="30">
        <f t="shared" ref="N11:N15" si="8">L11*E11</f>
        <v>0</v>
      </c>
      <c r="O11" s="49">
        <f t="shared" ref="O11:O15" si="9">L11+K11</f>
        <v>192148.5</v>
      </c>
      <c r="Q11" s="62"/>
      <c r="R11" s="76"/>
      <c r="S11" s="37"/>
      <c r="T11" s="37"/>
      <c r="U11" s="33"/>
    </row>
    <row r="12" spans="1:21" ht="15.75" x14ac:dyDescent="0.25">
      <c r="A12" s="57" t="s">
        <v>113</v>
      </c>
      <c r="B12" s="27"/>
      <c r="C12" s="28"/>
      <c r="D12" s="2">
        <v>5208.3900000000003</v>
      </c>
      <c r="E12" s="56">
        <v>16.137499999999999</v>
      </c>
      <c r="F12" s="31">
        <f>$T$3</f>
        <v>0</v>
      </c>
      <c r="G12" s="29">
        <f>12.04/1000</f>
        <v>1.2039999999999999E-2</v>
      </c>
      <c r="H12" s="21" t="s">
        <v>114</v>
      </c>
      <c r="I12" s="23">
        <v>45199</v>
      </c>
      <c r="J12" s="30">
        <v>2389</v>
      </c>
      <c r="K12" s="30">
        <v>1497.4218823529407</v>
      </c>
      <c r="L12" s="2">
        <f>F12*G12/0.85</f>
        <v>0</v>
      </c>
      <c r="M12" s="86">
        <f t="shared" si="7"/>
        <v>891.57811764705934</v>
      </c>
      <c r="N12" s="30">
        <f t="shared" si="8"/>
        <v>0</v>
      </c>
      <c r="O12" s="49">
        <f t="shared" si="9"/>
        <v>1497.4218823529407</v>
      </c>
    </row>
    <row r="13" spans="1:21" ht="15.75" x14ac:dyDescent="0.25">
      <c r="A13" s="57" t="s">
        <v>115</v>
      </c>
      <c r="B13" s="27"/>
      <c r="C13" s="28"/>
      <c r="D13" s="2">
        <v>6004.1</v>
      </c>
      <c r="E13" s="56">
        <v>16.669699999999999</v>
      </c>
      <c r="F13" s="31">
        <f>$T$3</f>
        <v>0</v>
      </c>
      <c r="G13" s="29">
        <f>12.04/1000</f>
        <v>1.2039999999999999E-2</v>
      </c>
      <c r="H13" s="21" t="s">
        <v>116</v>
      </c>
      <c r="I13" s="23">
        <v>45359</v>
      </c>
      <c r="J13" s="30">
        <v>452</v>
      </c>
      <c r="K13" s="30">
        <v>16.246917647058822</v>
      </c>
      <c r="L13" s="2">
        <f>F13*G13/0.85</f>
        <v>0</v>
      </c>
      <c r="M13" s="86">
        <f t="shared" si="7"/>
        <v>435.75308235294119</v>
      </c>
      <c r="N13" s="30">
        <f t="shared" si="8"/>
        <v>0</v>
      </c>
      <c r="O13" s="49">
        <f t="shared" si="9"/>
        <v>16.246917647058822</v>
      </c>
      <c r="Q13" s="62"/>
      <c r="R13" s="76"/>
      <c r="S13" s="37"/>
      <c r="T13" s="37"/>
      <c r="U13" s="33"/>
    </row>
    <row r="14" spans="1:21" ht="15.75" x14ac:dyDescent="0.25">
      <c r="A14" s="57" t="s">
        <v>103</v>
      </c>
      <c r="B14" s="27"/>
      <c r="C14" s="28"/>
      <c r="D14" s="2">
        <v>3906.9090000000001</v>
      </c>
      <c r="E14" s="56">
        <v>3.3</v>
      </c>
      <c r="F14" s="31"/>
      <c r="G14" s="29">
        <f>72/1000</f>
        <v>7.1999999999999995E-2</v>
      </c>
      <c r="H14" s="21" t="s">
        <v>105</v>
      </c>
      <c r="I14" s="23">
        <v>45230</v>
      </c>
      <c r="J14" s="55">
        <v>16000</v>
      </c>
      <c r="K14" s="30">
        <v>15640.560000000007</v>
      </c>
      <c r="L14" s="2">
        <f>F14*G14</f>
        <v>0</v>
      </c>
      <c r="M14" s="86">
        <f t="shared" si="7"/>
        <v>359.43999999999323</v>
      </c>
      <c r="N14" s="30">
        <f t="shared" si="8"/>
        <v>0</v>
      </c>
      <c r="O14" s="49">
        <f t="shared" si="9"/>
        <v>15640.560000000007</v>
      </c>
    </row>
    <row r="15" spans="1:21" ht="15.75" x14ac:dyDescent="0.25">
      <c r="A15" s="57" t="s">
        <v>110</v>
      </c>
      <c r="B15" s="27"/>
      <c r="C15" s="28"/>
      <c r="D15" s="2">
        <v>3910</v>
      </c>
      <c r="E15" s="56">
        <v>89.87</v>
      </c>
      <c r="F15" s="31">
        <f>$T$3</f>
        <v>0</v>
      </c>
      <c r="G15" s="29">
        <f>4.5/1000</f>
        <v>4.4999999999999997E-3</v>
      </c>
      <c r="H15" s="21" t="s">
        <v>117</v>
      </c>
      <c r="I15" s="23">
        <v>45405</v>
      </c>
      <c r="J15" s="55">
        <v>198</v>
      </c>
      <c r="K15" s="30">
        <v>174.88800000000001</v>
      </c>
      <c r="L15" s="2">
        <f>F15*G15</f>
        <v>0</v>
      </c>
      <c r="M15" s="86">
        <f t="shared" si="7"/>
        <v>23.111999999999995</v>
      </c>
      <c r="N15" s="30">
        <f t="shared" si="8"/>
        <v>0</v>
      </c>
      <c r="O15" s="49">
        <f t="shared" si="9"/>
        <v>174.88800000000001</v>
      </c>
    </row>
    <row r="18" spans="1:15" ht="15.75" x14ac:dyDescent="0.25">
      <c r="A18" s="57" t="s">
        <v>94</v>
      </c>
      <c r="B18" s="27"/>
      <c r="C18" s="28"/>
      <c r="D18" s="2">
        <v>3204.16</v>
      </c>
      <c r="E18" s="56">
        <v>4.2</v>
      </c>
      <c r="F18" s="31">
        <f>$Q$3</f>
        <v>0</v>
      </c>
      <c r="G18" s="29">
        <f>0.0117*2</f>
        <v>2.3400000000000001E-2</v>
      </c>
      <c r="H18" s="21" t="s">
        <v>118</v>
      </c>
      <c r="I18" s="23">
        <v>45092</v>
      </c>
      <c r="J18" s="55">
        <v>40000</v>
      </c>
      <c r="K18" s="30">
        <v>39807.987199999945</v>
      </c>
      <c r="L18" s="2">
        <f>F18*G18</f>
        <v>0</v>
      </c>
      <c r="M18" s="86">
        <f t="shared" ref="M18" si="10">J18-K18-L18</f>
        <v>192.01280000005499</v>
      </c>
      <c r="N18" s="30">
        <f t="shared" ref="N18" si="11">L18*E18</f>
        <v>0</v>
      </c>
      <c r="O18" s="49">
        <f t="shared" ref="O18" si="12">L18+K18</f>
        <v>39807.987199999945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1"/>
  <sheetViews>
    <sheetView workbookViewId="0">
      <selection activeCell="E2" sqref="A2:XFD3"/>
    </sheetView>
  </sheetViews>
  <sheetFormatPr defaultColWidth="9.140625" defaultRowHeight="15.6" customHeight="1" x14ac:dyDescent="0.25"/>
  <cols>
    <col min="1" max="1" width="22.42578125" bestFit="1" customWidth="1"/>
    <col min="3" max="3" width="9.5703125" bestFit="1" customWidth="1"/>
    <col min="4" max="4" width="10.7109375" bestFit="1" customWidth="1"/>
    <col min="5" max="5" width="13.85546875" bestFit="1" customWidth="1"/>
    <col min="6" max="6" width="9.7109375" bestFit="1" customWidth="1"/>
    <col min="7" max="7" width="18.5703125" bestFit="1" customWidth="1"/>
    <col min="8" max="8" width="15" bestFit="1" customWidth="1"/>
    <col min="9" max="9" width="10.7109375" bestFit="1" customWidth="1"/>
    <col min="10" max="10" width="11.85546875" bestFit="1" customWidth="1"/>
  </cols>
  <sheetData>
    <row r="1" spans="1:12" ht="15.6" customHeight="1" x14ac:dyDescent="0.25">
      <c r="A1" s="44" t="s">
        <v>8</v>
      </c>
      <c r="B1" s="45"/>
      <c r="C1" s="46"/>
      <c r="D1" s="41" t="s">
        <v>2</v>
      </c>
      <c r="E1" s="8" t="s">
        <v>7</v>
      </c>
      <c r="F1" s="8" t="s">
        <v>13</v>
      </c>
      <c r="G1" s="8" t="s">
        <v>73</v>
      </c>
      <c r="H1" s="8" t="s">
        <v>1</v>
      </c>
      <c r="I1" s="8" t="s">
        <v>0</v>
      </c>
      <c r="J1" s="8" t="s">
        <v>3</v>
      </c>
    </row>
    <row r="2" spans="1:12" ht="15.75" x14ac:dyDescent="0.25">
      <c r="A2" s="42" t="s">
        <v>100</v>
      </c>
      <c r="B2" s="43"/>
      <c r="C2" s="43"/>
      <c r="D2" s="2">
        <v>5807.1009999999997</v>
      </c>
      <c r="E2" s="5">
        <v>1362.962</v>
      </c>
      <c r="F2" s="4"/>
      <c r="G2" s="58">
        <v>2.0089285714285712E-3</v>
      </c>
      <c r="H2" s="21" t="s">
        <v>1330</v>
      </c>
      <c r="I2" s="23">
        <v>45075</v>
      </c>
      <c r="J2" s="5">
        <v>39.96</v>
      </c>
      <c r="K2" s="37"/>
      <c r="L2" s="37"/>
    </row>
    <row r="3" spans="1:12" ht="15.75" x14ac:dyDescent="0.25">
      <c r="A3" s="42" t="s">
        <v>10</v>
      </c>
      <c r="B3" s="43"/>
      <c r="C3" s="43"/>
      <c r="D3" s="2">
        <v>9607.2000000000007</v>
      </c>
      <c r="E3" s="5">
        <v>32.536499999999997</v>
      </c>
      <c r="F3" s="4"/>
      <c r="G3" s="58">
        <v>1.9202545708916839E-3</v>
      </c>
      <c r="H3" s="21" t="s">
        <v>1331</v>
      </c>
      <c r="I3" s="23">
        <v>45076</v>
      </c>
      <c r="J3" s="5">
        <v>115.58</v>
      </c>
      <c r="K3" s="37"/>
      <c r="L3" s="37"/>
    </row>
    <row r="435" spans="1:12" ht="15.75" x14ac:dyDescent="0.25">
      <c r="A435" s="42"/>
      <c r="B435" s="43"/>
      <c r="C435" s="43"/>
      <c r="D435" s="2">
        <v>6006.9089999999997</v>
      </c>
      <c r="E435" s="5">
        <v>11.248200000000001</v>
      </c>
      <c r="F435" s="4"/>
      <c r="G435" s="58"/>
      <c r="H435" s="21" t="s">
        <v>654</v>
      </c>
      <c r="I435" s="23">
        <v>45288</v>
      </c>
      <c r="J435" s="5">
        <v>203</v>
      </c>
      <c r="K435" s="37"/>
      <c r="L435" s="37"/>
    </row>
    <row r="436" spans="1:12" ht="15.75" x14ac:dyDescent="0.25">
      <c r="A436" s="42" t="s">
        <v>97</v>
      </c>
      <c r="B436" s="43"/>
      <c r="C436" s="43"/>
      <c r="D436" s="2">
        <v>6006.9089999999997</v>
      </c>
      <c r="E436" s="5">
        <v>16.2226</v>
      </c>
      <c r="F436" s="4"/>
      <c r="G436" s="58"/>
      <c r="H436" s="21" t="s">
        <v>655</v>
      </c>
      <c r="I436" s="23">
        <v>45289</v>
      </c>
      <c r="J436" s="5">
        <v>376</v>
      </c>
      <c r="K436" s="37"/>
      <c r="L436" s="37"/>
    </row>
    <row r="437" spans="1:12" ht="15.75" x14ac:dyDescent="0.25">
      <c r="A437" s="42" t="s">
        <v>670</v>
      </c>
      <c r="B437" s="43"/>
      <c r="C437" s="43"/>
      <c r="D437" s="2">
        <v>6006.9089999999997</v>
      </c>
      <c r="E437" s="5">
        <v>11.0557</v>
      </c>
      <c r="F437" s="4"/>
      <c r="G437" s="58"/>
      <c r="H437" s="21" t="s">
        <v>656</v>
      </c>
      <c r="I437" s="23">
        <v>45289</v>
      </c>
      <c r="J437" s="5">
        <v>3294</v>
      </c>
      <c r="K437" s="37"/>
      <c r="L437" s="37"/>
    </row>
    <row r="438" spans="1:12" ht="15.75" x14ac:dyDescent="0.25">
      <c r="A438" s="42" t="s">
        <v>824</v>
      </c>
      <c r="B438" s="43"/>
      <c r="C438" s="43"/>
      <c r="D438" s="2">
        <v>6006.9089999999997</v>
      </c>
      <c r="E438" s="5">
        <v>9.5184999999999995</v>
      </c>
      <c r="F438" s="4"/>
      <c r="G438" s="58"/>
      <c r="H438" s="21" t="s">
        <v>657</v>
      </c>
      <c r="I438" s="23">
        <v>45289</v>
      </c>
      <c r="J438" s="5">
        <v>1900</v>
      </c>
      <c r="K438" s="37"/>
      <c r="L438" s="37"/>
    </row>
    <row r="439" spans="1:12" ht="15.75" x14ac:dyDescent="0.25">
      <c r="A439" s="42" t="s">
        <v>670</v>
      </c>
      <c r="B439" s="43"/>
      <c r="C439" s="43"/>
      <c r="D439" s="2">
        <v>6006.9089999999997</v>
      </c>
      <c r="E439" s="5">
        <v>9.5356000000000005</v>
      </c>
      <c r="F439" s="4"/>
      <c r="G439" s="58"/>
      <c r="H439" s="21" t="s">
        <v>658</v>
      </c>
      <c r="I439" s="23">
        <v>45289</v>
      </c>
      <c r="J439" s="5">
        <v>3735</v>
      </c>
      <c r="K439" s="37"/>
      <c r="L439" s="37"/>
    </row>
    <row r="440" spans="1:12" ht="15.75" x14ac:dyDescent="0.25">
      <c r="A440" s="42" t="s">
        <v>825</v>
      </c>
      <c r="B440" s="43"/>
      <c r="C440" s="43"/>
      <c r="D440" s="2">
        <v>6006.32</v>
      </c>
      <c r="E440" s="5">
        <v>11.602600000000001</v>
      </c>
      <c r="F440" s="4"/>
      <c r="G440" s="58"/>
      <c r="H440" s="21" t="s">
        <v>659</v>
      </c>
      <c r="I440" s="23">
        <v>45289</v>
      </c>
      <c r="J440" s="5">
        <v>207.1</v>
      </c>
      <c r="K440" s="37"/>
      <c r="L440" s="37"/>
    </row>
    <row r="441" spans="1:12" ht="15.75" x14ac:dyDescent="0.25">
      <c r="A441" s="42" t="s">
        <v>790</v>
      </c>
      <c r="B441" s="43"/>
      <c r="C441" s="43"/>
      <c r="D441" s="2">
        <v>6006.32</v>
      </c>
      <c r="E441" s="5">
        <v>7.8817000000000004</v>
      </c>
      <c r="F441" s="4"/>
      <c r="G441" s="58"/>
      <c r="H441" s="21" t="s">
        <v>660</v>
      </c>
      <c r="I441" s="23">
        <v>45286</v>
      </c>
      <c r="J441" s="5">
        <v>1081.4000000000001</v>
      </c>
      <c r="K441" s="37"/>
      <c r="L441" s="37"/>
    </row>
    <row r="442" spans="1:12" ht="15.75" x14ac:dyDescent="0.25">
      <c r="A442" s="42" t="s">
        <v>790</v>
      </c>
      <c r="B442" s="43"/>
      <c r="C442" s="43"/>
      <c r="D442" s="2">
        <v>6006.32</v>
      </c>
      <c r="E442" s="5">
        <v>8.2536000000000005</v>
      </c>
      <c r="F442" s="4"/>
      <c r="G442" s="58"/>
      <c r="H442" s="21" t="s">
        <v>661</v>
      </c>
      <c r="I442" s="23">
        <v>45286</v>
      </c>
      <c r="J442" s="5">
        <v>906</v>
      </c>
      <c r="K442" s="37"/>
      <c r="L442" s="37"/>
    </row>
    <row r="443" spans="1:12" ht="15.75" x14ac:dyDescent="0.25">
      <c r="A443" s="42" t="s">
        <v>97</v>
      </c>
      <c r="B443" s="43"/>
      <c r="C443" s="43"/>
      <c r="D443" s="2">
        <v>6006.9089999999997</v>
      </c>
      <c r="E443" s="5">
        <v>10.9084</v>
      </c>
      <c r="F443" s="4"/>
      <c r="G443" s="58"/>
      <c r="H443" s="21" t="s">
        <v>662</v>
      </c>
      <c r="I443" s="23">
        <v>45288</v>
      </c>
      <c r="J443" s="5">
        <v>100</v>
      </c>
      <c r="K443" s="37"/>
      <c r="L443" s="37"/>
    </row>
    <row r="444" spans="1:12" ht="15.75" x14ac:dyDescent="0.25">
      <c r="A444" s="42" t="s">
        <v>97</v>
      </c>
      <c r="B444" s="43"/>
      <c r="C444" s="43"/>
      <c r="D444" s="2">
        <v>6006.9089999999997</v>
      </c>
      <c r="E444" s="5">
        <v>15.024900000000001</v>
      </c>
      <c r="F444" s="4"/>
      <c r="G444" s="58"/>
      <c r="H444" s="21" t="s">
        <v>663</v>
      </c>
      <c r="I444" s="23">
        <v>45289</v>
      </c>
      <c r="J444" s="5">
        <v>341</v>
      </c>
      <c r="K444" s="37"/>
      <c r="L444" s="37"/>
    </row>
    <row r="445" spans="1:12" ht="15.75" x14ac:dyDescent="0.25">
      <c r="A445" s="42" t="s">
        <v>97</v>
      </c>
      <c r="B445" s="43"/>
      <c r="C445" s="43"/>
      <c r="D445" s="2">
        <v>6006.9089999999997</v>
      </c>
      <c r="E445" s="5">
        <v>10.8781</v>
      </c>
      <c r="F445" s="4"/>
      <c r="G445" s="58"/>
      <c r="H445" s="21" t="s">
        <v>664</v>
      </c>
      <c r="I445" s="23">
        <v>45290</v>
      </c>
      <c r="J445" s="5">
        <v>105</v>
      </c>
      <c r="K445" s="37"/>
      <c r="L445" s="37"/>
    </row>
    <row r="446" spans="1:12" ht="15.75" x14ac:dyDescent="0.25">
      <c r="A446" s="42" t="s">
        <v>97</v>
      </c>
      <c r="B446" s="43"/>
      <c r="C446" s="43"/>
      <c r="D446" s="2">
        <v>6006.9089999999997</v>
      </c>
      <c r="E446" s="5">
        <v>11.164300000000001</v>
      </c>
      <c r="F446" s="4"/>
      <c r="G446" s="58"/>
      <c r="H446" s="21" t="s">
        <v>665</v>
      </c>
      <c r="I446" s="23">
        <v>45290</v>
      </c>
      <c r="J446" s="5">
        <v>335</v>
      </c>
      <c r="K446" s="37"/>
      <c r="L446" s="37"/>
    </row>
    <row r="447" spans="1:12" ht="15.75" x14ac:dyDescent="0.25">
      <c r="A447" s="42" t="s">
        <v>670</v>
      </c>
      <c r="B447" s="43"/>
      <c r="C447" s="43"/>
      <c r="D447" s="2">
        <v>6006.9089999999997</v>
      </c>
      <c r="E447" s="5">
        <v>8.9400999999999993</v>
      </c>
      <c r="F447" s="4"/>
      <c r="G447" s="58"/>
      <c r="H447" s="21" t="s">
        <v>666</v>
      </c>
      <c r="I447" s="23">
        <v>45290</v>
      </c>
      <c r="J447" s="5">
        <v>100</v>
      </c>
      <c r="K447" s="37"/>
      <c r="L447" s="37"/>
    </row>
    <row r="448" spans="1:12" ht="15.75" x14ac:dyDescent="0.25">
      <c r="A448" s="42" t="s">
        <v>820</v>
      </c>
      <c r="B448" s="43"/>
      <c r="C448" s="43"/>
      <c r="D448" s="2">
        <v>6006.9089999999997</v>
      </c>
      <c r="E448" s="5">
        <v>14.331099999999999</v>
      </c>
      <c r="F448" s="4"/>
      <c r="G448" s="58"/>
      <c r="H448" s="21" t="s">
        <v>666</v>
      </c>
      <c r="I448" s="23">
        <v>45290</v>
      </c>
      <c r="J448" s="5">
        <v>38</v>
      </c>
      <c r="K448" s="37"/>
      <c r="L448" s="37"/>
    </row>
    <row r="449" spans="1:12" ht="15.75" x14ac:dyDescent="0.25">
      <c r="A449" s="42" t="s">
        <v>670</v>
      </c>
      <c r="B449" s="43"/>
      <c r="C449" s="43"/>
      <c r="D449" s="2">
        <v>6006.9089999999997</v>
      </c>
      <c r="E449" s="5">
        <v>12.661199999999999</v>
      </c>
      <c r="F449" s="4"/>
      <c r="G449" s="58"/>
      <c r="H449" s="21" t="s">
        <v>667</v>
      </c>
      <c r="I449" s="23">
        <v>45290</v>
      </c>
      <c r="J449" s="5">
        <v>632</v>
      </c>
      <c r="K449" s="37"/>
      <c r="L449" s="37"/>
    </row>
    <row r="450" spans="1:12" ht="15.75" x14ac:dyDescent="0.25">
      <c r="A450" s="42" t="s">
        <v>97</v>
      </c>
      <c r="B450" s="43"/>
      <c r="C450" s="43"/>
      <c r="D450" s="2">
        <v>6006.9089999999997</v>
      </c>
      <c r="E450" s="5">
        <v>11.45</v>
      </c>
      <c r="F450" s="4"/>
      <c r="G450" s="58"/>
      <c r="H450" s="21" t="s">
        <v>668</v>
      </c>
      <c r="I450" s="23">
        <v>45290</v>
      </c>
      <c r="J450" s="5">
        <v>20</v>
      </c>
      <c r="K450" s="37"/>
      <c r="L450" s="37"/>
    </row>
    <row r="451" spans="1:12" ht="15.75" x14ac:dyDescent="0.25">
      <c r="A451" s="42" t="s">
        <v>826</v>
      </c>
      <c r="B451" s="43"/>
      <c r="C451" s="43"/>
      <c r="D451" s="2">
        <v>6307.9089999999997</v>
      </c>
      <c r="E451" s="5">
        <v>2862.2683999999999</v>
      </c>
      <c r="F451" s="4"/>
      <c r="G451" s="58"/>
      <c r="H451" s="21" t="s">
        <v>669</v>
      </c>
      <c r="I451" s="23">
        <v>45274</v>
      </c>
      <c r="J451" s="5">
        <v>4.32</v>
      </c>
      <c r="K451" s="37"/>
      <c r="L451" s="37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49"/>
  <sheetViews>
    <sheetView workbookViewId="0">
      <selection activeCell="A639" sqref="A639:J639"/>
    </sheetView>
  </sheetViews>
  <sheetFormatPr defaultRowHeight="15" x14ac:dyDescent="0.25"/>
  <cols>
    <col min="1" max="1" width="53.7109375" customWidth="1"/>
    <col min="4" max="4" width="10.7109375" bestFit="1" customWidth="1"/>
    <col min="8" max="8" width="15.85546875" bestFit="1" customWidth="1"/>
    <col min="9" max="9" width="10.5703125" bestFit="1" customWidth="1"/>
    <col min="10" max="10" width="10.7109375" bestFit="1" customWidth="1"/>
  </cols>
  <sheetData>
    <row r="1" spans="1:14" ht="15.6" customHeight="1" x14ac:dyDescent="0.25">
      <c r="A1" s="44" t="s">
        <v>8</v>
      </c>
      <c r="B1" s="45"/>
      <c r="C1" s="46"/>
      <c r="D1" s="41" t="s">
        <v>2</v>
      </c>
      <c r="E1" s="8" t="s">
        <v>7</v>
      </c>
      <c r="F1" s="8" t="s">
        <v>13</v>
      </c>
      <c r="G1" s="8" t="s">
        <v>73</v>
      </c>
      <c r="H1" s="8" t="s">
        <v>1</v>
      </c>
      <c r="I1" s="8" t="s">
        <v>0</v>
      </c>
      <c r="J1" s="8" t="s">
        <v>3</v>
      </c>
      <c r="N1">
        <v>20</v>
      </c>
    </row>
    <row r="2" spans="1:14" ht="15.75" hidden="1" x14ac:dyDescent="0.25">
      <c r="A2" s="42" t="s">
        <v>670</v>
      </c>
      <c r="B2" s="43"/>
      <c r="C2" s="43"/>
      <c r="D2" s="2">
        <v>6006.9089999999997</v>
      </c>
      <c r="E2" s="5">
        <v>11.816000000000001</v>
      </c>
      <c r="F2" s="4"/>
      <c r="G2" s="58"/>
      <c r="H2" s="21" t="s">
        <v>288</v>
      </c>
      <c r="I2" s="23">
        <v>45087</v>
      </c>
      <c r="J2" s="5">
        <v>57.8</v>
      </c>
      <c r="K2" s="37"/>
      <c r="L2" s="37"/>
    </row>
    <row r="3" spans="1:14" ht="15.75" hidden="1" x14ac:dyDescent="0.25">
      <c r="A3" s="42" t="s">
        <v>671</v>
      </c>
      <c r="B3" s="43"/>
      <c r="C3" s="43"/>
      <c r="D3" s="2">
        <v>6006.9089999999997</v>
      </c>
      <c r="E3" s="5">
        <v>22.083500000000001</v>
      </c>
      <c r="F3" s="4"/>
      <c r="G3" s="58"/>
      <c r="H3" s="21" t="s">
        <v>289</v>
      </c>
      <c r="I3" s="23">
        <v>45087</v>
      </c>
      <c r="J3" s="5">
        <v>170</v>
      </c>
      <c r="K3" s="37"/>
      <c r="L3" s="37"/>
    </row>
    <row r="4" spans="1:14" ht="15.75" hidden="1" x14ac:dyDescent="0.25">
      <c r="A4" s="42" t="s">
        <v>672</v>
      </c>
      <c r="B4" s="43"/>
      <c r="C4" s="43"/>
      <c r="D4" s="2">
        <v>6006.9089999999997</v>
      </c>
      <c r="E4" s="5">
        <v>11.8668</v>
      </c>
      <c r="F4" s="4"/>
      <c r="G4" s="58"/>
      <c r="H4" s="21" t="s">
        <v>290</v>
      </c>
      <c r="I4" s="23">
        <v>45092</v>
      </c>
      <c r="J4" s="5">
        <v>325</v>
      </c>
      <c r="K4" s="37"/>
      <c r="L4" s="37"/>
    </row>
    <row r="5" spans="1:14" ht="15.75" hidden="1" x14ac:dyDescent="0.25">
      <c r="A5" s="42" t="s">
        <v>670</v>
      </c>
      <c r="B5" s="43"/>
      <c r="C5" s="43"/>
      <c r="D5" s="2">
        <v>6006.9089999999997</v>
      </c>
      <c r="E5" s="5">
        <v>22.85</v>
      </c>
      <c r="F5" s="4"/>
      <c r="G5" s="58"/>
      <c r="H5" s="21" t="s">
        <v>291</v>
      </c>
      <c r="I5" s="23">
        <v>45093</v>
      </c>
      <c r="J5" s="5">
        <v>32</v>
      </c>
      <c r="K5" s="37"/>
      <c r="L5" s="37"/>
    </row>
    <row r="6" spans="1:14" ht="15.75" hidden="1" x14ac:dyDescent="0.25">
      <c r="A6" s="42" t="s">
        <v>670</v>
      </c>
      <c r="B6" s="43"/>
      <c r="C6" s="43"/>
      <c r="D6" s="2">
        <v>6006.9089999999997</v>
      </c>
      <c r="E6" s="5">
        <v>7.1369999999999996</v>
      </c>
      <c r="F6" s="4"/>
      <c r="G6" s="58"/>
      <c r="H6" s="21" t="s">
        <v>292</v>
      </c>
      <c r="I6" s="23">
        <v>45094</v>
      </c>
      <c r="J6" s="5">
        <v>51.8</v>
      </c>
      <c r="K6" s="37"/>
      <c r="L6" s="37"/>
    </row>
    <row r="7" spans="1:14" ht="15.75" hidden="1" x14ac:dyDescent="0.25">
      <c r="A7" s="42" t="s">
        <v>673</v>
      </c>
      <c r="B7" s="43"/>
      <c r="C7" s="43"/>
      <c r="D7" s="2">
        <v>6006.9089999999997</v>
      </c>
      <c r="E7" s="5">
        <v>16.2925</v>
      </c>
      <c r="F7" s="4"/>
      <c r="G7" s="58"/>
      <c r="H7" s="21" t="s">
        <v>293</v>
      </c>
      <c r="I7" s="23">
        <v>45096</v>
      </c>
      <c r="J7" s="5">
        <v>27</v>
      </c>
      <c r="K7" s="37"/>
      <c r="L7" s="37"/>
    </row>
    <row r="8" spans="1:14" ht="15.75" hidden="1" x14ac:dyDescent="0.25">
      <c r="A8" s="42" t="s">
        <v>97</v>
      </c>
      <c r="B8" s="43"/>
      <c r="C8" s="43"/>
      <c r="D8" s="2">
        <v>6006.9089999999997</v>
      </c>
      <c r="E8" s="5">
        <v>10.315</v>
      </c>
      <c r="F8" s="4"/>
      <c r="G8" s="58"/>
      <c r="H8" s="21" t="s">
        <v>294</v>
      </c>
      <c r="I8" s="23">
        <v>45096</v>
      </c>
      <c r="J8" s="5">
        <v>36.5</v>
      </c>
      <c r="K8" s="37"/>
      <c r="L8" s="37"/>
    </row>
    <row r="9" spans="1:14" ht="15.75" hidden="1" x14ac:dyDescent="0.25">
      <c r="A9" s="42" t="s">
        <v>674</v>
      </c>
      <c r="B9" s="43"/>
      <c r="C9" s="43"/>
      <c r="D9" s="2">
        <v>6006.9089999999997</v>
      </c>
      <c r="E9" s="5">
        <v>23.599599999999999</v>
      </c>
      <c r="F9" s="4"/>
      <c r="G9" s="58"/>
      <c r="H9" s="21" t="s">
        <v>295</v>
      </c>
      <c r="I9" s="23">
        <v>45100</v>
      </c>
      <c r="J9" s="5">
        <v>238</v>
      </c>
      <c r="K9" s="37"/>
      <c r="L9" s="37"/>
    </row>
    <row r="10" spans="1:14" ht="15.75" hidden="1" x14ac:dyDescent="0.25">
      <c r="A10" s="42" t="s">
        <v>675</v>
      </c>
      <c r="B10" s="43"/>
      <c r="C10" s="43"/>
      <c r="D10" s="2">
        <v>6006.9089999999997</v>
      </c>
      <c r="E10" s="5">
        <v>23.6999</v>
      </c>
      <c r="F10" s="4"/>
      <c r="G10" s="58"/>
      <c r="H10" s="21" t="s">
        <v>296</v>
      </c>
      <c r="I10" s="23">
        <v>45100</v>
      </c>
      <c r="J10" s="5">
        <v>23</v>
      </c>
      <c r="K10" s="37"/>
      <c r="L10" s="37"/>
    </row>
    <row r="11" spans="1:14" ht="15.75" hidden="1" x14ac:dyDescent="0.25">
      <c r="A11" s="42" t="s">
        <v>676</v>
      </c>
      <c r="B11" s="43"/>
      <c r="C11" s="43"/>
      <c r="D11" s="2">
        <v>6006.9089999999997</v>
      </c>
      <c r="E11" s="5">
        <v>11.9435</v>
      </c>
      <c r="F11" s="4"/>
      <c r="G11" s="58"/>
      <c r="H11" s="21" t="s">
        <v>297</v>
      </c>
      <c r="I11" s="23">
        <v>45103</v>
      </c>
      <c r="J11" s="5">
        <v>404</v>
      </c>
      <c r="K11" s="37"/>
      <c r="L11" s="37"/>
    </row>
    <row r="12" spans="1:14" ht="15.75" hidden="1" x14ac:dyDescent="0.25">
      <c r="A12" s="42" t="s">
        <v>677</v>
      </c>
      <c r="B12" s="43"/>
      <c r="C12" s="43"/>
      <c r="D12" s="2">
        <v>6006.9089999999997</v>
      </c>
      <c r="E12" s="5">
        <v>13.6218</v>
      </c>
      <c r="F12" s="4"/>
      <c r="G12" s="58"/>
      <c r="H12" s="21" t="s">
        <v>298</v>
      </c>
      <c r="I12" s="23">
        <v>45103</v>
      </c>
      <c r="J12" s="5">
        <v>27.5</v>
      </c>
      <c r="K12" s="37"/>
      <c r="L12" s="37"/>
    </row>
    <row r="13" spans="1:14" ht="15.75" hidden="1" x14ac:dyDescent="0.25">
      <c r="A13" s="42" t="s">
        <v>678</v>
      </c>
      <c r="B13" s="43"/>
      <c r="C13" s="43"/>
      <c r="D13" s="2">
        <v>6006.9089999999997</v>
      </c>
      <c r="E13" s="5">
        <v>12.834099999999999</v>
      </c>
      <c r="F13" s="4"/>
      <c r="G13" s="58"/>
      <c r="H13" s="21" t="s">
        <v>299</v>
      </c>
      <c r="I13" s="23">
        <v>45110</v>
      </c>
      <c r="J13" s="5">
        <v>699</v>
      </c>
      <c r="K13" s="37"/>
      <c r="L13" s="37"/>
    </row>
    <row r="14" spans="1:14" ht="15.75" hidden="1" x14ac:dyDescent="0.25">
      <c r="A14" s="42" t="s">
        <v>679</v>
      </c>
      <c r="B14" s="43"/>
      <c r="C14" s="43"/>
      <c r="D14" s="2">
        <v>6006.9089999999997</v>
      </c>
      <c r="E14" s="5">
        <v>110.86490000000001</v>
      </c>
      <c r="F14" s="4"/>
      <c r="G14" s="58"/>
      <c r="H14" s="21" t="s">
        <v>300</v>
      </c>
      <c r="I14" s="23">
        <v>45110</v>
      </c>
      <c r="J14" s="5">
        <v>83</v>
      </c>
      <c r="K14" s="37"/>
      <c r="L14" s="37"/>
    </row>
    <row r="15" spans="1:14" ht="15.75" hidden="1" x14ac:dyDescent="0.25">
      <c r="A15" s="42" t="s">
        <v>680</v>
      </c>
      <c r="B15" s="43"/>
      <c r="C15" s="43"/>
      <c r="D15" s="2">
        <v>6006.9089999999997</v>
      </c>
      <c r="E15" s="5">
        <v>16.135200000000001</v>
      </c>
      <c r="F15" s="4"/>
      <c r="G15" s="58"/>
      <c r="H15" s="21" t="s">
        <v>301</v>
      </c>
      <c r="I15" s="23">
        <v>45113</v>
      </c>
      <c r="J15" s="5">
        <v>58</v>
      </c>
      <c r="K15" s="37"/>
      <c r="L15" s="37"/>
    </row>
    <row r="16" spans="1:14" ht="15.75" hidden="1" x14ac:dyDescent="0.25">
      <c r="A16" s="42" t="s">
        <v>681</v>
      </c>
      <c r="B16" s="43"/>
      <c r="C16" s="43"/>
      <c r="D16" s="2">
        <v>6006.9089999999997</v>
      </c>
      <c r="E16" s="5">
        <v>14.4947</v>
      </c>
      <c r="F16" s="4"/>
      <c r="G16" s="58"/>
      <c r="H16" s="21" t="s">
        <v>301</v>
      </c>
      <c r="I16" s="23">
        <v>45113</v>
      </c>
      <c r="J16" s="5">
        <v>10</v>
      </c>
      <c r="K16" s="37"/>
      <c r="L16" s="37"/>
    </row>
    <row r="17" spans="1:12" ht="15.75" hidden="1" x14ac:dyDescent="0.25">
      <c r="A17" s="42" t="s">
        <v>682</v>
      </c>
      <c r="B17" s="43"/>
      <c r="C17" s="43"/>
      <c r="D17" s="2">
        <v>6006.9089999999997</v>
      </c>
      <c r="E17" s="5">
        <v>16.405200000000001</v>
      </c>
      <c r="F17" s="4"/>
      <c r="G17" s="58"/>
      <c r="H17" s="21" t="s">
        <v>302</v>
      </c>
      <c r="I17" s="23">
        <v>45113</v>
      </c>
      <c r="J17" s="5">
        <v>55</v>
      </c>
      <c r="K17" s="37"/>
      <c r="L17" s="37"/>
    </row>
    <row r="18" spans="1:12" ht="15.75" hidden="1" x14ac:dyDescent="0.25">
      <c r="A18" s="42" t="s">
        <v>678</v>
      </c>
      <c r="B18" s="43"/>
      <c r="C18" s="43"/>
      <c r="D18" s="2">
        <v>6006.9089999999997</v>
      </c>
      <c r="E18" s="5">
        <v>12.1683</v>
      </c>
      <c r="F18" s="4"/>
      <c r="G18" s="58"/>
      <c r="H18" s="21" t="s">
        <v>302</v>
      </c>
      <c r="I18" s="23">
        <v>45113</v>
      </c>
      <c r="J18" s="5">
        <v>14</v>
      </c>
      <c r="K18" s="37"/>
      <c r="L18" s="37"/>
    </row>
    <row r="19" spans="1:12" ht="15.75" hidden="1" x14ac:dyDescent="0.25">
      <c r="A19" s="42" t="s">
        <v>97</v>
      </c>
      <c r="B19" s="43"/>
      <c r="C19" s="43"/>
      <c r="D19" s="2">
        <v>6006.9089999999997</v>
      </c>
      <c r="E19" s="5">
        <v>6.2140000000000004</v>
      </c>
      <c r="F19" s="4"/>
      <c r="G19" s="58"/>
      <c r="H19" s="21" t="s">
        <v>303</v>
      </c>
      <c r="I19" s="23">
        <v>45115</v>
      </c>
      <c r="J19" s="5">
        <v>75.7</v>
      </c>
      <c r="K19" s="37"/>
      <c r="L19" s="37"/>
    </row>
    <row r="20" spans="1:12" ht="15.75" hidden="1" x14ac:dyDescent="0.25">
      <c r="A20" s="42" t="s">
        <v>683</v>
      </c>
      <c r="B20" s="43"/>
      <c r="C20" s="43"/>
      <c r="D20" s="2">
        <v>6006.9089999999997</v>
      </c>
      <c r="E20" s="5">
        <v>13.4877</v>
      </c>
      <c r="F20" s="4"/>
      <c r="G20" s="58"/>
      <c r="H20" s="21" t="s">
        <v>304</v>
      </c>
      <c r="I20" s="23">
        <v>45112</v>
      </c>
      <c r="J20" s="5">
        <v>2985.8</v>
      </c>
      <c r="K20" s="37"/>
      <c r="L20" s="37"/>
    </row>
    <row r="21" spans="1:12" ht="15.75" hidden="1" x14ac:dyDescent="0.25">
      <c r="A21" s="42" t="s">
        <v>678</v>
      </c>
      <c r="B21" s="43"/>
      <c r="C21" s="43"/>
      <c r="D21" s="2">
        <v>6006.9089999999997</v>
      </c>
      <c r="E21" s="5">
        <v>15.0054</v>
      </c>
      <c r="F21" s="4"/>
      <c r="G21" s="58"/>
      <c r="H21" s="21" t="s">
        <v>305</v>
      </c>
      <c r="I21" s="23">
        <v>45121</v>
      </c>
      <c r="J21" s="5">
        <v>29.35</v>
      </c>
      <c r="K21" s="37"/>
      <c r="L21" s="37"/>
    </row>
    <row r="22" spans="1:12" ht="15.75" hidden="1" x14ac:dyDescent="0.25">
      <c r="A22" s="42" t="s">
        <v>678</v>
      </c>
      <c r="B22" s="43"/>
      <c r="C22" s="43"/>
      <c r="D22" s="2">
        <v>6006.9089999999997</v>
      </c>
      <c r="E22" s="5">
        <v>13.4598</v>
      </c>
      <c r="F22" s="4"/>
      <c r="G22" s="58"/>
      <c r="H22" s="21" t="s">
        <v>306</v>
      </c>
      <c r="I22" s="23">
        <v>45121</v>
      </c>
      <c r="J22" s="5">
        <v>496</v>
      </c>
      <c r="K22" s="37"/>
      <c r="L22" s="37"/>
    </row>
    <row r="23" spans="1:12" ht="15.75" hidden="1" x14ac:dyDescent="0.25">
      <c r="A23" s="42" t="s">
        <v>675</v>
      </c>
      <c r="B23" s="43"/>
      <c r="C23" s="43"/>
      <c r="D23" s="2">
        <v>6006.9089999999997</v>
      </c>
      <c r="E23" s="5">
        <v>28.177800000000001</v>
      </c>
      <c r="F23" s="4"/>
      <c r="G23" s="58"/>
      <c r="H23" s="21" t="s">
        <v>307</v>
      </c>
      <c r="I23" s="23">
        <v>45124</v>
      </c>
      <c r="J23" s="5">
        <v>47</v>
      </c>
      <c r="K23" s="37"/>
      <c r="L23" s="37"/>
    </row>
    <row r="24" spans="1:12" ht="15.75" hidden="1" x14ac:dyDescent="0.25">
      <c r="A24" s="42" t="s">
        <v>684</v>
      </c>
      <c r="B24" s="43"/>
      <c r="C24" s="43"/>
      <c r="D24" s="2">
        <v>6006.9089999999997</v>
      </c>
      <c r="E24" s="5">
        <v>23.652999999999999</v>
      </c>
      <c r="F24" s="4"/>
      <c r="G24" s="58"/>
      <c r="H24" s="21" t="s">
        <v>308</v>
      </c>
      <c r="I24" s="23">
        <v>45124</v>
      </c>
      <c r="J24" s="5">
        <v>109</v>
      </c>
      <c r="K24" s="37"/>
      <c r="L24" s="37"/>
    </row>
    <row r="25" spans="1:12" ht="15.75" hidden="1" x14ac:dyDescent="0.25">
      <c r="A25" s="42" t="s">
        <v>97</v>
      </c>
      <c r="B25" s="43"/>
      <c r="C25" s="43"/>
      <c r="D25" s="2">
        <v>6006.9089999999997</v>
      </c>
      <c r="E25" s="5">
        <v>15.545500000000001</v>
      </c>
      <c r="F25" s="4"/>
      <c r="G25" s="58"/>
      <c r="H25" s="21" t="s">
        <v>309</v>
      </c>
      <c r="I25" s="23">
        <v>45128</v>
      </c>
      <c r="J25" s="5">
        <v>441</v>
      </c>
      <c r="K25" s="37"/>
      <c r="L25" s="37"/>
    </row>
    <row r="26" spans="1:12" ht="15.75" hidden="1" x14ac:dyDescent="0.25">
      <c r="A26" s="42" t="s">
        <v>685</v>
      </c>
      <c r="B26" s="43"/>
      <c r="C26" s="43"/>
      <c r="D26" s="2">
        <v>6006.9089999999997</v>
      </c>
      <c r="E26" s="5">
        <v>80.040000000000006</v>
      </c>
      <c r="F26" s="4"/>
      <c r="G26" s="58"/>
      <c r="H26" s="21" t="s">
        <v>310</v>
      </c>
      <c r="I26" s="23">
        <v>45131</v>
      </c>
      <c r="J26" s="5">
        <v>6</v>
      </c>
      <c r="K26" s="37"/>
      <c r="L26" s="37"/>
    </row>
    <row r="27" spans="1:12" ht="15.75" hidden="1" x14ac:dyDescent="0.25">
      <c r="A27" s="42" t="s">
        <v>686</v>
      </c>
      <c r="B27" s="43"/>
      <c r="C27" s="43"/>
      <c r="D27" s="2">
        <v>6006.9089999999997</v>
      </c>
      <c r="E27" s="5">
        <v>11.5916</v>
      </c>
      <c r="F27" s="4"/>
      <c r="G27" s="58"/>
      <c r="H27" s="21" t="s">
        <v>311</v>
      </c>
      <c r="I27" s="23">
        <v>45131</v>
      </c>
      <c r="J27" s="5">
        <v>100</v>
      </c>
      <c r="K27" s="37"/>
      <c r="L27" s="37"/>
    </row>
    <row r="28" spans="1:12" ht="15.75" hidden="1" x14ac:dyDescent="0.25">
      <c r="A28" s="42" t="s">
        <v>678</v>
      </c>
      <c r="B28" s="43"/>
      <c r="C28" s="43"/>
      <c r="D28" s="2">
        <v>6006.9089999999997</v>
      </c>
      <c r="E28" s="5">
        <v>16.030999999999999</v>
      </c>
      <c r="F28" s="4"/>
      <c r="G28" s="58"/>
      <c r="H28" s="21" t="s">
        <v>312</v>
      </c>
      <c r="I28" s="23">
        <v>45131</v>
      </c>
      <c r="J28" s="5">
        <v>100</v>
      </c>
      <c r="K28" s="37"/>
      <c r="L28" s="37"/>
    </row>
    <row r="29" spans="1:12" ht="15.75" hidden="1" x14ac:dyDescent="0.25">
      <c r="A29" s="42" t="s">
        <v>684</v>
      </c>
      <c r="B29" s="43"/>
      <c r="C29" s="43"/>
      <c r="D29" s="2">
        <v>6006.9089999999997</v>
      </c>
      <c r="E29" s="5">
        <v>16.814800000000002</v>
      </c>
      <c r="F29" s="4"/>
      <c r="G29" s="58"/>
      <c r="H29" s="21" t="s">
        <v>312</v>
      </c>
      <c r="I29" s="23">
        <v>45131</v>
      </c>
      <c r="J29" s="5">
        <v>13</v>
      </c>
      <c r="K29" s="37"/>
      <c r="L29" s="37"/>
    </row>
    <row r="30" spans="1:12" ht="15.75" hidden="1" x14ac:dyDescent="0.25">
      <c r="A30" s="42" t="s">
        <v>687</v>
      </c>
      <c r="B30" s="43"/>
      <c r="C30" s="43"/>
      <c r="D30" s="2">
        <v>6006.9089999999997</v>
      </c>
      <c r="E30" s="5">
        <v>9.9099000000000004</v>
      </c>
      <c r="F30" s="4"/>
      <c r="G30" s="58"/>
      <c r="H30" s="21" t="s">
        <v>312</v>
      </c>
      <c r="I30" s="23">
        <v>45131</v>
      </c>
      <c r="J30" s="5">
        <v>162</v>
      </c>
      <c r="K30" s="37"/>
      <c r="L30" s="37"/>
    </row>
    <row r="31" spans="1:12" ht="15.75" hidden="1" x14ac:dyDescent="0.25">
      <c r="A31" s="42" t="s">
        <v>97</v>
      </c>
      <c r="B31" s="43"/>
      <c r="C31" s="43"/>
      <c r="D31" s="2">
        <v>6006.9089999999997</v>
      </c>
      <c r="E31" s="5">
        <v>35.182499999999997</v>
      </c>
      <c r="F31" s="4"/>
      <c r="G31" s="58"/>
      <c r="H31" s="21" t="s">
        <v>313</v>
      </c>
      <c r="I31" s="23">
        <v>45132</v>
      </c>
      <c r="J31" s="5">
        <v>116</v>
      </c>
      <c r="K31" s="37"/>
      <c r="L31" s="37"/>
    </row>
    <row r="32" spans="1:12" ht="15.75" hidden="1" x14ac:dyDescent="0.25">
      <c r="A32" s="42" t="s">
        <v>678</v>
      </c>
      <c r="B32" s="43"/>
      <c r="C32" s="43"/>
      <c r="D32" s="2">
        <v>6006.9089999999997</v>
      </c>
      <c r="E32" s="5">
        <v>15.7784</v>
      </c>
      <c r="F32" s="4"/>
      <c r="G32" s="58"/>
      <c r="H32" s="21" t="s">
        <v>314</v>
      </c>
      <c r="I32" s="23">
        <v>45132</v>
      </c>
      <c r="J32" s="5">
        <v>194</v>
      </c>
      <c r="K32" s="37"/>
      <c r="L32" s="37"/>
    </row>
    <row r="33" spans="1:12" ht="15.75" hidden="1" x14ac:dyDescent="0.25">
      <c r="A33" s="42" t="s">
        <v>678</v>
      </c>
      <c r="B33" s="43"/>
      <c r="C33" s="43"/>
      <c r="D33" s="2">
        <v>6006.9089999999997</v>
      </c>
      <c r="E33" s="5">
        <v>16.630299999999998</v>
      </c>
      <c r="F33" s="4"/>
      <c r="G33" s="58"/>
      <c r="H33" s="21" t="s">
        <v>315</v>
      </c>
      <c r="I33" s="23">
        <v>45132</v>
      </c>
      <c r="J33" s="5">
        <v>163</v>
      </c>
      <c r="K33" s="37"/>
      <c r="L33" s="37"/>
    </row>
    <row r="34" spans="1:12" ht="15.75" hidden="1" x14ac:dyDescent="0.25">
      <c r="A34" s="42" t="s">
        <v>678</v>
      </c>
      <c r="B34" s="43"/>
      <c r="C34" s="43"/>
      <c r="D34" s="2">
        <v>6006.9089999999997</v>
      </c>
      <c r="E34" s="5">
        <v>10.1708</v>
      </c>
      <c r="F34" s="4"/>
      <c r="G34" s="58"/>
      <c r="H34" s="21" t="s">
        <v>316</v>
      </c>
      <c r="I34" s="23">
        <v>45134</v>
      </c>
      <c r="J34" s="5">
        <v>700</v>
      </c>
      <c r="K34" s="37"/>
      <c r="L34" s="37"/>
    </row>
    <row r="35" spans="1:12" ht="15.75" hidden="1" x14ac:dyDescent="0.25">
      <c r="A35" s="42" t="s">
        <v>688</v>
      </c>
      <c r="B35" s="43"/>
      <c r="C35" s="43"/>
      <c r="D35" s="2">
        <v>6006.9089999999997</v>
      </c>
      <c r="E35" s="5">
        <v>30.9511</v>
      </c>
      <c r="F35" s="4"/>
      <c r="G35" s="58"/>
      <c r="H35" s="21" t="s">
        <v>317</v>
      </c>
      <c r="I35" s="23">
        <v>45138</v>
      </c>
      <c r="J35" s="5">
        <v>854</v>
      </c>
      <c r="K35" s="37"/>
      <c r="L35" s="37"/>
    </row>
    <row r="36" spans="1:12" ht="15.75" hidden="1" x14ac:dyDescent="0.25">
      <c r="A36" s="42" t="s">
        <v>689</v>
      </c>
      <c r="B36" s="43"/>
      <c r="C36" s="43"/>
      <c r="D36" s="2">
        <v>6006.9089999999997</v>
      </c>
      <c r="E36" s="5">
        <v>49.461300000000001</v>
      </c>
      <c r="F36" s="4"/>
      <c r="G36" s="58"/>
      <c r="H36" s="21" t="s">
        <v>318</v>
      </c>
      <c r="I36" s="23">
        <v>45138</v>
      </c>
      <c r="J36" s="5">
        <v>14.5</v>
      </c>
      <c r="K36" s="37"/>
      <c r="L36" s="37"/>
    </row>
    <row r="37" spans="1:12" ht="15.75" hidden="1" x14ac:dyDescent="0.25">
      <c r="A37" s="42" t="s">
        <v>675</v>
      </c>
      <c r="B37" s="43"/>
      <c r="C37" s="43"/>
      <c r="D37" s="2">
        <v>6006.9089999999997</v>
      </c>
      <c r="E37" s="5">
        <v>19.525400000000001</v>
      </c>
      <c r="F37" s="4"/>
      <c r="G37" s="58"/>
      <c r="H37" s="21" t="s">
        <v>319</v>
      </c>
      <c r="I37" s="23">
        <v>45138</v>
      </c>
      <c r="J37" s="5">
        <v>621</v>
      </c>
      <c r="K37" s="37"/>
      <c r="L37" s="37"/>
    </row>
    <row r="38" spans="1:12" ht="15.75" hidden="1" x14ac:dyDescent="0.25">
      <c r="A38" s="42" t="s">
        <v>690</v>
      </c>
      <c r="B38" s="43"/>
      <c r="C38" s="43"/>
      <c r="D38" s="2">
        <v>6006.9089999999997</v>
      </c>
      <c r="E38" s="5">
        <v>16.8583</v>
      </c>
      <c r="F38" s="4"/>
      <c r="G38" s="58"/>
      <c r="H38" s="21" t="s">
        <v>320</v>
      </c>
      <c r="I38" s="23">
        <v>45138</v>
      </c>
      <c r="J38" s="5">
        <v>850</v>
      </c>
      <c r="K38" s="37"/>
      <c r="L38" s="37"/>
    </row>
    <row r="39" spans="1:12" ht="15.75" hidden="1" x14ac:dyDescent="0.25">
      <c r="A39" s="42" t="s">
        <v>691</v>
      </c>
      <c r="B39" s="43"/>
      <c r="C39" s="43"/>
      <c r="D39" s="2">
        <v>6006.9089999999997</v>
      </c>
      <c r="E39" s="5">
        <v>7.9386999999999999</v>
      </c>
      <c r="F39" s="4"/>
      <c r="G39" s="58"/>
      <c r="H39" s="21" t="s">
        <v>321</v>
      </c>
      <c r="I39" s="23">
        <v>45138</v>
      </c>
      <c r="J39" s="5">
        <v>50</v>
      </c>
      <c r="K39" s="37"/>
      <c r="L39" s="37"/>
    </row>
    <row r="40" spans="1:12" ht="15.75" hidden="1" x14ac:dyDescent="0.25">
      <c r="A40" s="42" t="s">
        <v>692</v>
      </c>
      <c r="B40" s="43"/>
      <c r="C40" s="43"/>
      <c r="D40" s="2">
        <v>6006.9089999999997</v>
      </c>
      <c r="E40" s="5">
        <v>13.3111</v>
      </c>
      <c r="F40" s="4"/>
      <c r="G40" s="58"/>
      <c r="H40" s="21" t="s">
        <v>321</v>
      </c>
      <c r="I40" s="23">
        <v>45138</v>
      </c>
      <c r="J40" s="5">
        <v>62</v>
      </c>
      <c r="K40" s="37"/>
      <c r="L40" s="37"/>
    </row>
    <row r="41" spans="1:12" ht="15.75" hidden="1" x14ac:dyDescent="0.25">
      <c r="A41" s="42" t="s">
        <v>693</v>
      </c>
      <c r="B41" s="43"/>
      <c r="C41" s="43"/>
      <c r="D41" s="2">
        <v>6006.9089999999997</v>
      </c>
      <c r="E41" s="5">
        <v>14.785399999999999</v>
      </c>
      <c r="F41" s="4"/>
      <c r="G41" s="58"/>
      <c r="H41" s="21" t="s">
        <v>321</v>
      </c>
      <c r="I41" s="23">
        <v>45138</v>
      </c>
      <c r="J41" s="5">
        <v>68</v>
      </c>
      <c r="K41" s="37"/>
      <c r="L41" s="37"/>
    </row>
    <row r="42" spans="1:12" ht="15.75" hidden="1" x14ac:dyDescent="0.25">
      <c r="A42" s="42" t="s">
        <v>694</v>
      </c>
      <c r="B42" s="43"/>
      <c r="C42" s="43"/>
      <c r="D42" s="2">
        <v>6006.9089999999997</v>
      </c>
      <c r="E42" s="5">
        <v>10.334300000000001</v>
      </c>
      <c r="F42" s="4"/>
      <c r="G42" s="58"/>
      <c r="H42" s="21" t="s">
        <v>321</v>
      </c>
      <c r="I42" s="23">
        <v>45138</v>
      </c>
      <c r="J42" s="5">
        <v>235</v>
      </c>
      <c r="K42" s="37"/>
      <c r="L42" s="37"/>
    </row>
    <row r="43" spans="1:12" ht="15.75" hidden="1" x14ac:dyDescent="0.25">
      <c r="A43" s="42" t="s">
        <v>695</v>
      </c>
      <c r="B43" s="43"/>
      <c r="C43" s="43"/>
      <c r="D43" s="2">
        <v>6006.9089999999997</v>
      </c>
      <c r="E43" s="5">
        <v>11.3149</v>
      </c>
      <c r="F43" s="4"/>
      <c r="G43" s="58"/>
      <c r="H43" s="21" t="s">
        <v>321</v>
      </c>
      <c r="I43" s="23">
        <v>45138</v>
      </c>
      <c r="J43" s="5">
        <v>54</v>
      </c>
      <c r="K43" s="37"/>
      <c r="L43" s="37"/>
    </row>
    <row r="44" spans="1:12" ht="15.75" hidden="1" x14ac:dyDescent="0.25">
      <c r="A44" s="42" t="s">
        <v>696</v>
      </c>
      <c r="B44" s="43"/>
      <c r="C44" s="43"/>
      <c r="D44" s="2">
        <v>6006.9089999999997</v>
      </c>
      <c r="E44" s="5">
        <v>24.216200000000001</v>
      </c>
      <c r="F44" s="4"/>
      <c r="G44" s="58"/>
      <c r="H44" s="21" t="s">
        <v>321</v>
      </c>
      <c r="I44" s="23">
        <v>45138</v>
      </c>
      <c r="J44" s="5">
        <v>32</v>
      </c>
      <c r="K44" s="37"/>
      <c r="L44" s="37"/>
    </row>
    <row r="45" spans="1:12" ht="15.75" hidden="1" x14ac:dyDescent="0.25">
      <c r="A45" s="42" t="s">
        <v>673</v>
      </c>
      <c r="B45" s="43"/>
      <c r="C45" s="43"/>
      <c r="D45" s="2">
        <v>6006.9089999999997</v>
      </c>
      <c r="E45" s="5">
        <v>13.737500000000001</v>
      </c>
      <c r="F45" s="4"/>
      <c r="G45" s="58"/>
      <c r="H45" s="21" t="s">
        <v>322</v>
      </c>
      <c r="I45" s="23">
        <v>45140</v>
      </c>
      <c r="J45" s="5">
        <v>273</v>
      </c>
      <c r="K45" s="37"/>
      <c r="L45" s="37"/>
    </row>
    <row r="46" spans="1:12" ht="15.75" hidden="1" x14ac:dyDescent="0.25">
      <c r="A46" s="42" t="s">
        <v>673</v>
      </c>
      <c r="B46" s="43"/>
      <c r="C46" s="43"/>
      <c r="D46" s="2">
        <v>6006.9089999999997</v>
      </c>
      <c r="E46" s="5">
        <v>19.47</v>
      </c>
      <c r="F46" s="4"/>
      <c r="G46" s="58"/>
      <c r="H46" s="21" t="s">
        <v>323</v>
      </c>
      <c r="I46" s="23">
        <v>45140</v>
      </c>
      <c r="J46" s="5">
        <v>90</v>
      </c>
      <c r="K46" s="37"/>
      <c r="L46" s="37"/>
    </row>
    <row r="47" spans="1:12" ht="15.75" hidden="1" x14ac:dyDescent="0.25">
      <c r="A47" s="42" t="s">
        <v>697</v>
      </c>
      <c r="B47" s="43"/>
      <c r="C47" s="43"/>
      <c r="D47" s="2">
        <v>6006.9089999999997</v>
      </c>
      <c r="E47" s="5">
        <v>23.843900000000001</v>
      </c>
      <c r="F47" s="4"/>
      <c r="G47" s="58"/>
      <c r="H47" s="21" t="s">
        <v>324</v>
      </c>
      <c r="I47" s="23">
        <v>45140</v>
      </c>
      <c r="J47" s="5">
        <v>28.5</v>
      </c>
      <c r="K47" s="37"/>
      <c r="L47" s="37"/>
    </row>
    <row r="48" spans="1:12" ht="15.75" hidden="1" x14ac:dyDescent="0.25">
      <c r="A48" s="42" t="s">
        <v>697</v>
      </c>
      <c r="B48" s="43"/>
      <c r="C48" s="43"/>
      <c r="D48" s="2">
        <v>6006.9089999999997</v>
      </c>
      <c r="E48" s="5">
        <v>8.2711000000000006</v>
      </c>
      <c r="F48" s="4"/>
      <c r="G48" s="58"/>
      <c r="H48" s="21" t="s">
        <v>325</v>
      </c>
      <c r="I48" s="23">
        <v>45141</v>
      </c>
      <c r="J48" s="5">
        <v>99.14</v>
      </c>
      <c r="K48" s="37"/>
      <c r="L48" s="37"/>
    </row>
    <row r="49" spans="1:12" ht="15.75" hidden="1" x14ac:dyDescent="0.25">
      <c r="A49" s="42" t="s">
        <v>698</v>
      </c>
      <c r="B49" s="43"/>
      <c r="C49" s="43"/>
      <c r="D49" s="2">
        <v>6006.9089999999997</v>
      </c>
      <c r="E49" s="5">
        <v>11.608000000000001</v>
      </c>
      <c r="F49" s="4"/>
      <c r="G49" s="58"/>
      <c r="H49" s="21" t="s">
        <v>326</v>
      </c>
      <c r="I49" s="23">
        <v>45143</v>
      </c>
      <c r="J49" s="5">
        <v>49.5</v>
      </c>
      <c r="K49" s="37"/>
      <c r="L49" s="37"/>
    </row>
    <row r="50" spans="1:12" ht="15.75" hidden="1" x14ac:dyDescent="0.25">
      <c r="A50" s="42" t="s">
        <v>673</v>
      </c>
      <c r="B50" s="43"/>
      <c r="C50" s="43"/>
      <c r="D50" s="2">
        <v>6006.9089999999997</v>
      </c>
      <c r="E50" s="5">
        <v>30.61</v>
      </c>
      <c r="F50" s="4"/>
      <c r="G50" s="58"/>
      <c r="H50" s="21" t="s">
        <v>327</v>
      </c>
      <c r="I50" s="23">
        <v>45145</v>
      </c>
      <c r="J50" s="5">
        <v>10</v>
      </c>
      <c r="K50" s="37"/>
      <c r="L50" s="37"/>
    </row>
    <row r="51" spans="1:12" ht="15.75" hidden="1" x14ac:dyDescent="0.25">
      <c r="A51" s="42" t="s">
        <v>698</v>
      </c>
      <c r="B51" s="43"/>
      <c r="C51" s="43"/>
      <c r="D51" s="2">
        <v>6006.9089999999997</v>
      </c>
      <c r="E51" s="5">
        <v>11.5137</v>
      </c>
      <c r="F51" s="4"/>
      <c r="G51" s="58"/>
      <c r="H51" s="21" t="s">
        <v>328</v>
      </c>
      <c r="I51" s="23">
        <v>45141</v>
      </c>
      <c r="J51" s="5">
        <v>610</v>
      </c>
      <c r="K51" s="37"/>
      <c r="L51" s="37"/>
    </row>
    <row r="52" spans="1:12" ht="15.75" hidden="1" x14ac:dyDescent="0.25">
      <c r="A52" s="42" t="s">
        <v>673</v>
      </c>
      <c r="B52" s="43"/>
      <c r="C52" s="43"/>
      <c r="D52" s="2">
        <v>6006.9089999999997</v>
      </c>
      <c r="E52" s="5">
        <v>25.0307</v>
      </c>
      <c r="F52" s="4"/>
      <c r="G52" s="58"/>
      <c r="H52" s="21" t="s">
        <v>329</v>
      </c>
      <c r="I52" s="23">
        <v>45146</v>
      </c>
      <c r="J52" s="5">
        <v>150</v>
      </c>
      <c r="K52" s="37"/>
      <c r="L52" s="37"/>
    </row>
    <row r="53" spans="1:12" ht="15.75" hidden="1" x14ac:dyDescent="0.25">
      <c r="A53" s="42" t="s">
        <v>97</v>
      </c>
      <c r="B53" s="43"/>
      <c r="C53" s="43"/>
      <c r="D53" s="2">
        <v>6006.9089999999997</v>
      </c>
      <c r="E53" s="5">
        <v>25.0307</v>
      </c>
      <c r="F53" s="4"/>
      <c r="G53" s="58"/>
      <c r="H53" s="21" t="s">
        <v>330</v>
      </c>
      <c r="I53" s="23">
        <v>45146</v>
      </c>
      <c r="J53" s="5">
        <v>150</v>
      </c>
      <c r="K53" s="37"/>
      <c r="L53" s="37"/>
    </row>
    <row r="54" spans="1:12" ht="15.75" hidden="1" x14ac:dyDescent="0.25">
      <c r="A54" s="42" t="s">
        <v>697</v>
      </c>
      <c r="B54" s="43"/>
      <c r="C54" s="43"/>
      <c r="D54" s="2">
        <v>6006.32</v>
      </c>
      <c r="E54" s="5">
        <v>14.6157</v>
      </c>
      <c r="F54" s="4"/>
      <c r="G54" s="58"/>
      <c r="H54" s="21" t="s">
        <v>331</v>
      </c>
      <c r="I54" s="23">
        <v>45146</v>
      </c>
      <c r="J54" s="5">
        <v>1419</v>
      </c>
      <c r="K54" s="37"/>
      <c r="L54" s="37"/>
    </row>
    <row r="55" spans="1:12" ht="15.75" hidden="1" x14ac:dyDescent="0.25">
      <c r="A55" s="42" t="s">
        <v>699</v>
      </c>
      <c r="B55" s="43"/>
      <c r="C55" s="43"/>
      <c r="D55" s="2">
        <v>6006.9089999999997</v>
      </c>
      <c r="E55" s="5">
        <v>10.4255</v>
      </c>
      <c r="F55" s="4"/>
      <c r="G55" s="58"/>
      <c r="H55" s="21" t="s">
        <v>332</v>
      </c>
      <c r="I55" s="23">
        <v>45148</v>
      </c>
      <c r="J55" s="5">
        <v>42</v>
      </c>
      <c r="K55" s="37"/>
      <c r="L55" s="37"/>
    </row>
    <row r="56" spans="1:12" ht="15.75" hidden="1" x14ac:dyDescent="0.25">
      <c r="A56" s="42" t="s">
        <v>700</v>
      </c>
      <c r="B56" s="43"/>
      <c r="C56" s="43"/>
      <c r="D56" s="2">
        <v>6006.9089999999997</v>
      </c>
      <c r="E56" s="5">
        <v>19.461300000000001</v>
      </c>
      <c r="F56" s="4"/>
      <c r="G56" s="58"/>
      <c r="H56" s="21" t="s">
        <v>332</v>
      </c>
      <c r="I56" s="23">
        <v>45148</v>
      </c>
      <c r="J56" s="5">
        <v>33</v>
      </c>
      <c r="K56" s="37"/>
      <c r="L56" s="37"/>
    </row>
    <row r="57" spans="1:12" ht="15.75" hidden="1" x14ac:dyDescent="0.25">
      <c r="A57" s="42" t="s">
        <v>701</v>
      </c>
      <c r="B57" s="43"/>
      <c r="C57" s="43"/>
      <c r="D57" s="2">
        <v>6006.9089999999997</v>
      </c>
      <c r="E57" s="5">
        <v>14.696400000000001</v>
      </c>
      <c r="F57" s="4"/>
      <c r="G57" s="58"/>
      <c r="H57" s="21" t="s">
        <v>333</v>
      </c>
      <c r="I57" s="23">
        <v>45150</v>
      </c>
      <c r="J57" s="5">
        <v>2165</v>
      </c>
      <c r="K57" s="37"/>
      <c r="L57" s="37"/>
    </row>
    <row r="58" spans="1:12" ht="15.75" hidden="1" x14ac:dyDescent="0.25">
      <c r="A58" s="42" t="s">
        <v>702</v>
      </c>
      <c r="B58" s="43"/>
      <c r="C58" s="43"/>
      <c r="D58" s="2">
        <v>6006.9089999999997</v>
      </c>
      <c r="E58" s="5">
        <v>10.739000000000001</v>
      </c>
      <c r="F58" s="4"/>
      <c r="G58" s="58"/>
      <c r="H58" s="21" t="s">
        <v>333</v>
      </c>
      <c r="I58" s="23">
        <v>45150</v>
      </c>
      <c r="J58" s="5">
        <v>215</v>
      </c>
      <c r="K58" s="37"/>
      <c r="L58" s="37"/>
    </row>
    <row r="59" spans="1:12" ht="15.75" hidden="1" x14ac:dyDescent="0.25">
      <c r="A59" s="42" t="s">
        <v>703</v>
      </c>
      <c r="B59" s="43"/>
      <c r="C59" s="43"/>
      <c r="D59" s="2">
        <v>6006.9089999999997</v>
      </c>
      <c r="E59" s="5">
        <v>12.366400000000001</v>
      </c>
      <c r="F59" s="4"/>
      <c r="G59" s="58"/>
      <c r="H59" s="21" t="s">
        <v>333</v>
      </c>
      <c r="I59" s="23">
        <v>45150</v>
      </c>
      <c r="J59" s="5">
        <v>26</v>
      </c>
      <c r="K59" s="37"/>
      <c r="L59" s="37"/>
    </row>
    <row r="60" spans="1:12" ht="15.75" hidden="1" x14ac:dyDescent="0.25">
      <c r="A60" s="42" t="s">
        <v>704</v>
      </c>
      <c r="B60" s="43"/>
      <c r="C60" s="43"/>
      <c r="D60" s="2">
        <v>6006.9089999999997</v>
      </c>
      <c r="E60" s="5">
        <v>15.196999999999999</v>
      </c>
      <c r="F60" s="4"/>
      <c r="G60" s="58"/>
      <c r="H60" s="21" t="s">
        <v>333</v>
      </c>
      <c r="I60" s="23">
        <v>45150</v>
      </c>
      <c r="J60" s="5">
        <v>135</v>
      </c>
      <c r="K60" s="37"/>
      <c r="L60" s="37"/>
    </row>
    <row r="61" spans="1:12" ht="15.75" hidden="1" x14ac:dyDescent="0.25">
      <c r="A61" s="42" t="s">
        <v>705</v>
      </c>
      <c r="B61" s="43"/>
      <c r="C61" s="43"/>
      <c r="D61" s="2">
        <v>6006.9089999999997</v>
      </c>
      <c r="E61" s="5">
        <v>15.665699999999999</v>
      </c>
      <c r="F61" s="4"/>
      <c r="G61" s="58"/>
      <c r="H61" s="21" t="s">
        <v>334</v>
      </c>
      <c r="I61" s="23">
        <v>45153</v>
      </c>
      <c r="J61" s="5">
        <v>20</v>
      </c>
      <c r="K61" s="37"/>
      <c r="L61" s="37"/>
    </row>
    <row r="62" spans="1:12" ht="15.75" hidden="1" x14ac:dyDescent="0.25">
      <c r="A62" s="42" t="s">
        <v>706</v>
      </c>
      <c r="B62" s="43"/>
      <c r="C62" s="43"/>
      <c r="D62" s="2">
        <v>6006.9089999999997</v>
      </c>
      <c r="E62" s="5">
        <v>9.4532000000000007</v>
      </c>
      <c r="F62" s="4"/>
      <c r="G62" s="58"/>
      <c r="H62" s="21" t="s">
        <v>334</v>
      </c>
      <c r="I62" s="23">
        <v>45153</v>
      </c>
      <c r="J62" s="5">
        <v>152</v>
      </c>
      <c r="K62" s="37"/>
      <c r="L62" s="37"/>
    </row>
    <row r="63" spans="1:12" ht="15.75" hidden="1" x14ac:dyDescent="0.25">
      <c r="A63" s="42" t="s">
        <v>671</v>
      </c>
      <c r="B63" s="43"/>
      <c r="C63" s="43"/>
      <c r="D63" s="2">
        <v>6006.9089999999997</v>
      </c>
      <c r="E63" s="5">
        <v>20.0303</v>
      </c>
      <c r="F63" s="4"/>
      <c r="G63" s="58"/>
      <c r="H63" s="21" t="s">
        <v>335</v>
      </c>
      <c r="I63" s="23">
        <v>45153</v>
      </c>
      <c r="J63" s="5">
        <v>480</v>
      </c>
      <c r="K63" s="37"/>
      <c r="L63" s="37"/>
    </row>
    <row r="64" spans="1:12" ht="15.75" hidden="1" x14ac:dyDescent="0.25">
      <c r="A64" s="42" t="s">
        <v>673</v>
      </c>
      <c r="B64" s="43"/>
      <c r="C64" s="43"/>
      <c r="D64" s="2">
        <v>6004.1</v>
      </c>
      <c r="E64" s="5">
        <v>17.764099999999999</v>
      </c>
      <c r="F64" s="4"/>
      <c r="G64" s="58"/>
      <c r="H64" s="21" t="s">
        <v>336</v>
      </c>
      <c r="I64" s="23">
        <v>45153</v>
      </c>
      <c r="J64" s="5">
        <v>572</v>
      </c>
      <c r="K64" s="37"/>
      <c r="L64" s="37"/>
    </row>
    <row r="65" spans="1:12" ht="15.75" hidden="1" x14ac:dyDescent="0.25">
      <c r="A65" s="42" t="s">
        <v>97</v>
      </c>
      <c r="B65" s="43"/>
      <c r="C65" s="43"/>
      <c r="D65" s="2">
        <v>6006.9089999999997</v>
      </c>
      <c r="E65" s="5">
        <v>9.5518000000000001</v>
      </c>
      <c r="F65" s="4"/>
      <c r="G65" s="58"/>
      <c r="H65" s="21" t="s">
        <v>337</v>
      </c>
      <c r="I65" s="23">
        <v>45154</v>
      </c>
      <c r="J65" s="5">
        <v>3.88</v>
      </c>
      <c r="K65" s="37"/>
      <c r="L65" s="37"/>
    </row>
    <row r="66" spans="1:12" ht="15.75" hidden="1" x14ac:dyDescent="0.25">
      <c r="A66" s="42" t="s">
        <v>97</v>
      </c>
      <c r="B66" s="43"/>
      <c r="C66" s="43"/>
      <c r="D66" s="2">
        <v>6006.9089999999997</v>
      </c>
      <c r="E66" s="5">
        <v>9.4808000000000003</v>
      </c>
      <c r="F66" s="4"/>
      <c r="G66" s="58"/>
      <c r="H66" s="21" t="s">
        <v>338</v>
      </c>
      <c r="I66" s="23">
        <v>45154</v>
      </c>
      <c r="J66" s="5">
        <v>83.6</v>
      </c>
      <c r="K66" s="37"/>
      <c r="L66" s="37"/>
    </row>
    <row r="67" spans="1:12" ht="15.75" hidden="1" x14ac:dyDescent="0.25">
      <c r="A67" s="42" t="s">
        <v>707</v>
      </c>
      <c r="B67" s="43"/>
      <c r="C67" s="43"/>
      <c r="D67" s="2">
        <v>6006.9089999999997</v>
      </c>
      <c r="E67" s="5">
        <v>11.1515</v>
      </c>
      <c r="F67" s="4"/>
      <c r="G67" s="58"/>
      <c r="H67" s="21" t="s">
        <v>339</v>
      </c>
      <c r="I67" s="23">
        <v>45157</v>
      </c>
      <c r="J67" s="5">
        <v>791</v>
      </c>
      <c r="K67" s="37"/>
      <c r="L67" s="37"/>
    </row>
    <row r="68" spans="1:12" ht="15.75" hidden="1" x14ac:dyDescent="0.25">
      <c r="A68" s="42" t="s">
        <v>686</v>
      </c>
      <c r="B68" s="43"/>
      <c r="C68" s="43"/>
      <c r="D68" s="2">
        <v>6006.9089999999997</v>
      </c>
      <c r="E68" s="5">
        <v>13.6111</v>
      </c>
      <c r="F68" s="4"/>
      <c r="G68" s="58"/>
      <c r="H68" s="21" t="s">
        <v>340</v>
      </c>
      <c r="I68" s="23">
        <v>45157</v>
      </c>
      <c r="J68" s="5">
        <v>1959.1</v>
      </c>
      <c r="K68" s="37"/>
      <c r="L68" s="37"/>
    </row>
    <row r="69" spans="1:12" ht="15.75" hidden="1" x14ac:dyDescent="0.25">
      <c r="A69" s="42" t="s">
        <v>708</v>
      </c>
      <c r="B69" s="43"/>
      <c r="C69" s="43"/>
      <c r="D69" s="2">
        <v>6006.9089999999997</v>
      </c>
      <c r="E69" s="5">
        <v>21.369299999999999</v>
      </c>
      <c r="F69" s="4"/>
      <c r="G69" s="58"/>
      <c r="H69" s="21" t="s">
        <v>341</v>
      </c>
      <c r="I69" s="23">
        <v>45159</v>
      </c>
      <c r="J69" s="5">
        <v>600</v>
      </c>
      <c r="K69" s="37"/>
      <c r="L69" s="37"/>
    </row>
    <row r="70" spans="1:12" ht="15.75" hidden="1" x14ac:dyDescent="0.25">
      <c r="A70" s="42" t="s">
        <v>709</v>
      </c>
      <c r="B70" s="43"/>
      <c r="C70" s="43"/>
      <c r="D70" s="2">
        <v>6006.9089999999997</v>
      </c>
      <c r="E70" s="5">
        <v>11.0686</v>
      </c>
      <c r="F70" s="4"/>
      <c r="G70" s="58"/>
      <c r="H70" s="21" t="s">
        <v>342</v>
      </c>
      <c r="I70" s="23">
        <v>45149</v>
      </c>
      <c r="J70" s="5">
        <v>3607</v>
      </c>
      <c r="K70" s="37"/>
      <c r="L70" s="37"/>
    </row>
    <row r="71" spans="1:12" ht="15.75" hidden="1" x14ac:dyDescent="0.25">
      <c r="A71" s="42" t="s">
        <v>709</v>
      </c>
      <c r="B71" s="43"/>
      <c r="C71" s="43"/>
      <c r="D71" s="2">
        <v>6005.37</v>
      </c>
      <c r="E71" s="5">
        <v>11.1875</v>
      </c>
      <c r="F71" s="4"/>
      <c r="G71" s="58"/>
      <c r="H71" s="21" t="s">
        <v>343</v>
      </c>
      <c r="I71" s="23">
        <v>45159</v>
      </c>
      <c r="J71" s="5">
        <v>510</v>
      </c>
      <c r="K71" s="37"/>
      <c r="L71" s="37"/>
    </row>
    <row r="72" spans="1:12" ht="15.75" hidden="1" x14ac:dyDescent="0.25">
      <c r="A72" s="42" t="s">
        <v>686</v>
      </c>
      <c r="B72" s="43"/>
      <c r="C72" s="43"/>
      <c r="D72" s="2">
        <v>6006.9089999999997</v>
      </c>
      <c r="E72" s="5">
        <v>15.7189</v>
      </c>
      <c r="F72" s="4"/>
      <c r="G72" s="58"/>
      <c r="H72" s="21" t="s">
        <v>344</v>
      </c>
      <c r="I72" s="23">
        <v>45159</v>
      </c>
      <c r="J72" s="5">
        <v>640</v>
      </c>
      <c r="K72" s="37"/>
      <c r="L72" s="37"/>
    </row>
    <row r="73" spans="1:12" ht="15.75" hidden="1" x14ac:dyDescent="0.25">
      <c r="A73" s="42" t="s">
        <v>686</v>
      </c>
      <c r="B73" s="43"/>
      <c r="C73" s="43"/>
      <c r="D73" s="2">
        <v>6006.9089999999997</v>
      </c>
      <c r="E73" s="5">
        <v>8.2530999999999999</v>
      </c>
      <c r="F73" s="4"/>
      <c r="G73" s="58"/>
      <c r="H73" s="21" t="s">
        <v>345</v>
      </c>
      <c r="I73" s="23">
        <v>45160</v>
      </c>
      <c r="J73" s="5">
        <v>83</v>
      </c>
      <c r="K73" s="37"/>
      <c r="L73" s="37"/>
    </row>
    <row r="74" spans="1:12" ht="15.75" hidden="1" x14ac:dyDescent="0.25">
      <c r="A74" s="42" t="s">
        <v>710</v>
      </c>
      <c r="B74" s="43"/>
      <c r="C74" s="43"/>
      <c r="D74" s="2">
        <v>6006.9089999999997</v>
      </c>
      <c r="E74" s="5">
        <v>17.1662</v>
      </c>
      <c r="F74" s="4"/>
      <c r="G74" s="58"/>
      <c r="H74" s="21" t="s">
        <v>346</v>
      </c>
      <c r="I74" s="23">
        <v>45164</v>
      </c>
      <c r="J74" s="5">
        <v>41.5</v>
      </c>
      <c r="K74" s="37"/>
      <c r="L74" s="37"/>
    </row>
    <row r="75" spans="1:12" ht="15.75" hidden="1" x14ac:dyDescent="0.25">
      <c r="A75" s="42" t="s">
        <v>711</v>
      </c>
      <c r="B75" s="43"/>
      <c r="C75" s="43"/>
      <c r="D75" s="2">
        <v>6006.9089999999997</v>
      </c>
      <c r="E75" s="5">
        <v>34.418700000000001</v>
      </c>
      <c r="F75" s="4"/>
      <c r="G75" s="58"/>
      <c r="H75" s="21" t="s">
        <v>347</v>
      </c>
      <c r="I75" s="23">
        <v>45164</v>
      </c>
      <c r="J75" s="5">
        <v>21.5</v>
      </c>
      <c r="K75" s="37"/>
      <c r="L75" s="37"/>
    </row>
    <row r="76" spans="1:12" ht="15.75" hidden="1" x14ac:dyDescent="0.25">
      <c r="A76" s="42" t="s">
        <v>709</v>
      </c>
      <c r="B76" s="43"/>
      <c r="C76" s="43"/>
      <c r="D76" s="2">
        <v>6006.9089999999997</v>
      </c>
      <c r="E76" s="5">
        <v>29.4</v>
      </c>
      <c r="F76" s="4"/>
      <c r="G76" s="58"/>
      <c r="H76" s="21" t="s">
        <v>348</v>
      </c>
      <c r="I76" s="23">
        <v>45164</v>
      </c>
      <c r="J76" s="5">
        <v>26</v>
      </c>
      <c r="K76" s="37"/>
      <c r="L76" s="37"/>
    </row>
    <row r="77" spans="1:12" ht="15.75" hidden="1" x14ac:dyDescent="0.25">
      <c r="A77" s="42" t="s">
        <v>712</v>
      </c>
      <c r="B77" s="43"/>
      <c r="C77" s="43"/>
      <c r="D77" s="2">
        <v>6006.9089999999997</v>
      </c>
      <c r="E77" s="5">
        <v>11.4528</v>
      </c>
      <c r="F77" s="4"/>
      <c r="G77" s="58"/>
      <c r="H77" s="21" t="s">
        <v>349</v>
      </c>
      <c r="I77" s="23">
        <v>45166</v>
      </c>
      <c r="J77" s="5">
        <v>70</v>
      </c>
      <c r="K77" s="37"/>
      <c r="L77" s="37"/>
    </row>
    <row r="78" spans="1:12" ht="15.75" hidden="1" x14ac:dyDescent="0.25">
      <c r="A78" s="42" t="s">
        <v>706</v>
      </c>
      <c r="B78" s="43"/>
      <c r="C78" s="43"/>
      <c r="D78" s="2">
        <v>6006.9089999999997</v>
      </c>
      <c r="E78" s="5">
        <v>11.2692</v>
      </c>
      <c r="F78" s="4"/>
      <c r="G78" s="58"/>
      <c r="H78" s="21" t="s">
        <v>350</v>
      </c>
      <c r="I78" s="23">
        <v>45167</v>
      </c>
      <c r="J78" s="5">
        <v>172.8</v>
      </c>
      <c r="K78" s="37"/>
      <c r="L78" s="37"/>
    </row>
    <row r="79" spans="1:12" ht="15.75" hidden="1" x14ac:dyDescent="0.25">
      <c r="A79" s="42" t="s">
        <v>713</v>
      </c>
      <c r="B79" s="43"/>
      <c r="C79" s="43"/>
      <c r="D79" s="2">
        <v>6006.9089999999997</v>
      </c>
      <c r="E79" s="5">
        <v>16.615600000000001</v>
      </c>
      <c r="F79" s="4"/>
      <c r="G79" s="58"/>
      <c r="H79" s="21" t="s">
        <v>351</v>
      </c>
      <c r="I79" s="23">
        <v>45167</v>
      </c>
      <c r="J79" s="5">
        <v>70.5</v>
      </c>
      <c r="K79" s="37"/>
      <c r="L79" s="37"/>
    </row>
    <row r="80" spans="1:12" ht="15.75" hidden="1" x14ac:dyDescent="0.25">
      <c r="A80" s="42" t="s">
        <v>714</v>
      </c>
      <c r="B80" s="43"/>
      <c r="C80" s="43"/>
      <c r="D80" s="2">
        <v>6006.9089999999997</v>
      </c>
      <c r="E80" s="5">
        <v>12.4991</v>
      </c>
      <c r="F80" s="4"/>
      <c r="G80" s="58"/>
      <c r="H80" s="21" t="s">
        <v>352</v>
      </c>
      <c r="I80" s="23">
        <v>45167</v>
      </c>
      <c r="J80" s="5">
        <v>1972.3</v>
      </c>
      <c r="K80" s="37"/>
      <c r="L80" s="37"/>
    </row>
    <row r="81" spans="1:12" ht="15.75" hidden="1" x14ac:dyDescent="0.25">
      <c r="A81" s="42" t="s">
        <v>699</v>
      </c>
      <c r="B81" s="43"/>
      <c r="C81" s="43"/>
      <c r="D81" s="2">
        <v>6006.9089999999997</v>
      </c>
      <c r="E81" s="5">
        <v>12.3833</v>
      </c>
      <c r="F81" s="4"/>
      <c r="G81" s="58"/>
      <c r="H81" s="21" t="s">
        <v>353</v>
      </c>
      <c r="I81" s="23">
        <v>45168</v>
      </c>
      <c r="J81" s="5">
        <v>1200.7</v>
      </c>
      <c r="K81" s="37"/>
      <c r="L81" s="37"/>
    </row>
    <row r="82" spans="1:12" ht="15.75" hidden="1" x14ac:dyDescent="0.25">
      <c r="A82" s="42" t="s">
        <v>715</v>
      </c>
      <c r="B82" s="43"/>
      <c r="C82" s="43"/>
      <c r="D82" s="2">
        <v>6006.9089999999997</v>
      </c>
      <c r="E82" s="5">
        <v>17.3443</v>
      </c>
      <c r="F82" s="4"/>
      <c r="G82" s="58"/>
      <c r="H82" s="21" t="s">
        <v>354</v>
      </c>
      <c r="I82" s="23">
        <v>45170</v>
      </c>
      <c r="J82" s="5">
        <v>1792</v>
      </c>
      <c r="K82" s="37"/>
      <c r="L82" s="37"/>
    </row>
    <row r="83" spans="1:12" ht="15.75" hidden="1" x14ac:dyDescent="0.25">
      <c r="A83" s="42" t="s">
        <v>716</v>
      </c>
      <c r="B83" s="43"/>
      <c r="C83" s="43"/>
      <c r="D83" s="2">
        <v>6006.9089999999997</v>
      </c>
      <c r="E83" s="5">
        <v>26.191099999999999</v>
      </c>
      <c r="F83" s="4"/>
      <c r="G83" s="58"/>
      <c r="H83" s="21" t="s">
        <v>355</v>
      </c>
      <c r="I83" s="23">
        <v>45170</v>
      </c>
      <c r="J83" s="5">
        <v>4131.3</v>
      </c>
      <c r="K83" s="37"/>
      <c r="L83" s="37"/>
    </row>
    <row r="84" spans="1:12" ht="15.75" hidden="1" x14ac:dyDescent="0.25">
      <c r="A84" s="42" t="s">
        <v>670</v>
      </c>
      <c r="B84" s="43"/>
      <c r="C84" s="43"/>
      <c r="D84" s="2">
        <v>6006.9089999999997</v>
      </c>
      <c r="E84" s="5">
        <v>13.1654</v>
      </c>
      <c r="F84" s="4"/>
      <c r="G84" s="58"/>
      <c r="H84" s="21" t="s">
        <v>356</v>
      </c>
      <c r="I84" s="23">
        <v>45171</v>
      </c>
      <c r="J84" s="5">
        <v>3556</v>
      </c>
      <c r="K84" s="37"/>
      <c r="L84" s="37"/>
    </row>
    <row r="85" spans="1:12" ht="15.75" hidden="1" x14ac:dyDescent="0.25">
      <c r="A85" s="42" t="s">
        <v>670</v>
      </c>
      <c r="B85" s="43"/>
      <c r="C85" s="43"/>
      <c r="D85" s="2">
        <v>6006.9089999999997</v>
      </c>
      <c r="E85" s="5">
        <v>14.717700000000001</v>
      </c>
      <c r="F85" s="4"/>
      <c r="G85" s="58"/>
      <c r="H85" s="21" t="s">
        <v>357</v>
      </c>
      <c r="I85" s="23">
        <v>45171</v>
      </c>
      <c r="J85" s="5">
        <v>2620</v>
      </c>
      <c r="K85" s="37"/>
      <c r="L85" s="37"/>
    </row>
    <row r="86" spans="1:12" ht="15.75" hidden="1" x14ac:dyDescent="0.25">
      <c r="A86" s="42" t="s">
        <v>686</v>
      </c>
      <c r="B86" s="43"/>
      <c r="C86" s="43"/>
      <c r="D86" s="2">
        <v>6006.9089999999997</v>
      </c>
      <c r="E86" s="5">
        <v>14.6153</v>
      </c>
      <c r="F86" s="4"/>
      <c r="G86" s="58"/>
      <c r="H86" s="21" t="s">
        <v>358</v>
      </c>
      <c r="I86" s="23">
        <v>45173</v>
      </c>
      <c r="J86" s="5">
        <v>1500</v>
      </c>
      <c r="K86" s="37"/>
      <c r="L86" s="37"/>
    </row>
    <row r="87" spans="1:12" ht="15.75" hidden="1" x14ac:dyDescent="0.25">
      <c r="A87" s="42" t="s">
        <v>675</v>
      </c>
      <c r="B87" s="43"/>
      <c r="C87" s="43"/>
      <c r="D87" s="2">
        <v>6006.9089999999997</v>
      </c>
      <c r="E87" s="5">
        <v>21.262699999999999</v>
      </c>
      <c r="F87" s="4"/>
      <c r="G87" s="58"/>
      <c r="H87" s="21" t="s">
        <v>359</v>
      </c>
      <c r="I87" s="23">
        <v>45173</v>
      </c>
      <c r="J87" s="5">
        <v>278</v>
      </c>
      <c r="K87" s="37"/>
      <c r="L87" s="37"/>
    </row>
    <row r="88" spans="1:12" ht="15.75" hidden="1" x14ac:dyDescent="0.25">
      <c r="A88" s="42" t="s">
        <v>717</v>
      </c>
      <c r="B88" s="43"/>
      <c r="C88" s="43"/>
      <c r="D88" s="2">
        <v>6006.9089999999997</v>
      </c>
      <c r="E88" s="5">
        <v>12.394</v>
      </c>
      <c r="F88" s="4"/>
      <c r="G88" s="58"/>
      <c r="H88" s="21" t="s">
        <v>360</v>
      </c>
      <c r="I88" s="23">
        <v>45173</v>
      </c>
      <c r="J88" s="5">
        <v>1616</v>
      </c>
      <c r="K88" s="37"/>
      <c r="L88" s="37"/>
    </row>
    <row r="89" spans="1:12" ht="15.75" hidden="1" x14ac:dyDescent="0.25">
      <c r="A89" s="42" t="s">
        <v>670</v>
      </c>
      <c r="B89" s="43"/>
      <c r="C89" s="43"/>
      <c r="D89" s="2">
        <v>6006.9089999999997</v>
      </c>
      <c r="E89" s="5">
        <v>14.582700000000001</v>
      </c>
      <c r="F89" s="4"/>
      <c r="G89" s="58"/>
      <c r="H89" s="21" t="s">
        <v>361</v>
      </c>
      <c r="I89" s="23">
        <v>45173</v>
      </c>
      <c r="J89" s="5">
        <v>2036</v>
      </c>
      <c r="K89" s="37"/>
      <c r="L89" s="37"/>
    </row>
    <row r="90" spans="1:12" ht="15.75" hidden="1" x14ac:dyDescent="0.25">
      <c r="A90" s="42" t="s">
        <v>718</v>
      </c>
      <c r="B90" s="43"/>
      <c r="C90" s="43"/>
      <c r="D90" s="2">
        <v>6004.1</v>
      </c>
      <c r="E90" s="5">
        <v>12.555099999999999</v>
      </c>
      <c r="F90" s="4"/>
      <c r="G90" s="58"/>
      <c r="H90" s="21" t="s">
        <v>362</v>
      </c>
      <c r="I90" s="23">
        <v>45174</v>
      </c>
      <c r="J90" s="5">
        <v>1731</v>
      </c>
      <c r="K90" s="37"/>
      <c r="L90" s="37"/>
    </row>
    <row r="91" spans="1:12" ht="15.75" hidden="1" x14ac:dyDescent="0.25">
      <c r="A91" s="42" t="s">
        <v>719</v>
      </c>
      <c r="B91" s="43"/>
      <c r="C91" s="43"/>
      <c r="D91" s="2">
        <v>6006.9089999999997</v>
      </c>
      <c r="E91" s="5">
        <v>12.8955</v>
      </c>
      <c r="F91" s="4"/>
      <c r="G91" s="58"/>
      <c r="H91" s="21" t="s">
        <v>363</v>
      </c>
      <c r="I91" s="23">
        <v>45174</v>
      </c>
      <c r="J91" s="5">
        <v>7368.9</v>
      </c>
      <c r="K91" s="37"/>
      <c r="L91" s="37"/>
    </row>
    <row r="92" spans="1:12" ht="15.75" hidden="1" x14ac:dyDescent="0.25">
      <c r="A92" s="42" t="s">
        <v>686</v>
      </c>
      <c r="B92" s="43"/>
      <c r="C92" s="43"/>
      <c r="D92" s="2">
        <v>6006.9089999999997</v>
      </c>
      <c r="E92" s="5">
        <v>17.039400000000001</v>
      </c>
      <c r="F92" s="4"/>
      <c r="G92" s="58"/>
      <c r="H92" s="21" t="s">
        <v>364</v>
      </c>
      <c r="I92" s="23">
        <v>45174</v>
      </c>
      <c r="J92" s="5">
        <v>872</v>
      </c>
      <c r="K92" s="37"/>
      <c r="L92" s="37"/>
    </row>
    <row r="93" spans="1:12" ht="15.75" hidden="1" x14ac:dyDescent="0.25">
      <c r="A93" s="42" t="s">
        <v>673</v>
      </c>
      <c r="B93" s="43"/>
      <c r="C93" s="43"/>
      <c r="D93" s="2">
        <v>6006.9089999999997</v>
      </c>
      <c r="E93" s="5">
        <v>25.499700000000001</v>
      </c>
      <c r="F93" s="4"/>
      <c r="G93" s="58"/>
      <c r="H93" s="21" t="s">
        <v>365</v>
      </c>
      <c r="I93" s="23">
        <v>45175</v>
      </c>
      <c r="J93" s="5">
        <v>547</v>
      </c>
      <c r="K93" s="37"/>
      <c r="L93" s="37"/>
    </row>
    <row r="94" spans="1:12" ht="15.75" hidden="1" x14ac:dyDescent="0.25">
      <c r="A94" s="42" t="s">
        <v>718</v>
      </c>
      <c r="B94" s="43"/>
      <c r="C94" s="43"/>
      <c r="D94" s="2">
        <v>6004.1</v>
      </c>
      <c r="E94" s="5">
        <v>12.411199999999999</v>
      </c>
      <c r="F94" s="4"/>
      <c r="G94" s="58"/>
      <c r="H94" s="21" t="s">
        <v>366</v>
      </c>
      <c r="I94" s="23">
        <v>45176</v>
      </c>
      <c r="J94" s="5">
        <v>314</v>
      </c>
      <c r="K94" s="37"/>
      <c r="L94" s="37"/>
    </row>
    <row r="95" spans="1:12" ht="15.75" hidden="1" x14ac:dyDescent="0.25">
      <c r="A95" s="42" t="s">
        <v>720</v>
      </c>
      <c r="B95" s="43"/>
      <c r="C95" s="43"/>
      <c r="D95" s="2">
        <v>6004.1</v>
      </c>
      <c r="E95" s="5">
        <v>17.9283</v>
      </c>
      <c r="F95" s="4"/>
      <c r="G95" s="58"/>
      <c r="H95" s="21" t="s">
        <v>367</v>
      </c>
      <c r="I95" s="23">
        <v>45177</v>
      </c>
      <c r="J95" s="5">
        <v>1320</v>
      </c>
      <c r="K95" s="37"/>
      <c r="L95" s="37"/>
    </row>
    <row r="96" spans="1:12" ht="15.75" hidden="1" x14ac:dyDescent="0.25">
      <c r="A96" s="42" t="s">
        <v>720</v>
      </c>
      <c r="B96" s="43"/>
      <c r="C96" s="43"/>
      <c r="D96" s="2">
        <v>6004.1</v>
      </c>
      <c r="E96" s="5">
        <v>17.563199999999998</v>
      </c>
      <c r="F96" s="4"/>
      <c r="G96" s="58"/>
      <c r="H96" s="21" t="s">
        <v>368</v>
      </c>
      <c r="I96" s="23">
        <v>45178</v>
      </c>
      <c r="J96" s="5">
        <v>1168</v>
      </c>
      <c r="K96" s="37"/>
      <c r="L96" s="37"/>
    </row>
    <row r="97" spans="1:12" ht="15.75" hidden="1" x14ac:dyDescent="0.25">
      <c r="A97" s="42" t="s">
        <v>715</v>
      </c>
      <c r="B97" s="43"/>
      <c r="C97" s="43"/>
      <c r="D97" s="2">
        <v>6006.9089999999997</v>
      </c>
      <c r="E97" s="5">
        <v>17.534500000000001</v>
      </c>
      <c r="F97" s="4"/>
      <c r="G97" s="58"/>
      <c r="H97" s="21" t="s">
        <v>369</v>
      </c>
      <c r="I97" s="23">
        <v>45180</v>
      </c>
      <c r="J97" s="5">
        <v>20</v>
      </c>
      <c r="K97" s="37"/>
      <c r="L97" s="37"/>
    </row>
    <row r="98" spans="1:12" ht="15.75" hidden="1" x14ac:dyDescent="0.25">
      <c r="A98" s="42" t="s">
        <v>715</v>
      </c>
      <c r="B98" s="43"/>
      <c r="C98" s="43"/>
      <c r="D98" s="2">
        <v>6006.9089999999997</v>
      </c>
      <c r="E98" s="5">
        <v>18.183</v>
      </c>
      <c r="F98" s="4"/>
      <c r="G98" s="58"/>
      <c r="H98" s="21" t="s">
        <v>370</v>
      </c>
      <c r="I98" s="23">
        <v>45180</v>
      </c>
      <c r="J98" s="5">
        <v>1648</v>
      </c>
      <c r="K98" s="37"/>
      <c r="L98" s="37"/>
    </row>
    <row r="99" spans="1:12" ht="15.75" hidden="1" x14ac:dyDescent="0.25">
      <c r="A99" s="42" t="s">
        <v>715</v>
      </c>
      <c r="B99" s="43"/>
      <c r="C99" s="43"/>
      <c r="D99" s="2">
        <v>6006.9089999999997</v>
      </c>
      <c r="E99" s="5">
        <v>17.104099999999999</v>
      </c>
      <c r="F99" s="4"/>
      <c r="G99" s="58"/>
      <c r="H99" s="21" t="s">
        <v>371</v>
      </c>
      <c r="I99" s="23">
        <v>45180</v>
      </c>
      <c r="J99" s="5">
        <v>1653</v>
      </c>
      <c r="K99" s="37"/>
      <c r="L99" s="37"/>
    </row>
    <row r="100" spans="1:12" ht="15.75" hidden="1" x14ac:dyDescent="0.25">
      <c r="A100" s="42" t="s">
        <v>721</v>
      </c>
      <c r="B100" s="43"/>
      <c r="C100" s="43"/>
      <c r="D100" s="2">
        <v>6006.9089999999997</v>
      </c>
      <c r="E100" s="5">
        <v>12.194900000000001</v>
      </c>
      <c r="F100" s="4"/>
      <c r="G100" s="58"/>
      <c r="H100" s="21" t="s">
        <v>372</v>
      </c>
      <c r="I100" s="23">
        <v>45180</v>
      </c>
      <c r="J100" s="5">
        <v>7904</v>
      </c>
      <c r="K100" s="37"/>
      <c r="L100" s="37"/>
    </row>
    <row r="101" spans="1:12" ht="15.75" hidden="1" x14ac:dyDescent="0.25">
      <c r="A101" s="42" t="s">
        <v>715</v>
      </c>
      <c r="B101" s="43"/>
      <c r="C101" s="43"/>
      <c r="D101" s="2">
        <v>6006.9089999999997</v>
      </c>
      <c r="E101" s="5">
        <v>16.989000000000001</v>
      </c>
      <c r="F101" s="4"/>
      <c r="G101" s="58"/>
      <c r="H101" s="21" t="s">
        <v>373</v>
      </c>
      <c r="I101" s="23">
        <v>45180</v>
      </c>
      <c r="J101" s="5">
        <v>1090</v>
      </c>
      <c r="K101" s="37"/>
      <c r="L101" s="37"/>
    </row>
    <row r="102" spans="1:12" ht="15.75" hidden="1" x14ac:dyDescent="0.25">
      <c r="A102" s="42" t="s">
        <v>722</v>
      </c>
      <c r="B102" s="43"/>
      <c r="C102" s="43"/>
      <c r="D102" s="2">
        <v>6006.9089999999997</v>
      </c>
      <c r="E102" s="5">
        <v>13.0144</v>
      </c>
      <c r="F102" s="4"/>
      <c r="G102" s="58"/>
      <c r="H102" s="21" t="s">
        <v>374</v>
      </c>
      <c r="I102" s="23">
        <v>45180</v>
      </c>
      <c r="J102" s="5">
        <v>3233.1</v>
      </c>
      <c r="K102" s="37"/>
      <c r="L102" s="37"/>
    </row>
    <row r="103" spans="1:12" ht="15.75" hidden="1" x14ac:dyDescent="0.25">
      <c r="A103" s="42" t="s">
        <v>723</v>
      </c>
      <c r="B103" s="43"/>
      <c r="C103" s="43"/>
      <c r="D103" s="2">
        <v>6006.9089999999997</v>
      </c>
      <c r="E103" s="5">
        <v>14.0192</v>
      </c>
      <c r="F103" s="4"/>
      <c r="G103" s="58"/>
      <c r="H103" s="21" t="s">
        <v>374</v>
      </c>
      <c r="I103" s="23">
        <v>45180</v>
      </c>
      <c r="J103" s="5">
        <v>329.9</v>
      </c>
      <c r="K103" s="37"/>
      <c r="L103" s="37"/>
    </row>
    <row r="104" spans="1:12" ht="15.75" hidden="1" x14ac:dyDescent="0.25">
      <c r="A104" s="42" t="s">
        <v>715</v>
      </c>
      <c r="B104" s="43"/>
      <c r="C104" s="43"/>
      <c r="D104" s="2">
        <v>6006.9089999999997</v>
      </c>
      <c r="E104" s="5">
        <v>12.629099999999999</v>
      </c>
      <c r="F104" s="4"/>
      <c r="G104" s="58"/>
      <c r="H104" s="21" t="s">
        <v>375</v>
      </c>
      <c r="I104" s="23">
        <v>45180</v>
      </c>
      <c r="J104" s="5">
        <v>6436</v>
      </c>
      <c r="K104" s="37"/>
      <c r="L104" s="37"/>
    </row>
    <row r="105" spans="1:12" ht="15.75" hidden="1" x14ac:dyDescent="0.25">
      <c r="A105" s="42" t="s">
        <v>715</v>
      </c>
      <c r="B105" s="43"/>
      <c r="C105" s="43"/>
      <c r="D105" s="2">
        <v>6006.9089999999997</v>
      </c>
      <c r="E105" s="5">
        <v>9.9275000000000002</v>
      </c>
      <c r="F105" s="4"/>
      <c r="G105" s="58"/>
      <c r="H105" s="21" t="s">
        <v>376</v>
      </c>
      <c r="I105" s="23">
        <v>45180</v>
      </c>
      <c r="J105" s="5">
        <v>2918</v>
      </c>
      <c r="K105" s="37"/>
      <c r="L105" s="37"/>
    </row>
    <row r="106" spans="1:12" ht="15.75" hidden="1" x14ac:dyDescent="0.25">
      <c r="A106" s="42" t="s">
        <v>715</v>
      </c>
      <c r="B106" s="43"/>
      <c r="C106" s="43"/>
      <c r="D106" s="2">
        <v>6006.9089999999997</v>
      </c>
      <c r="E106" s="5">
        <v>9.9234000000000009</v>
      </c>
      <c r="F106" s="4"/>
      <c r="G106" s="58"/>
      <c r="H106" s="21" t="s">
        <v>377</v>
      </c>
      <c r="I106" s="23">
        <v>45180</v>
      </c>
      <c r="J106" s="5">
        <v>3139</v>
      </c>
      <c r="K106" s="37"/>
      <c r="L106" s="37"/>
    </row>
    <row r="107" spans="1:12" ht="15.75" hidden="1" x14ac:dyDescent="0.25">
      <c r="A107" s="42" t="s">
        <v>724</v>
      </c>
      <c r="B107" s="43"/>
      <c r="C107" s="43"/>
      <c r="D107" s="2">
        <v>6004.1</v>
      </c>
      <c r="E107" s="5">
        <v>8.8777000000000008</v>
      </c>
      <c r="F107" s="4"/>
      <c r="G107" s="58"/>
      <c r="H107" s="21" t="s">
        <v>378</v>
      </c>
      <c r="I107" s="23">
        <v>45181</v>
      </c>
      <c r="J107" s="5">
        <v>702.8</v>
      </c>
      <c r="K107" s="37"/>
      <c r="L107" s="37"/>
    </row>
    <row r="108" spans="1:12" ht="15.75" hidden="1" x14ac:dyDescent="0.25">
      <c r="A108" s="42" t="s">
        <v>725</v>
      </c>
      <c r="B108" s="43"/>
      <c r="C108" s="43"/>
      <c r="D108" s="2">
        <v>6006.9089999999997</v>
      </c>
      <c r="E108" s="5">
        <v>12.282</v>
      </c>
      <c r="F108" s="4"/>
      <c r="G108" s="58"/>
      <c r="H108" s="21" t="s">
        <v>379</v>
      </c>
      <c r="I108" s="23">
        <v>45182</v>
      </c>
      <c r="J108" s="5">
        <v>4700</v>
      </c>
      <c r="K108" s="37"/>
      <c r="L108" s="37"/>
    </row>
    <row r="109" spans="1:12" ht="15.75" hidden="1" x14ac:dyDescent="0.25">
      <c r="A109" s="42" t="s">
        <v>726</v>
      </c>
      <c r="B109" s="43"/>
      <c r="C109" s="43"/>
      <c r="D109" s="2">
        <v>6004.1</v>
      </c>
      <c r="E109" s="5">
        <v>12.1206</v>
      </c>
      <c r="F109" s="4"/>
      <c r="G109" s="58"/>
      <c r="H109" s="21" t="s">
        <v>379</v>
      </c>
      <c r="I109" s="23">
        <v>45182</v>
      </c>
      <c r="J109" s="5">
        <v>3149</v>
      </c>
      <c r="K109" s="37"/>
      <c r="L109" s="37"/>
    </row>
    <row r="110" spans="1:12" ht="15.75" hidden="1" x14ac:dyDescent="0.25">
      <c r="A110" s="42" t="s">
        <v>715</v>
      </c>
      <c r="B110" s="43"/>
      <c r="C110" s="43"/>
      <c r="D110" s="2">
        <v>6006.9089999999997</v>
      </c>
      <c r="E110" s="5">
        <v>9.5690000000000008</v>
      </c>
      <c r="F110" s="4"/>
      <c r="G110" s="58"/>
      <c r="H110" s="21" t="s">
        <v>380</v>
      </c>
      <c r="I110" s="23">
        <v>45183</v>
      </c>
      <c r="J110" s="5">
        <v>1755</v>
      </c>
      <c r="K110" s="37"/>
      <c r="L110" s="37"/>
    </row>
    <row r="111" spans="1:12" ht="15.75" hidden="1" x14ac:dyDescent="0.25">
      <c r="A111" s="42" t="s">
        <v>715</v>
      </c>
      <c r="B111" s="43"/>
      <c r="C111" s="43"/>
      <c r="D111" s="2">
        <v>6006.9089999999997</v>
      </c>
      <c r="E111" s="5">
        <v>14.4673</v>
      </c>
      <c r="F111" s="4"/>
      <c r="G111" s="58"/>
      <c r="H111" s="21" t="s">
        <v>381</v>
      </c>
      <c r="I111" s="23">
        <v>45183</v>
      </c>
      <c r="J111" s="5">
        <v>1750</v>
      </c>
      <c r="K111" s="37"/>
      <c r="L111" s="37"/>
    </row>
    <row r="112" spans="1:12" ht="15.75" hidden="1" x14ac:dyDescent="0.25">
      <c r="A112" s="42" t="s">
        <v>727</v>
      </c>
      <c r="B112" s="43"/>
      <c r="C112" s="43"/>
      <c r="D112" s="2">
        <v>6006.22</v>
      </c>
      <c r="E112" s="5">
        <v>10.081799999999999</v>
      </c>
      <c r="F112" s="4"/>
      <c r="G112" s="58"/>
      <c r="H112" s="21" t="s">
        <v>382</v>
      </c>
      <c r="I112" s="23">
        <v>45183</v>
      </c>
      <c r="J112" s="5">
        <v>36103.699999999997</v>
      </c>
      <c r="K112" s="37"/>
      <c r="L112" s="37"/>
    </row>
    <row r="113" spans="1:12" ht="15.75" hidden="1" x14ac:dyDescent="0.25">
      <c r="A113" s="42" t="s">
        <v>727</v>
      </c>
      <c r="B113" s="43"/>
      <c r="C113" s="43"/>
      <c r="D113" s="2">
        <v>6006.22</v>
      </c>
      <c r="E113" s="5">
        <v>9.0841999999999992</v>
      </c>
      <c r="F113" s="4"/>
      <c r="G113" s="58"/>
      <c r="H113" s="21" t="s">
        <v>382</v>
      </c>
      <c r="I113" s="23">
        <v>45183</v>
      </c>
      <c r="J113" s="5">
        <v>1649.3</v>
      </c>
      <c r="K113" s="37"/>
      <c r="L113" s="37"/>
    </row>
    <row r="114" spans="1:12" ht="15.75" hidden="1" x14ac:dyDescent="0.25">
      <c r="A114" s="42" t="s">
        <v>728</v>
      </c>
      <c r="B114" s="43"/>
      <c r="C114" s="43"/>
      <c r="D114" s="2">
        <v>6006.22</v>
      </c>
      <c r="E114" s="5">
        <v>9.8856000000000002</v>
      </c>
      <c r="F114" s="4"/>
      <c r="G114" s="58"/>
      <c r="H114" s="21" t="s">
        <v>382</v>
      </c>
      <c r="I114" s="23">
        <v>45183</v>
      </c>
      <c r="J114" s="5">
        <v>953.3</v>
      </c>
      <c r="K114" s="37"/>
      <c r="L114" s="37"/>
    </row>
    <row r="115" spans="1:12" ht="15.75" hidden="1" x14ac:dyDescent="0.25">
      <c r="A115" s="42" t="s">
        <v>715</v>
      </c>
      <c r="B115" s="43"/>
      <c r="C115" s="43"/>
      <c r="D115" s="2">
        <v>6006.9089999999997</v>
      </c>
      <c r="E115" s="5">
        <v>13.150600000000001</v>
      </c>
      <c r="F115" s="4"/>
      <c r="G115" s="58"/>
      <c r="H115" s="21" t="s">
        <v>383</v>
      </c>
      <c r="I115" s="23">
        <v>45183</v>
      </c>
      <c r="J115" s="5">
        <v>1400</v>
      </c>
      <c r="K115" s="37"/>
      <c r="L115" s="37"/>
    </row>
    <row r="116" spans="1:12" ht="15.75" hidden="1" x14ac:dyDescent="0.25">
      <c r="A116" s="42" t="s">
        <v>675</v>
      </c>
      <c r="B116" s="43"/>
      <c r="C116" s="43"/>
      <c r="D116" s="2">
        <v>6006.9089999999997</v>
      </c>
      <c r="E116" s="5">
        <v>20.257400000000001</v>
      </c>
      <c r="F116" s="4"/>
      <c r="G116" s="58"/>
      <c r="H116" s="21" t="s">
        <v>384</v>
      </c>
      <c r="I116" s="23">
        <v>45185</v>
      </c>
      <c r="J116" s="5">
        <v>676</v>
      </c>
      <c r="K116" s="37"/>
      <c r="L116" s="37"/>
    </row>
    <row r="117" spans="1:12" ht="15.75" hidden="1" x14ac:dyDescent="0.25">
      <c r="A117" s="42" t="s">
        <v>711</v>
      </c>
      <c r="B117" s="43"/>
      <c r="C117" s="43"/>
      <c r="D117" s="2">
        <v>6006.9089999999997</v>
      </c>
      <c r="E117" s="5">
        <v>33.509</v>
      </c>
      <c r="F117" s="4"/>
      <c r="G117" s="58"/>
      <c r="H117" s="21" t="s">
        <v>385</v>
      </c>
      <c r="I117" s="23">
        <v>45185</v>
      </c>
      <c r="J117" s="5">
        <v>994</v>
      </c>
      <c r="K117" s="37"/>
      <c r="L117" s="37"/>
    </row>
    <row r="118" spans="1:12" ht="15.75" hidden="1" x14ac:dyDescent="0.25">
      <c r="A118" s="42" t="s">
        <v>670</v>
      </c>
      <c r="B118" s="43"/>
      <c r="C118" s="43"/>
      <c r="D118" s="2">
        <v>6006.9089999999997</v>
      </c>
      <c r="E118" s="5">
        <v>14.364599999999999</v>
      </c>
      <c r="F118" s="4"/>
      <c r="G118" s="58"/>
      <c r="H118" s="21" t="s">
        <v>386</v>
      </c>
      <c r="I118" s="23">
        <v>45185</v>
      </c>
      <c r="J118" s="5">
        <v>42.5</v>
      </c>
      <c r="K118" s="37"/>
      <c r="L118" s="37"/>
    </row>
    <row r="119" spans="1:12" ht="15.75" hidden="1" x14ac:dyDescent="0.25">
      <c r="A119" s="42" t="s">
        <v>729</v>
      </c>
      <c r="B119" s="43"/>
      <c r="C119" s="43"/>
      <c r="D119" s="2">
        <v>6006.9089999999997</v>
      </c>
      <c r="E119" s="5">
        <v>11.423400000000001</v>
      </c>
      <c r="F119" s="4"/>
      <c r="G119" s="58"/>
      <c r="H119" s="21" t="s">
        <v>387</v>
      </c>
      <c r="I119" s="23">
        <v>45187</v>
      </c>
      <c r="J119" s="5">
        <v>3100</v>
      </c>
      <c r="K119" s="37"/>
      <c r="L119" s="37"/>
    </row>
    <row r="120" spans="1:12" ht="15.75" hidden="1" x14ac:dyDescent="0.25">
      <c r="A120" s="42" t="s">
        <v>670</v>
      </c>
      <c r="B120" s="43"/>
      <c r="C120" s="43"/>
      <c r="D120" s="2">
        <v>6006.9089999999997</v>
      </c>
      <c r="E120" s="5">
        <v>11.39</v>
      </c>
      <c r="F120" s="4"/>
      <c r="G120" s="58"/>
      <c r="H120" s="21" t="s">
        <v>388</v>
      </c>
      <c r="I120" s="23">
        <v>45187</v>
      </c>
      <c r="J120" s="5">
        <v>1382</v>
      </c>
      <c r="K120" s="37"/>
      <c r="L120" s="37"/>
    </row>
    <row r="121" spans="1:12" ht="15.75" hidden="1" x14ac:dyDescent="0.25">
      <c r="A121" s="42" t="s">
        <v>725</v>
      </c>
      <c r="B121" s="43"/>
      <c r="C121" s="43"/>
      <c r="D121" s="2">
        <v>6006.9089999999997</v>
      </c>
      <c r="E121" s="5">
        <v>12.5318</v>
      </c>
      <c r="F121" s="4"/>
      <c r="G121" s="58"/>
      <c r="H121" s="21" t="s">
        <v>389</v>
      </c>
      <c r="I121" s="23">
        <v>45187</v>
      </c>
      <c r="J121" s="5">
        <v>5593</v>
      </c>
      <c r="K121" s="37"/>
      <c r="L121" s="37"/>
    </row>
    <row r="122" spans="1:12" ht="15.75" hidden="1" x14ac:dyDescent="0.25">
      <c r="A122" s="42" t="s">
        <v>730</v>
      </c>
      <c r="B122" s="43"/>
      <c r="C122" s="43"/>
      <c r="D122" s="2">
        <v>6006.9089999999997</v>
      </c>
      <c r="E122" s="5">
        <v>8.4977999999999998</v>
      </c>
      <c r="F122" s="4"/>
      <c r="G122" s="58"/>
      <c r="H122" s="21" t="s">
        <v>389</v>
      </c>
      <c r="I122" s="23">
        <v>45187</v>
      </c>
      <c r="J122" s="5">
        <v>1529</v>
      </c>
      <c r="K122" s="37"/>
      <c r="L122" s="37"/>
    </row>
    <row r="123" spans="1:12" ht="15.75" hidden="1" x14ac:dyDescent="0.25">
      <c r="A123" s="42" t="s">
        <v>731</v>
      </c>
      <c r="B123" s="43"/>
      <c r="C123" s="43"/>
      <c r="D123" s="2">
        <v>6004.1</v>
      </c>
      <c r="E123" s="5">
        <v>12.2837</v>
      </c>
      <c r="F123" s="4"/>
      <c r="G123" s="58"/>
      <c r="H123" s="21" t="s">
        <v>389</v>
      </c>
      <c r="I123" s="23">
        <v>45187</v>
      </c>
      <c r="J123" s="5">
        <v>268</v>
      </c>
      <c r="K123" s="37"/>
      <c r="L123" s="37"/>
    </row>
    <row r="124" spans="1:12" ht="15.75" hidden="1" x14ac:dyDescent="0.25">
      <c r="A124" s="42" t="s">
        <v>725</v>
      </c>
      <c r="B124" s="43"/>
      <c r="C124" s="43"/>
      <c r="D124" s="2">
        <v>6006.9089999999997</v>
      </c>
      <c r="E124" s="5">
        <v>12.322800000000001</v>
      </c>
      <c r="F124" s="4"/>
      <c r="G124" s="58"/>
      <c r="H124" s="21" t="s">
        <v>390</v>
      </c>
      <c r="I124" s="23">
        <v>45187</v>
      </c>
      <c r="J124" s="5">
        <v>7282</v>
      </c>
      <c r="K124" s="37"/>
      <c r="L124" s="37"/>
    </row>
    <row r="125" spans="1:12" ht="15.75" hidden="1" x14ac:dyDescent="0.25">
      <c r="A125" s="42" t="s">
        <v>732</v>
      </c>
      <c r="B125" s="43"/>
      <c r="C125" s="43"/>
      <c r="D125" s="2">
        <v>6006.9089999999997</v>
      </c>
      <c r="E125" s="5">
        <v>7.9542999999999999</v>
      </c>
      <c r="F125" s="4"/>
      <c r="G125" s="58"/>
      <c r="H125" s="21" t="s">
        <v>390</v>
      </c>
      <c r="I125" s="23">
        <v>45187</v>
      </c>
      <c r="J125" s="5">
        <v>193</v>
      </c>
      <c r="K125" s="37"/>
      <c r="L125" s="37"/>
    </row>
    <row r="126" spans="1:12" ht="15.75" hidden="1" x14ac:dyDescent="0.25">
      <c r="A126" s="42" t="s">
        <v>733</v>
      </c>
      <c r="B126" s="43"/>
      <c r="C126" s="43"/>
      <c r="D126" s="2">
        <v>6006.9089999999997</v>
      </c>
      <c r="E126" s="5">
        <v>13.725</v>
      </c>
      <c r="F126" s="4"/>
      <c r="G126" s="58"/>
      <c r="H126" s="21" t="s">
        <v>391</v>
      </c>
      <c r="I126" s="23">
        <v>45187</v>
      </c>
      <c r="J126" s="5">
        <v>1154</v>
      </c>
      <c r="K126" s="37"/>
      <c r="L126" s="37"/>
    </row>
    <row r="127" spans="1:12" ht="15.75" hidden="1" x14ac:dyDescent="0.25">
      <c r="A127" s="42" t="s">
        <v>734</v>
      </c>
      <c r="B127" s="43"/>
      <c r="C127" s="43"/>
      <c r="D127" s="2">
        <v>6006.9089999999997</v>
      </c>
      <c r="E127" s="5">
        <v>15.151199999999999</v>
      </c>
      <c r="F127" s="4"/>
      <c r="G127" s="58"/>
      <c r="H127" s="21" t="s">
        <v>392</v>
      </c>
      <c r="I127" s="23">
        <v>45187</v>
      </c>
      <c r="J127" s="5">
        <v>697</v>
      </c>
      <c r="K127" s="37"/>
      <c r="L127" s="37"/>
    </row>
    <row r="128" spans="1:12" ht="15.75" hidden="1" x14ac:dyDescent="0.25">
      <c r="A128" s="42" t="s">
        <v>729</v>
      </c>
      <c r="B128" s="43"/>
      <c r="C128" s="43"/>
      <c r="D128" s="2">
        <v>6006.9089999999997</v>
      </c>
      <c r="E128" s="5">
        <v>18.183399999999999</v>
      </c>
      <c r="F128" s="4"/>
      <c r="G128" s="58"/>
      <c r="H128" s="21" t="s">
        <v>393</v>
      </c>
      <c r="I128" s="23">
        <v>45188</v>
      </c>
      <c r="J128" s="5">
        <v>650</v>
      </c>
      <c r="K128" s="37"/>
      <c r="L128" s="37"/>
    </row>
    <row r="129" spans="1:12" ht="15.75" hidden="1" x14ac:dyDescent="0.25">
      <c r="A129" s="42" t="s">
        <v>97</v>
      </c>
      <c r="B129" s="43"/>
      <c r="C129" s="43"/>
      <c r="D129" s="2">
        <v>6005.37</v>
      </c>
      <c r="E129" s="5">
        <v>10.8444</v>
      </c>
      <c r="F129" s="4"/>
      <c r="G129" s="58"/>
      <c r="H129" s="21" t="s">
        <v>394</v>
      </c>
      <c r="I129" s="23">
        <v>45189</v>
      </c>
      <c r="J129" s="5">
        <v>403.2</v>
      </c>
      <c r="K129" s="37"/>
      <c r="L129" s="37"/>
    </row>
    <row r="130" spans="1:12" ht="15.75" hidden="1" x14ac:dyDescent="0.25">
      <c r="A130" s="42" t="s">
        <v>686</v>
      </c>
      <c r="B130" s="43"/>
      <c r="C130" s="43"/>
      <c r="D130" s="2">
        <v>6006.9089999999997</v>
      </c>
      <c r="E130" s="5">
        <v>14.136200000000001</v>
      </c>
      <c r="F130" s="4"/>
      <c r="G130" s="58"/>
      <c r="H130" s="21" t="s">
        <v>395</v>
      </c>
      <c r="I130" s="23">
        <v>45189</v>
      </c>
      <c r="J130" s="5">
        <v>7800</v>
      </c>
      <c r="K130" s="37"/>
      <c r="L130" s="37"/>
    </row>
    <row r="131" spans="1:12" ht="15.75" hidden="1" x14ac:dyDescent="0.25">
      <c r="A131" s="42" t="s">
        <v>686</v>
      </c>
      <c r="B131" s="43"/>
      <c r="C131" s="43"/>
      <c r="D131" s="2">
        <v>6006.9089999999997</v>
      </c>
      <c r="E131" s="5">
        <v>18.858699999999999</v>
      </c>
      <c r="F131" s="4"/>
      <c r="G131" s="58"/>
      <c r="H131" s="21" t="s">
        <v>396</v>
      </c>
      <c r="I131" s="23">
        <v>45190</v>
      </c>
      <c r="J131" s="5">
        <v>344</v>
      </c>
      <c r="K131" s="37"/>
      <c r="L131" s="37"/>
    </row>
    <row r="132" spans="1:12" ht="15.75" hidden="1" x14ac:dyDescent="0.25">
      <c r="A132" s="42" t="s">
        <v>735</v>
      </c>
      <c r="B132" s="43"/>
      <c r="C132" s="43"/>
      <c r="D132" s="2">
        <v>6006.9089999999997</v>
      </c>
      <c r="E132" s="5">
        <v>13.3598</v>
      </c>
      <c r="F132" s="4"/>
      <c r="G132" s="58"/>
      <c r="H132" s="21" t="s">
        <v>397</v>
      </c>
      <c r="I132" s="23">
        <v>45191</v>
      </c>
      <c r="J132" s="5">
        <v>5042</v>
      </c>
      <c r="K132" s="37"/>
      <c r="L132" s="37"/>
    </row>
    <row r="133" spans="1:12" ht="15.75" hidden="1" x14ac:dyDescent="0.25">
      <c r="A133" s="42" t="s">
        <v>735</v>
      </c>
      <c r="B133" s="43"/>
      <c r="C133" s="43"/>
      <c r="D133" s="2">
        <v>6006.9089999999997</v>
      </c>
      <c r="E133" s="5">
        <v>9.3363999999999994</v>
      </c>
      <c r="F133" s="4"/>
      <c r="G133" s="58"/>
      <c r="H133" s="21" t="s">
        <v>398</v>
      </c>
      <c r="I133" s="23">
        <v>45191</v>
      </c>
      <c r="J133" s="5">
        <v>10916</v>
      </c>
      <c r="K133" s="37"/>
      <c r="L133" s="37"/>
    </row>
    <row r="134" spans="1:12" ht="15.75" hidden="1" x14ac:dyDescent="0.25">
      <c r="A134" s="42" t="s">
        <v>715</v>
      </c>
      <c r="B134" s="43"/>
      <c r="C134" s="43"/>
      <c r="D134" s="2">
        <v>6006.9089999999997</v>
      </c>
      <c r="E134" s="5">
        <v>10.138500000000001</v>
      </c>
      <c r="F134" s="4"/>
      <c r="G134" s="58"/>
      <c r="H134" s="21" t="s">
        <v>399</v>
      </c>
      <c r="I134" s="23">
        <v>45192</v>
      </c>
      <c r="J134" s="5">
        <v>3026</v>
      </c>
      <c r="K134" s="37"/>
      <c r="L134" s="37"/>
    </row>
    <row r="135" spans="1:12" ht="15.75" hidden="1" x14ac:dyDescent="0.25">
      <c r="A135" s="42" t="s">
        <v>715</v>
      </c>
      <c r="B135" s="43"/>
      <c r="C135" s="43"/>
      <c r="D135" s="2">
        <v>6006.9089999999997</v>
      </c>
      <c r="E135" s="5">
        <v>8.8636999999999997</v>
      </c>
      <c r="F135" s="4"/>
      <c r="G135" s="58"/>
      <c r="H135" s="21" t="s">
        <v>400</v>
      </c>
      <c r="I135" s="23">
        <v>45194</v>
      </c>
      <c r="J135" s="5">
        <v>111</v>
      </c>
      <c r="K135" s="37"/>
      <c r="L135" s="37"/>
    </row>
    <row r="136" spans="1:12" ht="15.75" hidden="1" x14ac:dyDescent="0.25">
      <c r="A136" s="42" t="s">
        <v>721</v>
      </c>
      <c r="B136" s="43"/>
      <c r="C136" s="43"/>
      <c r="D136" s="2">
        <v>6006.9089999999997</v>
      </c>
      <c r="E136" s="5">
        <v>13.1426</v>
      </c>
      <c r="F136" s="4"/>
      <c r="G136" s="58"/>
      <c r="H136" s="21" t="s">
        <v>401</v>
      </c>
      <c r="I136" s="23">
        <v>45194</v>
      </c>
      <c r="J136" s="5">
        <v>6618</v>
      </c>
      <c r="K136" s="37"/>
      <c r="L136" s="37"/>
    </row>
    <row r="137" spans="1:12" ht="15.75" hidden="1" x14ac:dyDescent="0.25">
      <c r="A137" s="42" t="s">
        <v>736</v>
      </c>
      <c r="B137" s="43"/>
      <c r="C137" s="43"/>
      <c r="D137" s="2">
        <v>6006.9089999999997</v>
      </c>
      <c r="E137" s="5">
        <v>8.5488999999999997</v>
      </c>
      <c r="F137" s="4"/>
      <c r="G137" s="58"/>
      <c r="H137" s="21" t="s">
        <v>401</v>
      </c>
      <c r="I137" s="23">
        <v>45194</v>
      </c>
      <c r="J137" s="5">
        <v>564</v>
      </c>
      <c r="K137" s="37"/>
      <c r="L137" s="37"/>
    </row>
    <row r="138" spans="1:12" ht="15.75" hidden="1" x14ac:dyDescent="0.25">
      <c r="A138" s="42" t="s">
        <v>737</v>
      </c>
      <c r="B138" s="43"/>
      <c r="C138" s="43"/>
      <c r="D138" s="2">
        <v>6004.1</v>
      </c>
      <c r="E138" s="5">
        <v>13.015499999999999</v>
      </c>
      <c r="F138" s="4"/>
      <c r="G138" s="58"/>
      <c r="H138" s="21" t="s">
        <v>401</v>
      </c>
      <c r="I138" s="23">
        <v>45194</v>
      </c>
      <c r="J138" s="5">
        <v>870</v>
      </c>
      <c r="K138" s="37"/>
      <c r="L138" s="37"/>
    </row>
    <row r="139" spans="1:12" ht="15.75" hidden="1" x14ac:dyDescent="0.25">
      <c r="A139" s="42" t="s">
        <v>670</v>
      </c>
      <c r="B139" s="43"/>
      <c r="C139" s="43"/>
      <c r="D139" s="2">
        <v>6004.1</v>
      </c>
      <c r="E139" s="5">
        <v>14.3832</v>
      </c>
      <c r="F139" s="4"/>
      <c r="G139" s="58"/>
      <c r="H139" s="21" t="s">
        <v>402</v>
      </c>
      <c r="I139" s="23">
        <v>45194</v>
      </c>
      <c r="J139" s="5">
        <v>731</v>
      </c>
      <c r="K139" s="37"/>
      <c r="L139" s="37"/>
    </row>
    <row r="140" spans="1:12" ht="15.75" hidden="1" x14ac:dyDescent="0.25">
      <c r="A140" s="42" t="s">
        <v>261</v>
      </c>
      <c r="B140" s="43"/>
      <c r="C140" s="43"/>
      <c r="D140" s="2">
        <v>6006.9089999999997</v>
      </c>
      <c r="E140" s="5">
        <v>15.461499999999999</v>
      </c>
      <c r="F140" s="4"/>
      <c r="G140" s="58"/>
      <c r="H140" s="21" t="s">
        <v>260</v>
      </c>
      <c r="I140" s="23">
        <v>45195</v>
      </c>
      <c r="J140" s="5">
        <v>2075.61</v>
      </c>
      <c r="K140" s="37"/>
      <c r="L140" s="37"/>
    </row>
    <row r="141" spans="1:12" ht="15.75" hidden="1" x14ac:dyDescent="0.25">
      <c r="A141" s="42" t="s">
        <v>738</v>
      </c>
      <c r="B141" s="43"/>
      <c r="C141" s="43"/>
      <c r="D141" s="2">
        <v>6006.9089999999997</v>
      </c>
      <c r="E141" s="5">
        <v>12.412699999999999</v>
      </c>
      <c r="F141" s="4"/>
      <c r="G141" s="58"/>
      <c r="H141" s="21" t="s">
        <v>260</v>
      </c>
      <c r="I141" s="23">
        <v>45195</v>
      </c>
      <c r="J141" s="5">
        <v>835.75</v>
      </c>
      <c r="K141" s="37"/>
      <c r="L141" s="37"/>
    </row>
    <row r="142" spans="1:12" ht="15.75" hidden="1" x14ac:dyDescent="0.25">
      <c r="A142" s="42" t="s">
        <v>739</v>
      </c>
      <c r="B142" s="43"/>
      <c r="C142" s="43"/>
      <c r="D142" s="2">
        <v>6006.9089999999997</v>
      </c>
      <c r="E142" s="5">
        <v>15.953200000000001</v>
      </c>
      <c r="F142" s="4"/>
      <c r="G142" s="58"/>
      <c r="H142" s="21" t="s">
        <v>403</v>
      </c>
      <c r="I142" s="23">
        <v>45197</v>
      </c>
      <c r="J142" s="5">
        <v>5420</v>
      </c>
      <c r="K142" s="37"/>
      <c r="L142" s="37"/>
    </row>
    <row r="143" spans="1:12" ht="15.75" hidden="1" x14ac:dyDescent="0.25">
      <c r="A143" s="42" t="s">
        <v>740</v>
      </c>
      <c r="B143" s="43"/>
      <c r="C143" s="43"/>
      <c r="D143" s="2">
        <v>6006.9089999999997</v>
      </c>
      <c r="E143" s="5">
        <v>9.1471999999999998</v>
      </c>
      <c r="F143" s="4"/>
      <c r="G143" s="58"/>
      <c r="H143" s="21" t="s">
        <v>403</v>
      </c>
      <c r="I143" s="23">
        <v>45197</v>
      </c>
      <c r="J143" s="5">
        <v>405</v>
      </c>
      <c r="K143" s="37"/>
      <c r="L143" s="37"/>
    </row>
    <row r="144" spans="1:12" ht="15.75" hidden="1" x14ac:dyDescent="0.25">
      <c r="A144" s="42" t="s">
        <v>670</v>
      </c>
      <c r="B144" s="43"/>
      <c r="C144" s="43"/>
      <c r="D144" s="2">
        <v>6006.9089999999997</v>
      </c>
      <c r="E144" s="5">
        <v>14.6248</v>
      </c>
      <c r="F144" s="4"/>
      <c r="G144" s="58"/>
      <c r="H144" s="21" t="s">
        <v>404</v>
      </c>
      <c r="I144" s="23">
        <v>45199</v>
      </c>
      <c r="J144" s="5">
        <v>1998</v>
      </c>
      <c r="K144" s="37"/>
      <c r="L144" s="37"/>
    </row>
    <row r="145" spans="1:12" ht="15.75" hidden="1" x14ac:dyDescent="0.25">
      <c r="A145" s="42" t="s">
        <v>670</v>
      </c>
      <c r="B145" s="43"/>
      <c r="C145" s="43"/>
      <c r="D145" s="2">
        <v>6006.9089999999997</v>
      </c>
      <c r="E145" s="5">
        <v>17.379100000000001</v>
      </c>
      <c r="F145" s="4"/>
      <c r="G145" s="58"/>
      <c r="H145" s="21" t="s">
        <v>405</v>
      </c>
      <c r="I145" s="23">
        <v>45199</v>
      </c>
      <c r="J145" s="5">
        <v>1758</v>
      </c>
      <c r="K145" s="37"/>
      <c r="L145" s="37"/>
    </row>
    <row r="146" spans="1:12" ht="15.75" hidden="1" x14ac:dyDescent="0.25">
      <c r="A146" s="42" t="s">
        <v>670</v>
      </c>
      <c r="B146" s="43"/>
      <c r="C146" s="43"/>
      <c r="D146" s="2">
        <v>6006.9089999999997</v>
      </c>
      <c r="E146" s="5">
        <v>13.7281</v>
      </c>
      <c r="F146" s="4"/>
      <c r="G146" s="58"/>
      <c r="H146" s="21" t="s">
        <v>406</v>
      </c>
      <c r="I146" s="23">
        <v>45199</v>
      </c>
      <c r="J146" s="5">
        <v>1800</v>
      </c>
      <c r="K146" s="37"/>
      <c r="L146" s="37"/>
    </row>
    <row r="147" spans="1:12" ht="15.75" hidden="1" x14ac:dyDescent="0.25">
      <c r="A147" s="42" t="s">
        <v>741</v>
      </c>
      <c r="B147" s="43"/>
      <c r="C147" s="43"/>
      <c r="D147" s="2">
        <v>6006.9089999999997</v>
      </c>
      <c r="E147" s="5">
        <v>9.5739000000000001</v>
      </c>
      <c r="F147" s="4"/>
      <c r="G147" s="58"/>
      <c r="H147" s="21" t="s">
        <v>407</v>
      </c>
      <c r="I147" s="23">
        <v>45199</v>
      </c>
      <c r="J147" s="5">
        <v>1275</v>
      </c>
      <c r="K147" s="37"/>
      <c r="L147" s="37"/>
    </row>
    <row r="148" spans="1:12" ht="15.75" hidden="1" x14ac:dyDescent="0.25">
      <c r="A148" s="42" t="s">
        <v>742</v>
      </c>
      <c r="B148" s="43"/>
      <c r="C148" s="43"/>
      <c r="D148" s="2">
        <v>6006.32</v>
      </c>
      <c r="E148" s="5">
        <v>5.5439999999999996</v>
      </c>
      <c r="F148" s="4"/>
      <c r="G148" s="58"/>
      <c r="H148" s="21" t="s">
        <v>408</v>
      </c>
      <c r="I148" s="23">
        <v>45201</v>
      </c>
      <c r="J148" s="5">
        <v>15161.9</v>
      </c>
      <c r="K148" s="37"/>
      <c r="L148" s="37"/>
    </row>
    <row r="149" spans="1:12" ht="15.75" hidden="1" x14ac:dyDescent="0.25">
      <c r="A149" s="42" t="s">
        <v>730</v>
      </c>
      <c r="B149" s="43"/>
      <c r="C149" s="43"/>
      <c r="D149" s="2">
        <v>6006.9089999999997</v>
      </c>
      <c r="E149" s="5">
        <v>11.6357</v>
      </c>
      <c r="F149" s="4"/>
      <c r="G149" s="58"/>
      <c r="H149" s="21" t="s">
        <v>409</v>
      </c>
      <c r="I149" s="23">
        <v>45201</v>
      </c>
      <c r="J149" s="5">
        <v>1204</v>
      </c>
      <c r="K149" s="37"/>
      <c r="L149" s="37"/>
    </row>
    <row r="150" spans="1:12" ht="15.75" hidden="1" x14ac:dyDescent="0.25">
      <c r="A150" s="42" t="s">
        <v>743</v>
      </c>
      <c r="B150" s="43"/>
      <c r="C150" s="43"/>
      <c r="D150" s="2">
        <v>6006.9089999999997</v>
      </c>
      <c r="E150" s="5">
        <v>27.9359</v>
      </c>
      <c r="F150" s="4"/>
      <c r="G150" s="58"/>
      <c r="H150" s="21" t="s">
        <v>410</v>
      </c>
      <c r="I150" s="23">
        <v>45201</v>
      </c>
      <c r="J150" s="5">
        <v>1537.1</v>
      </c>
      <c r="K150" s="37"/>
      <c r="L150" s="37"/>
    </row>
    <row r="151" spans="1:12" ht="15.75" hidden="1" x14ac:dyDescent="0.25">
      <c r="A151" s="42" t="s">
        <v>686</v>
      </c>
      <c r="B151" s="43"/>
      <c r="C151" s="43"/>
      <c r="D151" s="2">
        <v>6006.9089999999997</v>
      </c>
      <c r="E151" s="5">
        <v>18.102699999999999</v>
      </c>
      <c r="F151" s="4"/>
      <c r="G151" s="58"/>
      <c r="H151" s="21" t="s">
        <v>411</v>
      </c>
      <c r="I151" s="23">
        <v>45201</v>
      </c>
      <c r="J151" s="5">
        <v>72</v>
      </c>
      <c r="K151" s="37"/>
      <c r="L151" s="37"/>
    </row>
    <row r="152" spans="1:12" ht="15.75" hidden="1" x14ac:dyDescent="0.25">
      <c r="A152" s="42" t="s">
        <v>744</v>
      </c>
      <c r="B152" s="43"/>
      <c r="C152" s="43"/>
      <c r="D152" s="2">
        <v>6006.9089999999997</v>
      </c>
      <c r="E152" s="5">
        <v>12.049300000000001</v>
      </c>
      <c r="F152" s="4"/>
      <c r="G152" s="58"/>
      <c r="H152" s="21" t="s">
        <v>412</v>
      </c>
      <c r="I152" s="23">
        <v>45201</v>
      </c>
      <c r="J152" s="5">
        <v>85</v>
      </c>
      <c r="K152" s="37"/>
      <c r="L152" s="37"/>
    </row>
    <row r="153" spans="1:12" ht="15.75" hidden="1" x14ac:dyDescent="0.25">
      <c r="A153" s="42" t="s">
        <v>745</v>
      </c>
      <c r="B153" s="43"/>
      <c r="C153" s="43"/>
      <c r="D153" s="2">
        <v>6006.9089999999997</v>
      </c>
      <c r="E153" s="5">
        <v>11.641299999999999</v>
      </c>
      <c r="F153" s="4"/>
      <c r="G153" s="58"/>
      <c r="H153" s="21" t="s">
        <v>413</v>
      </c>
      <c r="I153" s="23">
        <v>45201</v>
      </c>
      <c r="J153" s="5">
        <v>150</v>
      </c>
      <c r="K153" s="37"/>
      <c r="L153" s="37"/>
    </row>
    <row r="154" spans="1:12" ht="15.75" hidden="1" x14ac:dyDescent="0.25">
      <c r="A154" s="42" t="s">
        <v>746</v>
      </c>
      <c r="B154" s="43"/>
      <c r="C154" s="43"/>
      <c r="D154" s="2">
        <v>6006.9089999999997</v>
      </c>
      <c r="E154" s="5">
        <v>21.209299999999999</v>
      </c>
      <c r="F154" s="4"/>
      <c r="G154" s="58"/>
      <c r="H154" s="21" t="s">
        <v>414</v>
      </c>
      <c r="I154" s="23">
        <v>45201</v>
      </c>
      <c r="J154" s="5">
        <v>430</v>
      </c>
      <c r="K154" s="37"/>
      <c r="L154" s="37"/>
    </row>
    <row r="155" spans="1:12" ht="15.75" hidden="1" x14ac:dyDescent="0.25">
      <c r="A155" s="42" t="s">
        <v>747</v>
      </c>
      <c r="B155" s="43"/>
      <c r="C155" s="43"/>
      <c r="D155" s="2">
        <v>6004.1</v>
      </c>
      <c r="E155" s="5">
        <v>14.533899999999999</v>
      </c>
      <c r="F155" s="4"/>
      <c r="G155" s="58"/>
      <c r="H155" s="21" t="s">
        <v>415</v>
      </c>
      <c r="I155" s="23">
        <v>45201</v>
      </c>
      <c r="J155" s="5">
        <v>4097</v>
      </c>
      <c r="K155" s="37"/>
      <c r="L155" s="37"/>
    </row>
    <row r="156" spans="1:12" ht="15.75" hidden="1" x14ac:dyDescent="0.25">
      <c r="A156" s="42" t="s">
        <v>748</v>
      </c>
      <c r="B156" s="43"/>
      <c r="C156" s="43"/>
      <c r="D156" s="2">
        <v>6006.9089999999997</v>
      </c>
      <c r="E156" s="5">
        <v>28.436699999999998</v>
      </c>
      <c r="F156" s="4"/>
      <c r="G156" s="58"/>
      <c r="H156" s="21" t="s">
        <v>416</v>
      </c>
      <c r="I156" s="23">
        <v>45201</v>
      </c>
      <c r="J156" s="5">
        <v>1421.25</v>
      </c>
      <c r="K156" s="37"/>
      <c r="L156" s="37"/>
    </row>
    <row r="157" spans="1:12" ht="15.75" hidden="1" x14ac:dyDescent="0.25">
      <c r="A157" s="42" t="s">
        <v>749</v>
      </c>
      <c r="B157" s="43"/>
      <c r="C157" s="43"/>
      <c r="D157" s="2">
        <v>6006.9089999999997</v>
      </c>
      <c r="E157" s="5">
        <v>12.6417</v>
      </c>
      <c r="F157" s="4"/>
      <c r="G157" s="58"/>
      <c r="H157" s="21" t="s">
        <v>417</v>
      </c>
      <c r="I157" s="23">
        <v>45201</v>
      </c>
      <c r="J157" s="5">
        <v>1928</v>
      </c>
      <c r="K157" s="37"/>
      <c r="L157" s="37"/>
    </row>
    <row r="158" spans="1:12" ht="15.75" hidden="1" x14ac:dyDescent="0.25">
      <c r="A158" s="42" t="s">
        <v>750</v>
      </c>
      <c r="B158" s="43"/>
      <c r="C158" s="43"/>
      <c r="D158" s="2">
        <v>6006.9089999999997</v>
      </c>
      <c r="E158" s="5">
        <v>27.513000000000002</v>
      </c>
      <c r="F158" s="4"/>
      <c r="G158" s="58"/>
      <c r="H158" s="21" t="s">
        <v>418</v>
      </c>
      <c r="I158" s="23">
        <v>45201</v>
      </c>
      <c r="J158" s="5">
        <v>3422.75</v>
      </c>
      <c r="K158" s="37"/>
      <c r="L158" s="37"/>
    </row>
    <row r="159" spans="1:12" ht="15.75" hidden="1" x14ac:dyDescent="0.25">
      <c r="A159" s="42" t="s">
        <v>670</v>
      </c>
      <c r="B159" s="43"/>
      <c r="C159" s="43"/>
      <c r="D159" s="2">
        <v>6006.9089999999997</v>
      </c>
      <c r="E159" s="5">
        <v>13.530200000000001</v>
      </c>
      <c r="F159" s="4"/>
      <c r="G159" s="58"/>
      <c r="H159" s="21" t="s">
        <v>419</v>
      </c>
      <c r="I159" s="23">
        <v>45202</v>
      </c>
      <c r="J159" s="5">
        <v>2367</v>
      </c>
      <c r="K159" s="37"/>
      <c r="L159" s="37"/>
    </row>
    <row r="160" spans="1:12" ht="15.75" hidden="1" x14ac:dyDescent="0.25">
      <c r="A160" s="42" t="s">
        <v>686</v>
      </c>
      <c r="B160" s="43"/>
      <c r="C160" s="43"/>
      <c r="D160" s="2">
        <v>6006.9089999999997</v>
      </c>
      <c r="E160" s="5">
        <v>13.7807</v>
      </c>
      <c r="F160" s="4"/>
      <c r="G160" s="58"/>
      <c r="H160" s="21" t="s">
        <v>420</v>
      </c>
      <c r="I160" s="23">
        <v>45202</v>
      </c>
      <c r="J160" s="5">
        <v>1766</v>
      </c>
      <c r="K160" s="37"/>
      <c r="L160" s="37"/>
    </row>
    <row r="161" spans="1:12" ht="15.75" hidden="1" x14ac:dyDescent="0.25">
      <c r="A161" s="42" t="s">
        <v>715</v>
      </c>
      <c r="B161" s="43"/>
      <c r="C161" s="43"/>
      <c r="D161" s="2">
        <v>6006.9089999999997</v>
      </c>
      <c r="E161" s="5">
        <v>11.9497</v>
      </c>
      <c r="F161" s="4"/>
      <c r="G161" s="58"/>
      <c r="H161" s="21" t="s">
        <v>421</v>
      </c>
      <c r="I161" s="23">
        <v>45203</v>
      </c>
      <c r="J161" s="5">
        <v>1076</v>
      </c>
      <c r="K161" s="37"/>
      <c r="L161" s="37"/>
    </row>
    <row r="162" spans="1:12" ht="15.75" hidden="1" x14ac:dyDescent="0.25">
      <c r="A162" s="42" t="s">
        <v>715</v>
      </c>
      <c r="B162" s="43"/>
      <c r="C162" s="43"/>
      <c r="D162" s="2">
        <v>6006.9089999999997</v>
      </c>
      <c r="E162" s="5">
        <v>12.349500000000001</v>
      </c>
      <c r="F162" s="4"/>
      <c r="G162" s="58"/>
      <c r="H162" s="21" t="s">
        <v>422</v>
      </c>
      <c r="I162" s="23">
        <v>45203</v>
      </c>
      <c r="J162" s="5">
        <v>94</v>
      </c>
      <c r="K162" s="37"/>
      <c r="L162" s="37"/>
    </row>
    <row r="163" spans="1:12" ht="15.75" hidden="1" x14ac:dyDescent="0.25">
      <c r="A163" s="42" t="s">
        <v>715</v>
      </c>
      <c r="B163" s="43"/>
      <c r="C163" s="43"/>
      <c r="D163" s="2">
        <v>6006.9089999999997</v>
      </c>
      <c r="E163" s="5">
        <v>11.7935</v>
      </c>
      <c r="F163" s="4"/>
      <c r="G163" s="58"/>
      <c r="H163" s="21" t="s">
        <v>423</v>
      </c>
      <c r="I163" s="23">
        <v>45203</v>
      </c>
      <c r="J163" s="5">
        <v>4856</v>
      </c>
      <c r="K163" s="37"/>
      <c r="L163" s="37"/>
    </row>
    <row r="164" spans="1:12" ht="15.75" hidden="1" x14ac:dyDescent="0.25">
      <c r="A164" s="42" t="s">
        <v>751</v>
      </c>
      <c r="B164" s="43"/>
      <c r="C164" s="43"/>
      <c r="D164" s="2">
        <v>6006.9089999999997</v>
      </c>
      <c r="E164" s="5">
        <v>12.943899999999999</v>
      </c>
      <c r="F164" s="4"/>
      <c r="G164" s="58"/>
      <c r="H164" s="21" t="s">
        <v>423</v>
      </c>
      <c r="I164" s="23">
        <v>45203</v>
      </c>
      <c r="J164" s="5">
        <v>1200</v>
      </c>
      <c r="K164" s="37"/>
      <c r="L164" s="37"/>
    </row>
    <row r="165" spans="1:12" ht="15.75" hidden="1" x14ac:dyDescent="0.25">
      <c r="A165" s="42" t="s">
        <v>715</v>
      </c>
      <c r="B165" s="43"/>
      <c r="C165" s="43"/>
      <c r="D165" s="2">
        <v>6006.9089999999997</v>
      </c>
      <c r="E165" s="5">
        <v>11.6953</v>
      </c>
      <c r="F165" s="4"/>
      <c r="G165" s="58"/>
      <c r="H165" s="21" t="s">
        <v>424</v>
      </c>
      <c r="I165" s="23">
        <v>45203</v>
      </c>
      <c r="J165" s="5">
        <v>1928</v>
      </c>
      <c r="K165" s="37"/>
      <c r="L165" s="37"/>
    </row>
    <row r="166" spans="1:12" ht="15.75" hidden="1" x14ac:dyDescent="0.25">
      <c r="A166" s="42" t="s">
        <v>258</v>
      </c>
      <c r="B166" s="43"/>
      <c r="C166" s="43"/>
      <c r="D166" s="2">
        <v>6006.9089999999997</v>
      </c>
      <c r="E166" s="5">
        <v>12.7143</v>
      </c>
      <c r="F166" s="4"/>
      <c r="G166" s="58"/>
      <c r="H166" s="21" t="s">
        <v>424</v>
      </c>
      <c r="I166" s="23">
        <v>45203</v>
      </c>
      <c r="J166" s="5">
        <v>3200</v>
      </c>
      <c r="K166" s="37"/>
      <c r="L166" s="37"/>
    </row>
    <row r="167" spans="1:12" ht="15.75" hidden="1" x14ac:dyDescent="0.25">
      <c r="A167" s="42" t="s">
        <v>715</v>
      </c>
      <c r="B167" s="43"/>
      <c r="C167" s="43"/>
      <c r="D167" s="2">
        <v>6006.9089999999997</v>
      </c>
      <c r="E167" s="5">
        <v>12.023099999999999</v>
      </c>
      <c r="F167" s="4"/>
      <c r="G167" s="58"/>
      <c r="H167" s="21" t="s">
        <v>425</v>
      </c>
      <c r="I167" s="23">
        <v>45203</v>
      </c>
      <c r="J167" s="5">
        <v>5031</v>
      </c>
      <c r="K167" s="37"/>
      <c r="L167" s="37"/>
    </row>
    <row r="168" spans="1:12" ht="15.75" hidden="1" x14ac:dyDescent="0.25">
      <c r="A168" s="42" t="s">
        <v>715</v>
      </c>
      <c r="B168" s="43"/>
      <c r="C168" s="43"/>
      <c r="D168" s="2">
        <v>6006.9089999999997</v>
      </c>
      <c r="E168" s="5">
        <v>11.842700000000001</v>
      </c>
      <c r="F168" s="4"/>
      <c r="G168" s="58"/>
      <c r="H168" s="21" t="s">
        <v>426</v>
      </c>
      <c r="I168" s="23">
        <v>45203</v>
      </c>
      <c r="J168" s="5">
        <v>1060</v>
      </c>
      <c r="K168" s="37"/>
      <c r="L168" s="37"/>
    </row>
    <row r="169" spans="1:12" ht="15.75" hidden="1" x14ac:dyDescent="0.25">
      <c r="A169" s="42" t="s">
        <v>749</v>
      </c>
      <c r="B169" s="43"/>
      <c r="C169" s="43"/>
      <c r="D169" s="2">
        <v>6006.9089999999997</v>
      </c>
      <c r="E169" s="5">
        <v>15.266999999999999</v>
      </c>
      <c r="F169" s="4"/>
      <c r="G169" s="58"/>
      <c r="H169" s="21" t="s">
        <v>427</v>
      </c>
      <c r="I169" s="23">
        <v>45204</v>
      </c>
      <c r="J169" s="5">
        <v>2366</v>
      </c>
      <c r="K169" s="37"/>
      <c r="L169" s="37"/>
    </row>
    <row r="170" spans="1:12" ht="15.75" hidden="1" x14ac:dyDescent="0.25">
      <c r="A170" s="42" t="s">
        <v>749</v>
      </c>
      <c r="B170" s="43"/>
      <c r="C170" s="43"/>
      <c r="D170" s="2">
        <v>6006.9089999999997</v>
      </c>
      <c r="E170" s="5">
        <v>15.3131</v>
      </c>
      <c r="F170" s="4"/>
      <c r="G170" s="58"/>
      <c r="H170" s="21" t="s">
        <v>428</v>
      </c>
      <c r="I170" s="23">
        <v>45204</v>
      </c>
      <c r="J170" s="5">
        <v>2843</v>
      </c>
      <c r="K170" s="37"/>
      <c r="L170" s="37"/>
    </row>
    <row r="171" spans="1:12" ht="15.75" hidden="1" x14ac:dyDescent="0.25">
      <c r="A171" s="42" t="s">
        <v>752</v>
      </c>
      <c r="B171" s="43"/>
      <c r="C171" s="43"/>
      <c r="D171" s="2">
        <v>6006.9089999999997</v>
      </c>
      <c r="E171" s="5">
        <v>8.8303999999999991</v>
      </c>
      <c r="F171" s="4"/>
      <c r="G171" s="58"/>
      <c r="H171" s="21" t="s">
        <v>429</v>
      </c>
      <c r="I171" s="23">
        <v>45204</v>
      </c>
      <c r="J171" s="5">
        <v>509</v>
      </c>
      <c r="K171" s="37"/>
      <c r="L171" s="37"/>
    </row>
    <row r="172" spans="1:12" ht="15.75" hidden="1" x14ac:dyDescent="0.25">
      <c r="A172" s="42" t="s">
        <v>753</v>
      </c>
      <c r="B172" s="43"/>
      <c r="C172" s="43"/>
      <c r="D172" s="2">
        <v>6004.1</v>
      </c>
      <c r="E172" s="5">
        <v>28.756799999999998</v>
      </c>
      <c r="F172" s="4"/>
      <c r="G172" s="58"/>
      <c r="H172" s="21" t="s">
        <v>430</v>
      </c>
      <c r="I172" s="23">
        <v>45205</v>
      </c>
      <c r="J172" s="5">
        <v>143</v>
      </c>
      <c r="K172" s="37"/>
      <c r="L172" s="37"/>
    </row>
    <row r="173" spans="1:12" ht="15.75" hidden="1" x14ac:dyDescent="0.25">
      <c r="A173" s="42" t="s">
        <v>258</v>
      </c>
      <c r="B173" s="43"/>
      <c r="C173" s="43"/>
      <c r="D173" s="2">
        <v>6006.9089999999997</v>
      </c>
      <c r="E173" s="5">
        <v>12.434200000000001</v>
      </c>
      <c r="F173" s="4"/>
      <c r="G173" s="58"/>
      <c r="H173" s="21" t="s">
        <v>431</v>
      </c>
      <c r="I173" s="23">
        <v>45205</v>
      </c>
      <c r="J173" s="5">
        <v>1468.27</v>
      </c>
      <c r="K173" s="37"/>
      <c r="L173" s="37"/>
    </row>
    <row r="174" spans="1:12" ht="15.75" hidden="1" x14ac:dyDescent="0.25">
      <c r="A174" s="42" t="s">
        <v>754</v>
      </c>
      <c r="B174" s="43"/>
      <c r="C174" s="43"/>
      <c r="D174" s="2">
        <v>6006.9089999999997</v>
      </c>
      <c r="E174" s="5">
        <v>11.551600000000001</v>
      </c>
      <c r="F174" s="4"/>
      <c r="G174" s="58"/>
      <c r="H174" s="21" t="s">
        <v>432</v>
      </c>
      <c r="I174" s="23">
        <v>45205</v>
      </c>
      <c r="J174" s="5">
        <v>3543.53</v>
      </c>
      <c r="K174" s="37"/>
      <c r="L174" s="37"/>
    </row>
    <row r="175" spans="1:12" ht="15.75" hidden="1" x14ac:dyDescent="0.25">
      <c r="A175" s="42" t="s">
        <v>258</v>
      </c>
      <c r="B175" s="43"/>
      <c r="C175" s="43"/>
      <c r="D175" s="2">
        <v>6006.9089999999997</v>
      </c>
      <c r="E175" s="5">
        <v>19.719799999999999</v>
      </c>
      <c r="F175" s="4"/>
      <c r="G175" s="58"/>
      <c r="H175" s="21" t="s">
        <v>432</v>
      </c>
      <c r="I175" s="23">
        <v>45205</v>
      </c>
      <c r="J175" s="5">
        <v>300</v>
      </c>
      <c r="K175" s="37"/>
      <c r="L175" s="37"/>
    </row>
    <row r="176" spans="1:12" ht="15.75" hidden="1" x14ac:dyDescent="0.25">
      <c r="A176" s="42" t="s">
        <v>752</v>
      </c>
      <c r="B176" s="43"/>
      <c r="C176" s="43"/>
      <c r="D176" s="2">
        <v>6006.9089999999997</v>
      </c>
      <c r="E176" s="5">
        <v>14.624599999999999</v>
      </c>
      <c r="F176" s="4"/>
      <c r="G176" s="58"/>
      <c r="H176" s="21" t="s">
        <v>433</v>
      </c>
      <c r="I176" s="23">
        <v>45206</v>
      </c>
      <c r="J176" s="5">
        <v>943.71</v>
      </c>
      <c r="K176" s="37"/>
      <c r="L176" s="37"/>
    </row>
    <row r="177" spans="1:12" ht="15.75" hidden="1" x14ac:dyDescent="0.25">
      <c r="A177" s="42" t="s">
        <v>752</v>
      </c>
      <c r="B177" s="43"/>
      <c r="C177" s="43"/>
      <c r="D177" s="2">
        <v>6006.9089999999997</v>
      </c>
      <c r="E177" s="5">
        <v>12.616199999999999</v>
      </c>
      <c r="F177" s="4"/>
      <c r="G177" s="58"/>
      <c r="H177" s="21" t="s">
        <v>434</v>
      </c>
      <c r="I177" s="23">
        <v>45206</v>
      </c>
      <c r="J177" s="5">
        <v>133.19999999999999</v>
      </c>
      <c r="K177" s="37"/>
      <c r="L177" s="37"/>
    </row>
    <row r="178" spans="1:12" ht="15.75" hidden="1" x14ac:dyDescent="0.25">
      <c r="A178" s="42" t="s">
        <v>752</v>
      </c>
      <c r="B178" s="43"/>
      <c r="C178" s="43"/>
      <c r="D178" s="2">
        <v>6006.9089999999997</v>
      </c>
      <c r="E178" s="5">
        <v>10.295400000000001</v>
      </c>
      <c r="F178" s="4"/>
      <c r="G178" s="58"/>
      <c r="H178" s="21" t="s">
        <v>435</v>
      </c>
      <c r="I178" s="23">
        <v>45206</v>
      </c>
      <c r="J178" s="5">
        <v>1270</v>
      </c>
      <c r="K178" s="37"/>
      <c r="L178" s="37"/>
    </row>
    <row r="179" spans="1:12" ht="15.75" hidden="1" x14ac:dyDescent="0.25">
      <c r="A179" s="42" t="s">
        <v>752</v>
      </c>
      <c r="B179" s="43"/>
      <c r="C179" s="43"/>
      <c r="D179" s="2">
        <v>6006.9089999999997</v>
      </c>
      <c r="E179" s="5">
        <v>10.2804</v>
      </c>
      <c r="F179" s="4"/>
      <c r="G179" s="58"/>
      <c r="H179" s="21" t="s">
        <v>436</v>
      </c>
      <c r="I179" s="23">
        <v>45206</v>
      </c>
      <c r="J179" s="5">
        <v>1662</v>
      </c>
      <c r="K179" s="37"/>
      <c r="L179" s="37"/>
    </row>
    <row r="180" spans="1:12" ht="15.75" hidden="1" x14ac:dyDescent="0.25">
      <c r="A180" s="42" t="s">
        <v>752</v>
      </c>
      <c r="B180" s="43"/>
      <c r="C180" s="43"/>
      <c r="D180" s="2">
        <v>6006.9089999999997</v>
      </c>
      <c r="E180" s="5">
        <v>10.273999999999999</v>
      </c>
      <c r="F180" s="4"/>
      <c r="G180" s="58"/>
      <c r="H180" s="21" t="s">
        <v>437</v>
      </c>
      <c r="I180" s="23">
        <v>45206</v>
      </c>
      <c r="J180" s="5">
        <v>4050</v>
      </c>
      <c r="K180" s="37"/>
      <c r="L180" s="37"/>
    </row>
    <row r="181" spans="1:12" ht="15.75" hidden="1" x14ac:dyDescent="0.25">
      <c r="A181" s="42" t="s">
        <v>755</v>
      </c>
      <c r="B181" s="43"/>
      <c r="C181" s="43"/>
      <c r="D181" s="2">
        <v>6006.9089999999997</v>
      </c>
      <c r="E181" s="5">
        <v>23.1067</v>
      </c>
      <c r="F181" s="4"/>
      <c r="G181" s="58"/>
      <c r="H181" s="21" t="s">
        <v>438</v>
      </c>
      <c r="I181" s="23">
        <v>45206</v>
      </c>
      <c r="J181" s="5">
        <v>1353</v>
      </c>
      <c r="K181" s="37"/>
      <c r="L181" s="37"/>
    </row>
    <row r="182" spans="1:12" ht="15.75" hidden="1" x14ac:dyDescent="0.25">
      <c r="A182" s="42" t="s">
        <v>756</v>
      </c>
      <c r="B182" s="43"/>
      <c r="C182" s="43"/>
      <c r="D182" s="2">
        <v>6006.9089999999997</v>
      </c>
      <c r="E182" s="5">
        <v>13.728400000000001</v>
      </c>
      <c r="F182" s="4"/>
      <c r="G182" s="58"/>
      <c r="H182" s="21" t="s">
        <v>439</v>
      </c>
      <c r="I182" s="23">
        <v>45206</v>
      </c>
      <c r="J182" s="5">
        <v>1600</v>
      </c>
      <c r="K182" s="37"/>
      <c r="L182" s="37"/>
    </row>
    <row r="183" spans="1:12" ht="15.75" x14ac:dyDescent="0.25">
      <c r="A183" s="42" t="s">
        <v>757</v>
      </c>
      <c r="B183" s="43"/>
      <c r="C183" s="43"/>
      <c r="D183" s="2">
        <v>6004.1</v>
      </c>
      <c r="E183" s="5">
        <v>19.107099999999999</v>
      </c>
      <c r="F183" s="4"/>
      <c r="G183" s="58"/>
      <c r="H183" s="21" t="s">
        <v>440</v>
      </c>
      <c r="I183" s="23">
        <v>45206</v>
      </c>
      <c r="J183" s="5">
        <v>119</v>
      </c>
      <c r="K183" s="37"/>
      <c r="L183" s="37"/>
    </row>
    <row r="184" spans="1:12" ht="15.75" hidden="1" x14ac:dyDescent="0.25">
      <c r="A184" s="42" t="s">
        <v>752</v>
      </c>
      <c r="B184" s="43"/>
      <c r="C184" s="43"/>
      <c r="D184" s="2">
        <v>6006.9089999999997</v>
      </c>
      <c r="E184" s="5">
        <v>9.4245000000000001</v>
      </c>
      <c r="F184" s="4"/>
      <c r="G184" s="58"/>
      <c r="H184" s="21" t="s">
        <v>441</v>
      </c>
      <c r="I184" s="23">
        <v>45206</v>
      </c>
      <c r="J184" s="5">
        <v>350</v>
      </c>
      <c r="K184" s="37"/>
      <c r="L184" s="37"/>
    </row>
    <row r="185" spans="1:12" ht="15.75" hidden="1" x14ac:dyDescent="0.25">
      <c r="A185" s="42" t="s">
        <v>756</v>
      </c>
      <c r="B185" s="43"/>
      <c r="C185" s="43"/>
      <c r="D185" s="2">
        <v>6006.9089999999997</v>
      </c>
      <c r="E185" s="5">
        <v>14.7239</v>
      </c>
      <c r="F185" s="4"/>
      <c r="G185" s="58"/>
      <c r="H185" s="21" t="s">
        <v>442</v>
      </c>
      <c r="I185" s="23">
        <v>45206</v>
      </c>
      <c r="J185" s="5">
        <v>2000</v>
      </c>
      <c r="K185" s="37"/>
      <c r="L185" s="37"/>
    </row>
    <row r="186" spans="1:12" ht="15.75" hidden="1" x14ac:dyDescent="0.25">
      <c r="A186" s="42" t="s">
        <v>758</v>
      </c>
      <c r="B186" s="43"/>
      <c r="C186" s="43"/>
      <c r="D186" s="2">
        <v>6006.9089999999997</v>
      </c>
      <c r="E186" s="5">
        <v>23.492999999999999</v>
      </c>
      <c r="F186" s="4"/>
      <c r="G186" s="58"/>
      <c r="H186" s="21" t="s">
        <v>443</v>
      </c>
      <c r="I186" s="23">
        <v>45206</v>
      </c>
      <c r="J186" s="5">
        <v>218.3</v>
      </c>
      <c r="K186" s="37"/>
      <c r="L186" s="37"/>
    </row>
    <row r="187" spans="1:12" ht="15.75" hidden="1" x14ac:dyDescent="0.25">
      <c r="A187" s="42" t="s">
        <v>759</v>
      </c>
      <c r="B187" s="43"/>
      <c r="C187" s="43"/>
      <c r="D187" s="2">
        <v>6006.9089999999997</v>
      </c>
      <c r="E187" s="5">
        <v>15.475199999999999</v>
      </c>
      <c r="F187" s="4"/>
      <c r="G187" s="58"/>
      <c r="H187" s="21" t="s">
        <v>444</v>
      </c>
      <c r="I187" s="23">
        <v>45206</v>
      </c>
      <c r="J187" s="5">
        <v>2076</v>
      </c>
      <c r="K187" s="37"/>
      <c r="L187" s="37"/>
    </row>
    <row r="188" spans="1:12" ht="15.75" hidden="1" x14ac:dyDescent="0.25">
      <c r="A188" s="42" t="s">
        <v>759</v>
      </c>
      <c r="B188" s="43"/>
      <c r="C188" s="43"/>
      <c r="D188" s="2">
        <v>6006.9089999999997</v>
      </c>
      <c r="E188" s="5">
        <v>15.048</v>
      </c>
      <c r="F188" s="4"/>
      <c r="G188" s="58"/>
      <c r="H188" s="21" t="s">
        <v>445</v>
      </c>
      <c r="I188" s="23">
        <v>45206</v>
      </c>
      <c r="J188" s="5">
        <v>1188</v>
      </c>
      <c r="K188" s="37"/>
      <c r="L188" s="37"/>
    </row>
    <row r="189" spans="1:12" ht="15.75" hidden="1" x14ac:dyDescent="0.25">
      <c r="A189" s="42" t="s">
        <v>760</v>
      </c>
      <c r="B189" s="43"/>
      <c r="C189" s="43"/>
      <c r="D189" s="2">
        <v>6004.1</v>
      </c>
      <c r="E189" s="5">
        <v>13.7141</v>
      </c>
      <c r="F189" s="4"/>
      <c r="G189" s="58"/>
      <c r="H189" s="21" t="s">
        <v>445</v>
      </c>
      <c r="I189" s="23">
        <v>45206</v>
      </c>
      <c r="J189" s="5">
        <v>425</v>
      </c>
      <c r="K189" s="37"/>
      <c r="L189" s="37"/>
    </row>
    <row r="190" spans="1:12" ht="15.75" hidden="1" x14ac:dyDescent="0.25">
      <c r="A190" s="42" t="s">
        <v>759</v>
      </c>
      <c r="B190" s="43"/>
      <c r="C190" s="43"/>
      <c r="D190" s="2">
        <v>6006.9089999999997</v>
      </c>
      <c r="E190" s="5">
        <v>14.8682</v>
      </c>
      <c r="F190" s="4"/>
      <c r="G190" s="58"/>
      <c r="H190" s="21" t="s">
        <v>446</v>
      </c>
      <c r="I190" s="23">
        <v>45206</v>
      </c>
      <c r="J190" s="5">
        <v>3483.51</v>
      </c>
      <c r="K190" s="37"/>
      <c r="L190" s="37"/>
    </row>
    <row r="191" spans="1:12" ht="15.75" hidden="1" x14ac:dyDescent="0.25">
      <c r="A191" s="42" t="s">
        <v>673</v>
      </c>
      <c r="B191" s="43"/>
      <c r="C191" s="43"/>
      <c r="D191" s="2">
        <v>6004.1</v>
      </c>
      <c r="E191" s="5">
        <v>16.534800000000001</v>
      </c>
      <c r="F191" s="4"/>
      <c r="G191" s="58"/>
      <c r="H191" s="21" t="s">
        <v>447</v>
      </c>
      <c r="I191" s="23">
        <v>45208</v>
      </c>
      <c r="J191" s="5">
        <v>86</v>
      </c>
      <c r="K191" s="37"/>
      <c r="L191" s="37"/>
    </row>
    <row r="192" spans="1:12" ht="15.75" hidden="1" x14ac:dyDescent="0.25">
      <c r="A192" s="42" t="s">
        <v>759</v>
      </c>
      <c r="B192" s="43"/>
      <c r="C192" s="43"/>
      <c r="D192" s="2">
        <v>6006.9089999999997</v>
      </c>
      <c r="E192" s="5">
        <v>15.5221</v>
      </c>
      <c r="F192" s="4"/>
      <c r="G192" s="58"/>
      <c r="H192" s="21" t="s">
        <v>448</v>
      </c>
      <c r="I192" s="23">
        <v>45208</v>
      </c>
      <c r="J192" s="5">
        <v>5200</v>
      </c>
      <c r="K192" s="37"/>
      <c r="L192" s="37"/>
    </row>
    <row r="193" spans="1:12" ht="15.75" hidden="1" x14ac:dyDescent="0.25">
      <c r="A193" s="42" t="s">
        <v>759</v>
      </c>
      <c r="B193" s="43"/>
      <c r="C193" s="43"/>
      <c r="D193" s="2">
        <v>6006.9089999999997</v>
      </c>
      <c r="E193" s="5">
        <v>12.492000000000001</v>
      </c>
      <c r="F193" s="4"/>
      <c r="G193" s="58"/>
      <c r="H193" s="21" t="s">
        <v>448</v>
      </c>
      <c r="I193" s="23">
        <v>45208</v>
      </c>
      <c r="J193" s="5">
        <v>603</v>
      </c>
      <c r="K193" s="37"/>
      <c r="L193" s="37"/>
    </row>
    <row r="194" spans="1:12" ht="15.75" hidden="1" x14ac:dyDescent="0.25">
      <c r="A194" s="42" t="s">
        <v>761</v>
      </c>
      <c r="B194" s="43"/>
      <c r="C194" s="43"/>
      <c r="D194" s="2">
        <v>6004.1</v>
      </c>
      <c r="E194" s="5">
        <v>31.511099999999999</v>
      </c>
      <c r="F194" s="4"/>
      <c r="G194" s="58"/>
      <c r="H194" s="21" t="s">
        <v>449</v>
      </c>
      <c r="I194" s="23">
        <v>45208</v>
      </c>
      <c r="J194" s="5">
        <v>214.3</v>
      </c>
      <c r="K194" s="37"/>
      <c r="L194" s="37"/>
    </row>
    <row r="195" spans="1:12" ht="15.75" hidden="1" x14ac:dyDescent="0.25">
      <c r="A195" s="42" t="s">
        <v>761</v>
      </c>
      <c r="B195" s="43"/>
      <c r="C195" s="43"/>
      <c r="D195" s="2">
        <v>6006.32</v>
      </c>
      <c r="E195" s="5">
        <v>6.3505000000000003</v>
      </c>
      <c r="F195" s="4"/>
      <c r="G195" s="58"/>
      <c r="H195" s="21" t="s">
        <v>449</v>
      </c>
      <c r="I195" s="23">
        <v>45208</v>
      </c>
      <c r="J195" s="5">
        <v>693.3</v>
      </c>
      <c r="K195" s="37"/>
      <c r="L195" s="37"/>
    </row>
    <row r="196" spans="1:12" ht="15.75" hidden="1" x14ac:dyDescent="0.25">
      <c r="A196" s="42" t="s">
        <v>756</v>
      </c>
      <c r="B196" s="43"/>
      <c r="C196" s="43"/>
      <c r="D196" s="2">
        <v>6006.9089999999997</v>
      </c>
      <c r="E196" s="5">
        <v>16.545000000000002</v>
      </c>
      <c r="F196" s="4"/>
      <c r="G196" s="58"/>
      <c r="H196" s="21" t="s">
        <v>450</v>
      </c>
      <c r="I196" s="23">
        <v>45208</v>
      </c>
      <c r="J196" s="5">
        <v>2440</v>
      </c>
      <c r="K196" s="37"/>
      <c r="L196" s="37"/>
    </row>
    <row r="197" spans="1:12" ht="15.75" hidden="1" x14ac:dyDescent="0.25">
      <c r="A197" s="42" t="s">
        <v>756</v>
      </c>
      <c r="B197" s="43"/>
      <c r="C197" s="43"/>
      <c r="D197" s="2">
        <v>6006.9089999999997</v>
      </c>
      <c r="E197" s="5">
        <v>10.308400000000001</v>
      </c>
      <c r="F197" s="4"/>
      <c r="G197" s="58"/>
      <c r="H197" s="21" t="s">
        <v>451</v>
      </c>
      <c r="I197" s="23">
        <v>45208</v>
      </c>
      <c r="J197" s="5">
        <v>1762</v>
      </c>
      <c r="K197" s="37"/>
      <c r="L197" s="37"/>
    </row>
    <row r="198" spans="1:12" ht="15.75" hidden="1" x14ac:dyDescent="0.25">
      <c r="A198" s="42" t="s">
        <v>670</v>
      </c>
      <c r="B198" s="43"/>
      <c r="C198" s="43"/>
      <c r="D198" s="2">
        <v>6006.9089999999997</v>
      </c>
      <c r="E198" s="5">
        <v>10.8588</v>
      </c>
      <c r="F198" s="4"/>
      <c r="G198" s="58"/>
      <c r="H198" s="21" t="s">
        <v>452</v>
      </c>
      <c r="I198" s="23">
        <v>45210</v>
      </c>
      <c r="J198" s="5">
        <v>4364</v>
      </c>
      <c r="K198" s="37"/>
      <c r="L198" s="37"/>
    </row>
    <row r="199" spans="1:12" ht="15.75" hidden="1" x14ac:dyDescent="0.25">
      <c r="A199" s="42" t="s">
        <v>762</v>
      </c>
      <c r="B199" s="43"/>
      <c r="C199" s="43"/>
      <c r="D199" s="2">
        <v>6004.1</v>
      </c>
      <c r="E199" s="5">
        <v>12.7499</v>
      </c>
      <c r="F199" s="4"/>
      <c r="G199" s="58"/>
      <c r="H199" s="21" t="s">
        <v>453</v>
      </c>
      <c r="I199" s="23">
        <v>45210</v>
      </c>
      <c r="J199" s="5">
        <v>100</v>
      </c>
      <c r="K199" s="37"/>
      <c r="L199" s="37"/>
    </row>
    <row r="200" spans="1:12" ht="15.75" hidden="1" x14ac:dyDescent="0.25">
      <c r="A200" s="42" t="s">
        <v>670</v>
      </c>
      <c r="B200" s="43"/>
      <c r="C200" s="43"/>
      <c r="D200" s="2">
        <v>6006.9089999999997</v>
      </c>
      <c r="E200" s="5">
        <v>12.721399999999999</v>
      </c>
      <c r="F200" s="4"/>
      <c r="G200" s="58"/>
      <c r="H200" s="21" t="s">
        <v>454</v>
      </c>
      <c r="I200" s="23">
        <v>45211</v>
      </c>
      <c r="J200" s="5">
        <v>942</v>
      </c>
      <c r="K200" s="37"/>
      <c r="L200" s="37"/>
    </row>
    <row r="201" spans="1:12" ht="15.75" hidden="1" x14ac:dyDescent="0.25">
      <c r="A201" s="42" t="s">
        <v>756</v>
      </c>
      <c r="B201" s="43"/>
      <c r="C201" s="43"/>
      <c r="D201" s="2">
        <v>6006.9089999999997</v>
      </c>
      <c r="E201" s="5">
        <v>18.432200000000002</v>
      </c>
      <c r="F201" s="4"/>
      <c r="G201" s="58"/>
      <c r="H201" s="21" t="s">
        <v>455</v>
      </c>
      <c r="I201" s="23">
        <v>45211</v>
      </c>
      <c r="J201" s="5">
        <v>2182</v>
      </c>
      <c r="K201" s="37"/>
      <c r="L201" s="37"/>
    </row>
    <row r="202" spans="1:12" ht="15.75" hidden="1" x14ac:dyDescent="0.25">
      <c r="A202" s="42" t="s">
        <v>752</v>
      </c>
      <c r="B202" s="43"/>
      <c r="C202" s="43"/>
      <c r="D202" s="2">
        <v>6006.9089999999997</v>
      </c>
      <c r="E202" s="5">
        <v>12.3224</v>
      </c>
      <c r="F202" s="4"/>
      <c r="G202" s="58"/>
      <c r="H202" s="21" t="s">
        <v>456</v>
      </c>
      <c r="I202" s="23">
        <v>45212</v>
      </c>
      <c r="J202" s="5">
        <v>4500</v>
      </c>
      <c r="K202" s="37"/>
      <c r="L202" s="37"/>
    </row>
    <row r="203" spans="1:12" ht="15.75" hidden="1" x14ac:dyDescent="0.25">
      <c r="A203" s="42" t="s">
        <v>258</v>
      </c>
      <c r="B203" s="43"/>
      <c r="C203" s="43"/>
      <c r="D203" s="2">
        <v>6004.1</v>
      </c>
      <c r="E203" s="5">
        <v>13.0962</v>
      </c>
      <c r="F203" s="4"/>
      <c r="G203" s="58"/>
      <c r="H203" s="21" t="s">
        <v>456</v>
      </c>
      <c r="I203" s="23">
        <v>45212</v>
      </c>
      <c r="J203" s="5">
        <v>2722</v>
      </c>
      <c r="K203" s="37"/>
      <c r="L203" s="37"/>
    </row>
    <row r="204" spans="1:12" ht="15.75" hidden="1" x14ac:dyDescent="0.25">
      <c r="A204" s="42" t="s">
        <v>763</v>
      </c>
      <c r="B204" s="43"/>
      <c r="C204" s="43"/>
      <c r="D204" s="2">
        <v>6006.9089999999997</v>
      </c>
      <c r="E204" s="5">
        <v>11.601000000000001</v>
      </c>
      <c r="F204" s="4"/>
      <c r="G204" s="58"/>
      <c r="H204" s="21" t="s">
        <v>457</v>
      </c>
      <c r="I204" s="23">
        <v>45215</v>
      </c>
      <c r="J204" s="5">
        <v>109.3</v>
      </c>
      <c r="K204" s="37"/>
      <c r="L204" s="37"/>
    </row>
    <row r="205" spans="1:12" ht="15.75" hidden="1" x14ac:dyDescent="0.25">
      <c r="A205" s="42" t="s">
        <v>759</v>
      </c>
      <c r="B205" s="43"/>
      <c r="C205" s="43"/>
      <c r="D205" s="2">
        <v>6006.9089999999997</v>
      </c>
      <c r="E205" s="5">
        <v>15.4727</v>
      </c>
      <c r="F205" s="4"/>
      <c r="G205" s="58"/>
      <c r="H205" s="21" t="s">
        <v>458</v>
      </c>
      <c r="I205" s="23">
        <v>45215</v>
      </c>
      <c r="J205" s="5">
        <v>1394.83</v>
      </c>
      <c r="K205" s="37"/>
      <c r="L205" s="37"/>
    </row>
    <row r="206" spans="1:12" ht="15.75" hidden="1" x14ac:dyDescent="0.25">
      <c r="A206" s="42" t="s">
        <v>726</v>
      </c>
      <c r="B206" s="43"/>
      <c r="C206" s="43"/>
      <c r="D206" s="2">
        <v>6004.1</v>
      </c>
      <c r="E206" s="5">
        <v>13.743600000000001</v>
      </c>
      <c r="F206" s="4"/>
      <c r="G206" s="58"/>
      <c r="H206" s="21" t="s">
        <v>458</v>
      </c>
      <c r="I206" s="23">
        <v>45215</v>
      </c>
      <c r="J206" s="5">
        <v>650</v>
      </c>
      <c r="K206" s="37"/>
      <c r="L206" s="37"/>
    </row>
    <row r="207" spans="1:12" ht="15.75" hidden="1" x14ac:dyDescent="0.25">
      <c r="A207" s="42" t="s">
        <v>764</v>
      </c>
      <c r="B207" s="43"/>
      <c r="C207" s="43"/>
      <c r="D207" s="2">
        <v>6004.1</v>
      </c>
      <c r="E207" s="5">
        <v>15.096</v>
      </c>
      <c r="F207" s="4"/>
      <c r="G207" s="58"/>
      <c r="H207" s="21" t="s">
        <v>458</v>
      </c>
      <c r="I207" s="23">
        <v>45215</v>
      </c>
      <c r="J207" s="5">
        <v>55</v>
      </c>
      <c r="K207" s="37"/>
      <c r="L207" s="37"/>
    </row>
    <row r="208" spans="1:12" ht="15.75" hidden="1" x14ac:dyDescent="0.25">
      <c r="A208" s="42" t="s">
        <v>752</v>
      </c>
      <c r="B208" s="43"/>
      <c r="C208" s="43"/>
      <c r="D208" s="2">
        <v>6006.9089999999997</v>
      </c>
      <c r="E208" s="5">
        <v>9.5757999999999992</v>
      </c>
      <c r="F208" s="4"/>
      <c r="G208" s="58"/>
      <c r="H208" s="21" t="s">
        <v>259</v>
      </c>
      <c r="I208" s="23">
        <v>45215</v>
      </c>
      <c r="J208" s="5">
        <v>584</v>
      </c>
      <c r="K208" s="37"/>
      <c r="L208" s="37"/>
    </row>
    <row r="209" spans="1:12" ht="15.75" hidden="1" x14ac:dyDescent="0.25">
      <c r="A209" s="42" t="s">
        <v>752</v>
      </c>
      <c r="B209" s="43"/>
      <c r="C209" s="43"/>
      <c r="D209" s="2">
        <v>6006.9089999999997</v>
      </c>
      <c r="E209" s="5">
        <v>12.3436</v>
      </c>
      <c r="F209" s="4"/>
      <c r="G209" s="58"/>
      <c r="H209" s="21" t="s">
        <v>259</v>
      </c>
      <c r="I209" s="23">
        <v>45215</v>
      </c>
      <c r="J209" s="5">
        <v>1200</v>
      </c>
      <c r="K209" s="37"/>
      <c r="L209" s="37"/>
    </row>
    <row r="210" spans="1:12" ht="15.75" hidden="1" x14ac:dyDescent="0.25">
      <c r="A210" s="42" t="s">
        <v>752</v>
      </c>
      <c r="B210" s="43"/>
      <c r="C210" s="43"/>
      <c r="D210" s="2">
        <v>6006.9089999999997</v>
      </c>
      <c r="E210" s="5">
        <v>12.265599999999999</v>
      </c>
      <c r="F210" s="4"/>
      <c r="G210" s="58"/>
      <c r="H210" s="21" t="s">
        <v>459</v>
      </c>
      <c r="I210" s="23">
        <v>45215</v>
      </c>
      <c r="J210" s="5">
        <v>6115</v>
      </c>
      <c r="K210" s="37"/>
      <c r="L210" s="37"/>
    </row>
    <row r="211" spans="1:12" ht="15.75" hidden="1" x14ac:dyDescent="0.25">
      <c r="A211" s="42" t="s">
        <v>258</v>
      </c>
      <c r="B211" s="43"/>
      <c r="C211" s="43"/>
      <c r="D211" s="2">
        <v>6004.1</v>
      </c>
      <c r="E211" s="5">
        <v>13.488300000000001</v>
      </c>
      <c r="F211" s="4"/>
      <c r="G211" s="58"/>
      <c r="H211" s="21" t="s">
        <v>459</v>
      </c>
      <c r="I211" s="23">
        <v>45215</v>
      </c>
      <c r="J211" s="5">
        <v>1175</v>
      </c>
      <c r="K211" s="37"/>
      <c r="L211" s="37"/>
    </row>
    <row r="212" spans="1:12" ht="15.75" hidden="1" x14ac:dyDescent="0.25">
      <c r="A212" s="42" t="s">
        <v>752</v>
      </c>
      <c r="B212" s="43"/>
      <c r="C212" s="43"/>
      <c r="D212" s="2">
        <v>6006.9089999999997</v>
      </c>
      <c r="E212" s="5">
        <v>11.955399999999999</v>
      </c>
      <c r="F212" s="4"/>
      <c r="G212" s="58"/>
      <c r="H212" s="21" t="s">
        <v>460</v>
      </c>
      <c r="I212" s="23">
        <v>45215</v>
      </c>
      <c r="J212" s="5">
        <v>3786</v>
      </c>
      <c r="K212" s="37"/>
      <c r="L212" s="37"/>
    </row>
    <row r="213" spans="1:12" ht="15.75" hidden="1" x14ac:dyDescent="0.25">
      <c r="A213" s="42" t="s">
        <v>258</v>
      </c>
      <c r="B213" s="43"/>
      <c r="C213" s="43"/>
      <c r="D213" s="2">
        <v>6004.1</v>
      </c>
      <c r="E213" s="5">
        <v>13.503500000000001</v>
      </c>
      <c r="F213" s="4"/>
      <c r="G213" s="58"/>
      <c r="H213" s="21" t="s">
        <v>460</v>
      </c>
      <c r="I213" s="23">
        <v>45215</v>
      </c>
      <c r="J213" s="5">
        <v>3500</v>
      </c>
      <c r="K213" s="37"/>
      <c r="L213" s="37"/>
    </row>
    <row r="214" spans="1:12" ht="15.75" hidden="1" x14ac:dyDescent="0.25">
      <c r="A214" s="42" t="s">
        <v>759</v>
      </c>
      <c r="B214" s="43"/>
      <c r="C214" s="43"/>
      <c r="D214" s="2">
        <v>6006.9089999999997</v>
      </c>
      <c r="E214" s="5">
        <v>15.648199999999999</v>
      </c>
      <c r="F214" s="4"/>
      <c r="G214" s="58"/>
      <c r="H214" s="21" t="s">
        <v>461</v>
      </c>
      <c r="I214" s="23">
        <v>45215</v>
      </c>
      <c r="J214" s="5">
        <v>4642</v>
      </c>
      <c r="K214" s="37"/>
      <c r="L214" s="37"/>
    </row>
    <row r="215" spans="1:12" ht="15.75" hidden="1" x14ac:dyDescent="0.25">
      <c r="A215" s="42" t="s">
        <v>765</v>
      </c>
      <c r="B215" s="43"/>
      <c r="C215" s="43"/>
      <c r="D215" s="2">
        <v>6006.9089999999997</v>
      </c>
      <c r="E215" s="5">
        <v>13.857100000000001</v>
      </c>
      <c r="F215" s="4"/>
      <c r="G215" s="58"/>
      <c r="H215" s="21" t="s">
        <v>461</v>
      </c>
      <c r="I215" s="23">
        <v>45215</v>
      </c>
      <c r="J215" s="5">
        <v>675</v>
      </c>
      <c r="K215" s="37"/>
      <c r="L215" s="37"/>
    </row>
    <row r="216" spans="1:12" ht="15.75" hidden="1" x14ac:dyDescent="0.25">
      <c r="A216" s="42" t="s">
        <v>759</v>
      </c>
      <c r="B216" s="43"/>
      <c r="C216" s="43"/>
      <c r="D216" s="2">
        <v>6006.9089999999997</v>
      </c>
      <c r="E216" s="5">
        <v>15.3253</v>
      </c>
      <c r="F216" s="4"/>
      <c r="G216" s="58"/>
      <c r="H216" s="21" t="s">
        <v>462</v>
      </c>
      <c r="I216" s="23">
        <v>45215</v>
      </c>
      <c r="J216" s="5">
        <v>3078.17</v>
      </c>
      <c r="K216" s="37"/>
      <c r="L216" s="37"/>
    </row>
    <row r="217" spans="1:12" ht="15.75" hidden="1" x14ac:dyDescent="0.25">
      <c r="A217" s="42" t="s">
        <v>766</v>
      </c>
      <c r="B217" s="43"/>
      <c r="C217" s="43"/>
      <c r="D217" s="2">
        <v>6006.9089999999997</v>
      </c>
      <c r="E217" s="5">
        <v>12.0345</v>
      </c>
      <c r="F217" s="4"/>
      <c r="G217" s="58"/>
      <c r="H217" s="21" t="s">
        <v>463</v>
      </c>
      <c r="I217" s="23">
        <v>45215</v>
      </c>
      <c r="J217" s="5">
        <v>369</v>
      </c>
      <c r="K217" s="37"/>
      <c r="L217" s="37"/>
    </row>
    <row r="218" spans="1:12" ht="15.75" hidden="1" x14ac:dyDescent="0.25">
      <c r="A218" s="42" t="s">
        <v>97</v>
      </c>
      <c r="B218" s="43"/>
      <c r="C218" s="43"/>
      <c r="D218" s="2">
        <v>6006.9089999999997</v>
      </c>
      <c r="E218" s="5">
        <v>12.2241</v>
      </c>
      <c r="F218" s="4"/>
      <c r="G218" s="58"/>
      <c r="H218" s="21" t="s">
        <v>464</v>
      </c>
      <c r="I218" s="23">
        <v>45215</v>
      </c>
      <c r="J218" s="5">
        <v>58</v>
      </c>
      <c r="K218" s="37"/>
      <c r="L218" s="37"/>
    </row>
    <row r="219" spans="1:12" ht="15.75" hidden="1" x14ac:dyDescent="0.25">
      <c r="A219" s="42" t="s">
        <v>97</v>
      </c>
      <c r="B219" s="43"/>
      <c r="C219" s="43"/>
      <c r="D219" s="2">
        <v>6006.9089999999997</v>
      </c>
      <c r="E219" s="5">
        <v>12.367000000000001</v>
      </c>
      <c r="F219" s="4"/>
      <c r="G219" s="58"/>
      <c r="H219" s="21" t="s">
        <v>465</v>
      </c>
      <c r="I219" s="23">
        <v>45215</v>
      </c>
      <c r="J219" s="5">
        <v>85</v>
      </c>
      <c r="K219" s="37"/>
      <c r="L219" s="37"/>
    </row>
    <row r="220" spans="1:12" ht="15.75" hidden="1" x14ac:dyDescent="0.25">
      <c r="A220" s="42" t="s">
        <v>767</v>
      </c>
      <c r="B220" s="43"/>
      <c r="C220" s="43"/>
      <c r="D220" s="2">
        <v>6006.9089999999997</v>
      </c>
      <c r="E220" s="5">
        <v>18.181899999999999</v>
      </c>
      <c r="F220" s="4"/>
      <c r="G220" s="58"/>
      <c r="H220" s="21" t="s">
        <v>466</v>
      </c>
      <c r="I220" s="23">
        <v>45215</v>
      </c>
      <c r="J220" s="5">
        <v>5.5</v>
      </c>
      <c r="K220" s="37"/>
      <c r="L220" s="37"/>
    </row>
    <row r="221" spans="1:12" ht="15.75" hidden="1" x14ac:dyDescent="0.25">
      <c r="A221" s="42" t="s">
        <v>767</v>
      </c>
      <c r="B221" s="43"/>
      <c r="C221" s="43"/>
      <c r="D221" s="2">
        <v>6006.9089999999997</v>
      </c>
      <c r="E221" s="5">
        <v>18.2545</v>
      </c>
      <c r="F221" s="4"/>
      <c r="G221" s="58"/>
      <c r="H221" s="21" t="s">
        <v>467</v>
      </c>
      <c r="I221" s="23">
        <v>45215</v>
      </c>
      <c r="J221" s="5">
        <v>27.5</v>
      </c>
      <c r="K221" s="37"/>
      <c r="L221" s="37"/>
    </row>
    <row r="222" spans="1:12" ht="15.75" hidden="1" x14ac:dyDescent="0.25">
      <c r="A222" s="42" t="s">
        <v>97</v>
      </c>
      <c r="B222" s="43"/>
      <c r="C222" s="43"/>
      <c r="D222" s="2">
        <v>6006.9089999999997</v>
      </c>
      <c r="E222" s="5">
        <v>19.358599999999999</v>
      </c>
      <c r="F222" s="4"/>
      <c r="G222" s="58"/>
      <c r="H222" s="21" t="s">
        <v>468</v>
      </c>
      <c r="I222" s="23">
        <v>45215</v>
      </c>
      <c r="J222" s="5">
        <v>155</v>
      </c>
      <c r="K222" s="37"/>
      <c r="L222" s="37"/>
    </row>
    <row r="223" spans="1:12" ht="15.75" hidden="1" x14ac:dyDescent="0.25">
      <c r="A223" s="42" t="s">
        <v>97</v>
      </c>
      <c r="B223" s="43"/>
      <c r="C223" s="43"/>
      <c r="D223" s="2">
        <v>6006.32</v>
      </c>
      <c r="E223" s="5">
        <v>11.6</v>
      </c>
      <c r="F223" s="4"/>
      <c r="G223" s="58"/>
      <c r="H223" s="21" t="s">
        <v>469</v>
      </c>
      <c r="I223" s="23">
        <v>45215</v>
      </c>
      <c r="J223" s="5">
        <v>50</v>
      </c>
      <c r="K223" s="37"/>
      <c r="L223" s="37"/>
    </row>
    <row r="224" spans="1:12" ht="15.75" hidden="1" x14ac:dyDescent="0.25">
      <c r="A224" s="42" t="s">
        <v>752</v>
      </c>
      <c r="B224" s="43"/>
      <c r="C224" s="43"/>
      <c r="D224" s="2">
        <v>6006.9089999999997</v>
      </c>
      <c r="E224" s="5">
        <v>13.3253</v>
      </c>
      <c r="F224" s="4"/>
      <c r="G224" s="58"/>
      <c r="H224" s="21" t="s">
        <v>470</v>
      </c>
      <c r="I224" s="23">
        <v>45216</v>
      </c>
      <c r="J224" s="5">
        <v>222</v>
      </c>
      <c r="K224" s="37"/>
      <c r="L224" s="37"/>
    </row>
    <row r="225" spans="1:12" ht="15.75" hidden="1" x14ac:dyDescent="0.25">
      <c r="A225" s="42" t="s">
        <v>768</v>
      </c>
      <c r="B225" s="43"/>
      <c r="C225" s="43"/>
      <c r="D225" s="2">
        <v>6006.9089999999997</v>
      </c>
      <c r="E225" s="5">
        <v>11.679500000000001</v>
      </c>
      <c r="F225" s="4"/>
      <c r="G225" s="58"/>
      <c r="H225" s="21" t="s">
        <v>471</v>
      </c>
      <c r="I225" s="23">
        <v>45219</v>
      </c>
      <c r="J225" s="5">
        <v>2045</v>
      </c>
      <c r="K225" s="37"/>
      <c r="L225" s="37"/>
    </row>
    <row r="226" spans="1:12" ht="15.75" hidden="1" x14ac:dyDescent="0.25">
      <c r="A226" s="42" t="s">
        <v>262</v>
      </c>
      <c r="B226" s="43"/>
      <c r="C226" s="43"/>
      <c r="D226" s="2">
        <v>6006.9089999999997</v>
      </c>
      <c r="E226" s="5">
        <v>10.9765</v>
      </c>
      <c r="F226" s="4"/>
      <c r="G226" s="58"/>
      <c r="H226" s="21" t="s">
        <v>472</v>
      </c>
      <c r="I226" s="23">
        <v>45219</v>
      </c>
      <c r="J226" s="5">
        <v>849</v>
      </c>
      <c r="K226" s="37"/>
      <c r="L226" s="37"/>
    </row>
    <row r="227" spans="1:12" ht="15.75" hidden="1" x14ac:dyDescent="0.25">
      <c r="A227" s="42" t="s">
        <v>262</v>
      </c>
      <c r="B227" s="43"/>
      <c r="C227" s="43"/>
      <c r="D227" s="2">
        <v>6006.9089999999997</v>
      </c>
      <c r="E227" s="5">
        <v>12.2437</v>
      </c>
      <c r="F227" s="4"/>
      <c r="G227" s="58"/>
      <c r="H227" s="21" t="s">
        <v>473</v>
      </c>
      <c r="I227" s="23">
        <v>45219</v>
      </c>
      <c r="J227" s="5">
        <v>91.5</v>
      </c>
      <c r="K227" s="37"/>
      <c r="L227" s="37"/>
    </row>
    <row r="228" spans="1:12" ht="15.75" hidden="1" x14ac:dyDescent="0.25">
      <c r="A228" s="42" t="s">
        <v>769</v>
      </c>
      <c r="B228" s="43"/>
      <c r="C228" s="43"/>
      <c r="D228" s="2">
        <v>6006.9089999999997</v>
      </c>
      <c r="E228" s="5">
        <v>34.504800000000003</v>
      </c>
      <c r="F228" s="4"/>
      <c r="G228" s="58"/>
      <c r="H228" s="21" t="s">
        <v>474</v>
      </c>
      <c r="I228" s="23">
        <v>45219</v>
      </c>
      <c r="J228" s="5">
        <v>8046</v>
      </c>
      <c r="K228" s="37"/>
      <c r="L228" s="37"/>
    </row>
    <row r="229" spans="1:12" ht="15.75" hidden="1" x14ac:dyDescent="0.25">
      <c r="A229" s="42" t="s">
        <v>770</v>
      </c>
      <c r="B229" s="43"/>
      <c r="C229" s="43"/>
      <c r="D229" s="2">
        <v>6006.9089999999997</v>
      </c>
      <c r="E229" s="5">
        <v>33.7196</v>
      </c>
      <c r="F229" s="4"/>
      <c r="G229" s="58"/>
      <c r="H229" s="21" t="s">
        <v>474</v>
      </c>
      <c r="I229" s="23">
        <v>45219</v>
      </c>
      <c r="J229" s="5">
        <v>2200</v>
      </c>
      <c r="K229" s="37"/>
      <c r="L229" s="37"/>
    </row>
    <row r="230" spans="1:12" ht="15.75" hidden="1" x14ac:dyDescent="0.25">
      <c r="A230" s="42" t="s">
        <v>771</v>
      </c>
      <c r="B230" s="43"/>
      <c r="C230" s="43"/>
      <c r="D230" s="2">
        <v>6006.9089999999997</v>
      </c>
      <c r="E230" s="5">
        <v>13.505699999999999</v>
      </c>
      <c r="F230" s="4"/>
      <c r="G230" s="58"/>
      <c r="H230" s="21" t="s">
        <v>475</v>
      </c>
      <c r="I230" s="23">
        <v>45220</v>
      </c>
      <c r="J230" s="5">
        <v>5859.67</v>
      </c>
      <c r="K230" s="37"/>
      <c r="L230" s="37"/>
    </row>
    <row r="231" spans="1:12" ht="15.75" hidden="1" x14ac:dyDescent="0.25">
      <c r="A231" s="42" t="s">
        <v>771</v>
      </c>
      <c r="B231" s="43"/>
      <c r="C231" s="43"/>
      <c r="D231" s="2">
        <v>6006.9089999999997</v>
      </c>
      <c r="E231" s="5">
        <v>27.933599999999998</v>
      </c>
      <c r="F231" s="4"/>
      <c r="G231" s="58"/>
      <c r="H231" s="21" t="s">
        <v>476</v>
      </c>
      <c r="I231" s="23">
        <v>45222</v>
      </c>
      <c r="J231" s="5">
        <v>1222.9000000000001</v>
      </c>
      <c r="K231" s="37"/>
      <c r="L231" s="37"/>
    </row>
    <row r="232" spans="1:12" ht="15.75" hidden="1" x14ac:dyDescent="0.25">
      <c r="A232" s="42" t="s">
        <v>97</v>
      </c>
      <c r="B232" s="43"/>
      <c r="C232" s="43"/>
      <c r="D232" s="2">
        <v>6006.9089999999997</v>
      </c>
      <c r="E232" s="5">
        <v>14.582599999999999</v>
      </c>
      <c r="F232" s="4"/>
      <c r="G232" s="58"/>
      <c r="H232" s="21" t="s">
        <v>477</v>
      </c>
      <c r="I232" s="23">
        <v>45222</v>
      </c>
      <c r="J232" s="5">
        <v>951.73</v>
      </c>
      <c r="K232" s="37"/>
      <c r="L232" s="37"/>
    </row>
    <row r="233" spans="1:12" ht="15.75" hidden="1" x14ac:dyDescent="0.25">
      <c r="A233" s="42" t="s">
        <v>97</v>
      </c>
      <c r="B233" s="43"/>
      <c r="C233" s="43"/>
      <c r="D233" s="2">
        <v>6006.9089999999997</v>
      </c>
      <c r="E233" s="5">
        <v>13.150399999999999</v>
      </c>
      <c r="F233" s="4"/>
      <c r="G233" s="58"/>
      <c r="H233" s="21" t="s">
        <v>478</v>
      </c>
      <c r="I233" s="23">
        <v>45222</v>
      </c>
      <c r="J233" s="5">
        <v>63.8</v>
      </c>
      <c r="K233" s="37"/>
      <c r="L233" s="37"/>
    </row>
    <row r="234" spans="1:12" ht="15.75" hidden="1" x14ac:dyDescent="0.25">
      <c r="A234" s="42" t="s">
        <v>772</v>
      </c>
      <c r="B234" s="43"/>
      <c r="C234" s="43"/>
      <c r="D234" s="2">
        <v>6004.1</v>
      </c>
      <c r="E234" s="5">
        <v>13.6896</v>
      </c>
      <c r="F234" s="4"/>
      <c r="G234" s="58"/>
      <c r="H234" s="21" t="s">
        <v>479</v>
      </c>
      <c r="I234" s="23">
        <v>45222</v>
      </c>
      <c r="J234" s="5">
        <v>59</v>
      </c>
      <c r="K234" s="37"/>
      <c r="L234" s="37"/>
    </row>
    <row r="235" spans="1:12" ht="15.75" hidden="1" x14ac:dyDescent="0.25">
      <c r="A235" s="42" t="s">
        <v>686</v>
      </c>
      <c r="B235" s="43"/>
      <c r="C235" s="43"/>
      <c r="D235" s="2">
        <v>6006.9089999999997</v>
      </c>
      <c r="E235" s="5">
        <v>9.2096999999999998</v>
      </c>
      <c r="F235" s="4"/>
      <c r="G235" s="58"/>
      <c r="H235" s="21" t="s">
        <v>480</v>
      </c>
      <c r="I235" s="23">
        <v>45222</v>
      </c>
      <c r="J235" s="5">
        <v>62</v>
      </c>
      <c r="K235" s="37"/>
      <c r="L235" s="37"/>
    </row>
    <row r="236" spans="1:12" ht="15.75" hidden="1" x14ac:dyDescent="0.25">
      <c r="A236" s="42" t="s">
        <v>711</v>
      </c>
      <c r="B236" s="43"/>
      <c r="C236" s="43"/>
      <c r="D236" s="2">
        <v>6006.9089999999997</v>
      </c>
      <c r="E236" s="5">
        <v>31.0733</v>
      </c>
      <c r="F236" s="4"/>
      <c r="G236" s="58"/>
      <c r="H236" s="21" t="s">
        <v>481</v>
      </c>
      <c r="I236" s="23">
        <v>45222</v>
      </c>
      <c r="J236" s="5">
        <v>2482</v>
      </c>
      <c r="K236" s="37"/>
      <c r="L236" s="37"/>
    </row>
    <row r="237" spans="1:12" ht="15.75" hidden="1" x14ac:dyDescent="0.25">
      <c r="A237" s="42" t="s">
        <v>699</v>
      </c>
      <c r="B237" s="43"/>
      <c r="C237" s="43"/>
      <c r="D237" s="2">
        <v>6006.9089999999997</v>
      </c>
      <c r="E237" s="5">
        <v>25.022200000000002</v>
      </c>
      <c r="F237" s="4"/>
      <c r="G237" s="58"/>
      <c r="H237" s="21" t="s">
        <v>481</v>
      </c>
      <c r="I237" s="23">
        <v>45222</v>
      </c>
      <c r="J237" s="5">
        <v>600</v>
      </c>
      <c r="K237" s="37"/>
      <c r="L237" s="37"/>
    </row>
    <row r="238" spans="1:12" ht="15.75" hidden="1" x14ac:dyDescent="0.25">
      <c r="A238" s="42" t="s">
        <v>773</v>
      </c>
      <c r="B238" s="43"/>
      <c r="C238" s="43"/>
      <c r="D238" s="2">
        <v>6006.9089999999997</v>
      </c>
      <c r="E238" s="5">
        <v>10.0266</v>
      </c>
      <c r="F238" s="4"/>
      <c r="G238" s="58"/>
      <c r="H238" s="21" t="s">
        <v>482</v>
      </c>
      <c r="I238" s="23">
        <v>45222</v>
      </c>
      <c r="J238" s="5">
        <v>979</v>
      </c>
      <c r="K238" s="37"/>
      <c r="L238" s="37"/>
    </row>
    <row r="239" spans="1:12" ht="15.75" hidden="1" x14ac:dyDescent="0.25">
      <c r="A239" s="42" t="s">
        <v>746</v>
      </c>
      <c r="B239" s="43"/>
      <c r="C239" s="43"/>
      <c r="D239" s="2">
        <v>6006.9089999999997</v>
      </c>
      <c r="E239" s="5">
        <v>20.3157</v>
      </c>
      <c r="F239" s="4"/>
      <c r="G239" s="58"/>
      <c r="H239" s="21" t="s">
        <v>483</v>
      </c>
      <c r="I239" s="23">
        <v>45224</v>
      </c>
      <c r="J239" s="5">
        <v>161.5</v>
      </c>
      <c r="K239" s="37"/>
      <c r="L239" s="37"/>
    </row>
    <row r="240" spans="1:12" ht="15.75" hidden="1" x14ac:dyDescent="0.25">
      <c r="A240" s="42" t="s">
        <v>262</v>
      </c>
      <c r="B240" s="43"/>
      <c r="C240" s="43"/>
      <c r="D240" s="2">
        <v>6006.9089999999997</v>
      </c>
      <c r="E240" s="5">
        <v>10.930199999999999</v>
      </c>
      <c r="F240" s="4"/>
      <c r="G240" s="58"/>
      <c r="H240" s="21" t="s">
        <v>484</v>
      </c>
      <c r="I240" s="23">
        <v>45225</v>
      </c>
      <c r="J240" s="5">
        <v>9180</v>
      </c>
      <c r="K240" s="37"/>
      <c r="L240" s="37"/>
    </row>
    <row r="241" spans="1:12" ht="15.75" hidden="1" x14ac:dyDescent="0.25">
      <c r="A241" s="42" t="s">
        <v>771</v>
      </c>
      <c r="B241" s="43"/>
      <c r="C241" s="43"/>
      <c r="D241" s="2">
        <v>6006.9089999999997</v>
      </c>
      <c r="E241" s="5">
        <v>27.918900000000001</v>
      </c>
      <c r="F241" s="4"/>
      <c r="G241" s="58"/>
      <c r="H241" s="21" t="s">
        <v>485</v>
      </c>
      <c r="I241" s="23">
        <v>45226</v>
      </c>
      <c r="J241" s="5">
        <v>2920</v>
      </c>
      <c r="K241" s="37"/>
      <c r="L241" s="37"/>
    </row>
    <row r="242" spans="1:12" ht="15.75" hidden="1" x14ac:dyDescent="0.25">
      <c r="A242" s="42" t="s">
        <v>774</v>
      </c>
      <c r="B242" s="43"/>
      <c r="C242" s="43"/>
      <c r="D242" s="2">
        <v>6006.9089999999997</v>
      </c>
      <c r="E242" s="5">
        <v>10.7454</v>
      </c>
      <c r="F242" s="4"/>
      <c r="G242" s="58"/>
      <c r="H242" s="21" t="s">
        <v>486</v>
      </c>
      <c r="I242" s="23">
        <v>45227</v>
      </c>
      <c r="J242" s="5">
        <v>119.4</v>
      </c>
      <c r="K242" s="37"/>
      <c r="L242" s="37"/>
    </row>
    <row r="243" spans="1:12" ht="15.75" hidden="1" x14ac:dyDescent="0.25">
      <c r="A243" s="42" t="s">
        <v>774</v>
      </c>
      <c r="B243" s="43"/>
      <c r="C243" s="43"/>
      <c r="D243" s="2">
        <v>6006.9089999999997</v>
      </c>
      <c r="E243" s="5">
        <v>14.1228</v>
      </c>
      <c r="F243" s="4"/>
      <c r="G243" s="58"/>
      <c r="H243" s="21" t="s">
        <v>487</v>
      </c>
      <c r="I243" s="23">
        <v>45227</v>
      </c>
      <c r="J243" s="5">
        <v>71</v>
      </c>
      <c r="K243" s="37"/>
      <c r="L243" s="37"/>
    </row>
    <row r="244" spans="1:12" ht="15.75" x14ac:dyDescent="0.25">
      <c r="A244" s="42" t="s">
        <v>775</v>
      </c>
      <c r="B244" s="43"/>
      <c r="C244" s="43"/>
      <c r="D244" s="2">
        <v>6006.9089999999997</v>
      </c>
      <c r="E244" s="5">
        <v>18.161200000000001</v>
      </c>
      <c r="F244" s="4"/>
      <c r="G244" s="58"/>
      <c r="H244" s="21" t="s">
        <v>488</v>
      </c>
      <c r="I244" s="23">
        <v>45227</v>
      </c>
      <c r="J244" s="5">
        <v>12</v>
      </c>
      <c r="K244" s="37"/>
      <c r="L244" s="37"/>
    </row>
    <row r="245" spans="1:12" ht="15.75" hidden="1" x14ac:dyDescent="0.25">
      <c r="A245" s="42" t="s">
        <v>771</v>
      </c>
      <c r="B245" s="43"/>
      <c r="C245" s="43"/>
      <c r="D245" s="2">
        <v>6006.9089999999997</v>
      </c>
      <c r="E245" s="5">
        <v>13.4862</v>
      </c>
      <c r="F245" s="4"/>
      <c r="G245" s="58"/>
      <c r="H245" s="21" t="s">
        <v>489</v>
      </c>
      <c r="I245" s="23">
        <v>45229</v>
      </c>
      <c r="J245" s="5">
        <v>1076</v>
      </c>
      <c r="K245" s="37"/>
      <c r="L245" s="37"/>
    </row>
    <row r="246" spans="1:12" ht="15.75" hidden="1" x14ac:dyDescent="0.25">
      <c r="A246" s="42" t="s">
        <v>771</v>
      </c>
      <c r="B246" s="43"/>
      <c r="C246" s="43"/>
      <c r="D246" s="2">
        <v>6006.9089999999997</v>
      </c>
      <c r="E246" s="5">
        <v>27.9666</v>
      </c>
      <c r="F246" s="4"/>
      <c r="G246" s="58"/>
      <c r="H246" s="21" t="s">
        <v>490</v>
      </c>
      <c r="I246" s="23">
        <v>45229</v>
      </c>
      <c r="J246" s="5">
        <v>3328</v>
      </c>
      <c r="K246" s="37"/>
      <c r="L246" s="37"/>
    </row>
    <row r="247" spans="1:12" ht="15.75" hidden="1" x14ac:dyDescent="0.25">
      <c r="A247" s="42" t="s">
        <v>776</v>
      </c>
      <c r="B247" s="43"/>
      <c r="C247" s="43"/>
      <c r="D247" s="2">
        <v>6006.9089999999997</v>
      </c>
      <c r="E247" s="5">
        <v>12.488</v>
      </c>
      <c r="F247" s="4"/>
      <c r="G247" s="58"/>
      <c r="H247" s="21" t="s">
        <v>491</v>
      </c>
      <c r="I247" s="23">
        <v>45229</v>
      </c>
      <c r="J247" s="5">
        <v>1151</v>
      </c>
      <c r="K247" s="37"/>
      <c r="L247" s="37"/>
    </row>
    <row r="248" spans="1:12" ht="15.75" hidden="1" x14ac:dyDescent="0.25">
      <c r="A248" s="42" t="s">
        <v>670</v>
      </c>
      <c r="B248" s="43"/>
      <c r="C248" s="43"/>
      <c r="D248" s="2">
        <v>6006.9089999999997</v>
      </c>
      <c r="E248" s="5">
        <v>10.808400000000001</v>
      </c>
      <c r="F248" s="4"/>
      <c r="G248" s="58"/>
      <c r="H248" s="21" t="s">
        <v>492</v>
      </c>
      <c r="I248" s="23">
        <v>45231</v>
      </c>
      <c r="J248" s="5">
        <v>284</v>
      </c>
      <c r="K248" s="37"/>
      <c r="L248" s="37"/>
    </row>
    <row r="249" spans="1:12" ht="15.75" hidden="1" x14ac:dyDescent="0.25">
      <c r="A249" s="42" t="s">
        <v>670</v>
      </c>
      <c r="B249" s="43"/>
      <c r="C249" s="43"/>
      <c r="D249" s="2">
        <v>6006.9089999999997</v>
      </c>
      <c r="E249" s="5">
        <v>11.3454</v>
      </c>
      <c r="F249" s="4"/>
      <c r="G249" s="58"/>
      <c r="H249" s="21" t="s">
        <v>493</v>
      </c>
      <c r="I249" s="23">
        <v>45232</v>
      </c>
      <c r="J249" s="5">
        <v>1051</v>
      </c>
      <c r="K249" s="37"/>
      <c r="L249" s="37"/>
    </row>
    <row r="250" spans="1:12" ht="15.75" hidden="1" x14ac:dyDescent="0.25">
      <c r="A250" s="42" t="s">
        <v>97</v>
      </c>
      <c r="B250" s="43"/>
      <c r="C250" s="43"/>
      <c r="D250" s="2">
        <v>6006.32</v>
      </c>
      <c r="E250" s="5">
        <v>12.6029</v>
      </c>
      <c r="F250" s="4"/>
      <c r="G250" s="58"/>
      <c r="H250" s="21" t="s">
        <v>494</v>
      </c>
      <c r="I250" s="23">
        <v>45233</v>
      </c>
      <c r="J250" s="5">
        <v>318</v>
      </c>
      <c r="K250" s="37"/>
      <c r="L250" s="37"/>
    </row>
    <row r="251" spans="1:12" ht="15.75" hidden="1" x14ac:dyDescent="0.25">
      <c r="A251" s="42" t="s">
        <v>686</v>
      </c>
      <c r="B251" s="43"/>
      <c r="C251" s="43"/>
      <c r="D251" s="2">
        <v>6006.9089999999997</v>
      </c>
      <c r="E251" s="5">
        <v>13.748699999999999</v>
      </c>
      <c r="F251" s="4"/>
      <c r="G251" s="58"/>
      <c r="H251" s="21" t="s">
        <v>495</v>
      </c>
      <c r="I251" s="23">
        <v>45233</v>
      </c>
      <c r="J251" s="5">
        <v>4857</v>
      </c>
      <c r="K251" s="37"/>
      <c r="L251" s="37"/>
    </row>
    <row r="252" spans="1:12" ht="15.75" hidden="1" x14ac:dyDescent="0.25">
      <c r="A252" s="42" t="s">
        <v>670</v>
      </c>
      <c r="B252" s="43"/>
      <c r="C252" s="43"/>
      <c r="D252" s="2">
        <v>6006.9089999999997</v>
      </c>
      <c r="E252" s="5">
        <v>9.3841000000000001</v>
      </c>
      <c r="F252" s="4"/>
      <c r="G252" s="58"/>
      <c r="H252" s="21" t="s">
        <v>496</v>
      </c>
      <c r="I252" s="23">
        <v>45233</v>
      </c>
      <c r="J252" s="5">
        <v>7882</v>
      </c>
      <c r="K252" s="37"/>
      <c r="L252" s="37"/>
    </row>
    <row r="253" spans="1:12" ht="15.75" hidden="1" x14ac:dyDescent="0.25">
      <c r="A253" s="42" t="s">
        <v>670</v>
      </c>
      <c r="B253" s="43"/>
      <c r="C253" s="43"/>
      <c r="D253" s="2">
        <v>6006.9089999999997</v>
      </c>
      <c r="E253" s="5">
        <v>9.3924000000000003</v>
      </c>
      <c r="F253" s="4"/>
      <c r="G253" s="58"/>
      <c r="H253" s="21" t="s">
        <v>497</v>
      </c>
      <c r="I253" s="23">
        <v>45233</v>
      </c>
      <c r="J253" s="5">
        <v>7292</v>
      </c>
      <c r="K253" s="37"/>
      <c r="L253" s="37"/>
    </row>
    <row r="254" spans="1:12" ht="15.75" hidden="1" x14ac:dyDescent="0.25">
      <c r="A254" s="42" t="s">
        <v>777</v>
      </c>
      <c r="B254" s="43"/>
      <c r="C254" s="43"/>
      <c r="D254" s="2">
        <v>6006.9089999999997</v>
      </c>
      <c r="E254" s="5">
        <v>17.357500000000002</v>
      </c>
      <c r="F254" s="4"/>
      <c r="G254" s="58"/>
      <c r="H254" s="21" t="s">
        <v>498</v>
      </c>
      <c r="I254" s="23">
        <v>45234</v>
      </c>
      <c r="J254" s="5">
        <v>83.49</v>
      </c>
      <c r="K254" s="37"/>
      <c r="L254" s="37"/>
    </row>
    <row r="255" spans="1:12" ht="15.75" hidden="1" x14ac:dyDescent="0.25">
      <c r="A255" s="42" t="s">
        <v>777</v>
      </c>
      <c r="B255" s="43"/>
      <c r="C255" s="43"/>
      <c r="D255" s="2">
        <v>6006.9089999999997</v>
      </c>
      <c r="E255" s="5">
        <v>17.2669</v>
      </c>
      <c r="F255" s="4"/>
      <c r="G255" s="58"/>
      <c r="H255" s="21" t="s">
        <v>499</v>
      </c>
      <c r="I255" s="23">
        <v>45234</v>
      </c>
      <c r="J255" s="5">
        <v>93</v>
      </c>
      <c r="K255" s="37"/>
      <c r="L255" s="37"/>
    </row>
    <row r="256" spans="1:12" ht="15.75" hidden="1" x14ac:dyDescent="0.25">
      <c r="A256" s="42" t="s">
        <v>686</v>
      </c>
      <c r="B256" s="43"/>
      <c r="C256" s="43"/>
      <c r="D256" s="2">
        <v>6006.9089999999997</v>
      </c>
      <c r="E256" s="5">
        <v>17.058299999999999</v>
      </c>
      <c r="F256" s="4"/>
      <c r="G256" s="58"/>
      <c r="H256" s="21" t="s">
        <v>500</v>
      </c>
      <c r="I256" s="23">
        <v>45234</v>
      </c>
      <c r="J256" s="5">
        <v>1563</v>
      </c>
      <c r="K256" s="37"/>
      <c r="L256" s="37"/>
    </row>
    <row r="257" spans="1:12" ht="15.75" hidden="1" x14ac:dyDescent="0.25">
      <c r="A257" s="42" t="s">
        <v>670</v>
      </c>
      <c r="B257" s="43"/>
      <c r="C257" s="43"/>
      <c r="D257" s="2">
        <v>6006.9089999999997</v>
      </c>
      <c r="E257" s="5">
        <v>20.6022</v>
      </c>
      <c r="F257" s="4"/>
      <c r="G257" s="58"/>
      <c r="H257" s="21" t="s">
        <v>501</v>
      </c>
      <c r="I257" s="23">
        <v>45234</v>
      </c>
      <c r="J257" s="5">
        <v>169.4</v>
      </c>
      <c r="K257" s="37"/>
      <c r="L257" s="37"/>
    </row>
    <row r="258" spans="1:12" ht="15.75" hidden="1" x14ac:dyDescent="0.25">
      <c r="A258" s="42" t="s">
        <v>670</v>
      </c>
      <c r="B258" s="43"/>
      <c r="C258" s="43"/>
      <c r="D258" s="2">
        <v>6006.9089999999997</v>
      </c>
      <c r="E258" s="5">
        <v>10.955399999999999</v>
      </c>
      <c r="F258" s="4"/>
      <c r="G258" s="58"/>
      <c r="H258" s="21" t="s">
        <v>502</v>
      </c>
      <c r="I258" s="23">
        <v>45236</v>
      </c>
      <c r="J258" s="5">
        <v>5412</v>
      </c>
      <c r="K258" s="37"/>
      <c r="L258" s="37"/>
    </row>
    <row r="259" spans="1:12" ht="15.75" hidden="1" x14ac:dyDescent="0.25">
      <c r="A259" s="42" t="s">
        <v>670</v>
      </c>
      <c r="B259" s="43"/>
      <c r="C259" s="43"/>
      <c r="D259" s="2">
        <v>6006.9089999999997</v>
      </c>
      <c r="E259" s="5">
        <v>10.939299999999999</v>
      </c>
      <c r="F259" s="4"/>
      <c r="G259" s="58"/>
      <c r="H259" s="21" t="s">
        <v>503</v>
      </c>
      <c r="I259" s="23">
        <v>45236</v>
      </c>
      <c r="J259" s="5">
        <v>4664</v>
      </c>
      <c r="K259" s="37"/>
      <c r="L259" s="37"/>
    </row>
    <row r="260" spans="1:12" ht="15.75" hidden="1" x14ac:dyDescent="0.25">
      <c r="A260" s="42" t="s">
        <v>778</v>
      </c>
      <c r="B260" s="43"/>
      <c r="C260" s="43"/>
      <c r="D260" s="2">
        <v>6004.1</v>
      </c>
      <c r="E260" s="5">
        <v>12.155099999999999</v>
      </c>
      <c r="F260" s="4"/>
      <c r="G260" s="58"/>
      <c r="H260" s="21" t="s">
        <v>504</v>
      </c>
      <c r="I260" s="23">
        <v>45236</v>
      </c>
      <c r="J260" s="5">
        <v>78</v>
      </c>
      <c r="K260" s="37"/>
      <c r="L260" s="37"/>
    </row>
    <row r="261" spans="1:12" ht="15.75" hidden="1" x14ac:dyDescent="0.25">
      <c r="A261" s="42" t="s">
        <v>670</v>
      </c>
      <c r="B261" s="43"/>
      <c r="C261" s="43"/>
      <c r="D261" s="2">
        <v>6006.9089999999997</v>
      </c>
      <c r="E261" s="5">
        <v>6.2415000000000003</v>
      </c>
      <c r="F261" s="4"/>
      <c r="G261" s="58"/>
      <c r="H261" s="21" t="s">
        <v>504</v>
      </c>
      <c r="I261" s="23">
        <v>45236</v>
      </c>
      <c r="J261" s="5">
        <v>84</v>
      </c>
      <c r="K261" s="37"/>
      <c r="L261" s="37"/>
    </row>
    <row r="262" spans="1:12" ht="15.75" hidden="1" x14ac:dyDescent="0.25">
      <c r="A262" s="42" t="s">
        <v>672</v>
      </c>
      <c r="B262" s="43"/>
      <c r="C262" s="43"/>
      <c r="D262" s="2">
        <v>6006.9089999999997</v>
      </c>
      <c r="E262" s="5">
        <v>11.237</v>
      </c>
      <c r="F262" s="4"/>
      <c r="G262" s="58"/>
      <c r="H262" s="21" t="s">
        <v>505</v>
      </c>
      <c r="I262" s="23">
        <v>45236</v>
      </c>
      <c r="J262" s="5">
        <v>487.9</v>
      </c>
      <c r="K262" s="37"/>
      <c r="L262" s="37"/>
    </row>
    <row r="263" spans="1:12" ht="15.75" hidden="1" x14ac:dyDescent="0.25">
      <c r="A263" s="42" t="s">
        <v>670</v>
      </c>
      <c r="B263" s="43"/>
      <c r="C263" s="43"/>
      <c r="D263" s="2">
        <v>6006.9089999999997</v>
      </c>
      <c r="E263" s="5">
        <v>17.657699999999998</v>
      </c>
      <c r="F263" s="4"/>
      <c r="G263" s="58"/>
      <c r="H263" s="21" t="s">
        <v>506</v>
      </c>
      <c r="I263" s="23">
        <v>45236</v>
      </c>
      <c r="J263" s="5">
        <v>1442</v>
      </c>
      <c r="K263" s="37"/>
      <c r="L263" s="37"/>
    </row>
    <row r="264" spans="1:12" ht="15.75" hidden="1" x14ac:dyDescent="0.25">
      <c r="A264" s="42" t="s">
        <v>779</v>
      </c>
      <c r="B264" s="43"/>
      <c r="C264" s="43"/>
      <c r="D264" s="2">
        <v>6006.9089999999997</v>
      </c>
      <c r="E264" s="5">
        <v>32.762</v>
      </c>
      <c r="F264" s="4"/>
      <c r="G264" s="58"/>
      <c r="H264" s="21" t="s">
        <v>507</v>
      </c>
      <c r="I264" s="23">
        <v>45236</v>
      </c>
      <c r="J264" s="5">
        <v>25</v>
      </c>
      <c r="K264" s="37"/>
      <c r="L264" s="37"/>
    </row>
    <row r="265" spans="1:12" ht="15.75" hidden="1" x14ac:dyDescent="0.25">
      <c r="A265" s="42" t="s">
        <v>780</v>
      </c>
      <c r="B265" s="43"/>
      <c r="C265" s="43"/>
      <c r="D265" s="2">
        <v>6006.32</v>
      </c>
      <c r="E265" s="5">
        <v>18.4953</v>
      </c>
      <c r="F265" s="4"/>
      <c r="G265" s="58"/>
      <c r="H265" s="21" t="s">
        <v>508</v>
      </c>
      <c r="I265" s="23">
        <v>45236</v>
      </c>
      <c r="J265" s="5">
        <v>181.5</v>
      </c>
      <c r="K265" s="37"/>
      <c r="L265" s="37"/>
    </row>
    <row r="266" spans="1:12" ht="15.75" hidden="1" x14ac:dyDescent="0.25">
      <c r="A266" s="42" t="s">
        <v>692</v>
      </c>
      <c r="B266" s="43"/>
      <c r="C266" s="43"/>
      <c r="D266" s="2">
        <v>6006.9089999999997</v>
      </c>
      <c r="E266" s="5">
        <v>11.9262</v>
      </c>
      <c r="F266" s="4"/>
      <c r="G266" s="58"/>
      <c r="H266" s="21" t="s">
        <v>509</v>
      </c>
      <c r="I266" s="23">
        <v>45236</v>
      </c>
      <c r="J266" s="5">
        <v>5750</v>
      </c>
      <c r="K266" s="37"/>
      <c r="L266" s="37"/>
    </row>
    <row r="267" spans="1:12" ht="15.75" hidden="1" x14ac:dyDescent="0.25">
      <c r="A267" s="42" t="s">
        <v>781</v>
      </c>
      <c r="B267" s="43"/>
      <c r="C267" s="43"/>
      <c r="D267" s="2">
        <v>6006.9089999999997</v>
      </c>
      <c r="E267" s="5">
        <v>9.9854000000000003</v>
      </c>
      <c r="F267" s="4"/>
      <c r="G267" s="58"/>
      <c r="H267" s="21" t="s">
        <v>509</v>
      </c>
      <c r="I267" s="23">
        <v>45236</v>
      </c>
      <c r="J267" s="5">
        <v>927</v>
      </c>
      <c r="K267" s="37"/>
      <c r="L267" s="37"/>
    </row>
    <row r="268" spans="1:12" ht="15.75" hidden="1" x14ac:dyDescent="0.25">
      <c r="A268" s="42" t="s">
        <v>782</v>
      </c>
      <c r="B268" s="43"/>
      <c r="C268" s="43"/>
      <c r="D268" s="2">
        <v>6006.9089999999997</v>
      </c>
      <c r="E268" s="5">
        <v>32.042900000000003</v>
      </c>
      <c r="F268" s="4"/>
      <c r="G268" s="58"/>
      <c r="H268" s="21" t="s">
        <v>510</v>
      </c>
      <c r="I268" s="23">
        <v>45237</v>
      </c>
      <c r="J268" s="5">
        <v>884</v>
      </c>
      <c r="K268" s="37"/>
      <c r="L268" s="37"/>
    </row>
    <row r="269" spans="1:12" ht="15.75" hidden="1" x14ac:dyDescent="0.25">
      <c r="A269" s="42" t="s">
        <v>670</v>
      </c>
      <c r="B269" s="43"/>
      <c r="C269" s="43"/>
      <c r="D269" s="2">
        <v>6006.9089999999997</v>
      </c>
      <c r="E269" s="5">
        <v>28.247800000000002</v>
      </c>
      <c r="F269" s="4"/>
      <c r="G269" s="58"/>
      <c r="H269" s="21" t="s">
        <v>511</v>
      </c>
      <c r="I269" s="23">
        <v>45237</v>
      </c>
      <c r="J269" s="5">
        <v>1953.3</v>
      </c>
      <c r="K269" s="37"/>
      <c r="L269" s="37"/>
    </row>
    <row r="270" spans="1:12" ht="15.75" hidden="1" x14ac:dyDescent="0.25">
      <c r="A270" s="42" t="s">
        <v>783</v>
      </c>
      <c r="B270" s="43"/>
      <c r="C270" s="43"/>
      <c r="D270" s="2">
        <v>6006.9089999999997</v>
      </c>
      <c r="E270" s="5">
        <v>11.6929</v>
      </c>
      <c r="F270" s="4"/>
      <c r="G270" s="58"/>
      <c r="H270" s="21" t="s">
        <v>512</v>
      </c>
      <c r="I270" s="23">
        <v>45237</v>
      </c>
      <c r="J270" s="5">
        <v>10036</v>
      </c>
      <c r="K270" s="37"/>
      <c r="L270" s="37"/>
    </row>
    <row r="271" spans="1:12" ht="15.75" hidden="1" x14ac:dyDescent="0.25">
      <c r="A271" s="42" t="s">
        <v>783</v>
      </c>
      <c r="B271" s="43"/>
      <c r="C271" s="43"/>
      <c r="D271" s="2">
        <v>6006.9089999999997</v>
      </c>
      <c r="E271" s="5">
        <v>14.896100000000001</v>
      </c>
      <c r="F271" s="4"/>
      <c r="G271" s="58"/>
      <c r="H271" s="21" t="s">
        <v>513</v>
      </c>
      <c r="I271" s="23">
        <v>45237</v>
      </c>
      <c r="J271" s="5">
        <v>2407</v>
      </c>
      <c r="K271" s="37"/>
      <c r="L271" s="37"/>
    </row>
    <row r="272" spans="1:12" ht="15.75" hidden="1" x14ac:dyDescent="0.25">
      <c r="A272" s="42" t="s">
        <v>784</v>
      </c>
      <c r="B272" s="43"/>
      <c r="C272" s="43"/>
      <c r="D272" s="2">
        <v>6006.9089999999997</v>
      </c>
      <c r="E272" s="5">
        <v>17.262799999999999</v>
      </c>
      <c r="F272" s="4"/>
      <c r="G272" s="58"/>
      <c r="H272" s="21" t="s">
        <v>514</v>
      </c>
      <c r="I272" s="23">
        <v>45238</v>
      </c>
      <c r="J272" s="5">
        <v>2926</v>
      </c>
      <c r="K272" s="37"/>
      <c r="L272" s="37"/>
    </row>
    <row r="273" spans="1:12" ht="15.75" hidden="1" x14ac:dyDescent="0.25">
      <c r="A273" s="42" t="s">
        <v>670</v>
      </c>
      <c r="B273" s="43"/>
      <c r="C273" s="43"/>
      <c r="D273" s="2">
        <v>6006.9089999999997</v>
      </c>
      <c r="E273" s="5">
        <v>12.9557</v>
      </c>
      <c r="F273" s="4"/>
      <c r="G273" s="58"/>
      <c r="H273" s="21" t="s">
        <v>515</v>
      </c>
      <c r="I273" s="23">
        <v>45240</v>
      </c>
      <c r="J273" s="5">
        <v>1128</v>
      </c>
      <c r="K273" s="37"/>
      <c r="L273" s="37"/>
    </row>
    <row r="274" spans="1:12" ht="15.75" hidden="1" x14ac:dyDescent="0.25">
      <c r="A274" s="42" t="s">
        <v>670</v>
      </c>
      <c r="B274" s="43"/>
      <c r="C274" s="43"/>
      <c r="D274" s="2">
        <v>6006.9089999999997</v>
      </c>
      <c r="E274" s="5">
        <v>6.6342999999999996</v>
      </c>
      <c r="F274" s="4"/>
      <c r="G274" s="58"/>
      <c r="H274" s="21" t="s">
        <v>516</v>
      </c>
      <c r="I274" s="23">
        <v>45240</v>
      </c>
      <c r="J274" s="5">
        <v>132</v>
      </c>
      <c r="K274" s="37"/>
      <c r="L274" s="37"/>
    </row>
    <row r="275" spans="1:12" ht="15.75" hidden="1" x14ac:dyDescent="0.25">
      <c r="A275" s="42" t="s">
        <v>670</v>
      </c>
      <c r="B275" s="43"/>
      <c r="C275" s="43"/>
      <c r="D275" s="2">
        <v>6006.9089999999997</v>
      </c>
      <c r="E275" s="5">
        <v>9.1897000000000002</v>
      </c>
      <c r="F275" s="4"/>
      <c r="G275" s="58"/>
      <c r="H275" s="21" t="s">
        <v>517</v>
      </c>
      <c r="I275" s="23">
        <v>45240</v>
      </c>
      <c r="J275" s="5">
        <v>190</v>
      </c>
      <c r="K275" s="37"/>
      <c r="L275" s="37"/>
    </row>
    <row r="276" spans="1:12" ht="15.75" hidden="1" x14ac:dyDescent="0.25">
      <c r="A276" s="42" t="s">
        <v>686</v>
      </c>
      <c r="B276" s="43"/>
      <c r="C276" s="43"/>
      <c r="D276" s="2">
        <v>6006.32</v>
      </c>
      <c r="E276" s="5">
        <v>16.468399999999999</v>
      </c>
      <c r="F276" s="4"/>
      <c r="G276" s="58"/>
      <c r="H276" s="21" t="s">
        <v>518</v>
      </c>
      <c r="I276" s="23">
        <v>45238</v>
      </c>
      <c r="J276" s="5">
        <v>1761.8</v>
      </c>
      <c r="K276" s="37"/>
      <c r="L276" s="37"/>
    </row>
    <row r="277" spans="1:12" ht="15.75" hidden="1" x14ac:dyDescent="0.25">
      <c r="A277" s="42" t="s">
        <v>673</v>
      </c>
      <c r="B277" s="43"/>
      <c r="C277" s="43"/>
      <c r="D277" s="2">
        <v>6005.37</v>
      </c>
      <c r="E277" s="5">
        <v>12.6669</v>
      </c>
      <c r="F277" s="4"/>
      <c r="G277" s="58"/>
      <c r="H277" s="21" t="s">
        <v>519</v>
      </c>
      <c r="I277" s="23">
        <v>45240</v>
      </c>
      <c r="J277" s="5">
        <v>124</v>
      </c>
      <c r="K277" s="37"/>
      <c r="L277" s="37"/>
    </row>
    <row r="278" spans="1:12" ht="15.75" hidden="1" x14ac:dyDescent="0.25">
      <c r="A278" s="42" t="s">
        <v>673</v>
      </c>
      <c r="B278" s="43"/>
      <c r="C278" s="43"/>
      <c r="D278" s="2">
        <v>6005.37</v>
      </c>
      <c r="E278" s="5">
        <v>12.183400000000001</v>
      </c>
      <c r="F278" s="4"/>
      <c r="G278" s="58"/>
      <c r="H278" s="21" t="s">
        <v>520</v>
      </c>
      <c r="I278" s="23">
        <v>45240</v>
      </c>
      <c r="J278" s="5">
        <v>248</v>
      </c>
      <c r="K278" s="37"/>
      <c r="L278" s="37"/>
    </row>
    <row r="279" spans="1:12" ht="15.75" hidden="1" x14ac:dyDescent="0.25">
      <c r="A279" s="42" t="s">
        <v>97</v>
      </c>
      <c r="B279" s="43"/>
      <c r="C279" s="43"/>
      <c r="D279" s="2">
        <v>6006.9089999999997</v>
      </c>
      <c r="E279" s="5">
        <v>29.540299999999998</v>
      </c>
      <c r="F279" s="4"/>
      <c r="G279" s="58"/>
      <c r="H279" s="21" t="s">
        <v>521</v>
      </c>
      <c r="I279" s="23">
        <v>45240</v>
      </c>
      <c r="J279" s="5">
        <v>932</v>
      </c>
      <c r="K279" s="37"/>
      <c r="L279" s="37"/>
    </row>
    <row r="280" spans="1:12" ht="15.75" hidden="1" x14ac:dyDescent="0.25">
      <c r="A280" s="42" t="s">
        <v>686</v>
      </c>
      <c r="B280" s="43"/>
      <c r="C280" s="43"/>
      <c r="D280" s="2">
        <v>6006.9089999999997</v>
      </c>
      <c r="E280" s="5">
        <v>11.679600000000001</v>
      </c>
      <c r="F280" s="4"/>
      <c r="G280" s="58"/>
      <c r="H280" s="21" t="s">
        <v>522</v>
      </c>
      <c r="I280" s="23">
        <v>45240</v>
      </c>
      <c r="J280" s="5">
        <v>1769.7</v>
      </c>
      <c r="K280" s="37"/>
      <c r="L280" s="37"/>
    </row>
    <row r="281" spans="1:12" ht="15.75" hidden="1" x14ac:dyDescent="0.25">
      <c r="A281" s="42" t="s">
        <v>785</v>
      </c>
      <c r="B281" s="43"/>
      <c r="C281" s="43"/>
      <c r="D281" s="2">
        <v>6006.9089999999997</v>
      </c>
      <c r="E281" s="5">
        <v>44.895000000000003</v>
      </c>
      <c r="F281" s="4"/>
      <c r="G281" s="58"/>
      <c r="H281" s="21" t="s">
        <v>523</v>
      </c>
      <c r="I281" s="23">
        <v>45240</v>
      </c>
      <c r="J281" s="5">
        <v>1184</v>
      </c>
      <c r="K281" s="37"/>
      <c r="L281" s="37"/>
    </row>
    <row r="282" spans="1:12" ht="15.75" hidden="1" x14ac:dyDescent="0.25">
      <c r="A282" s="42" t="s">
        <v>783</v>
      </c>
      <c r="B282" s="43"/>
      <c r="C282" s="43"/>
      <c r="D282" s="2">
        <v>6006.9089999999997</v>
      </c>
      <c r="E282" s="5">
        <v>17.569400000000002</v>
      </c>
      <c r="F282" s="4"/>
      <c r="G282" s="58"/>
      <c r="H282" s="21" t="s">
        <v>523</v>
      </c>
      <c r="I282" s="23">
        <v>45240</v>
      </c>
      <c r="J282" s="5">
        <v>1128</v>
      </c>
      <c r="K282" s="37"/>
      <c r="L282" s="37"/>
    </row>
    <row r="283" spans="1:12" ht="15.75" hidden="1" x14ac:dyDescent="0.25">
      <c r="A283" s="42" t="s">
        <v>670</v>
      </c>
      <c r="B283" s="43"/>
      <c r="C283" s="43"/>
      <c r="D283" s="2">
        <v>6006.9089999999997</v>
      </c>
      <c r="E283" s="5">
        <v>14.5726</v>
      </c>
      <c r="F283" s="4"/>
      <c r="G283" s="58"/>
      <c r="H283" s="21" t="s">
        <v>524</v>
      </c>
      <c r="I283" s="23">
        <v>45241</v>
      </c>
      <c r="J283" s="5">
        <v>1077</v>
      </c>
      <c r="K283" s="37"/>
      <c r="L283" s="37"/>
    </row>
    <row r="284" spans="1:12" ht="15.75" hidden="1" x14ac:dyDescent="0.25">
      <c r="A284" s="42" t="s">
        <v>97</v>
      </c>
      <c r="B284" s="43"/>
      <c r="C284" s="43"/>
      <c r="D284" s="2">
        <v>6006.9089999999997</v>
      </c>
      <c r="E284" s="5">
        <v>4.8681000000000001</v>
      </c>
      <c r="F284" s="4"/>
      <c r="G284" s="58"/>
      <c r="H284" s="21" t="s">
        <v>525</v>
      </c>
      <c r="I284" s="23">
        <v>45243</v>
      </c>
      <c r="J284" s="5">
        <v>7.9</v>
      </c>
      <c r="K284" s="37"/>
      <c r="L284" s="37"/>
    </row>
    <row r="285" spans="1:12" ht="15.75" hidden="1" x14ac:dyDescent="0.25">
      <c r="A285" s="42" t="s">
        <v>780</v>
      </c>
      <c r="B285" s="43"/>
      <c r="C285" s="43"/>
      <c r="D285" s="2">
        <v>6006.9089999999997</v>
      </c>
      <c r="E285" s="5">
        <v>10.043699999999999</v>
      </c>
      <c r="F285" s="4"/>
      <c r="G285" s="58"/>
      <c r="H285" s="21" t="s">
        <v>526</v>
      </c>
      <c r="I285" s="23">
        <v>45243</v>
      </c>
      <c r="J285" s="5">
        <v>112</v>
      </c>
      <c r="K285" s="37"/>
      <c r="L285" s="37"/>
    </row>
    <row r="286" spans="1:12" ht="15.75" hidden="1" x14ac:dyDescent="0.25">
      <c r="A286" s="42" t="s">
        <v>780</v>
      </c>
      <c r="B286" s="43"/>
      <c r="C286" s="43"/>
      <c r="D286" s="2">
        <v>6006.9089999999997</v>
      </c>
      <c r="E286" s="5">
        <v>10.139099999999999</v>
      </c>
      <c r="F286" s="4"/>
      <c r="G286" s="58"/>
      <c r="H286" s="21" t="s">
        <v>527</v>
      </c>
      <c r="I286" s="23">
        <v>45243</v>
      </c>
      <c r="J286" s="5">
        <v>78.5</v>
      </c>
      <c r="K286" s="37"/>
      <c r="L286" s="37"/>
    </row>
    <row r="287" spans="1:12" ht="15.75" hidden="1" x14ac:dyDescent="0.25">
      <c r="A287" s="42" t="s">
        <v>686</v>
      </c>
      <c r="B287" s="43"/>
      <c r="C287" s="43"/>
      <c r="D287" s="2">
        <v>6006.9089999999997</v>
      </c>
      <c r="E287" s="5">
        <v>20.8367</v>
      </c>
      <c r="F287" s="4"/>
      <c r="G287" s="58"/>
      <c r="H287" s="21" t="s">
        <v>528</v>
      </c>
      <c r="I287" s="23">
        <v>45243</v>
      </c>
      <c r="J287" s="5">
        <v>60</v>
      </c>
      <c r="K287" s="37"/>
      <c r="L287" s="37"/>
    </row>
    <row r="288" spans="1:12" ht="15.75" hidden="1" x14ac:dyDescent="0.25">
      <c r="A288" s="42" t="s">
        <v>97</v>
      </c>
      <c r="B288" s="43"/>
      <c r="C288" s="43"/>
      <c r="D288" s="2">
        <v>6006.9089999999997</v>
      </c>
      <c r="E288" s="5">
        <v>4.8619000000000003</v>
      </c>
      <c r="F288" s="4"/>
      <c r="G288" s="58"/>
      <c r="H288" s="21" t="s">
        <v>529</v>
      </c>
      <c r="I288" s="23">
        <v>45243</v>
      </c>
      <c r="J288" s="5">
        <v>36.630000000000003</v>
      </c>
      <c r="K288" s="37"/>
      <c r="L288" s="37"/>
    </row>
    <row r="289" spans="1:12" ht="15.75" hidden="1" x14ac:dyDescent="0.25">
      <c r="A289" s="42" t="s">
        <v>780</v>
      </c>
      <c r="B289" s="43"/>
      <c r="C289" s="43"/>
      <c r="D289" s="2">
        <v>6006.9089999999997</v>
      </c>
      <c r="E289" s="5">
        <v>13.2582</v>
      </c>
      <c r="F289" s="4"/>
      <c r="G289" s="58"/>
      <c r="H289" s="21" t="s">
        <v>530</v>
      </c>
      <c r="I289" s="23">
        <v>45243</v>
      </c>
      <c r="J289" s="5">
        <v>883</v>
      </c>
      <c r="K289" s="37"/>
      <c r="L289" s="37"/>
    </row>
    <row r="290" spans="1:12" ht="15.75" hidden="1" x14ac:dyDescent="0.25">
      <c r="A290" s="42" t="s">
        <v>686</v>
      </c>
      <c r="B290" s="43"/>
      <c r="C290" s="43"/>
      <c r="D290" s="2">
        <v>6006.9089999999997</v>
      </c>
      <c r="E290" s="5">
        <v>9.6898</v>
      </c>
      <c r="F290" s="4"/>
      <c r="G290" s="58"/>
      <c r="H290" s="21" t="s">
        <v>531</v>
      </c>
      <c r="I290" s="23">
        <v>45244</v>
      </c>
      <c r="J290" s="5">
        <v>3832</v>
      </c>
      <c r="K290" s="37"/>
      <c r="L290" s="37"/>
    </row>
    <row r="291" spans="1:12" ht="15.75" hidden="1" x14ac:dyDescent="0.25">
      <c r="A291" s="42" t="s">
        <v>686</v>
      </c>
      <c r="B291" s="43"/>
      <c r="C291" s="43"/>
      <c r="D291" s="2">
        <v>6006.9089999999997</v>
      </c>
      <c r="E291" s="5">
        <v>15.042999999999999</v>
      </c>
      <c r="F291" s="4"/>
      <c r="G291" s="58"/>
      <c r="H291" s="21" t="s">
        <v>532</v>
      </c>
      <c r="I291" s="23">
        <v>45244</v>
      </c>
      <c r="J291" s="5">
        <v>330.52</v>
      </c>
      <c r="K291" s="37"/>
      <c r="L291" s="37"/>
    </row>
    <row r="292" spans="1:12" ht="15.75" hidden="1" x14ac:dyDescent="0.25">
      <c r="A292" s="42" t="s">
        <v>97</v>
      </c>
      <c r="B292" s="43"/>
      <c r="C292" s="43"/>
      <c r="D292" s="2">
        <v>6006.32</v>
      </c>
      <c r="E292" s="5">
        <v>10.467599999999999</v>
      </c>
      <c r="F292" s="4"/>
      <c r="G292" s="58"/>
      <c r="H292" s="21" t="s">
        <v>533</v>
      </c>
      <c r="I292" s="23">
        <v>45245</v>
      </c>
      <c r="J292" s="5">
        <v>313</v>
      </c>
      <c r="K292" s="37"/>
      <c r="L292" s="37"/>
    </row>
    <row r="293" spans="1:12" ht="15.75" hidden="1" x14ac:dyDescent="0.25">
      <c r="A293" s="42" t="s">
        <v>714</v>
      </c>
      <c r="B293" s="43"/>
      <c r="C293" s="43"/>
      <c r="D293" s="2">
        <v>6004.1</v>
      </c>
      <c r="E293" s="5">
        <v>12.9886</v>
      </c>
      <c r="F293" s="4"/>
      <c r="G293" s="58"/>
      <c r="H293" s="21" t="s">
        <v>534</v>
      </c>
      <c r="I293" s="23">
        <v>45246</v>
      </c>
      <c r="J293" s="5">
        <v>1572</v>
      </c>
      <c r="K293" s="37"/>
      <c r="L293" s="37"/>
    </row>
    <row r="294" spans="1:12" ht="15.75" hidden="1" x14ac:dyDescent="0.25">
      <c r="A294" s="42" t="s">
        <v>786</v>
      </c>
      <c r="B294" s="43"/>
      <c r="C294" s="43"/>
      <c r="D294" s="2">
        <v>6006.9089999999997</v>
      </c>
      <c r="E294" s="5">
        <v>13.8261</v>
      </c>
      <c r="F294" s="4"/>
      <c r="G294" s="58"/>
      <c r="H294" s="21" t="s">
        <v>535</v>
      </c>
      <c r="I294" s="23">
        <v>45247</v>
      </c>
      <c r="J294" s="5">
        <v>23</v>
      </c>
      <c r="K294" s="37"/>
      <c r="L294" s="37"/>
    </row>
    <row r="295" spans="1:12" ht="15.75" hidden="1" x14ac:dyDescent="0.25">
      <c r="A295" s="42" t="s">
        <v>787</v>
      </c>
      <c r="B295" s="43"/>
      <c r="C295" s="43"/>
      <c r="D295" s="2">
        <v>6006.9089999999997</v>
      </c>
      <c r="E295" s="5">
        <v>15.317600000000001</v>
      </c>
      <c r="F295" s="4"/>
      <c r="G295" s="58"/>
      <c r="H295" s="21" t="s">
        <v>536</v>
      </c>
      <c r="I295" s="23">
        <v>45250</v>
      </c>
      <c r="J295" s="5">
        <v>3970</v>
      </c>
      <c r="K295" s="37"/>
      <c r="L295" s="37"/>
    </row>
    <row r="296" spans="1:12" ht="15.75" hidden="1" x14ac:dyDescent="0.25">
      <c r="A296" s="42" t="s">
        <v>788</v>
      </c>
      <c r="B296" s="43"/>
      <c r="C296" s="43"/>
      <c r="D296" s="2">
        <v>6004.1</v>
      </c>
      <c r="E296" s="5">
        <v>13.238899999999999</v>
      </c>
      <c r="F296" s="4"/>
      <c r="G296" s="58"/>
      <c r="H296" s="21" t="s">
        <v>536</v>
      </c>
      <c r="I296" s="23">
        <v>45250</v>
      </c>
      <c r="J296" s="5">
        <v>325</v>
      </c>
      <c r="K296" s="37"/>
      <c r="L296" s="37"/>
    </row>
    <row r="297" spans="1:12" ht="15.75" hidden="1" x14ac:dyDescent="0.25">
      <c r="A297" s="42" t="s">
        <v>686</v>
      </c>
      <c r="B297" s="43"/>
      <c r="C297" s="43"/>
      <c r="D297" s="2">
        <v>6006.9089999999997</v>
      </c>
      <c r="E297" s="5">
        <v>10.509</v>
      </c>
      <c r="F297" s="4"/>
      <c r="G297" s="58"/>
      <c r="H297" s="21" t="s">
        <v>537</v>
      </c>
      <c r="I297" s="23">
        <v>45250</v>
      </c>
      <c r="J297" s="5">
        <v>55</v>
      </c>
      <c r="K297" s="37"/>
      <c r="L297" s="37"/>
    </row>
    <row r="298" spans="1:12" ht="15.75" hidden="1" x14ac:dyDescent="0.25">
      <c r="A298" s="42" t="s">
        <v>686</v>
      </c>
      <c r="B298" s="43"/>
      <c r="C298" s="43"/>
      <c r="D298" s="2">
        <v>6006.9089999999997</v>
      </c>
      <c r="E298" s="5">
        <v>18.2972</v>
      </c>
      <c r="F298" s="4"/>
      <c r="G298" s="58"/>
      <c r="H298" s="21" t="s">
        <v>538</v>
      </c>
      <c r="I298" s="23">
        <v>45250</v>
      </c>
      <c r="J298" s="5">
        <v>120</v>
      </c>
      <c r="K298" s="37"/>
      <c r="L298" s="37"/>
    </row>
    <row r="299" spans="1:12" ht="15.75" hidden="1" x14ac:dyDescent="0.25">
      <c r="A299" s="42" t="s">
        <v>783</v>
      </c>
      <c r="B299" s="43"/>
      <c r="C299" s="43"/>
      <c r="D299" s="2">
        <v>6006.9089999999997</v>
      </c>
      <c r="E299" s="5">
        <v>11.7355</v>
      </c>
      <c r="F299" s="4"/>
      <c r="G299" s="58"/>
      <c r="H299" s="21" t="s">
        <v>539</v>
      </c>
      <c r="I299" s="23">
        <v>45250</v>
      </c>
      <c r="J299" s="5">
        <v>1500</v>
      </c>
      <c r="K299" s="37"/>
      <c r="L299" s="37"/>
    </row>
    <row r="300" spans="1:12" ht="15.75" hidden="1" x14ac:dyDescent="0.25">
      <c r="A300" s="42" t="s">
        <v>777</v>
      </c>
      <c r="B300" s="43"/>
      <c r="C300" s="43"/>
      <c r="D300" s="2">
        <v>6006.9089999999997</v>
      </c>
      <c r="E300" s="5">
        <v>19.2073</v>
      </c>
      <c r="F300" s="4"/>
      <c r="G300" s="58"/>
      <c r="H300" s="21" t="s">
        <v>540</v>
      </c>
      <c r="I300" s="23">
        <v>45250</v>
      </c>
      <c r="J300" s="5">
        <v>164</v>
      </c>
      <c r="K300" s="37"/>
      <c r="L300" s="37"/>
    </row>
    <row r="301" spans="1:12" ht="15.75" hidden="1" x14ac:dyDescent="0.25">
      <c r="A301" s="42" t="s">
        <v>777</v>
      </c>
      <c r="B301" s="43"/>
      <c r="C301" s="43"/>
      <c r="D301" s="2">
        <v>6006.9089999999997</v>
      </c>
      <c r="E301" s="5">
        <v>18.9207</v>
      </c>
      <c r="F301" s="4"/>
      <c r="G301" s="58"/>
      <c r="H301" s="21" t="s">
        <v>541</v>
      </c>
      <c r="I301" s="23">
        <v>45250</v>
      </c>
      <c r="J301" s="5">
        <v>371</v>
      </c>
      <c r="K301" s="37"/>
      <c r="L301" s="37"/>
    </row>
    <row r="302" spans="1:12" ht="15.75" hidden="1" x14ac:dyDescent="0.25">
      <c r="A302" s="42" t="s">
        <v>789</v>
      </c>
      <c r="B302" s="43"/>
      <c r="C302" s="43"/>
      <c r="D302" s="2">
        <v>6006.32</v>
      </c>
      <c r="E302" s="5">
        <v>9.4703999999999997</v>
      </c>
      <c r="F302" s="4"/>
      <c r="G302" s="58"/>
      <c r="H302" s="21" t="s">
        <v>542</v>
      </c>
      <c r="I302" s="23">
        <v>45250</v>
      </c>
      <c r="J302" s="5">
        <v>152.63999999999999</v>
      </c>
      <c r="K302" s="37"/>
      <c r="L302" s="37"/>
    </row>
    <row r="303" spans="1:12" ht="15.75" hidden="1" x14ac:dyDescent="0.25">
      <c r="A303" s="42" t="s">
        <v>780</v>
      </c>
      <c r="B303" s="43"/>
      <c r="C303" s="43"/>
      <c r="D303" s="2">
        <v>6006.32</v>
      </c>
      <c r="E303" s="5">
        <v>33.947400000000002</v>
      </c>
      <c r="F303" s="4"/>
      <c r="G303" s="58"/>
      <c r="H303" s="21" t="s">
        <v>542</v>
      </c>
      <c r="I303" s="23">
        <v>45250</v>
      </c>
      <c r="J303" s="5">
        <v>17.600000000000001</v>
      </c>
      <c r="K303" s="37"/>
      <c r="L303" s="37"/>
    </row>
    <row r="304" spans="1:12" ht="15.75" hidden="1" x14ac:dyDescent="0.25">
      <c r="A304" s="42" t="s">
        <v>774</v>
      </c>
      <c r="B304" s="43"/>
      <c r="C304" s="43"/>
      <c r="D304" s="2">
        <v>6006.9089999999997</v>
      </c>
      <c r="E304" s="5">
        <v>7.9592000000000001</v>
      </c>
      <c r="F304" s="4"/>
      <c r="G304" s="58"/>
      <c r="H304" s="21" t="s">
        <v>543</v>
      </c>
      <c r="I304" s="23">
        <v>45250</v>
      </c>
      <c r="J304" s="5">
        <v>241</v>
      </c>
      <c r="K304" s="37"/>
      <c r="L304" s="37"/>
    </row>
    <row r="305" spans="1:12" ht="15.75" hidden="1" x14ac:dyDescent="0.25">
      <c r="A305" s="42" t="s">
        <v>790</v>
      </c>
      <c r="B305" s="43"/>
      <c r="C305" s="43"/>
      <c r="D305" s="2">
        <v>6006.9089999999997</v>
      </c>
      <c r="E305" s="5">
        <v>13.114599999999999</v>
      </c>
      <c r="F305" s="4"/>
      <c r="G305" s="58"/>
      <c r="H305" s="21" t="s">
        <v>544</v>
      </c>
      <c r="I305" s="23">
        <v>45251</v>
      </c>
      <c r="J305" s="5">
        <v>921</v>
      </c>
      <c r="K305" s="37"/>
      <c r="L305" s="37"/>
    </row>
    <row r="306" spans="1:12" ht="15.75" hidden="1" x14ac:dyDescent="0.25">
      <c r="A306" s="42" t="s">
        <v>790</v>
      </c>
      <c r="B306" s="43"/>
      <c r="C306" s="43"/>
      <c r="D306" s="2">
        <v>6006.32</v>
      </c>
      <c r="E306" s="5">
        <v>8.9945000000000004</v>
      </c>
      <c r="F306" s="4"/>
      <c r="G306" s="58"/>
      <c r="H306" s="21" t="s">
        <v>545</v>
      </c>
      <c r="I306" s="23">
        <v>45247</v>
      </c>
      <c r="J306" s="5">
        <v>770.3</v>
      </c>
      <c r="K306" s="37"/>
      <c r="L306" s="37"/>
    </row>
    <row r="307" spans="1:12" ht="15.75" hidden="1" x14ac:dyDescent="0.25">
      <c r="A307" s="42" t="s">
        <v>786</v>
      </c>
      <c r="B307" s="43"/>
      <c r="C307" s="43"/>
      <c r="D307" s="2">
        <v>6006.9089999999997</v>
      </c>
      <c r="E307" s="5">
        <v>12.696899999999999</v>
      </c>
      <c r="F307" s="4"/>
      <c r="G307" s="58"/>
      <c r="H307" s="21" t="s">
        <v>546</v>
      </c>
      <c r="I307" s="23">
        <v>45254</v>
      </c>
      <c r="J307" s="5">
        <v>690</v>
      </c>
      <c r="K307" s="37"/>
      <c r="L307" s="37"/>
    </row>
    <row r="308" spans="1:12" ht="15.75" hidden="1" x14ac:dyDescent="0.25">
      <c r="A308" s="42" t="s">
        <v>780</v>
      </c>
      <c r="B308" s="43"/>
      <c r="C308" s="43"/>
      <c r="D308" s="2">
        <v>6006.9089999999997</v>
      </c>
      <c r="E308" s="5">
        <v>11.973599999999999</v>
      </c>
      <c r="F308" s="4"/>
      <c r="G308" s="58"/>
      <c r="H308" s="21" t="s">
        <v>547</v>
      </c>
      <c r="I308" s="23">
        <v>45255</v>
      </c>
      <c r="J308" s="5">
        <v>719</v>
      </c>
      <c r="K308" s="37"/>
      <c r="L308" s="37"/>
    </row>
    <row r="309" spans="1:12" ht="15.75" hidden="1" x14ac:dyDescent="0.25">
      <c r="A309" s="42" t="s">
        <v>780</v>
      </c>
      <c r="B309" s="43"/>
      <c r="C309" s="43"/>
      <c r="D309" s="2">
        <v>6006.9089999999997</v>
      </c>
      <c r="E309" s="5">
        <v>11.9763</v>
      </c>
      <c r="F309" s="4"/>
      <c r="G309" s="58"/>
      <c r="H309" s="21" t="s">
        <v>548</v>
      </c>
      <c r="I309" s="23">
        <v>45255</v>
      </c>
      <c r="J309" s="5">
        <v>527</v>
      </c>
      <c r="K309" s="37"/>
      <c r="L309" s="37"/>
    </row>
    <row r="310" spans="1:12" ht="15.75" hidden="1" x14ac:dyDescent="0.25">
      <c r="A310" s="42" t="s">
        <v>780</v>
      </c>
      <c r="B310" s="43"/>
      <c r="C310" s="43"/>
      <c r="D310" s="2">
        <v>6006.9089999999997</v>
      </c>
      <c r="E310" s="5">
        <v>14.1607</v>
      </c>
      <c r="F310" s="4"/>
      <c r="G310" s="58"/>
      <c r="H310" s="21" t="s">
        <v>549</v>
      </c>
      <c r="I310" s="23">
        <v>45255</v>
      </c>
      <c r="J310" s="5">
        <v>2630</v>
      </c>
      <c r="K310" s="37"/>
      <c r="L310" s="37"/>
    </row>
    <row r="311" spans="1:12" ht="15.75" hidden="1" x14ac:dyDescent="0.25">
      <c r="A311" s="42" t="s">
        <v>791</v>
      </c>
      <c r="B311" s="43"/>
      <c r="C311" s="43"/>
      <c r="D311" s="2">
        <v>6006.9089999999997</v>
      </c>
      <c r="E311" s="5">
        <v>15.272399999999999</v>
      </c>
      <c r="F311" s="4"/>
      <c r="G311" s="58"/>
      <c r="H311" s="21" t="s">
        <v>550</v>
      </c>
      <c r="I311" s="23">
        <v>45255</v>
      </c>
      <c r="J311" s="5">
        <v>414</v>
      </c>
      <c r="K311" s="37"/>
      <c r="L311" s="37"/>
    </row>
    <row r="312" spans="1:12" ht="15.75" hidden="1" x14ac:dyDescent="0.25">
      <c r="A312" s="42" t="s">
        <v>687</v>
      </c>
      <c r="B312" s="43"/>
      <c r="C312" s="43"/>
      <c r="D312" s="2">
        <v>6006.9089999999997</v>
      </c>
      <c r="E312" s="5">
        <v>13.5059</v>
      </c>
      <c r="F312" s="4"/>
      <c r="G312" s="58"/>
      <c r="H312" s="21" t="s">
        <v>550</v>
      </c>
      <c r="I312" s="23">
        <v>45255</v>
      </c>
      <c r="J312" s="5">
        <v>391</v>
      </c>
      <c r="K312" s="37"/>
      <c r="L312" s="37"/>
    </row>
    <row r="313" spans="1:12" ht="15.75" hidden="1" x14ac:dyDescent="0.25">
      <c r="A313" s="42" t="s">
        <v>686</v>
      </c>
      <c r="B313" s="43"/>
      <c r="C313" s="43"/>
      <c r="D313" s="2">
        <v>6006.9089999999997</v>
      </c>
      <c r="E313" s="5">
        <v>8.6148000000000007</v>
      </c>
      <c r="F313" s="4"/>
      <c r="G313" s="58"/>
      <c r="H313" s="21" t="s">
        <v>551</v>
      </c>
      <c r="I313" s="23">
        <v>45255</v>
      </c>
      <c r="J313" s="5">
        <v>351.4</v>
      </c>
      <c r="K313" s="37"/>
      <c r="L313" s="37"/>
    </row>
    <row r="314" spans="1:12" ht="15.75" hidden="1" x14ac:dyDescent="0.25">
      <c r="A314" s="42" t="s">
        <v>678</v>
      </c>
      <c r="B314" s="43"/>
      <c r="C314" s="43"/>
      <c r="D314" s="2">
        <v>6006.9089999999997</v>
      </c>
      <c r="E314" s="5">
        <v>11.8094</v>
      </c>
      <c r="F314" s="4"/>
      <c r="G314" s="58"/>
      <c r="H314" s="21" t="s">
        <v>552</v>
      </c>
      <c r="I314" s="23">
        <v>45257</v>
      </c>
      <c r="J314" s="5">
        <v>1650</v>
      </c>
      <c r="K314" s="37"/>
      <c r="L314" s="37"/>
    </row>
    <row r="315" spans="1:12" ht="15.75" hidden="1" x14ac:dyDescent="0.25">
      <c r="A315" s="42" t="s">
        <v>684</v>
      </c>
      <c r="B315" s="43"/>
      <c r="C315" s="43"/>
      <c r="D315" s="2">
        <v>6004.1</v>
      </c>
      <c r="E315" s="5">
        <v>13.1999</v>
      </c>
      <c r="F315" s="4"/>
      <c r="G315" s="58"/>
      <c r="H315" s="21" t="s">
        <v>552</v>
      </c>
      <c r="I315" s="23">
        <v>45257</v>
      </c>
      <c r="J315" s="5">
        <v>576</v>
      </c>
      <c r="K315" s="37"/>
      <c r="L315" s="37"/>
    </row>
    <row r="316" spans="1:12" ht="15.75" hidden="1" x14ac:dyDescent="0.25">
      <c r="A316" s="42" t="s">
        <v>780</v>
      </c>
      <c r="B316" s="43"/>
      <c r="C316" s="43"/>
      <c r="D316" s="2">
        <v>6006.9089999999997</v>
      </c>
      <c r="E316" s="5">
        <v>13.488200000000001</v>
      </c>
      <c r="F316" s="4"/>
      <c r="G316" s="58"/>
      <c r="H316" s="21" t="s">
        <v>553</v>
      </c>
      <c r="I316" s="23">
        <v>45257</v>
      </c>
      <c r="J316" s="5">
        <v>468</v>
      </c>
      <c r="K316" s="37"/>
      <c r="L316" s="37"/>
    </row>
    <row r="317" spans="1:12" ht="15.75" hidden="1" x14ac:dyDescent="0.25">
      <c r="A317" s="42" t="s">
        <v>792</v>
      </c>
      <c r="B317" s="43"/>
      <c r="C317" s="43"/>
      <c r="D317" s="2">
        <v>6006.9089999999997</v>
      </c>
      <c r="E317" s="5">
        <v>12.700100000000001</v>
      </c>
      <c r="F317" s="4"/>
      <c r="G317" s="58"/>
      <c r="H317" s="21" t="s">
        <v>554</v>
      </c>
      <c r="I317" s="23">
        <v>45257</v>
      </c>
      <c r="J317" s="5">
        <v>292</v>
      </c>
      <c r="K317" s="37"/>
      <c r="L317" s="37"/>
    </row>
    <row r="318" spans="1:12" ht="15.75" hidden="1" x14ac:dyDescent="0.25">
      <c r="A318" s="42" t="s">
        <v>780</v>
      </c>
      <c r="B318" s="43"/>
      <c r="C318" s="43"/>
      <c r="D318" s="2">
        <v>6006.9089999999997</v>
      </c>
      <c r="E318" s="5">
        <v>12.761200000000001</v>
      </c>
      <c r="F318" s="4"/>
      <c r="G318" s="58"/>
      <c r="H318" s="21" t="s">
        <v>555</v>
      </c>
      <c r="I318" s="23">
        <v>45257</v>
      </c>
      <c r="J318" s="5">
        <v>112</v>
      </c>
      <c r="K318" s="37"/>
      <c r="L318" s="37"/>
    </row>
    <row r="319" spans="1:12" ht="15.75" hidden="1" x14ac:dyDescent="0.25">
      <c r="A319" s="42" t="s">
        <v>686</v>
      </c>
      <c r="B319" s="43"/>
      <c r="C319" s="43"/>
      <c r="D319" s="2">
        <v>6006.9089999999997</v>
      </c>
      <c r="E319" s="5">
        <v>14.816700000000001</v>
      </c>
      <c r="F319" s="4"/>
      <c r="G319" s="58"/>
      <c r="H319" s="21" t="s">
        <v>556</v>
      </c>
      <c r="I319" s="23">
        <v>45257</v>
      </c>
      <c r="J319" s="5">
        <v>60</v>
      </c>
      <c r="K319" s="37"/>
      <c r="L319" s="37"/>
    </row>
    <row r="320" spans="1:12" ht="15.75" hidden="1" x14ac:dyDescent="0.25">
      <c r="A320" s="42" t="s">
        <v>780</v>
      </c>
      <c r="B320" s="43"/>
      <c r="C320" s="43"/>
      <c r="D320" s="2">
        <v>6006.9089999999997</v>
      </c>
      <c r="E320" s="5">
        <v>9.4368999999999996</v>
      </c>
      <c r="F320" s="4"/>
      <c r="G320" s="58"/>
      <c r="H320" s="21" t="s">
        <v>557</v>
      </c>
      <c r="I320" s="23">
        <v>45257</v>
      </c>
      <c r="J320" s="5">
        <v>8635</v>
      </c>
      <c r="K320" s="37"/>
      <c r="L320" s="37"/>
    </row>
    <row r="321" spans="1:12" ht="15.75" x14ac:dyDescent="0.25">
      <c r="A321" s="42" t="s">
        <v>793</v>
      </c>
      <c r="B321" s="43"/>
      <c r="C321" s="43"/>
      <c r="D321" s="2">
        <v>6004.1</v>
      </c>
      <c r="E321" s="5">
        <v>18.090800000000002</v>
      </c>
      <c r="F321" s="4"/>
      <c r="G321" s="58"/>
      <c r="H321" s="21" t="s">
        <v>558</v>
      </c>
      <c r="I321" s="23">
        <v>45257</v>
      </c>
      <c r="J321" s="5">
        <v>12</v>
      </c>
      <c r="K321" s="37"/>
      <c r="L321" s="37"/>
    </row>
    <row r="322" spans="1:12" ht="15.75" hidden="1" x14ac:dyDescent="0.25">
      <c r="A322" s="42" t="s">
        <v>678</v>
      </c>
      <c r="B322" s="43"/>
      <c r="C322" s="43"/>
      <c r="D322" s="2">
        <v>6006.9089999999997</v>
      </c>
      <c r="E322" s="5">
        <v>11.957700000000001</v>
      </c>
      <c r="F322" s="4"/>
      <c r="G322" s="58"/>
      <c r="H322" s="21" t="s">
        <v>559</v>
      </c>
      <c r="I322" s="23">
        <v>45257</v>
      </c>
      <c r="J322" s="5">
        <v>917</v>
      </c>
      <c r="K322" s="37"/>
      <c r="L322" s="37"/>
    </row>
    <row r="323" spans="1:12" ht="15.75" hidden="1" x14ac:dyDescent="0.25">
      <c r="A323" s="42" t="s">
        <v>791</v>
      </c>
      <c r="B323" s="43"/>
      <c r="C323" s="43"/>
      <c r="D323" s="2">
        <v>6006.9089999999997</v>
      </c>
      <c r="E323" s="5">
        <v>17.3078</v>
      </c>
      <c r="F323" s="4"/>
      <c r="G323" s="58"/>
      <c r="H323" s="21" t="s">
        <v>559</v>
      </c>
      <c r="I323" s="23">
        <v>45257</v>
      </c>
      <c r="J323" s="5">
        <v>150</v>
      </c>
      <c r="K323" s="37"/>
      <c r="L323" s="37"/>
    </row>
    <row r="324" spans="1:12" ht="15.75" hidden="1" x14ac:dyDescent="0.25">
      <c r="A324" s="42" t="s">
        <v>670</v>
      </c>
      <c r="B324" s="43"/>
      <c r="C324" s="43"/>
      <c r="D324" s="2">
        <v>6006.9089999999997</v>
      </c>
      <c r="E324" s="5">
        <v>15.1288</v>
      </c>
      <c r="F324" s="4"/>
      <c r="G324" s="58"/>
      <c r="H324" s="21" t="s">
        <v>560</v>
      </c>
      <c r="I324" s="23">
        <v>45258</v>
      </c>
      <c r="J324" s="5">
        <v>7006</v>
      </c>
      <c r="K324" s="37"/>
      <c r="L324" s="37"/>
    </row>
    <row r="325" spans="1:12" ht="15.75" hidden="1" x14ac:dyDescent="0.25">
      <c r="A325" s="42" t="s">
        <v>783</v>
      </c>
      <c r="B325" s="43"/>
      <c r="C325" s="43"/>
      <c r="D325" s="2">
        <v>6006.9089999999997</v>
      </c>
      <c r="E325" s="5">
        <v>15.4815</v>
      </c>
      <c r="F325" s="4"/>
      <c r="G325" s="58"/>
      <c r="H325" s="21" t="s">
        <v>561</v>
      </c>
      <c r="I325" s="23">
        <v>45259</v>
      </c>
      <c r="J325" s="5">
        <v>6696</v>
      </c>
      <c r="K325" s="37"/>
      <c r="L325" s="37"/>
    </row>
    <row r="326" spans="1:12" ht="15.75" hidden="1" x14ac:dyDescent="0.25">
      <c r="A326" s="42" t="s">
        <v>699</v>
      </c>
      <c r="B326" s="43"/>
      <c r="C326" s="43"/>
      <c r="D326" s="2">
        <v>6006.9089999999997</v>
      </c>
      <c r="E326" s="5">
        <v>21.646699999999999</v>
      </c>
      <c r="F326" s="4"/>
      <c r="G326" s="58"/>
      <c r="H326" s="21" t="s">
        <v>562</v>
      </c>
      <c r="I326" s="23">
        <v>45261</v>
      </c>
      <c r="J326" s="5">
        <v>882</v>
      </c>
      <c r="K326" s="37"/>
      <c r="L326" s="37"/>
    </row>
    <row r="327" spans="1:12" ht="15.75" hidden="1" x14ac:dyDescent="0.25">
      <c r="A327" s="42" t="s">
        <v>711</v>
      </c>
      <c r="B327" s="43"/>
      <c r="C327" s="43"/>
      <c r="D327" s="2">
        <v>6006.9089999999997</v>
      </c>
      <c r="E327" s="5">
        <v>37.638500000000001</v>
      </c>
      <c r="F327" s="4"/>
      <c r="G327" s="58"/>
      <c r="H327" s="21" t="s">
        <v>562</v>
      </c>
      <c r="I327" s="23">
        <v>45261</v>
      </c>
      <c r="J327" s="5">
        <v>386</v>
      </c>
      <c r="K327" s="37"/>
      <c r="L327" s="37"/>
    </row>
    <row r="328" spans="1:12" ht="15.75" hidden="1" x14ac:dyDescent="0.25">
      <c r="A328" s="42" t="s">
        <v>686</v>
      </c>
      <c r="B328" s="43"/>
      <c r="C328" s="43"/>
      <c r="D328" s="2">
        <v>6006.9089999999997</v>
      </c>
      <c r="E328" s="5">
        <v>11.962199999999999</v>
      </c>
      <c r="F328" s="4"/>
      <c r="G328" s="58"/>
      <c r="H328" s="21" t="s">
        <v>563</v>
      </c>
      <c r="I328" s="23">
        <v>45262</v>
      </c>
      <c r="J328" s="5">
        <v>1000</v>
      </c>
      <c r="K328" s="37"/>
      <c r="L328" s="37"/>
    </row>
    <row r="329" spans="1:12" ht="15.75" hidden="1" x14ac:dyDescent="0.25">
      <c r="A329" s="42" t="s">
        <v>670</v>
      </c>
      <c r="B329" s="43"/>
      <c r="C329" s="43"/>
      <c r="D329" s="2">
        <v>6006.9089999999997</v>
      </c>
      <c r="E329" s="5">
        <v>13.4268</v>
      </c>
      <c r="F329" s="4"/>
      <c r="G329" s="58"/>
      <c r="H329" s="21" t="s">
        <v>564</v>
      </c>
      <c r="I329" s="23">
        <v>45262</v>
      </c>
      <c r="J329" s="5">
        <v>64</v>
      </c>
      <c r="K329" s="37"/>
      <c r="L329" s="37"/>
    </row>
    <row r="330" spans="1:12" ht="15.75" x14ac:dyDescent="0.25">
      <c r="A330" s="42" t="s">
        <v>794</v>
      </c>
      <c r="B330" s="43"/>
      <c r="C330" s="43"/>
      <c r="D330" s="2">
        <v>6006.9089999999997</v>
      </c>
      <c r="E330" s="5">
        <v>7.2335000000000003</v>
      </c>
      <c r="F330" s="4"/>
      <c r="G330" s="58"/>
      <c r="H330" s="21" t="s">
        <v>564</v>
      </c>
      <c r="I330" s="23">
        <v>45262</v>
      </c>
      <c r="J330" s="5">
        <v>4</v>
      </c>
      <c r="K330" s="37"/>
      <c r="L330" s="37"/>
    </row>
    <row r="331" spans="1:12" ht="15.75" hidden="1" x14ac:dyDescent="0.25">
      <c r="A331" s="42" t="s">
        <v>686</v>
      </c>
      <c r="B331" s="43"/>
      <c r="C331" s="43"/>
      <c r="D331" s="2">
        <v>6006.9089999999997</v>
      </c>
      <c r="E331" s="5">
        <v>12.271800000000001</v>
      </c>
      <c r="F331" s="4"/>
      <c r="G331" s="58"/>
      <c r="H331" s="21" t="s">
        <v>565</v>
      </c>
      <c r="I331" s="23">
        <v>45262</v>
      </c>
      <c r="J331" s="5">
        <v>33.1</v>
      </c>
      <c r="K331" s="37"/>
      <c r="L331" s="37"/>
    </row>
    <row r="332" spans="1:12" ht="15.75" hidden="1" x14ac:dyDescent="0.25">
      <c r="A332" s="42" t="s">
        <v>670</v>
      </c>
      <c r="B332" s="43"/>
      <c r="C332" s="43"/>
      <c r="D332" s="2">
        <v>6006.9089999999997</v>
      </c>
      <c r="E332" s="5">
        <v>13.285</v>
      </c>
      <c r="F332" s="4"/>
      <c r="G332" s="58"/>
      <c r="H332" s="21" t="s">
        <v>566</v>
      </c>
      <c r="I332" s="23">
        <v>45262</v>
      </c>
      <c r="J332" s="5">
        <v>2360</v>
      </c>
      <c r="K332" s="37"/>
      <c r="L332" s="37"/>
    </row>
    <row r="333" spans="1:12" ht="15.75" hidden="1" x14ac:dyDescent="0.25">
      <c r="A333" s="42" t="s">
        <v>790</v>
      </c>
      <c r="B333" s="43"/>
      <c r="C333" s="43"/>
      <c r="D333" s="2">
        <v>6006.32</v>
      </c>
      <c r="E333" s="5">
        <v>4.0999999999999996</v>
      </c>
      <c r="F333" s="4"/>
      <c r="G333" s="58"/>
      <c r="H333" s="21" t="s">
        <v>567</v>
      </c>
      <c r="I333" s="23">
        <v>45259</v>
      </c>
      <c r="J333" s="5">
        <v>2843.6</v>
      </c>
      <c r="K333" s="37"/>
      <c r="L333" s="37"/>
    </row>
    <row r="334" spans="1:12" ht="15.75" hidden="1" x14ac:dyDescent="0.25">
      <c r="A334" s="42" t="s">
        <v>692</v>
      </c>
      <c r="B334" s="43"/>
      <c r="C334" s="43"/>
      <c r="D334" s="2">
        <v>6006.9089999999997</v>
      </c>
      <c r="E334" s="5">
        <v>17.3964</v>
      </c>
      <c r="F334" s="4"/>
      <c r="G334" s="58"/>
      <c r="H334" s="21" t="s">
        <v>568</v>
      </c>
      <c r="I334" s="23">
        <v>45264</v>
      </c>
      <c r="J334" s="5">
        <v>1460</v>
      </c>
      <c r="K334" s="37"/>
      <c r="L334" s="37"/>
    </row>
    <row r="335" spans="1:12" ht="15.75" hidden="1" x14ac:dyDescent="0.25">
      <c r="A335" s="42" t="s">
        <v>795</v>
      </c>
      <c r="B335" s="43"/>
      <c r="C335" s="43"/>
      <c r="D335" s="2">
        <v>6006.9089999999997</v>
      </c>
      <c r="E335" s="5">
        <v>13.748100000000001</v>
      </c>
      <c r="F335" s="4"/>
      <c r="G335" s="58"/>
      <c r="H335" s="21" t="s">
        <v>568</v>
      </c>
      <c r="I335" s="23">
        <v>45264</v>
      </c>
      <c r="J335" s="5">
        <v>423</v>
      </c>
      <c r="K335" s="37"/>
      <c r="L335" s="37"/>
    </row>
    <row r="336" spans="1:12" ht="15.75" hidden="1" x14ac:dyDescent="0.25">
      <c r="A336" s="42" t="s">
        <v>796</v>
      </c>
      <c r="B336" s="43"/>
      <c r="C336" s="43"/>
      <c r="D336" s="2">
        <v>6006.9089999999997</v>
      </c>
      <c r="E336" s="5">
        <v>12.839700000000001</v>
      </c>
      <c r="F336" s="4"/>
      <c r="G336" s="58"/>
      <c r="H336" s="21" t="s">
        <v>569</v>
      </c>
      <c r="I336" s="23">
        <v>45264</v>
      </c>
      <c r="J336" s="5">
        <v>74.5</v>
      </c>
      <c r="K336" s="37"/>
      <c r="L336" s="37"/>
    </row>
    <row r="337" spans="1:12" ht="15.75" hidden="1" x14ac:dyDescent="0.25">
      <c r="A337" s="42" t="s">
        <v>796</v>
      </c>
      <c r="B337" s="43"/>
      <c r="C337" s="43"/>
      <c r="D337" s="2">
        <v>6006.9089999999997</v>
      </c>
      <c r="E337" s="5">
        <v>10.789199999999999</v>
      </c>
      <c r="F337" s="4"/>
      <c r="G337" s="58"/>
      <c r="H337" s="21" t="s">
        <v>570</v>
      </c>
      <c r="I337" s="23">
        <v>45264</v>
      </c>
      <c r="J337" s="5">
        <v>82</v>
      </c>
      <c r="K337" s="37"/>
      <c r="L337" s="37"/>
    </row>
    <row r="338" spans="1:12" ht="15.75" hidden="1" x14ac:dyDescent="0.25">
      <c r="A338" s="42" t="s">
        <v>796</v>
      </c>
      <c r="B338" s="43"/>
      <c r="C338" s="43"/>
      <c r="D338" s="2">
        <v>6006.9089999999997</v>
      </c>
      <c r="E338" s="5">
        <v>11.052300000000001</v>
      </c>
      <c r="F338" s="4"/>
      <c r="G338" s="58"/>
      <c r="H338" s="21" t="s">
        <v>571</v>
      </c>
      <c r="I338" s="23">
        <v>45264</v>
      </c>
      <c r="J338" s="5">
        <v>47.5</v>
      </c>
      <c r="K338" s="37"/>
      <c r="L338" s="37"/>
    </row>
    <row r="339" spans="1:12" ht="15.75" hidden="1" x14ac:dyDescent="0.25">
      <c r="A339" s="42" t="s">
        <v>730</v>
      </c>
      <c r="B339" s="43"/>
      <c r="C339" s="43"/>
      <c r="D339" s="2">
        <v>6006.9089999999997</v>
      </c>
      <c r="E339" s="5">
        <v>12.5395</v>
      </c>
      <c r="F339" s="4"/>
      <c r="G339" s="58"/>
      <c r="H339" s="21" t="s">
        <v>572</v>
      </c>
      <c r="I339" s="23">
        <v>45264</v>
      </c>
      <c r="J339" s="5">
        <v>1898</v>
      </c>
      <c r="K339" s="37"/>
      <c r="L339" s="37"/>
    </row>
    <row r="340" spans="1:12" ht="15.75" hidden="1" x14ac:dyDescent="0.25">
      <c r="A340" s="42" t="s">
        <v>797</v>
      </c>
      <c r="B340" s="43"/>
      <c r="C340" s="43"/>
      <c r="D340" s="2">
        <v>6006.9089999999997</v>
      </c>
      <c r="E340" s="5">
        <v>14.9596</v>
      </c>
      <c r="F340" s="4"/>
      <c r="G340" s="58"/>
      <c r="H340" s="21" t="s">
        <v>573</v>
      </c>
      <c r="I340" s="23">
        <v>45265</v>
      </c>
      <c r="J340" s="5">
        <v>280</v>
      </c>
      <c r="K340" s="37"/>
      <c r="L340" s="37"/>
    </row>
    <row r="341" spans="1:12" ht="15.75" hidden="1" x14ac:dyDescent="0.25">
      <c r="A341" s="42" t="s">
        <v>730</v>
      </c>
      <c r="B341" s="43"/>
      <c r="C341" s="43"/>
      <c r="D341" s="2">
        <v>6006.9089999999997</v>
      </c>
      <c r="E341" s="5">
        <v>14.0092</v>
      </c>
      <c r="F341" s="4"/>
      <c r="G341" s="58"/>
      <c r="H341" s="21" t="s">
        <v>573</v>
      </c>
      <c r="I341" s="23">
        <v>45265</v>
      </c>
      <c r="J341" s="5">
        <v>2473</v>
      </c>
      <c r="K341" s="37"/>
      <c r="L341" s="37"/>
    </row>
    <row r="342" spans="1:12" ht="15.75" hidden="1" x14ac:dyDescent="0.25">
      <c r="A342" s="42" t="s">
        <v>798</v>
      </c>
      <c r="B342" s="43"/>
      <c r="C342" s="43"/>
      <c r="D342" s="2">
        <v>6006.9089999999997</v>
      </c>
      <c r="E342" s="5">
        <v>6.2877000000000001</v>
      </c>
      <c r="F342" s="4"/>
      <c r="G342" s="58"/>
      <c r="H342" s="21" t="s">
        <v>573</v>
      </c>
      <c r="I342" s="23">
        <v>45265</v>
      </c>
      <c r="J342" s="5">
        <v>1</v>
      </c>
      <c r="K342" s="37"/>
      <c r="L342" s="37"/>
    </row>
    <row r="343" spans="1:12" ht="15.75" hidden="1" x14ac:dyDescent="0.25">
      <c r="A343" s="42" t="s">
        <v>730</v>
      </c>
      <c r="B343" s="43"/>
      <c r="C343" s="43"/>
      <c r="D343" s="2">
        <v>6006.9089999999997</v>
      </c>
      <c r="E343" s="5">
        <v>12.511200000000001</v>
      </c>
      <c r="F343" s="4"/>
      <c r="G343" s="58"/>
      <c r="H343" s="21" t="s">
        <v>574</v>
      </c>
      <c r="I343" s="23">
        <v>45265</v>
      </c>
      <c r="J343" s="5">
        <v>1494</v>
      </c>
      <c r="K343" s="37"/>
      <c r="L343" s="37"/>
    </row>
    <row r="344" spans="1:12" ht="15.75" hidden="1" x14ac:dyDescent="0.25">
      <c r="A344" s="42" t="s">
        <v>730</v>
      </c>
      <c r="B344" s="43"/>
      <c r="C344" s="43"/>
      <c r="D344" s="2">
        <v>6006.9089999999997</v>
      </c>
      <c r="E344" s="5">
        <v>12.7331</v>
      </c>
      <c r="F344" s="4"/>
      <c r="G344" s="58"/>
      <c r="H344" s="21" t="s">
        <v>575</v>
      </c>
      <c r="I344" s="23">
        <v>45265</v>
      </c>
      <c r="J344" s="5">
        <v>2908</v>
      </c>
      <c r="K344" s="37"/>
      <c r="L344" s="37"/>
    </row>
    <row r="345" spans="1:12" ht="15.75" hidden="1" x14ac:dyDescent="0.25">
      <c r="A345" s="42" t="s">
        <v>730</v>
      </c>
      <c r="B345" s="43"/>
      <c r="C345" s="43"/>
      <c r="D345" s="2">
        <v>6006.9089999999997</v>
      </c>
      <c r="E345" s="5">
        <v>14.6043</v>
      </c>
      <c r="F345" s="4"/>
      <c r="G345" s="58"/>
      <c r="H345" s="21" t="s">
        <v>576</v>
      </c>
      <c r="I345" s="23">
        <v>45265</v>
      </c>
      <c r="J345" s="5">
        <v>2560</v>
      </c>
      <c r="K345" s="37"/>
      <c r="L345" s="37"/>
    </row>
    <row r="346" spans="1:12" ht="15.75" hidden="1" x14ac:dyDescent="0.25">
      <c r="A346" s="42" t="s">
        <v>730</v>
      </c>
      <c r="B346" s="43"/>
      <c r="C346" s="43"/>
      <c r="D346" s="2">
        <v>6006.9089999999997</v>
      </c>
      <c r="E346" s="5">
        <v>9.5142000000000007</v>
      </c>
      <c r="F346" s="4"/>
      <c r="G346" s="58"/>
      <c r="H346" s="21" t="s">
        <v>577</v>
      </c>
      <c r="I346" s="23">
        <v>45265</v>
      </c>
      <c r="J346" s="5">
        <v>5491</v>
      </c>
      <c r="K346" s="37"/>
      <c r="L346" s="37"/>
    </row>
    <row r="347" spans="1:12" ht="15.75" hidden="1" x14ac:dyDescent="0.25">
      <c r="A347" s="42" t="s">
        <v>730</v>
      </c>
      <c r="B347" s="43"/>
      <c r="C347" s="43"/>
      <c r="D347" s="2">
        <v>6006.9089999999997</v>
      </c>
      <c r="E347" s="5">
        <v>11.1532</v>
      </c>
      <c r="F347" s="4"/>
      <c r="G347" s="58"/>
      <c r="H347" s="21" t="s">
        <v>578</v>
      </c>
      <c r="I347" s="23">
        <v>45265</v>
      </c>
      <c r="J347" s="5">
        <v>597</v>
      </c>
      <c r="K347" s="37"/>
      <c r="L347" s="37"/>
    </row>
    <row r="348" spans="1:12" ht="15.75" hidden="1" x14ac:dyDescent="0.25">
      <c r="A348" s="42" t="s">
        <v>730</v>
      </c>
      <c r="B348" s="43"/>
      <c r="C348" s="43"/>
      <c r="D348" s="2">
        <v>6006.9089999999997</v>
      </c>
      <c r="E348" s="5">
        <v>11.822800000000001</v>
      </c>
      <c r="F348" s="4"/>
      <c r="G348" s="58"/>
      <c r="H348" s="21" t="s">
        <v>579</v>
      </c>
      <c r="I348" s="23">
        <v>45265</v>
      </c>
      <c r="J348" s="5">
        <v>2930</v>
      </c>
      <c r="K348" s="37"/>
      <c r="L348" s="37"/>
    </row>
    <row r="349" spans="1:12" ht="15.75" hidden="1" x14ac:dyDescent="0.25">
      <c r="A349" s="42" t="s">
        <v>799</v>
      </c>
      <c r="B349" s="43"/>
      <c r="C349" s="43"/>
      <c r="D349" s="2">
        <v>6006.9089999999997</v>
      </c>
      <c r="E349" s="5">
        <v>13.1686</v>
      </c>
      <c r="F349" s="4"/>
      <c r="G349" s="58"/>
      <c r="H349" s="21" t="s">
        <v>579</v>
      </c>
      <c r="I349" s="23">
        <v>45265</v>
      </c>
      <c r="J349" s="5">
        <v>730</v>
      </c>
      <c r="K349" s="37"/>
      <c r="L349" s="37"/>
    </row>
    <row r="350" spans="1:12" ht="15.75" hidden="1" x14ac:dyDescent="0.25">
      <c r="A350" s="42" t="s">
        <v>800</v>
      </c>
      <c r="B350" s="43"/>
      <c r="C350" s="43"/>
      <c r="D350" s="2">
        <v>6004.1</v>
      </c>
      <c r="E350" s="5">
        <v>14.418699999999999</v>
      </c>
      <c r="F350" s="4"/>
      <c r="G350" s="58"/>
      <c r="H350" s="21" t="s">
        <v>580</v>
      </c>
      <c r="I350" s="23">
        <v>45265</v>
      </c>
      <c r="J350" s="5">
        <v>210</v>
      </c>
      <c r="K350" s="37"/>
      <c r="L350" s="37"/>
    </row>
    <row r="351" spans="1:12" ht="15.75" hidden="1" x14ac:dyDescent="0.25">
      <c r="A351" s="42" t="s">
        <v>801</v>
      </c>
      <c r="B351" s="43"/>
      <c r="C351" s="43"/>
      <c r="D351" s="2">
        <v>6004.1</v>
      </c>
      <c r="E351" s="5">
        <v>12.4308</v>
      </c>
      <c r="F351" s="4"/>
      <c r="G351" s="58"/>
      <c r="H351" s="21" t="s">
        <v>580</v>
      </c>
      <c r="I351" s="23">
        <v>45265</v>
      </c>
      <c r="J351" s="5">
        <v>118</v>
      </c>
      <c r="K351" s="37"/>
      <c r="L351" s="37"/>
    </row>
    <row r="352" spans="1:12" ht="15.75" hidden="1" x14ac:dyDescent="0.25">
      <c r="A352" s="42" t="s">
        <v>730</v>
      </c>
      <c r="B352" s="43"/>
      <c r="C352" s="43"/>
      <c r="D352" s="2">
        <v>6006.9089999999997</v>
      </c>
      <c r="E352" s="5">
        <v>12.757400000000001</v>
      </c>
      <c r="F352" s="4"/>
      <c r="G352" s="58"/>
      <c r="H352" s="21" t="s">
        <v>581</v>
      </c>
      <c r="I352" s="23">
        <v>45266</v>
      </c>
      <c r="J352" s="5">
        <v>351</v>
      </c>
      <c r="K352" s="37"/>
      <c r="L352" s="37"/>
    </row>
    <row r="353" spans="1:12" ht="15.75" hidden="1" x14ac:dyDescent="0.25">
      <c r="A353" s="42" t="s">
        <v>730</v>
      </c>
      <c r="B353" s="43"/>
      <c r="C353" s="43"/>
      <c r="D353" s="2">
        <v>6006.9089999999997</v>
      </c>
      <c r="E353" s="5">
        <v>15.787599999999999</v>
      </c>
      <c r="F353" s="4"/>
      <c r="G353" s="58"/>
      <c r="H353" s="21" t="s">
        <v>582</v>
      </c>
      <c r="I353" s="23">
        <v>45266</v>
      </c>
      <c r="J353" s="5">
        <v>566</v>
      </c>
      <c r="K353" s="37"/>
      <c r="L353" s="37"/>
    </row>
    <row r="354" spans="1:12" ht="15.75" hidden="1" x14ac:dyDescent="0.25">
      <c r="A354" s="42" t="s">
        <v>802</v>
      </c>
      <c r="B354" s="43"/>
      <c r="C354" s="43"/>
      <c r="D354" s="2">
        <v>6006.9089999999997</v>
      </c>
      <c r="E354" s="5">
        <v>13.8331</v>
      </c>
      <c r="F354" s="4"/>
      <c r="G354" s="58"/>
      <c r="H354" s="21" t="s">
        <v>583</v>
      </c>
      <c r="I354" s="23">
        <v>45267</v>
      </c>
      <c r="J354" s="5">
        <v>16</v>
      </c>
      <c r="K354" s="37"/>
      <c r="L354" s="37"/>
    </row>
    <row r="355" spans="1:12" ht="15.75" hidden="1" x14ac:dyDescent="0.25">
      <c r="A355" s="42" t="s">
        <v>730</v>
      </c>
      <c r="B355" s="43"/>
      <c r="C355" s="43"/>
      <c r="D355" s="2">
        <v>6006.9089999999997</v>
      </c>
      <c r="E355" s="5">
        <v>9.2500999999999998</v>
      </c>
      <c r="F355" s="4"/>
      <c r="G355" s="58"/>
      <c r="H355" s="21" t="s">
        <v>583</v>
      </c>
      <c r="I355" s="23">
        <v>45267</v>
      </c>
      <c r="J355" s="5">
        <v>85</v>
      </c>
      <c r="K355" s="37"/>
      <c r="L355" s="37"/>
    </row>
    <row r="356" spans="1:12" ht="15.75" hidden="1" x14ac:dyDescent="0.25">
      <c r="A356" s="42" t="s">
        <v>730</v>
      </c>
      <c r="B356" s="43"/>
      <c r="C356" s="43"/>
      <c r="D356" s="2">
        <v>6006.9089999999997</v>
      </c>
      <c r="E356" s="5">
        <v>9.6942000000000004</v>
      </c>
      <c r="F356" s="4"/>
      <c r="G356" s="58"/>
      <c r="H356" s="21" t="s">
        <v>584</v>
      </c>
      <c r="I356" s="23">
        <v>45267</v>
      </c>
      <c r="J356" s="5">
        <v>93.5</v>
      </c>
      <c r="K356" s="37"/>
      <c r="L356" s="37"/>
    </row>
    <row r="357" spans="1:12" ht="15.75" hidden="1" x14ac:dyDescent="0.25">
      <c r="A357" s="42" t="s">
        <v>730</v>
      </c>
      <c r="B357" s="43"/>
      <c r="C357" s="43"/>
      <c r="D357" s="2">
        <v>6006.9089999999997</v>
      </c>
      <c r="E357" s="5">
        <v>9.3986999999999998</v>
      </c>
      <c r="F357" s="4"/>
      <c r="G357" s="58"/>
      <c r="H357" s="21" t="s">
        <v>585</v>
      </c>
      <c r="I357" s="23">
        <v>45268</v>
      </c>
      <c r="J357" s="5">
        <v>11150</v>
      </c>
      <c r="K357" s="37"/>
      <c r="L357" s="37"/>
    </row>
    <row r="358" spans="1:12" ht="15.75" hidden="1" x14ac:dyDescent="0.25">
      <c r="A358" s="42" t="s">
        <v>803</v>
      </c>
      <c r="B358" s="43"/>
      <c r="C358" s="43"/>
      <c r="D358" s="2">
        <v>6006.9089999999997</v>
      </c>
      <c r="E358" s="5">
        <v>14.994199999999999</v>
      </c>
      <c r="F358" s="4"/>
      <c r="G358" s="58"/>
      <c r="H358" s="21" t="s">
        <v>586</v>
      </c>
      <c r="I358" s="23">
        <v>45268</v>
      </c>
      <c r="J358" s="5">
        <v>263</v>
      </c>
      <c r="K358" s="37"/>
      <c r="L358" s="37"/>
    </row>
    <row r="359" spans="1:12" ht="15.75" hidden="1" x14ac:dyDescent="0.25">
      <c r="A359" s="42" t="s">
        <v>804</v>
      </c>
      <c r="B359" s="43"/>
      <c r="C359" s="43"/>
      <c r="D359" s="2">
        <v>6006.32</v>
      </c>
      <c r="E359" s="5">
        <v>13.775600000000001</v>
      </c>
      <c r="F359" s="4"/>
      <c r="G359" s="58"/>
      <c r="H359" s="21" t="s">
        <v>587</v>
      </c>
      <c r="I359" s="23">
        <v>45269</v>
      </c>
      <c r="J359" s="5">
        <v>1105</v>
      </c>
      <c r="K359" s="37"/>
      <c r="L359" s="37"/>
    </row>
    <row r="360" spans="1:12" ht="15.75" hidden="1" x14ac:dyDescent="0.25">
      <c r="A360" s="42" t="s">
        <v>670</v>
      </c>
      <c r="B360" s="43"/>
      <c r="C360" s="43"/>
      <c r="D360" s="2">
        <v>6006.9089999999997</v>
      </c>
      <c r="E360" s="5">
        <v>11.6706</v>
      </c>
      <c r="F360" s="4"/>
      <c r="G360" s="58"/>
      <c r="H360" s="21" t="s">
        <v>588</v>
      </c>
      <c r="I360" s="23">
        <v>45269</v>
      </c>
      <c r="J360" s="5">
        <v>133</v>
      </c>
      <c r="K360" s="37"/>
      <c r="L360" s="37"/>
    </row>
    <row r="361" spans="1:12" ht="15.75" hidden="1" x14ac:dyDescent="0.25">
      <c r="A361" s="42" t="s">
        <v>97</v>
      </c>
      <c r="B361" s="43"/>
      <c r="C361" s="43"/>
      <c r="D361" s="2">
        <v>6006.9089999999997</v>
      </c>
      <c r="E361" s="5">
        <v>11.1325</v>
      </c>
      <c r="F361" s="4"/>
      <c r="G361" s="58"/>
      <c r="H361" s="21" t="s">
        <v>589</v>
      </c>
      <c r="I361" s="23">
        <v>45271</v>
      </c>
      <c r="J361" s="5">
        <v>109.4</v>
      </c>
      <c r="K361" s="37"/>
      <c r="L361" s="37"/>
    </row>
    <row r="362" spans="1:12" ht="15.75" hidden="1" x14ac:dyDescent="0.25">
      <c r="A362" s="42" t="s">
        <v>805</v>
      </c>
      <c r="B362" s="43"/>
      <c r="C362" s="43"/>
      <c r="D362" s="2">
        <v>6006.9089999999997</v>
      </c>
      <c r="E362" s="5">
        <v>22.781300000000002</v>
      </c>
      <c r="F362" s="4"/>
      <c r="G362" s="58"/>
      <c r="H362" s="21" t="s">
        <v>590</v>
      </c>
      <c r="I362" s="23">
        <v>45271</v>
      </c>
      <c r="J362" s="5">
        <v>1205</v>
      </c>
      <c r="K362" s="37"/>
      <c r="L362" s="37"/>
    </row>
    <row r="363" spans="1:12" ht="15.75" hidden="1" x14ac:dyDescent="0.25">
      <c r="A363" s="42" t="s">
        <v>97</v>
      </c>
      <c r="B363" s="43"/>
      <c r="C363" s="43"/>
      <c r="D363" s="2">
        <v>6006.9089999999997</v>
      </c>
      <c r="E363" s="5">
        <v>11.5824</v>
      </c>
      <c r="F363" s="4"/>
      <c r="G363" s="58"/>
      <c r="H363" s="21" t="s">
        <v>591</v>
      </c>
      <c r="I363" s="23">
        <v>45271</v>
      </c>
      <c r="J363" s="5">
        <v>275</v>
      </c>
      <c r="K363" s="37"/>
      <c r="L363" s="37"/>
    </row>
    <row r="364" spans="1:12" ht="15.75" hidden="1" x14ac:dyDescent="0.25">
      <c r="A364" s="42" t="s">
        <v>730</v>
      </c>
      <c r="B364" s="43"/>
      <c r="C364" s="43"/>
      <c r="D364" s="2">
        <v>6006.9089999999997</v>
      </c>
      <c r="E364" s="5">
        <v>15.5253</v>
      </c>
      <c r="F364" s="4"/>
      <c r="G364" s="58"/>
      <c r="H364" s="21" t="s">
        <v>592</v>
      </c>
      <c r="I364" s="23">
        <v>45271</v>
      </c>
      <c r="J364" s="5">
        <v>37</v>
      </c>
      <c r="K364" s="37"/>
      <c r="L364" s="37"/>
    </row>
    <row r="365" spans="1:12" ht="15.75" hidden="1" x14ac:dyDescent="0.25">
      <c r="A365" s="42" t="s">
        <v>670</v>
      </c>
      <c r="B365" s="43"/>
      <c r="C365" s="43"/>
      <c r="D365" s="2">
        <v>6006.9089999999997</v>
      </c>
      <c r="E365" s="5">
        <v>11.8508</v>
      </c>
      <c r="F365" s="4"/>
      <c r="G365" s="58"/>
      <c r="H365" s="21" t="s">
        <v>593</v>
      </c>
      <c r="I365" s="23">
        <v>45271</v>
      </c>
      <c r="J365" s="5">
        <v>7.56</v>
      </c>
      <c r="K365" s="37"/>
      <c r="L365" s="37"/>
    </row>
    <row r="366" spans="1:12" ht="15.75" hidden="1" x14ac:dyDescent="0.25">
      <c r="A366" s="42" t="s">
        <v>670</v>
      </c>
      <c r="B366" s="43"/>
      <c r="C366" s="43"/>
      <c r="D366" s="2">
        <v>6006.9089999999997</v>
      </c>
      <c r="E366" s="5">
        <v>11.5593</v>
      </c>
      <c r="F366" s="4"/>
      <c r="G366" s="58"/>
      <c r="H366" s="21" t="s">
        <v>594</v>
      </c>
      <c r="I366" s="23">
        <v>45271</v>
      </c>
      <c r="J366" s="5">
        <v>46</v>
      </c>
      <c r="K366" s="37"/>
      <c r="L366" s="37"/>
    </row>
    <row r="367" spans="1:12" ht="15.75" hidden="1" x14ac:dyDescent="0.25">
      <c r="A367" s="42" t="s">
        <v>806</v>
      </c>
      <c r="B367" s="43"/>
      <c r="C367" s="43"/>
      <c r="D367" s="2">
        <v>6006.9089999999997</v>
      </c>
      <c r="E367" s="5">
        <v>19.793399999999998</v>
      </c>
      <c r="F367" s="4"/>
      <c r="G367" s="58"/>
      <c r="H367" s="21" t="s">
        <v>595</v>
      </c>
      <c r="I367" s="23">
        <v>45271</v>
      </c>
      <c r="J367" s="5">
        <v>130.6</v>
      </c>
      <c r="K367" s="37"/>
      <c r="L367" s="37"/>
    </row>
    <row r="368" spans="1:12" ht="15.75" hidden="1" x14ac:dyDescent="0.25">
      <c r="A368" s="42" t="s">
        <v>760</v>
      </c>
      <c r="B368" s="43"/>
      <c r="C368" s="43"/>
      <c r="D368" s="2">
        <v>6004.1</v>
      </c>
      <c r="E368" s="5">
        <v>12.652100000000001</v>
      </c>
      <c r="F368" s="4"/>
      <c r="G368" s="58"/>
      <c r="H368" s="21" t="s">
        <v>596</v>
      </c>
      <c r="I368" s="23">
        <v>45272</v>
      </c>
      <c r="J368" s="5">
        <v>320</v>
      </c>
      <c r="K368" s="37"/>
      <c r="L368" s="37"/>
    </row>
    <row r="369" spans="1:12" ht="15.75" hidden="1" x14ac:dyDescent="0.25">
      <c r="A369" s="42" t="s">
        <v>807</v>
      </c>
      <c r="B369" s="43"/>
      <c r="C369" s="43"/>
      <c r="D369" s="2">
        <v>6006.9089999999997</v>
      </c>
      <c r="E369" s="5">
        <v>15.27</v>
      </c>
      <c r="F369" s="4"/>
      <c r="G369" s="58"/>
      <c r="H369" s="21" t="s">
        <v>596</v>
      </c>
      <c r="I369" s="23">
        <v>45272</v>
      </c>
      <c r="J369" s="5">
        <v>2709</v>
      </c>
      <c r="K369" s="37"/>
      <c r="L369" s="37"/>
    </row>
    <row r="370" spans="1:12" ht="15.75" hidden="1" x14ac:dyDescent="0.25">
      <c r="A370" s="42" t="s">
        <v>97</v>
      </c>
      <c r="B370" s="43"/>
      <c r="C370" s="43"/>
      <c r="D370" s="2">
        <v>6006.32</v>
      </c>
      <c r="E370" s="5">
        <v>12.5228</v>
      </c>
      <c r="F370" s="4"/>
      <c r="G370" s="58"/>
      <c r="H370" s="21" t="s">
        <v>597</v>
      </c>
      <c r="I370" s="23">
        <v>45272</v>
      </c>
      <c r="J370" s="5">
        <v>35</v>
      </c>
      <c r="K370" s="37"/>
      <c r="L370" s="37"/>
    </row>
    <row r="371" spans="1:12" ht="15.75" hidden="1" x14ac:dyDescent="0.25">
      <c r="A371" s="42" t="s">
        <v>801</v>
      </c>
      <c r="B371" s="43"/>
      <c r="C371" s="43"/>
      <c r="D371" s="2">
        <v>6004.1</v>
      </c>
      <c r="E371" s="5">
        <v>13.403600000000001</v>
      </c>
      <c r="F371" s="4"/>
      <c r="G371" s="58"/>
      <c r="H371" s="21" t="s">
        <v>598</v>
      </c>
      <c r="I371" s="23">
        <v>45272</v>
      </c>
      <c r="J371" s="5">
        <v>1115</v>
      </c>
      <c r="K371" s="37"/>
      <c r="L371" s="37"/>
    </row>
    <row r="372" spans="1:12" ht="15.75" hidden="1" x14ac:dyDescent="0.25">
      <c r="A372" s="42" t="s">
        <v>798</v>
      </c>
      <c r="B372" s="43"/>
      <c r="C372" s="43"/>
      <c r="D372" s="2">
        <v>6006.9089999999997</v>
      </c>
      <c r="E372" s="5">
        <v>12.6455</v>
      </c>
      <c r="F372" s="4"/>
      <c r="G372" s="58"/>
      <c r="H372" s="21" t="s">
        <v>599</v>
      </c>
      <c r="I372" s="23">
        <v>45272</v>
      </c>
      <c r="J372" s="5">
        <v>125</v>
      </c>
      <c r="K372" s="37"/>
      <c r="L372" s="37"/>
    </row>
    <row r="373" spans="1:12" ht="15.75" hidden="1" x14ac:dyDescent="0.25">
      <c r="A373" s="42" t="s">
        <v>801</v>
      </c>
      <c r="B373" s="43"/>
      <c r="C373" s="43"/>
      <c r="D373" s="2">
        <v>6004.1</v>
      </c>
      <c r="E373" s="5">
        <v>13.069900000000001</v>
      </c>
      <c r="F373" s="4"/>
      <c r="G373" s="58"/>
      <c r="H373" s="21" t="s">
        <v>599</v>
      </c>
      <c r="I373" s="23">
        <v>45272</v>
      </c>
      <c r="J373" s="5">
        <v>11</v>
      </c>
      <c r="K373" s="37"/>
      <c r="L373" s="37"/>
    </row>
    <row r="374" spans="1:12" ht="15.75" hidden="1" x14ac:dyDescent="0.25">
      <c r="A374" s="42" t="s">
        <v>670</v>
      </c>
      <c r="B374" s="43"/>
      <c r="C374" s="43"/>
      <c r="D374" s="2">
        <v>6006.9089999999997</v>
      </c>
      <c r="E374" s="5">
        <v>11.2197</v>
      </c>
      <c r="F374" s="4"/>
      <c r="G374" s="58"/>
      <c r="H374" s="21" t="s">
        <v>600</v>
      </c>
      <c r="I374" s="23">
        <v>45273</v>
      </c>
      <c r="J374" s="5">
        <v>2314</v>
      </c>
      <c r="K374" s="37"/>
      <c r="L374" s="37"/>
    </row>
    <row r="375" spans="1:12" ht="15.75" hidden="1" x14ac:dyDescent="0.25">
      <c r="A375" s="42" t="s">
        <v>670</v>
      </c>
      <c r="B375" s="43"/>
      <c r="C375" s="43"/>
      <c r="D375" s="2">
        <v>6006.9089999999997</v>
      </c>
      <c r="E375" s="5">
        <v>14.2117</v>
      </c>
      <c r="F375" s="4"/>
      <c r="G375" s="58"/>
      <c r="H375" s="21" t="s">
        <v>601</v>
      </c>
      <c r="I375" s="23">
        <v>45273</v>
      </c>
      <c r="J375" s="5">
        <v>604</v>
      </c>
      <c r="K375" s="37"/>
      <c r="L375" s="37"/>
    </row>
    <row r="376" spans="1:12" ht="15.75" hidden="1" x14ac:dyDescent="0.25">
      <c r="A376" s="42" t="s">
        <v>808</v>
      </c>
      <c r="B376" s="43"/>
      <c r="C376" s="43"/>
      <c r="D376" s="2">
        <v>6006.9089999999997</v>
      </c>
      <c r="E376" s="5">
        <v>18.831399999999999</v>
      </c>
      <c r="F376" s="4"/>
      <c r="G376" s="58"/>
      <c r="H376" s="21" t="s">
        <v>602</v>
      </c>
      <c r="I376" s="23">
        <v>45273</v>
      </c>
      <c r="J376" s="5">
        <v>4000</v>
      </c>
      <c r="K376" s="37"/>
      <c r="L376" s="37"/>
    </row>
    <row r="377" spans="1:12" ht="15.75" hidden="1" x14ac:dyDescent="0.25">
      <c r="A377" s="42" t="s">
        <v>809</v>
      </c>
      <c r="B377" s="43"/>
      <c r="C377" s="43"/>
      <c r="D377" s="2">
        <v>6006.9089999999997</v>
      </c>
      <c r="E377" s="5">
        <v>12.5684</v>
      </c>
      <c r="F377" s="4"/>
      <c r="G377" s="58"/>
      <c r="H377" s="21" t="s">
        <v>603</v>
      </c>
      <c r="I377" s="23">
        <v>45273</v>
      </c>
      <c r="J377" s="5">
        <v>3400</v>
      </c>
      <c r="K377" s="37"/>
      <c r="L377" s="37"/>
    </row>
    <row r="378" spans="1:12" ht="15.75" hidden="1" x14ac:dyDescent="0.25">
      <c r="A378" s="42" t="s">
        <v>810</v>
      </c>
      <c r="B378" s="43"/>
      <c r="C378" s="43"/>
      <c r="D378" s="2">
        <v>6004.1</v>
      </c>
      <c r="E378" s="5">
        <v>12.4588</v>
      </c>
      <c r="F378" s="4"/>
      <c r="G378" s="58"/>
      <c r="H378" s="21" t="s">
        <v>603</v>
      </c>
      <c r="I378" s="23">
        <v>45273</v>
      </c>
      <c r="J378" s="5">
        <v>985</v>
      </c>
      <c r="K378" s="37"/>
      <c r="L378" s="37"/>
    </row>
    <row r="379" spans="1:12" ht="15.75" hidden="1" x14ac:dyDescent="0.25">
      <c r="A379" s="42" t="s">
        <v>811</v>
      </c>
      <c r="B379" s="43"/>
      <c r="C379" s="43"/>
      <c r="D379" s="2">
        <v>6004.1</v>
      </c>
      <c r="E379" s="5">
        <v>15.9094</v>
      </c>
      <c r="F379" s="4"/>
      <c r="G379" s="58"/>
      <c r="H379" s="21" t="s">
        <v>604</v>
      </c>
      <c r="I379" s="23">
        <v>45274</v>
      </c>
      <c r="J379" s="5">
        <v>2900</v>
      </c>
      <c r="K379" s="37"/>
      <c r="L379" s="37"/>
    </row>
    <row r="380" spans="1:12" ht="15.75" hidden="1" x14ac:dyDescent="0.25">
      <c r="A380" s="42" t="s">
        <v>812</v>
      </c>
      <c r="B380" s="43"/>
      <c r="C380" s="43"/>
      <c r="D380" s="2">
        <v>6004.1</v>
      </c>
      <c r="E380" s="5">
        <v>13.065899999999999</v>
      </c>
      <c r="F380" s="4"/>
      <c r="G380" s="58"/>
      <c r="H380" s="21" t="s">
        <v>604</v>
      </c>
      <c r="I380" s="23">
        <v>45274</v>
      </c>
      <c r="J380" s="5">
        <v>800</v>
      </c>
      <c r="K380" s="37"/>
      <c r="L380" s="37"/>
    </row>
    <row r="381" spans="1:12" ht="15.75" hidden="1" x14ac:dyDescent="0.25">
      <c r="A381" s="42" t="s">
        <v>813</v>
      </c>
      <c r="B381" s="43"/>
      <c r="C381" s="43"/>
      <c r="D381" s="2">
        <v>6006.9089999999997</v>
      </c>
      <c r="E381" s="5">
        <v>13.287800000000001</v>
      </c>
      <c r="F381" s="4"/>
      <c r="G381" s="58"/>
      <c r="H381" s="21" t="s">
        <v>604</v>
      </c>
      <c r="I381" s="23">
        <v>45274</v>
      </c>
      <c r="J381" s="5">
        <v>537</v>
      </c>
      <c r="K381" s="37"/>
      <c r="L381" s="37"/>
    </row>
    <row r="382" spans="1:12" ht="15.75" hidden="1" x14ac:dyDescent="0.25">
      <c r="A382" s="42" t="s">
        <v>760</v>
      </c>
      <c r="B382" s="43"/>
      <c r="C382" s="43"/>
      <c r="D382" s="2">
        <v>6004.1</v>
      </c>
      <c r="E382" s="5">
        <v>12.7666</v>
      </c>
      <c r="F382" s="4"/>
      <c r="G382" s="58"/>
      <c r="H382" s="21" t="s">
        <v>605</v>
      </c>
      <c r="I382" s="23">
        <v>45274</v>
      </c>
      <c r="J382" s="5">
        <v>330</v>
      </c>
      <c r="K382" s="37"/>
      <c r="L382" s="37"/>
    </row>
    <row r="383" spans="1:12" ht="15.75" hidden="1" x14ac:dyDescent="0.25">
      <c r="A383" s="42" t="s">
        <v>807</v>
      </c>
      <c r="B383" s="43"/>
      <c r="C383" s="43"/>
      <c r="D383" s="2">
        <v>6004.1</v>
      </c>
      <c r="E383" s="5">
        <v>15.5319</v>
      </c>
      <c r="F383" s="4"/>
      <c r="G383" s="58"/>
      <c r="H383" s="21" t="s">
        <v>605</v>
      </c>
      <c r="I383" s="23">
        <v>45274</v>
      </c>
      <c r="J383" s="5">
        <v>1250</v>
      </c>
      <c r="K383" s="37"/>
      <c r="L383" s="37"/>
    </row>
    <row r="384" spans="1:12" ht="15.75" hidden="1" x14ac:dyDescent="0.25">
      <c r="A384" s="42" t="s">
        <v>764</v>
      </c>
      <c r="B384" s="43"/>
      <c r="C384" s="43"/>
      <c r="D384" s="2">
        <v>6006.9089999999997</v>
      </c>
      <c r="E384" s="5">
        <v>15.4108</v>
      </c>
      <c r="F384" s="4"/>
      <c r="G384" s="58"/>
      <c r="H384" s="21" t="s">
        <v>605</v>
      </c>
      <c r="I384" s="23">
        <v>45274</v>
      </c>
      <c r="J384" s="5">
        <v>290</v>
      </c>
      <c r="K384" s="37"/>
      <c r="L384" s="37"/>
    </row>
    <row r="385" spans="1:12" ht="15.75" hidden="1" x14ac:dyDescent="0.25">
      <c r="A385" s="42" t="s">
        <v>97</v>
      </c>
      <c r="B385" s="43"/>
      <c r="C385" s="43"/>
      <c r="D385" s="2">
        <v>6006.32</v>
      </c>
      <c r="E385" s="5">
        <v>16.2317</v>
      </c>
      <c r="F385" s="4"/>
      <c r="G385" s="58"/>
      <c r="H385" s="21" t="s">
        <v>606</v>
      </c>
      <c r="I385" s="23">
        <v>45275</v>
      </c>
      <c r="J385" s="5">
        <v>148</v>
      </c>
      <c r="K385" s="37"/>
      <c r="L385" s="37"/>
    </row>
    <row r="386" spans="1:12" ht="15.75" hidden="1" x14ac:dyDescent="0.25">
      <c r="A386" s="42" t="s">
        <v>670</v>
      </c>
      <c r="B386" s="43"/>
      <c r="C386" s="43"/>
      <c r="D386" s="2">
        <v>6006.9089999999997</v>
      </c>
      <c r="E386" s="5">
        <v>11.8124</v>
      </c>
      <c r="F386" s="4"/>
      <c r="G386" s="58"/>
      <c r="H386" s="21" t="s">
        <v>607</v>
      </c>
      <c r="I386" s="23">
        <v>45275</v>
      </c>
      <c r="J386" s="5">
        <v>232</v>
      </c>
      <c r="K386" s="37"/>
      <c r="L386" s="37"/>
    </row>
    <row r="387" spans="1:12" ht="15.75" hidden="1" x14ac:dyDescent="0.25">
      <c r="A387" s="42" t="s">
        <v>670</v>
      </c>
      <c r="B387" s="43"/>
      <c r="C387" s="43"/>
      <c r="D387" s="2">
        <v>6006.9089999999997</v>
      </c>
      <c r="E387" s="5">
        <v>9.77</v>
      </c>
      <c r="F387" s="4"/>
      <c r="G387" s="58"/>
      <c r="H387" s="21" t="s">
        <v>608</v>
      </c>
      <c r="I387" s="23">
        <v>45276</v>
      </c>
      <c r="J387" s="5">
        <v>73.5</v>
      </c>
      <c r="K387" s="37"/>
      <c r="L387" s="37"/>
    </row>
    <row r="388" spans="1:12" ht="15.75" hidden="1" x14ac:dyDescent="0.25">
      <c r="A388" s="42" t="s">
        <v>97</v>
      </c>
      <c r="B388" s="43"/>
      <c r="C388" s="43"/>
      <c r="D388" s="2">
        <v>6006.32</v>
      </c>
      <c r="E388" s="5">
        <v>10.629099999999999</v>
      </c>
      <c r="F388" s="4"/>
      <c r="G388" s="58"/>
      <c r="H388" s="21" t="s">
        <v>609</v>
      </c>
      <c r="I388" s="23">
        <v>45278</v>
      </c>
      <c r="J388" s="5">
        <v>364</v>
      </c>
      <c r="K388" s="37"/>
      <c r="L388" s="37"/>
    </row>
    <row r="389" spans="1:12" ht="15.75" hidden="1" x14ac:dyDescent="0.25">
      <c r="A389" s="42" t="s">
        <v>670</v>
      </c>
      <c r="B389" s="43"/>
      <c r="C389" s="43"/>
      <c r="D389" s="2">
        <v>6006.9089999999997</v>
      </c>
      <c r="E389" s="5">
        <v>17.2133</v>
      </c>
      <c r="F389" s="4"/>
      <c r="G389" s="58"/>
      <c r="H389" s="21" t="s">
        <v>610</v>
      </c>
      <c r="I389" s="23">
        <v>45278</v>
      </c>
      <c r="J389" s="5">
        <v>1510</v>
      </c>
      <c r="K389" s="37"/>
      <c r="L389" s="37"/>
    </row>
    <row r="390" spans="1:12" ht="15.75" hidden="1" x14ac:dyDescent="0.25">
      <c r="A390" s="42" t="s">
        <v>670</v>
      </c>
      <c r="B390" s="43"/>
      <c r="C390" s="43"/>
      <c r="D390" s="2">
        <v>6006.9089999999997</v>
      </c>
      <c r="E390" s="5">
        <v>14.568199999999999</v>
      </c>
      <c r="F390" s="4"/>
      <c r="G390" s="58"/>
      <c r="H390" s="21" t="s">
        <v>611</v>
      </c>
      <c r="I390" s="23">
        <v>45278</v>
      </c>
      <c r="J390" s="5">
        <v>1042</v>
      </c>
      <c r="K390" s="37"/>
      <c r="L390" s="37"/>
    </row>
    <row r="391" spans="1:12" ht="15.75" hidden="1" x14ac:dyDescent="0.25">
      <c r="A391" s="42" t="s">
        <v>814</v>
      </c>
      <c r="B391" s="43"/>
      <c r="C391" s="43"/>
      <c r="D391" s="2">
        <v>6006.9089999999997</v>
      </c>
      <c r="E391" s="5">
        <v>12.398099999999999</v>
      </c>
      <c r="F391" s="4"/>
      <c r="G391" s="58"/>
      <c r="H391" s="21" t="s">
        <v>612</v>
      </c>
      <c r="I391" s="23">
        <v>45278</v>
      </c>
      <c r="J391" s="5">
        <v>497.5</v>
      </c>
      <c r="K391" s="37"/>
      <c r="L391" s="37"/>
    </row>
    <row r="392" spans="1:12" ht="15.75" hidden="1" x14ac:dyDescent="0.25">
      <c r="A392" s="42" t="s">
        <v>670</v>
      </c>
      <c r="B392" s="43"/>
      <c r="C392" s="43"/>
      <c r="D392" s="2">
        <v>6006.9089999999997</v>
      </c>
      <c r="E392" s="5">
        <v>13.098100000000001</v>
      </c>
      <c r="F392" s="4"/>
      <c r="G392" s="58"/>
      <c r="H392" s="21" t="s">
        <v>613</v>
      </c>
      <c r="I392" s="23">
        <v>45278</v>
      </c>
      <c r="J392" s="5">
        <v>430</v>
      </c>
      <c r="K392" s="37"/>
      <c r="L392" s="37"/>
    </row>
    <row r="393" spans="1:12" ht="15.75" hidden="1" x14ac:dyDescent="0.25">
      <c r="A393" s="42" t="s">
        <v>97</v>
      </c>
      <c r="B393" s="43"/>
      <c r="C393" s="43"/>
      <c r="D393" s="2">
        <v>6006.9089999999997</v>
      </c>
      <c r="E393" s="5">
        <v>9.2440999999999995</v>
      </c>
      <c r="F393" s="4"/>
      <c r="G393" s="58"/>
      <c r="H393" s="21" t="s">
        <v>614</v>
      </c>
      <c r="I393" s="23">
        <v>45278</v>
      </c>
      <c r="J393" s="5">
        <v>137</v>
      </c>
      <c r="K393" s="37"/>
      <c r="L393" s="37"/>
    </row>
    <row r="394" spans="1:12" ht="15.75" hidden="1" x14ac:dyDescent="0.25">
      <c r="A394" s="42" t="s">
        <v>97</v>
      </c>
      <c r="B394" s="43"/>
      <c r="C394" s="43"/>
      <c r="D394" s="2">
        <v>6006.9089999999997</v>
      </c>
      <c r="E394" s="5">
        <v>11.996499999999999</v>
      </c>
      <c r="F394" s="4"/>
      <c r="G394" s="58"/>
      <c r="H394" s="21" t="s">
        <v>615</v>
      </c>
      <c r="I394" s="23">
        <v>45278</v>
      </c>
      <c r="J394" s="5">
        <v>655</v>
      </c>
      <c r="K394" s="37"/>
      <c r="L394" s="37"/>
    </row>
    <row r="395" spans="1:12" ht="15.75" hidden="1" x14ac:dyDescent="0.25">
      <c r="A395" s="42" t="s">
        <v>97</v>
      </c>
      <c r="B395" s="43"/>
      <c r="C395" s="43"/>
      <c r="D395" s="2">
        <v>6006.32</v>
      </c>
      <c r="E395" s="5">
        <v>15.1181</v>
      </c>
      <c r="F395" s="4"/>
      <c r="G395" s="58"/>
      <c r="H395" s="21" t="s">
        <v>616</v>
      </c>
      <c r="I395" s="23">
        <v>45280</v>
      </c>
      <c r="J395" s="5">
        <v>254</v>
      </c>
      <c r="K395" s="37"/>
      <c r="L395" s="37"/>
    </row>
    <row r="396" spans="1:12" ht="15.75" hidden="1" x14ac:dyDescent="0.25">
      <c r="A396" s="42" t="s">
        <v>815</v>
      </c>
      <c r="B396" s="43"/>
      <c r="C396" s="43"/>
      <c r="D396" s="2">
        <v>6004.1</v>
      </c>
      <c r="E396" s="5">
        <v>10.9816</v>
      </c>
      <c r="F396" s="4"/>
      <c r="G396" s="58"/>
      <c r="H396" s="21" t="s">
        <v>617</v>
      </c>
      <c r="I396" s="23">
        <v>45279</v>
      </c>
      <c r="J396" s="5">
        <v>70</v>
      </c>
      <c r="K396" s="37"/>
      <c r="L396" s="37"/>
    </row>
    <row r="397" spans="1:12" ht="15.75" hidden="1" x14ac:dyDescent="0.25">
      <c r="A397" s="42" t="s">
        <v>816</v>
      </c>
      <c r="B397" s="43"/>
      <c r="C397" s="43"/>
      <c r="D397" s="2">
        <v>6001.1090000000004</v>
      </c>
      <c r="E397" s="5">
        <v>15.676</v>
      </c>
      <c r="F397" s="4"/>
      <c r="G397" s="58"/>
      <c r="H397" s="21" t="s">
        <v>617</v>
      </c>
      <c r="I397" s="23">
        <v>45279</v>
      </c>
      <c r="J397" s="5">
        <v>251</v>
      </c>
      <c r="K397" s="37"/>
      <c r="L397" s="37"/>
    </row>
    <row r="398" spans="1:12" ht="15.75" hidden="1" x14ac:dyDescent="0.25">
      <c r="A398" s="42" t="s">
        <v>670</v>
      </c>
      <c r="B398" s="43"/>
      <c r="C398" s="43"/>
      <c r="D398" s="2">
        <v>6006.9089999999997</v>
      </c>
      <c r="E398" s="5">
        <v>12.9518</v>
      </c>
      <c r="F398" s="4"/>
      <c r="G398" s="58"/>
      <c r="H398" s="21" t="s">
        <v>618</v>
      </c>
      <c r="I398" s="23">
        <v>45280</v>
      </c>
      <c r="J398" s="5">
        <v>922</v>
      </c>
      <c r="K398" s="37"/>
      <c r="L398" s="37"/>
    </row>
    <row r="399" spans="1:12" ht="15.75" hidden="1" x14ac:dyDescent="0.25">
      <c r="A399" s="42" t="s">
        <v>97</v>
      </c>
      <c r="B399" s="43"/>
      <c r="C399" s="43"/>
      <c r="D399" s="2">
        <v>6006.9089999999997</v>
      </c>
      <c r="E399" s="5">
        <v>18.623100000000001</v>
      </c>
      <c r="F399" s="4"/>
      <c r="G399" s="58"/>
      <c r="H399" s="21" t="s">
        <v>619</v>
      </c>
      <c r="I399" s="23">
        <v>45280</v>
      </c>
      <c r="J399" s="5">
        <v>353</v>
      </c>
      <c r="K399" s="37"/>
      <c r="L399" s="37"/>
    </row>
    <row r="400" spans="1:12" ht="15.75" hidden="1" x14ac:dyDescent="0.25">
      <c r="A400" s="42" t="s">
        <v>97</v>
      </c>
      <c r="B400" s="43"/>
      <c r="C400" s="43"/>
      <c r="D400" s="2">
        <v>6006.32</v>
      </c>
      <c r="E400" s="5">
        <v>15.15</v>
      </c>
      <c r="F400" s="4"/>
      <c r="G400" s="58"/>
      <c r="H400" s="21" t="s">
        <v>620</v>
      </c>
      <c r="I400" s="23">
        <v>45280</v>
      </c>
      <c r="J400" s="5">
        <v>26</v>
      </c>
      <c r="K400" s="37"/>
      <c r="L400" s="37"/>
    </row>
    <row r="401" spans="1:12" ht="15.75" hidden="1" x14ac:dyDescent="0.25">
      <c r="A401" s="42" t="s">
        <v>670</v>
      </c>
      <c r="B401" s="43"/>
      <c r="C401" s="43"/>
      <c r="D401" s="2">
        <v>6006.9089999999997</v>
      </c>
      <c r="E401" s="5">
        <v>12.504300000000001</v>
      </c>
      <c r="F401" s="4"/>
      <c r="G401" s="58"/>
      <c r="H401" s="21" t="s">
        <v>621</v>
      </c>
      <c r="I401" s="23">
        <v>45280</v>
      </c>
      <c r="J401" s="5">
        <v>5642</v>
      </c>
      <c r="K401" s="37"/>
      <c r="L401" s="37"/>
    </row>
    <row r="402" spans="1:12" ht="15.75" hidden="1" x14ac:dyDescent="0.25">
      <c r="A402" s="42" t="s">
        <v>670</v>
      </c>
      <c r="B402" s="43"/>
      <c r="C402" s="43"/>
      <c r="D402" s="2">
        <v>6006.9089999999997</v>
      </c>
      <c r="E402" s="5">
        <v>14.1198</v>
      </c>
      <c r="F402" s="4"/>
      <c r="G402" s="58"/>
      <c r="H402" s="21" t="s">
        <v>622</v>
      </c>
      <c r="I402" s="23">
        <v>45280</v>
      </c>
      <c r="J402" s="5">
        <v>1245</v>
      </c>
      <c r="K402" s="37"/>
      <c r="L402" s="37"/>
    </row>
    <row r="403" spans="1:12" ht="15.75" hidden="1" x14ac:dyDescent="0.25">
      <c r="A403" s="42" t="s">
        <v>760</v>
      </c>
      <c r="B403" s="43"/>
      <c r="C403" s="43"/>
      <c r="D403" s="2">
        <v>6004.1</v>
      </c>
      <c r="E403" s="5">
        <v>13.2148</v>
      </c>
      <c r="F403" s="4"/>
      <c r="G403" s="58"/>
      <c r="H403" s="21" t="s">
        <v>623</v>
      </c>
      <c r="I403" s="23">
        <v>45280</v>
      </c>
      <c r="J403" s="5">
        <v>7</v>
      </c>
      <c r="K403" s="37"/>
      <c r="L403" s="37"/>
    </row>
    <row r="404" spans="1:12" ht="15.75" hidden="1" x14ac:dyDescent="0.25">
      <c r="A404" s="42" t="s">
        <v>807</v>
      </c>
      <c r="B404" s="43"/>
      <c r="C404" s="43"/>
      <c r="D404" s="2">
        <v>6004.1</v>
      </c>
      <c r="E404" s="5">
        <v>16.046700000000001</v>
      </c>
      <c r="F404" s="4"/>
      <c r="G404" s="58"/>
      <c r="H404" s="21" t="s">
        <v>623</v>
      </c>
      <c r="I404" s="23">
        <v>45280</v>
      </c>
      <c r="J404" s="5">
        <v>47</v>
      </c>
      <c r="K404" s="37"/>
      <c r="L404" s="37"/>
    </row>
    <row r="405" spans="1:12" ht="15.75" hidden="1" x14ac:dyDescent="0.25">
      <c r="A405" s="42" t="s">
        <v>764</v>
      </c>
      <c r="B405" s="43"/>
      <c r="C405" s="43"/>
      <c r="D405" s="2">
        <v>6006.9089999999997</v>
      </c>
      <c r="E405" s="5">
        <v>7.8697999999999997</v>
      </c>
      <c r="F405" s="4"/>
      <c r="G405" s="58"/>
      <c r="H405" s="21" t="s">
        <v>623</v>
      </c>
      <c r="I405" s="23">
        <v>45280</v>
      </c>
      <c r="J405" s="5">
        <v>3</v>
      </c>
      <c r="K405" s="37"/>
      <c r="L405" s="37"/>
    </row>
    <row r="406" spans="1:12" ht="15.75" hidden="1" x14ac:dyDescent="0.25">
      <c r="A406" s="42" t="s">
        <v>97</v>
      </c>
      <c r="B406" s="43"/>
      <c r="C406" s="43"/>
      <c r="D406" s="2">
        <v>6006.32</v>
      </c>
      <c r="E406" s="5">
        <v>17.808299999999999</v>
      </c>
      <c r="F406" s="4"/>
      <c r="G406" s="58"/>
      <c r="H406" s="21" t="s">
        <v>624</v>
      </c>
      <c r="I406" s="23">
        <v>45279</v>
      </c>
      <c r="J406" s="5">
        <v>410</v>
      </c>
      <c r="K406" s="37"/>
      <c r="L406" s="37"/>
    </row>
    <row r="407" spans="1:12" ht="15.75" hidden="1" x14ac:dyDescent="0.25">
      <c r="A407" s="42" t="s">
        <v>760</v>
      </c>
      <c r="B407" s="43"/>
      <c r="C407" s="43"/>
      <c r="D407" s="2">
        <v>6004.1</v>
      </c>
      <c r="E407" s="5">
        <v>13.932</v>
      </c>
      <c r="F407" s="4"/>
      <c r="G407" s="58"/>
      <c r="H407" s="21" t="s">
        <v>625</v>
      </c>
      <c r="I407" s="23">
        <v>45281</v>
      </c>
      <c r="J407" s="5">
        <v>13</v>
      </c>
      <c r="K407" s="37"/>
      <c r="L407" s="37"/>
    </row>
    <row r="408" spans="1:12" ht="15.75" hidden="1" x14ac:dyDescent="0.25">
      <c r="A408" s="42" t="s">
        <v>807</v>
      </c>
      <c r="B408" s="43"/>
      <c r="C408" s="43"/>
      <c r="D408" s="2">
        <v>6004.1</v>
      </c>
      <c r="E408" s="5">
        <v>15.4026</v>
      </c>
      <c r="F408" s="4"/>
      <c r="G408" s="58"/>
      <c r="H408" s="21" t="s">
        <v>625</v>
      </c>
      <c r="I408" s="23">
        <v>45281</v>
      </c>
      <c r="J408" s="5">
        <v>159</v>
      </c>
      <c r="K408" s="37"/>
      <c r="L408" s="37"/>
    </row>
    <row r="409" spans="1:12" ht="15.75" hidden="1" x14ac:dyDescent="0.25">
      <c r="A409" s="42" t="s">
        <v>97</v>
      </c>
      <c r="B409" s="43"/>
      <c r="C409" s="43"/>
      <c r="D409" s="2">
        <v>6006.9089999999997</v>
      </c>
      <c r="E409" s="5">
        <v>10.029</v>
      </c>
      <c r="F409" s="4"/>
      <c r="G409" s="58"/>
      <c r="H409" s="21" t="s">
        <v>626</v>
      </c>
      <c r="I409" s="23">
        <v>45282</v>
      </c>
      <c r="J409" s="5">
        <v>929</v>
      </c>
      <c r="K409" s="37"/>
      <c r="L409" s="37"/>
    </row>
    <row r="410" spans="1:12" ht="15.75" hidden="1" x14ac:dyDescent="0.25">
      <c r="A410" s="42" t="s">
        <v>817</v>
      </c>
      <c r="B410" s="43"/>
      <c r="C410" s="43"/>
      <c r="D410" s="2">
        <v>6006.9089999999997</v>
      </c>
      <c r="E410" s="5">
        <v>12.922800000000001</v>
      </c>
      <c r="F410" s="4"/>
      <c r="G410" s="58"/>
      <c r="H410" s="21" t="s">
        <v>627</v>
      </c>
      <c r="I410" s="23">
        <v>45282</v>
      </c>
      <c r="J410" s="5">
        <v>1411</v>
      </c>
      <c r="K410" s="37"/>
      <c r="L410" s="37"/>
    </row>
    <row r="411" spans="1:12" ht="15.75" hidden="1" x14ac:dyDescent="0.25">
      <c r="A411" s="42" t="s">
        <v>818</v>
      </c>
      <c r="B411" s="43"/>
      <c r="C411" s="43"/>
      <c r="D411" s="2">
        <v>6006.32</v>
      </c>
      <c r="E411" s="5">
        <v>6.7039</v>
      </c>
      <c r="F411" s="4"/>
      <c r="G411" s="58"/>
      <c r="H411" s="21" t="s">
        <v>628</v>
      </c>
      <c r="I411" s="23">
        <v>45276</v>
      </c>
      <c r="J411" s="5">
        <v>563.4</v>
      </c>
      <c r="K411" s="37"/>
      <c r="L411" s="37"/>
    </row>
    <row r="412" spans="1:12" ht="15.75" hidden="1" x14ac:dyDescent="0.25">
      <c r="A412" s="42" t="s">
        <v>819</v>
      </c>
      <c r="B412" s="43"/>
      <c r="C412" s="43"/>
      <c r="D412" s="2">
        <v>6006.9089999999997</v>
      </c>
      <c r="E412" s="5">
        <v>11.9435</v>
      </c>
      <c r="F412" s="4"/>
      <c r="G412" s="58"/>
      <c r="H412" s="21" t="s">
        <v>629</v>
      </c>
      <c r="I412" s="23">
        <v>45283</v>
      </c>
      <c r="J412" s="5">
        <v>2034</v>
      </c>
      <c r="K412" s="37"/>
      <c r="L412" s="37"/>
    </row>
    <row r="413" spans="1:12" ht="15.75" hidden="1" x14ac:dyDescent="0.25">
      <c r="A413" s="42" t="s">
        <v>734</v>
      </c>
      <c r="B413" s="43"/>
      <c r="C413" s="43"/>
      <c r="D413" s="2">
        <v>6006.9089999999997</v>
      </c>
      <c r="E413" s="5">
        <v>10.372</v>
      </c>
      <c r="F413" s="4"/>
      <c r="G413" s="58"/>
      <c r="H413" s="21" t="s">
        <v>629</v>
      </c>
      <c r="I413" s="23">
        <v>45283</v>
      </c>
      <c r="J413" s="5">
        <v>67</v>
      </c>
      <c r="K413" s="37"/>
      <c r="L413" s="37"/>
    </row>
    <row r="414" spans="1:12" ht="15.75" hidden="1" x14ac:dyDescent="0.25">
      <c r="A414" s="42" t="s">
        <v>97</v>
      </c>
      <c r="B414" s="43"/>
      <c r="C414" s="43"/>
      <c r="D414" s="2">
        <v>6006.9089999999997</v>
      </c>
      <c r="E414" s="5">
        <v>9.4739000000000004</v>
      </c>
      <c r="F414" s="4"/>
      <c r="G414" s="58"/>
      <c r="H414" s="21" t="s">
        <v>630</v>
      </c>
      <c r="I414" s="23">
        <v>45283</v>
      </c>
      <c r="J414" s="5">
        <v>486.5</v>
      </c>
      <c r="K414" s="37"/>
      <c r="L414" s="37"/>
    </row>
    <row r="415" spans="1:12" ht="15.75" hidden="1" x14ac:dyDescent="0.25">
      <c r="A415" s="42" t="s">
        <v>97</v>
      </c>
      <c r="B415" s="43"/>
      <c r="C415" s="43"/>
      <c r="D415" s="2">
        <v>6006.9089999999997</v>
      </c>
      <c r="E415" s="5">
        <v>9.4308999999999994</v>
      </c>
      <c r="F415" s="4"/>
      <c r="G415" s="58"/>
      <c r="H415" s="21" t="s">
        <v>631</v>
      </c>
      <c r="I415" s="23">
        <v>45283</v>
      </c>
      <c r="J415" s="5">
        <v>320</v>
      </c>
      <c r="K415" s="37"/>
      <c r="L415" s="37"/>
    </row>
    <row r="416" spans="1:12" ht="15.75" hidden="1" x14ac:dyDescent="0.25">
      <c r="A416" s="42" t="s">
        <v>97</v>
      </c>
      <c r="B416" s="43"/>
      <c r="C416" s="43"/>
      <c r="D416" s="2">
        <v>6006.9089999999997</v>
      </c>
      <c r="E416" s="5">
        <v>11.743600000000001</v>
      </c>
      <c r="F416" s="4"/>
      <c r="G416" s="58"/>
      <c r="H416" s="21" t="s">
        <v>632</v>
      </c>
      <c r="I416" s="23">
        <v>45283</v>
      </c>
      <c r="J416" s="5">
        <v>440</v>
      </c>
      <c r="K416" s="37"/>
      <c r="L416" s="37"/>
    </row>
    <row r="417" spans="1:12" ht="15.75" hidden="1" x14ac:dyDescent="0.25">
      <c r="A417" s="42" t="s">
        <v>790</v>
      </c>
      <c r="B417" s="43"/>
      <c r="C417" s="43"/>
      <c r="D417" s="2">
        <v>6006.32</v>
      </c>
      <c r="E417" s="5">
        <v>6.2652000000000001</v>
      </c>
      <c r="F417" s="4"/>
      <c r="G417" s="58"/>
      <c r="H417" s="21" t="s">
        <v>633</v>
      </c>
      <c r="I417" s="23">
        <v>45282</v>
      </c>
      <c r="J417" s="5">
        <v>1404.4</v>
      </c>
      <c r="K417" s="37"/>
      <c r="L417" s="37"/>
    </row>
    <row r="418" spans="1:12" ht="15.75" hidden="1" x14ac:dyDescent="0.25">
      <c r="A418" s="42" t="s">
        <v>670</v>
      </c>
      <c r="B418" s="43"/>
      <c r="C418" s="43"/>
      <c r="D418" s="2">
        <v>6006.9089999999997</v>
      </c>
      <c r="E418" s="5">
        <v>10.7996</v>
      </c>
      <c r="F418" s="4"/>
      <c r="G418" s="58"/>
      <c r="H418" s="21" t="s">
        <v>634</v>
      </c>
      <c r="I418" s="23">
        <v>45286</v>
      </c>
      <c r="J418" s="5">
        <v>259</v>
      </c>
      <c r="K418" s="37"/>
      <c r="L418" s="37"/>
    </row>
    <row r="419" spans="1:12" ht="15.75" hidden="1" x14ac:dyDescent="0.25">
      <c r="A419" s="42" t="s">
        <v>670</v>
      </c>
      <c r="B419" s="43"/>
      <c r="C419" s="43"/>
      <c r="D419" s="2">
        <v>6006.9089999999997</v>
      </c>
      <c r="E419" s="5">
        <v>11.6227</v>
      </c>
      <c r="F419" s="4"/>
      <c r="G419" s="58"/>
      <c r="H419" s="21" t="s">
        <v>635</v>
      </c>
      <c r="I419" s="23">
        <v>45286</v>
      </c>
      <c r="J419" s="5">
        <v>32</v>
      </c>
      <c r="K419" s="37"/>
      <c r="L419" s="37"/>
    </row>
    <row r="420" spans="1:12" ht="15.75" hidden="1" x14ac:dyDescent="0.25">
      <c r="A420" s="42" t="s">
        <v>670</v>
      </c>
      <c r="B420" s="43"/>
      <c r="C420" s="43"/>
      <c r="D420" s="2">
        <v>6006.9089999999997</v>
      </c>
      <c r="E420" s="5">
        <v>10.5365</v>
      </c>
      <c r="F420" s="4"/>
      <c r="G420" s="58"/>
      <c r="H420" s="21" t="s">
        <v>636</v>
      </c>
      <c r="I420" s="23">
        <v>45286</v>
      </c>
      <c r="J420" s="5">
        <v>48</v>
      </c>
      <c r="K420" s="37"/>
      <c r="L420" s="37"/>
    </row>
    <row r="421" spans="1:12" ht="15.75" hidden="1" x14ac:dyDescent="0.25">
      <c r="A421" s="42" t="s">
        <v>820</v>
      </c>
      <c r="B421" s="43"/>
      <c r="C421" s="43"/>
      <c r="D421" s="2">
        <v>6006.9089999999997</v>
      </c>
      <c r="E421" s="5">
        <v>12.0646</v>
      </c>
      <c r="F421" s="4"/>
      <c r="G421" s="58"/>
      <c r="H421" s="21" t="s">
        <v>636</v>
      </c>
      <c r="I421" s="23">
        <v>45286</v>
      </c>
      <c r="J421" s="5">
        <v>118</v>
      </c>
      <c r="K421" s="37"/>
      <c r="L421" s="37"/>
    </row>
    <row r="422" spans="1:12" ht="15.75" hidden="1" x14ac:dyDescent="0.25">
      <c r="A422" s="42" t="s">
        <v>97</v>
      </c>
      <c r="B422" s="43"/>
      <c r="C422" s="43"/>
      <c r="D422" s="2">
        <v>6006.9089999999997</v>
      </c>
      <c r="E422" s="5">
        <v>11.4711</v>
      </c>
      <c r="F422" s="4"/>
      <c r="G422" s="58"/>
      <c r="H422" s="21" t="s">
        <v>637</v>
      </c>
      <c r="I422" s="23">
        <v>45286</v>
      </c>
      <c r="J422" s="5">
        <v>34.799999999999997</v>
      </c>
      <c r="K422" s="37"/>
      <c r="L422" s="37"/>
    </row>
    <row r="423" spans="1:12" ht="15.75" hidden="1" x14ac:dyDescent="0.25">
      <c r="A423" s="42" t="s">
        <v>97</v>
      </c>
      <c r="B423" s="43"/>
      <c r="C423" s="43"/>
      <c r="D423" s="2">
        <v>6006.9089999999997</v>
      </c>
      <c r="E423" s="5">
        <v>8.8846000000000007</v>
      </c>
      <c r="F423" s="4"/>
      <c r="G423" s="58"/>
      <c r="H423" s="21" t="s">
        <v>638</v>
      </c>
      <c r="I423" s="23">
        <v>45286</v>
      </c>
      <c r="J423" s="5">
        <v>60.3</v>
      </c>
      <c r="K423" s="37"/>
      <c r="L423" s="37"/>
    </row>
    <row r="424" spans="1:12" ht="15.75" hidden="1" x14ac:dyDescent="0.25">
      <c r="A424" s="42" t="s">
        <v>821</v>
      </c>
      <c r="B424" s="43"/>
      <c r="C424" s="43"/>
      <c r="D424" s="2">
        <v>6006.9089999999997</v>
      </c>
      <c r="E424" s="5">
        <v>24.882899999999999</v>
      </c>
      <c r="F424" s="4"/>
      <c r="G424" s="58"/>
      <c r="H424" s="21" t="s">
        <v>639</v>
      </c>
      <c r="I424" s="23">
        <v>45286</v>
      </c>
      <c r="J424" s="5">
        <v>37</v>
      </c>
      <c r="K424" s="37"/>
      <c r="L424" s="37"/>
    </row>
    <row r="425" spans="1:12" ht="15.75" hidden="1" x14ac:dyDescent="0.25">
      <c r="A425" s="42" t="s">
        <v>97</v>
      </c>
      <c r="B425" s="43"/>
      <c r="C425" s="43"/>
      <c r="D425" s="2">
        <v>6006.9089999999997</v>
      </c>
      <c r="E425" s="5">
        <v>11.968</v>
      </c>
      <c r="F425" s="4"/>
      <c r="G425" s="58"/>
      <c r="H425" s="21" t="s">
        <v>640</v>
      </c>
      <c r="I425" s="23">
        <v>45286</v>
      </c>
      <c r="J425" s="5">
        <v>18.100000000000001</v>
      </c>
      <c r="K425" s="37"/>
      <c r="L425" s="37"/>
    </row>
    <row r="426" spans="1:12" ht="15.75" hidden="1" x14ac:dyDescent="0.25">
      <c r="A426" s="42" t="s">
        <v>97</v>
      </c>
      <c r="B426" s="43"/>
      <c r="C426" s="43"/>
      <c r="D426" s="2">
        <v>6006.9089999999997</v>
      </c>
      <c r="E426" s="5">
        <v>11.494199999999999</v>
      </c>
      <c r="F426" s="4"/>
      <c r="G426" s="58"/>
      <c r="H426" s="21" t="s">
        <v>641</v>
      </c>
      <c r="I426" s="23">
        <v>45286</v>
      </c>
      <c r="J426" s="5">
        <v>193</v>
      </c>
      <c r="K426" s="37"/>
      <c r="L426" s="37"/>
    </row>
    <row r="427" spans="1:12" ht="15.75" hidden="1" x14ac:dyDescent="0.25">
      <c r="A427" s="42" t="s">
        <v>783</v>
      </c>
      <c r="B427" s="43"/>
      <c r="C427" s="43"/>
      <c r="D427" s="2">
        <v>6006.9089999999997</v>
      </c>
      <c r="E427" s="5">
        <v>11.3203</v>
      </c>
      <c r="F427" s="4"/>
      <c r="G427" s="58"/>
      <c r="H427" s="21" t="s">
        <v>642</v>
      </c>
      <c r="I427" s="23">
        <v>45287</v>
      </c>
      <c r="J427" s="5">
        <v>1600</v>
      </c>
      <c r="K427" s="37"/>
      <c r="L427" s="37"/>
    </row>
    <row r="428" spans="1:12" ht="15.75" hidden="1" x14ac:dyDescent="0.25">
      <c r="A428" s="42" t="s">
        <v>97</v>
      </c>
      <c r="B428" s="43"/>
      <c r="C428" s="43"/>
      <c r="D428" s="2">
        <v>6006.32</v>
      </c>
      <c r="E428" s="5">
        <v>8.8828999999999994</v>
      </c>
      <c r="F428" s="4"/>
      <c r="G428" s="58"/>
      <c r="H428" s="21" t="s">
        <v>643</v>
      </c>
      <c r="I428" s="23">
        <v>45287</v>
      </c>
      <c r="J428" s="5">
        <v>205.6</v>
      </c>
      <c r="K428" s="37"/>
      <c r="L428" s="37"/>
    </row>
    <row r="429" spans="1:12" ht="15.75" hidden="1" x14ac:dyDescent="0.25">
      <c r="A429" s="42" t="s">
        <v>670</v>
      </c>
      <c r="B429" s="43"/>
      <c r="C429" s="43"/>
      <c r="D429" s="2">
        <v>6006.9089999999997</v>
      </c>
      <c r="E429" s="5">
        <v>11.762600000000001</v>
      </c>
      <c r="F429" s="4"/>
      <c r="G429" s="58"/>
      <c r="H429" s="21" t="s">
        <v>644</v>
      </c>
      <c r="I429" s="23">
        <v>45286</v>
      </c>
      <c r="J429" s="5">
        <v>1436</v>
      </c>
      <c r="K429" s="37"/>
      <c r="L429" s="37"/>
    </row>
    <row r="430" spans="1:12" ht="15.75" hidden="1" x14ac:dyDescent="0.25">
      <c r="A430" s="42" t="s">
        <v>670</v>
      </c>
      <c r="B430" s="43"/>
      <c r="C430" s="43"/>
      <c r="D430" s="2">
        <v>6006.9089999999997</v>
      </c>
      <c r="E430" s="5">
        <v>10.5242</v>
      </c>
      <c r="F430" s="4"/>
      <c r="G430" s="58"/>
      <c r="H430" s="21" t="s">
        <v>645</v>
      </c>
      <c r="I430" s="23">
        <v>45286</v>
      </c>
      <c r="J430" s="5">
        <v>520</v>
      </c>
      <c r="K430" s="37"/>
      <c r="L430" s="37"/>
    </row>
    <row r="431" spans="1:12" ht="15.75" hidden="1" x14ac:dyDescent="0.25">
      <c r="A431" s="42" t="s">
        <v>820</v>
      </c>
      <c r="B431" s="43"/>
      <c r="C431" s="43"/>
      <c r="D431" s="2">
        <v>6006.9089999999997</v>
      </c>
      <c r="E431" s="5">
        <v>11.630100000000001</v>
      </c>
      <c r="F431" s="4"/>
      <c r="G431" s="58"/>
      <c r="H431" s="21" t="s">
        <v>645</v>
      </c>
      <c r="I431" s="23">
        <v>45286</v>
      </c>
      <c r="J431" s="5">
        <v>266</v>
      </c>
      <c r="K431" s="37"/>
      <c r="L431" s="37"/>
    </row>
    <row r="432" spans="1:12" ht="15.75" hidden="1" x14ac:dyDescent="0.25">
      <c r="A432" s="42" t="s">
        <v>670</v>
      </c>
      <c r="B432" s="43"/>
      <c r="C432" s="43"/>
      <c r="D432" s="2">
        <v>6006.9089999999997</v>
      </c>
      <c r="E432" s="5">
        <v>12.7537</v>
      </c>
      <c r="F432" s="4"/>
      <c r="G432" s="58"/>
      <c r="H432" s="21" t="s">
        <v>646</v>
      </c>
      <c r="I432" s="23">
        <v>45286</v>
      </c>
      <c r="J432" s="5">
        <v>165</v>
      </c>
      <c r="K432" s="37"/>
      <c r="L432" s="37"/>
    </row>
    <row r="433" spans="1:12" ht="15.75" hidden="1" x14ac:dyDescent="0.25">
      <c r="A433" s="42" t="s">
        <v>670</v>
      </c>
      <c r="B433" s="43"/>
      <c r="C433" s="43"/>
      <c r="D433" s="2">
        <v>6006.9089999999997</v>
      </c>
      <c r="E433" s="5">
        <v>12.6553</v>
      </c>
      <c r="F433" s="4"/>
      <c r="G433" s="58"/>
      <c r="H433" s="21" t="s">
        <v>647</v>
      </c>
      <c r="I433" s="23">
        <v>45286</v>
      </c>
      <c r="J433" s="5">
        <v>97</v>
      </c>
      <c r="K433" s="37"/>
      <c r="L433" s="37"/>
    </row>
    <row r="434" spans="1:12" ht="15.75" hidden="1" x14ac:dyDescent="0.25">
      <c r="A434" s="42" t="s">
        <v>670</v>
      </c>
      <c r="B434" s="43"/>
      <c r="C434" s="43"/>
      <c r="D434" s="2">
        <v>6006.9089999999997</v>
      </c>
      <c r="E434" s="5">
        <v>11.0375</v>
      </c>
      <c r="F434" s="4"/>
      <c r="G434" s="58"/>
      <c r="H434" s="21" t="s">
        <v>648</v>
      </c>
      <c r="I434" s="23">
        <v>45287</v>
      </c>
      <c r="J434" s="5">
        <v>3432</v>
      </c>
      <c r="K434" s="37"/>
      <c r="L434" s="37"/>
    </row>
    <row r="435" spans="1:12" ht="15.75" hidden="1" x14ac:dyDescent="0.25">
      <c r="A435" s="42" t="s">
        <v>822</v>
      </c>
      <c r="B435" s="43"/>
      <c r="C435" s="43"/>
      <c r="D435" s="2">
        <v>6006.32</v>
      </c>
      <c r="E435" s="5">
        <v>22.2379</v>
      </c>
      <c r="F435" s="4"/>
      <c r="G435" s="58"/>
      <c r="H435" s="21" t="s">
        <v>649</v>
      </c>
      <c r="I435" s="23">
        <v>45286</v>
      </c>
      <c r="J435" s="5">
        <v>1240</v>
      </c>
      <c r="K435" s="37"/>
      <c r="L435" s="37"/>
    </row>
    <row r="436" spans="1:12" ht="15.75" hidden="1" x14ac:dyDescent="0.25">
      <c r="A436" s="42" t="s">
        <v>97</v>
      </c>
      <c r="B436" s="43"/>
      <c r="C436" s="43"/>
      <c r="D436" s="2">
        <v>6006.9089999999997</v>
      </c>
      <c r="E436" s="5">
        <v>18.513000000000002</v>
      </c>
      <c r="F436" s="4"/>
      <c r="G436" s="58"/>
      <c r="H436" s="21" t="s">
        <v>650</v>
      </c>
      <c r="I436" s="23">
        <v>45286</v>
      </c>
      <c r="J436" s="5">
        <v>343</v>
      </c>
      <c r="K436" s="37"/>
      <c r="L436" s="37"/>
    </row>
    <row r="437" spans="1:12" ht="15.75" hidden="1" x14ac:dyDescent="0.25">
      <c r="A437" s="42" t="s">
        <v>823</v>
      </c>
      <c r="B437" s="43"/>
      <c r="C437" s="43"/>
      <c r="D437" s="2">
        <v>6006.9089999999997</v>
      </c>
      <c r="E437" s="5">
        <v>13.187200000000001</v>
      </c>
      <c r="F437" s="4"/>
      <c r="G437" s="58"/>
      <c r="H437" s="21" t="s">
        <v>651</v>
      </c>
      <c r="I437" s="23">
        <v>45288</v>
      </c>
      <c r="J437" s="5">
        <v>291</v>
      </c>
      <c r="K437" s="37"/>
      <c r="L437" s="37"/>
    </row>
    <row r="438" spans="1:12" ht="15.75" hidden="1" x14ac:dyDescent="0.25">
      <c r="A438" s="42" t="s">
        <v>670</v>
      </c>
      <c r="B438" s="43"/>
      <c r="C438" s="43"/>
      <c r="D438" s="2">
        <v>6006.9089999999997</v>
      </c>
      <c r="E438" s="5">
        <v>12.2197</v>
      </c>
      <c r="F438" s="4"/>
      <c r="G438" s="58"/>
      <c r="H438" s="21" t="s">
        <v>652</v>
      </c>
      <c r="I438" s="23">
        <v>45288</v>
      </c>
      <c r="J438" s="5">
        <v>889</v>
      </c>
      <c r="K438" s="37"/>
      <c r="L438" s="37"/>
    </row>
    <row r="439" spans="1:12" ht="15.75" hidden="1" x14ac:dyDescent="0.25">
      <c r="A439" s="42" t="s">
        <v>97</v>
      </c>
      <c r="B439" s="43"/>
      <c r="C439" s="43"/>
      <c r="D439" s="2">
        <v>6006.9089999999997</v>
      </c>
      <c r="E439" s="5">
        <v>11.4</v>
      </c>
      <c r="F439" s="4"/>
      <c r="G439" s="58"/>
      <c r="H439" s="21" t="s">
        <v>653</v>
      </c>
      <c r="I439" s="23">
        <v>45288</v>
      </c>
      <c r="J439" s="5">
        <v>10</v>
      </c>
      <c r="K439" s="37"/>
      <c r="L439" s="37"/>
    </row>
    <row r="440" spans="1:12" ht="15.75" hidden="1" x14ac:dyDescent="0.25">
      <c r="A440" s="42" t="s">
        <v>97</v>
      </c>
      <c r="B440" s="43"/>
      <c r="C440" s="43"/>
      <c r="D440" s="2">
        <v>6006.32</v>
      </c>
      <c r="E440" s="5">
        <v>9.8041999999999998</v>
      </c>
      <c r="F440" s="4"/>
      <c r="G440" s="58"/>
      <c r="H440" s="21" t="s">
        <v>827</v>
      </c>
      <c r="I440" s="23">
        <v>45353</v>
      </c>
      <c r="J440" s="5">
        <v>476.8</v>
      </c>
      <c r="K440" s="37"/>
      <c r="L440" s="37"/>
    </row>
    <row r="441" spans="1:12" ht="15.75" hidden="1" x14ac:dyDescent="0.25">
      <c r="A441" s="42" t="s">
        <v>97</v>
      </c>
      <c r="B441" s="43"/>
      <c r="C441" s="43"/>
      <c r="D441" s="2">
        <v>6006.9089999999997</v>
      </c>
      <c r="E441" s="5">
        <v>26.949100000000001</v>
      </c>
      <c r="F441" s="4"/>
      <c r="G441" s="58"/>
      <c r="H441" s="21" t="s">
        <v>828</v>
      </c>
      <c r="I441" s="23">
        <v>45292</v>
      </c>
      <c r="J441" s="5">
        <v>80</v>
      </c>
      <c r="K441" s="37"/>
      <c r="L441" s="37"/>
    </row>
    <row r="442" spans="1:12" ht="15.75" hidden="1" x14ac:dyDescent="0.25">
      <c r="A442" s="42" t="s">
        <v>1254</v>
      </c>
      <c r="B442" s="43"/>
      <c r="C442" s="43"/>
      <c r="D442" s="2">
        <v>6004.1</v>
      </c>
      <c r="E442" s="5">
        <v>19.6538</v>
      </c>
      <c r="F442" s="4"/>
      <c r="G442" s="58"/>
      <c r="H442" s="21" t="s">
        <v>829</v>
      </c>
      <c r="I442" s="23">
        <v>45292</v>
      </c>
      <c r="J442" s="5">
        <v>26</v>
      </c>
      <c r="K442" s="37"/>
      <c r="L442" s="37"/>
    </row>
    <row r="443" spans="1:12" ht="15.75" hidden="1" x14ac:dyDescent="0.25">
      <c r="A443" s="42" t="s">
        <v>730</v>
      </c>
      <c r="B443" s="43"/>
      <c r="C443" s="43"/>
      <c r="D443" s="2">
        <v>6006.9089999999997</v>
      </c>
      <c r="E443" s="5">
        <v>12.598599999999999</v>
      </c>
      <c r="F443" s="4"/>
      <c r="G443" s="58"/>
      <c r="H443" s="21" t="s">
        <v>830</v>
      </c>
      <c r="I443" s="23">
        <v>45292</v>
      </c>
      <c r="J443" s="5">
        <v>579</v>
      </c>
      <c r="K443" s="37"/>
      <c r="L443" s="37"/>
    </row>
    <row r="444" spans="1:12" ht="15.75" hidden="1" x14ac:dyDescent="0.25">
      <c r="A444" s="42" t="s">
        <v>730</v>
      </c>
      <c r="B444" s="43"/>
      <c r="C444" s="43"/>
      <c r="D444" s="2">
        <v>6006.9089999999997</v>
      </c>
      <c r="E444" s="5">
        <v>13.1661</v>
      </c>
      <c r="F444" s="4"/>
      <c r="G444" s="58"/>
      <c r="H444" s="21" t="s">
        <v>831</v>
      </c>
      <c r="I444" s="23">
        <v>45293</v>
      </c>
      <c r="J444" s="5">
        <v>561</v>
      </c>
      <c r="K444" s="37"/>
      <c r="L444" s="37"/>
    </row>
    <row r="445" spans="1:12" ht="15.75" hidden="1" x14ac:dyDescent="0.25">
      <c r="A445" s="42" t="s">
        <v>730</v>
      </c>
      <c r="B445" s="43"/>
      <c r="C445" s="43"/>
      <c r="D445" s="2">
        <v>6006.9089999999997</v>
      </c>
      <c r="E445" s="5">
        <v>29.017099999999999</v>
      </c>
      <c r="F445" s="4"/>
      <c r="G445" s="58"/>
      <c r="H445" s="21" t="s">
        <v>832</v>
      </c>
      <c r="I445" s="23">
        <v>45293</v>
      </c>
      <c r="J445" s="5">
        <v>737.8</v>
      </c>
      <c r="K445" s="37"/>
      <c r="L445" s="37"/>
    </row>
    <row r="446" spans="1:12" ht="15.75" hidden="1" x14ac:dyDescent="0.25">
      <c r="A446" s="42" t="s">
        <v>97</v>
      </c>
      <c r="B446" s="43"/>
      <c r="C446" s="43"/>
      <c r="D446" s="2">
        <v>6006.22</v>
      </c>
      <c r="E446" s="5">
        <v>517.5</v>
      </c>
      <c r="F446" s="4"/>
      <c r="G446" s="58"/>
      <c r="H446" s="21" t="s">
        <v>833</v>
      </c>
      <c r="I446" s="23">
        <v>45294</v>
      </c>
      <c r="J446" s="5">
        <v>1.3</v>
      </c>
      <c r="K446" s="37"/>
      <c r="L446" s="37"/>
    </row>
    <row r="447" spans="1:12" ht="15.75" hidden="1" x14ac:dyDescent="0.25">
      <c r="A447" s="42" t="s">
        <v>1255</v>
      </c>
      <c r="B447" s="43"/>
      <c r="C447" s="43"/>
      <c r="D447" s="2">
        <v>6006.9089999999997</v>
      </c>
      <c r="E447" s="5">
        <v>9.8696999999999999</v>
      </c>
      <c r="F447" s="4"/>
      <c r="G447" s="58"/>
      <c r="H447" s="21" t="s">
        <v>834</v>
      </c>
      <c r="I447" s="23">
        <v>45295</v>
      </c>
      <c r="J447" s="5">
        <v>2499</v>
      </c>
      <c r="K447" s="37"/>
      <c r="L447" s="37"/>
    </row>
    <row r="448" spans="1:12" ht="15.75" hidden="1" x14ac:dyDescent="0.25">
      <c r="A448" s="42" t="s">
        <v>97</v>
      </c>
      <c r="B448" s="43"/>
      <c r="C448" s="43"/>
      <c r="D448" s="2">
        <v>6006.9089999999997</v>
      </c>
      <c r="E448" s="5">
        <v>12.301299999999999</v>
      </c>
      <c r="F448" s="4"/>
      <c r="G448" s="58"/>
      <c r="H448" s="21" t="s">
        <v>835</v>
      </c>
      <c r="I448" s="23">
        <v>45295</v>
      </c>
      <c r="J448" s="5">
        <v>854</v>
      </c>
      <c r="K448" s="37"/>
      <c r="L448" s="37"/>
    </row>
    <row r="449" spans="1:12" ht="15.75" hidden="1" x14ac:dyDescent="0.25">
      <c r="A449" s="42" t="s">
        <v>97</v>
      </c>
      <c r="B449" s="43"/>
      <c r="C449" s="43"/>
      <c r="D449" s="2">
        <v>6006.32</v>
      </c>
      <c r="E449" s="5">
        <v>10.571999999999999</v>
      </c>
      <c r="F449" s="4"/>
      <c r="G449" s="58"/>
      <c r="H449" s="21" t="s">
        <v>836</v>
      </c>
      <c r="I449" s="23">
        <v>45295</v>
      </c>
      <c r="J449" s="5">
        <v>876</v>
      </c>
      <c r="K449" s="37"/>
      <c r="L449" s="37"/>
    </row>
    <row r="450" spans="1:12" ht="15.75" hidden="1" x14ac:dyDescent="0.25">
      <c r="A450" s="42" t="s">
        <v>686</v>
      </c>
      <c r="B450" s="43"/>
      <c r="C450" s="43"/>
      <c r="D450" s="2">
        <v>6006.9089999999997</v>
      </c>
      <c r="E450" s="5">
        <v>9.5726999999999993</v>
      </c>
      <c r="F450" s="4"/>
      <c r="G450" s="58"/>
      <c r="H450" s="21" t="s">
        <v>837</v>
      </c>
      <c r="I450" s="23">
        <v>45295</v>
      </c>
      <c r="J450" s="5">
        <v>819.5</v>
      </c>
      <c r="K450" s="37"/>
      <c r="L450" s="37"/>
    </row>
    <row r="451" spans="1:12" ht="15.75" hidden="1" x14ac:dyDescent="0.25">
      <c r="A451" s="42" t="s">
        <v>670</v>
      </c>
      <c r="B451" s="43"/>
      <c r="C451" s="43"/>
      <c r="D451" s="2">
        <v>6006.9089999999997</v>
      </c>
      <c r="E451" s="5">
        <v>9.4777000000000005</v>
      </c>
      <c r="F451" s="4"/>
      <c r="G451" s="58"/>
      <c r="H451" s="21" t="s">
        <v>838</v>
      </c>
      <c r="I451" s="23">
        <v>45295</v>
      </c>
      <c r="J451" s="5">
        <v>4696</v>
      </c>
      <c r="K451" s="37"/>
      <c r="L451" s="37"/>
    </row>
    <row r="452" spans="1:12" ht="15.75" hidden="1" x14ac:dyDescent="0.25">
      <c r="A452" s="42" t="s">
        <v>1256</v>
      </c>
      <c r="B452" s="43"/>
      <c r="C452" s="43"/>
      <c r="D452" s="2">
        <v>6006.9089999999997</v>
      </c>
      <c r="E452" s="5">
        <v>9.8656000000000006</v>
      </c>
      <c r="F452" s="4"/>
      <c r="G452" s="58"/>
      <c r="H452" s="21" t="s">
        <v>839</v>
      </c>
      <c r="I452" s="23">
        <v>45296</v>
      </c>
      <c r="J452" s="5">
        <v>450.3</v>
      </c>
      <c r="K452" s="37"/>
      <c r="L452" s="37"/>
    </row>
    <row r="453" spans="1:12" ht="15.75" hidden="1" x14ac:dyDescent="0.25">
      <c r="A453" s="42" t="s">
        <v>752</v>
      </c>
      <c r="B453" s="43"/>
      <c r="C453" s="43"/>
      <c r="D453" s="2">
        <v>6006.9089999999997</v>
      </c>
      <c r="E453" s="5">
        <v>9.3531999999999993</v>
      </c>
      <c r="F453" s="4"/>
      <c r="G453" s="58"/>
      <c r="H453" s="21" t="s">
        <v>840</v>
      </c>
      <c r="I453" s="23">
        <v>45297</v>
      </c>
      <c r="J453" s="5">
        <v>1026</v>
      </c>
      <c r="K453" s="37"/>
      <c r="L453" s="37"/>
    </row>
    <row r="454" spans="1:12" ht="15.75" hidden="1" x14ac:dyDescent="0.25">
      <c r="A454" s="42" t="s">
        <v>1257</v>
      </c>
      <c r="B454" s="43"/>
      <c r="C454" s="43"/>
      <c r="D454" s="2">
        <v>6004.1</v>
      </c>
      <c r="E454" s="5">
        <v>18.669599999999999</v>
      </c>
      <c r="F454" s="4"/>
      <c r="G454" s="58"/>
      <c r="H454" s="21" t="s">
        <v>841</v>
      </c>
      <c r="I454" s="23">
        <v>45297</v>
      </c>
      <c r="J454" s="5">
        <v>25.7</v>
      </c>
      <c r="K454" s="37"/>
      <c r="L454" s="37"/>
    </row>
    <row r="455" spans="1:12" ht="15.75" hidden="1" x14ac:dyDescent="0.25">
      <c r="A455" s="42" t="s">
        <v>1258</v>
      </c>
      <c r="B455" s="43"/>
      <c r="C455" s="43"/>
      <c r="D455" s="2">
        <v>6006.32</v>
      </c>
      <c r="E455" s="5">
        <v>14.056900000000001</v>
      </c>
      <c r="F455" s="4"/>
      <c r="G455" s="58"/>
      <c r="H455" s="21" t="s">
        <v>841</v>
      </c>
      <c r="I455" s="23">
        <v>45297</v>
      </c>
      <c r="J455" s="5">
        <v>38.44</v>
      </c>
      <c r="K455" s="37"/>
      <c r="L455" s="37"/>
    </row>
    <row r="456" spans="1:12" ht="15.75" hidden="1" x14ac:dyDescent="0.25">
      <c r="A456" s="42" t="s">
        <v>783</v>
      </c>
      <c r="B456" s="43"/>
      <c r="C456" s="43"/>
      <c r="D456" s="2">
        <v>6006.9089999999997</v>
      </c>
      <c r="E456" s="5">
        <v>10.9236</v>
      </c>
      <c r="F456" s="4"/>
      <c r="G456" s="58"/>
      <c r="H456" s="21" t="s">
        <v>842</v>
      </c>
      <c r="I456" s="23">
        <v>45297</v>
      </c>
      <c r="J456" s="5">
        <v>349.9</v>
      </c>
      <c r="K456" s="37"/>
      <c r="L456" s="37"/>
    </row>
    <row r="457" spans="1:12" ht="15.75" hidden="1" x14ac:dyDescent="0.25">
      <c r="A457" s="42" t="s">
        <v>670</v>
      </c>
      <c r="B457" s="43"/>
      <c r="C457" s="43"/>
      <c r="D457" s="2">
        <v>6006.9089999999997</v>
      </c>
      <c r="E457" s="5">
        <v>13.285399999999999</v>
      </c>
      <c r="F457" s="4"/>
      <c r="G457" s="58"/>
      <c r="H457" s="21" t="s">
        <v>843</v>
      </c>
      <c r="I457" s="23">
        <v>45297</v>
      </c>
      <c r="J457" s="5">
        <v>834</v>
      </c>
      <c r="K457" s="37"/>
      <c r="L457" s="37"/>
    </row>
    <row r="458" spans="1:12" ht="15.75" hidden="1" x14ac:dyDescent="0.25">
      <c r="A458" s="42" t="s">
        <v>670</v>
      </c>
      <c r="B458" s="43"/>
      <c r="C458" s="43"/>
      <c r="D458" s="2">
        <v>6006.9089999999997</v>
      </c>
      <c r="E458" s="5">
        <v>9.4335000000000004</v>
      </c>
      <c r="F458" s="4"/>
      <c r="G458" s="58"/>
      <c r="H458" s="21" t="s">
        <v>844</v>
      </c>
      <c r="I458" s="23">
        <v>45299</v>
      </c>
      <c r="J458" s="5">
        <v>2343</v>
      </c>
      <c r="K458" s="37"/>
      <c r="L458" s="37"/>
    </row>
    <row r="459" spans="1:12" ht="15.75" hidden="1" x14ac:dyDescent="0.25">
      <c r="A459" s="42" t="s">
        <v>670</v>
      </c>
      <c r="B459" s="43"/>
      <c r="C459" s="43"/>
      <c r="D459" s="2">
        <v>6006.9089999999997</v>
      </c>
      <c r="E459" s="5">
        <v>9.1847999999999992</v>
      </c>
      <c r="F459" s="4"/>
      <c r="G459" s="58"/>
      <c r="H459" s="21" t="s">
        <v>845</v>
      </c>
      <c r="I459" s="23">
        <v>45299</v>
      </c>
      <c r="J459" s="5">
        <v>649</v>
      </c>
      <c r="K459" s="37"/>
      <c r="L459" s="37"/>
    </row>
    <row r="460" spans="1:12" ht="15.75" hidden="1" x14ac:dyDescent="0.25">
      <c r="A460" s="42" t="s">
        <v>802</v>
      </c>
      <c r="B460" s="43"/>
      <c r="C460" s="43"/>
      <c r="D460" s="2">
        <v>6006.9089999999997</v>
      </c>
      <c r="E460" s="5">
        <v>13.5345</v>
      </c>
      <c r="F460" s="4"/>
      <c r="G460" s="58"/>
      <c r="H460" s="21" t="s">
        <v>845</v>
      </c>
      <c r="I460" s="23">
        <v>45299</v>
      </c>
      <c r="J460" s="5">
        <v>75</v>
      </c>
      <c r="K460" s="37"/>
      <c r="L460" s="37"/>
    </row>
    <row r="461" spans="1:12" ht="15.75" hidden="1" x14ac:dyDescent="0.25">
      <c r="A461" s="42" t="s">
        <v>97</v>
      </c>
      <c r="B461" s="43"/>
      <c r="C461" s="43"/>
      <c r="D461" s="2">
        <v>6006.9089999999997</v>
      </c>
      <c r="E461" s="5">
        <v>20.5518</v>
      </c>
      <c r="F461" s="4"/>
      <c r="G461" s="58"/>
      <c r="H461" s="21" t="s">
        <v>846</v>
      </c>
      <c r="I461" s="23">
        <v>45300</v>
      </c>
      <c r="J461" s="5">
        <v>114.55</v>
      </c>
      <c r="K461" s="37"/>
      <c r="L461" s="37"/>
    </row>
    <row r="462" spans="1:12" ht="15.75" hidden="1" x14ac:dyDescent="0.25">
      <c r="A462" s="42" t="s">
        <v>670</v>
      </c>
      <c r="B462" s="43"/>
      <c r="C462" s="43"/>
      <c r="D462" s="2">
        <v>6006.9089999999997</v>
      </c>
      <c r="E462" s="5">
        <v>12.4625</v>
      </c>
      <c r="F462" s="4"/>
      <c r="G462" s="58"/>
      <c r="H462" s="21" t="s">
        <v>847</v>
      </c>
      <c r="I462" s="23">
        <v>45300</v>
      </c>
      <c r="J462" s="5">
        <v>4610</v>
      </c>
      <c r="K462" s="37"/>
      <c r="L462" s="37"/>
    </row>
    <row r="463" spans="1:12" ht="15.75" hidden="1" x14ac:dyDescent="0.25">
      <c r="A463" s="42" t="s">
        <v>670</v>
      </c>
      <c r="B463" s="43"/>
      <c r="C463" s="43"/>
      <c r="D463" s="2">
        <v>6006.9089999999997</v>
      </c>
      <c r="E463" s="5">
        <v>15.4826</v>
      </c>
      <c r="F463" s="4"/>
      <c r="G463" s="58"/>
      <c r="H463" s="21" t="s">
        <v>848</v>
      </c>
      <c r="I463" s="23">
        <v>45300</v>
      </c>
      <c r="J463" s="5">
        <v>2960</v>
      </c>
      <c r="K463" s="37"/>
      <c r="L463" s="37"/>
    </row>
    <row r="464" spans="1:12" ht="15.75" hidden="1" x14ac:dyDescent="0.25">
      <c r="A464" s="42" t="s">
        <v>670</v>
      </c>
      <c r="B464" s="43"/>
      <c r="C464" s="43"/>
      <c r="D464" s="2">
        <v>6006.9089999999997</v>
      </c>
      <c r="E464" s="5">
        <v>12.888400000000001</v>
      </c>
      <c r="F464" s="4"/>
      <c r="G464" s="58"/>
      <c r="H464" s="21" t="s">
        <v>849</v>
      </c>
      <c r="I464" s="23">
        <v>45303</v>
      </c>
      <c r="J464" s="5">
        <v>199</v>
      </c>
      <c r="K464" s="37"/>
      <c r="L464" s="37"/>
    </row>
    <row r="465" spans="1:12" ht="15.75" hidden="1" x14ac:dyDescent="0.25">
      <c r="A465" s="42" t="s">
        <v>670</v>
      </c>
      <c r="B465" s="43"/>
      <c r="C465" s="43"/>
      <c r="D465" s="2">
        <v>6006.9089999999997</v>
      </c>
      <c r="E465" s="5">
        <v>23.578099999999999</v>
      </c>
      <c r="F465" s="4"/>
      <c r="G465" s="58"/>
      <c r="H465" s="21" t="s">
        <v>850</v>
      </c>
      <c r="I465" s="23">
        <v>45304</v>
      </c>
      <c r="J465" s="5">
        <v>280.60000000000002</v>
      </c>
      <c r="K465" s="37"/>
      <c r="L465" s="37"/>
    </row>
    <row r="466" spans="1:12" ht="15.75" hidden="1" x14ac:dyDescent="0.25">
      <c r="A466" s="42" t="s">
        <v>97</v>
      </c>
      <c r="B466" s="43"/>
      <c r="C466" s="43"/>
      <c r="D466" s="2">
        <v>6006.9089999999997</v>
      </c>
      <c r="E466" s="5">
        <v>4.8244999999999996</v>
      </c>
      <c r="F466" s="4"/>
      <c r="G466" s="58"/>
      <c r="H466" s="21" t="s">
        <v>851</v>
      </c>
      <c r="I466" s="23">
        <v>45304</v>
      </c>
      <c r="J466" s="5">
        <v>88.3</v>
      </c>
      <c r="K466" s="37"/>
      <c r="L466" s="37"/>
    </row>
    <row r="467" spans="1:12" ht="15.75" hidden="1" x14ac:dyDescent="0.25">
      <c r="A467" s="42" t="s">
        <v>97</v>
      </c>
      <c r="B467" s="43"/>
      <c r="C467" s="43"/>
      <c r="D467" s="2">
        <v>6004.9</v>
      </c>
      <c r="E467" s="5">
        <v>11.0054</v>
      </c>
      <c r="F467" s="4"/>
      <c r="G467" s="58"/>
      <c r="H467" s="21" t="s">
        <v>852</v>
      </c>
      <c r="I467" s="23">
        <v>45304</v>
      </c>
      <c r="J467" s="5">
        <v>1201.8</v>
      </c>
      <c r="K467" s="37"/>
      <c r="L467" s="37"/>
    </row>
    <row r="468" spans="1:12" ht="15.75" hidden="1" x14ac:dyDescent="0.25">
      <c r="A468" s="42" t="s">
        <v>97</v>
      </c>
      <c r="B468" s="43"/>
      <c r="C468" s="43"/>
      <c r="D468" s="2">
        <v>6006.9089999999997</v>
      </c>
      <c r="E468" s="5">
        <v>12.014900000000001</v>
      </c>
      <c r="F468" s="4"/>
      <c r="G468" s="58"/>
      <c r="H468" s="21" t="s">
        <v>853</v>
      </c>
      <c r="I468" s="23">
        <v>45306</v>
      </c>
      <c r="J468" s="5">
        <v>746.4</v>
      </c>
      <c r="K468" s="37"/>
      <c r="L468" s="37"/>
    </row>
    <row r="469" spans="1:12" ht="15.75" hidden="1" x14ac:dyDescent="0.25">
      <c r="A469" s="42" t="s">
        <v>115</v>
      </c>
      <c r="B469" s="43"/>
      <c r="C469" s="43"/>
      <c r="D469" s="2">
        <v>6004.1</v>
      </c>
      <c r="E469" s="5">
        <v>15.4994</v>
      </c>
      <c r="F469" s="4"/>
      <c r="G469" s="58"/>
      <c r="H469" s="21" t="s">
        <v>854</v>
      </c>
      <c r="I469" s="23">
        <v>45306</v>
      </c>
      <c r="J469" s="5">
        <v>238</v>
      </c>
      <c r="K469" s="37"/>
      <c r="L469" s="37"/>
    </row>
    <row r="470" spans="1:12" ht="15.75" hidden="1" x14ac:dyDescent="0.25">
      <c r="A470" s="42" t="s">
        <v>670</v>
      </c>
      <c r="B470" s="43"/>
      <c r="C470" s="43"/>
      <c r="D470" s="2">
        <v>6006.9089999999997</v>
      </c>
      <c r="E470" s="5">
        <v>12.493499999999999</v>
      </c>
      <c r="F470" s="4"/>
      <c r="G470" s="58"/>
      <c r="H470" s="21" t="s">
        <v>855</v>
      </c>
      <c r="I470" s="23">
        <v>45306</v>
      </c>
      <c r="J470" s="5">
        <v>1703</v>
      </c>
      <c r="K470" s="37"/>
      <c r="L470" s="37"/>
    </row>
    <row r="471" spans="1:12" ht="15.75" hidden="1" x14ac:dyDescent="0.25">
      <c r="A471" s="42" t="s">
        <v>97</v>
      </c>
      <c r="B471" s="43"/>
      <c r="C471" s="43"/>
      <c r="D471" s="2">
        <v>6006.9089999999997</v>
      </c>
      <c r="E471" s="5">
        <v>11.5154</v>
      </c>
      <c r="F471" s="4"/>
      <c r="G471" s="58"/>
      <c r="H471" s="21" t="s">
        <v>856</v>
      </c>
      <c r="I471" s="23">
        <v>45306</v>
      </c>
      <c r="J471" s="5">
        <v>757.3</v>
      </c>
      <c r="K471" s="37"/>
      <c r="L471" s="37"/>
    </row>
    <row r="472" spans="1:12" ht="15.75" hidden="1" x14ac:dyDescent="0.25">
      <c r="A472" s="42" t="s">
        <v>1259</v>
      </c>
      <c r="B472" s="43"/>
      <c r="C472" s="43"/>
      <c r="D472" s="2">
        <v>6006.9089999999997</v>
      </c>
      <c r="E472" s="5">
        <v>11.1225</v>
      </c>
      <c r="F472" s="4"/>
      <c r="G472" s="58"/>
      <c r="H472" s="21" t="s">
        <v>857</v>
      </c>
      <c r="I472" s="23">
        <v>45307</v>
      </c>
      <c r="J472" s="5">
        <v>93</v>
      </c>
      <c r="K472" s="37"/>
      <c r="L472" s="37"/>
    </row>
    <row r="473" spans="1:12" ht="15.75" hidden="1" x14ac:dyDescent="0.25">
      <c r="A473" s="42" t="s">
        <v>1260</v>
      </c>
      <c r="B473" s="43"/>
      <c r="C473" s="43"/>
      <c r="D473" s="2">
        <v>6006.9089999999997</v>
      </c>
      <c r="E473" s="5">
        <v>11.6866</v>
      </c>
      <c r="F473" s="4"/>
      <c r="G473" s="58"/>
      <c r="H473" s="21" t="s">
        <v>858</v>
      </c>
      <c r="I473" s="23">
        <v>45307</v>
      </c>
      <c r="J473" s="5">
        <v>53.7</v>
      </c>
      <c r="K473" s="37"/>
      <c r="L473" s="37"/>
    </row>
    <row r="474" spans="1:12" ht="15.75" hidden="1" x14ac:dyDescent="0.25">
      <c r="A474" s="42" t="s">
        <v>97</v>
      </c>
      <c r="B474" s="43"/>
      <c r="C474" s="43"/>
      <c r="D474" s="2">
        <v>6006.9089999999997</v>
      </c>
      <c r="E474" s="5">
        <v>15.090400000000001</v>
      </c>
      <c r="F474" s="4"/>
      <c r="G474" s="58"/>
      <c r="H474" s="21" t="s">
        <v>859</v>
      </c>
      <c r="I474" s="23">
        <v>45307</v>
      </c>
      <c r="J474" s="5">
        <v>89</v>
      </c>
      <c r="K474" s="37"/>
      <c r="L474" s="37"/>
    </row>
    <row r="475" spans="1:12" ht="15.75" hidden="1" x14ac:dyDescent="0.25">
      <c r="A475" s="42" t="s">
        <v>1261</v>
      </c>
      <c r="B475" s="43"/>
      <c r="C475" s="43"/>
      <c r="D475" s="2">
        <v>6006.9089999999997</v>
      </c>
      <c r="E475" s="5">
        <v>18.041499999999999</v>
      </c>
      <c r="F475" s="4"/>
      <c r="G475" s="58"/>
      <c r="H475" s="21" t="s">
        <v>860</v>
      </c>
      <c r="I475" s="23">
        <v>45307</v>
      </c>
      <c r="J475" s="5">
        <v>385</v>
      </c>
      <c r="K475" s="37"/>
      <c r="L475" s="37"/>
    </row>
    <row r="476" spans="1:12" ht="15.75" hidden="1" x14ac:dyDescent="0.25">
      <c r="A476" s="42" t="s">
        <v>670</v>
      </c>
      <c r="B476" s="43"/>
      <c r="C476" s="43"/>
      <c r="D476" s="2">
        <v>6006.9089999999997</v>
      </c>
      <c r="E476" s="5">
        <v>12.514200000000001</v>
      </c>
      <c r="F476" s="4"/>
      <c r="G476" s="58"/>
      <c r="H476" s="21" t="s">
        <v>861</v>
      </c>
      <c r="I476" s="23">
        <v>45307</v>
      </c>
      <c r="J476" s="5">
        <v>3304</v>
      </c>
      <c r="K476" s="37"/>
      <c r="L476" s="37"/>
    </row>
    <row r="477" spans="1:12" ht="15.75" hidden="1" x14ac:dyDescent="0.25">
      <c r="A477" s="42" t="s">
        <v>670</v>
      </c>
      <c r="B477" s="43"/>
      <c r="C477" s="43"/>
      <c r="D477" s="2">
        <v>6006.9089999999997</v>
      </c>
      <c r="E477" s="5">
        <v>12.514200000000001</v>
      </c>
      <c r="F477" s="4"/>
      <c r="G477" s="58"/>
      <c r="H477" s="21" t="s">
        <v>862</v>
      </c>
      <c r="I477" s="23">
        <v>45307</v>
      </c>
      <c r="J477" s="5">
        <v>3516</v>
      </c>
      <c r="K477" s="37"/>
      <c r="L477" s="37"/>
    </row>
    <row r="478" spans="1:12" ht="15.75" hidden="1" x14ac:dyDescent="0.25">
      <c r="A478" s="42" t="s">
        <v>97</v>
      </c>
      <c r="B478" s="43"/>
      <c r="C478" s="43"/>
      <c r="D478" s="2">
        <v>6006.9089999999997</v>
      </c>
      <c r="E478" s="5">
        <v>14.243600000000001</v>
      </c>
      <c r="F478" s="4"/>
      <c r="G478" s="58"/>
      <c r="H478" s="21" t="s">
        <v>863</v>
      </c>
      <c r="I478" s="23">
        <v>45307</v>
      </c>
      <c r="J478" s="5">
        <v>309</v>
      </c>
      <c r="K478" s="37"/>
      <c r="L478" s="37"/>
    </row>
    <row r="479" spans="1:12" ht="15.75" hidden="1" x14ac:dyDescent="0.25">
      <c r="A479" s="42" t="s">
        <v>97</v>
      </c>
      <c r="B479" s="43"/>
      <c r="C479" s="43"/>
      <c r="D479" s="2">
        <v>6006.9089999999997</v>
      </c>
      <c r="E479" s="5">
        <v>14.232200000000001</v>
      </c>
      <c r="F479" s="4"/>
      <c r="G479" s="58"/>
      <c r="H479" s="21" t="s">
        <v>864</v>
      </c>
      <c r="I479" s="23">
        <v>45307</v>
      </c>
      <c r="J479" s="5">
        <v>1587</v>
      </c>
      <c r="K479" s="37"/>
      <c r="L479" s="37"/>
    </row>
    <row r="480" spans="1:12" ht="15.75" hidden="1" x14ac:dyDescent="0.25">
      <c r="A480" s="42" t="s">
        <v>97</v>
      </c>
      <c r="B480" s="43"/>
      <c r="C480" s="43"/>
      <c r="D480" s="2">
        <v>6006.9089999999997</v>
      </c>
      <c r="E480" s="5">
        <v>18.1647</v>
      </c>
      <c r="F480" s="4"/>
      <c r="G480" s="58"/>
      <c r="H480" s="21" t="s">
        <v>865</v>
      </c>
      <c r="I480" s="23">
        <v>45307</v>
      </c>
      <c r="J480" s="5">
        <v>674</v>
      </c>
      <c r="K480" s="37"/>
      <c r="L480" s="37"/>
    </row>
    <row r="481" spans="1:13" ht="15.75" hidden="1" x14ac:dyDescent="0.25">
      <c r="A481" s="42" t="s">
        <v>97</v>
      </c>
      <c r="B481" s="43"/>
      <c r="C481" s="43"/>
      <c r="D481" s="2">
        <v>6006.9089999999997</v>
      </c>
      <c r="E481" s="5">
        <v>12</v>
      </c>
      <c r="F481" s="4"/>
      <c r="G481" s="58"/>
      <c r="H481" s="21" t="s">
        <v>866</v>
      </c>
      <c r="I481" s="23">
        <v>45309</v>
      </c>
      <c r="J481" s="5">
        <v>588</v>
      </c>
      <c r="K481" s="37"/>
      <c r="L481" s="37"/>
    </row>
    <row r="482" spans="1:13" ht="15.75" hidden="1" x14ac:dyDescent="0.25">
      <c r="A482" s="42" t="s">
        <v>670</v>
      </c>
      <c r="B482" s="43"/>
      <c r="C482" s="43"/>
      <c r="D482" s="2">
        <v>6006.9089999999997</v>
      </c>
      <c r="E482" s="5">
        <v>9.6120999999999999</v>
      </c>
      <c r="F482" s="4"/>
      <c r="G482" s="58"/>
      <c r="H482" s="21" t="s">
        <v>867</v>
      </c>
      <c r="I482" s="23">
        <v>45309</v>
      </c>
      <c r="J482" s="5">
        <v>1574</v>
      </c>
      <c r="K482" s="37"/>
      <c r="L482" s="37"/>
    </row>
    <row r="483" spans="1:13" ht="15.75" hidden="1" x14ac:dyDescent="0.25">
      <c r="A483" s="42" t="s">
        <v>670</v>
      </c>
      <c r="B483" s="43"/>
      <c r="C483" s="43"/>
      <c r="D483" s="2">
        <v>6006.9089999999997</v>
      </c>
      <c r="E483" s="5">
        <v>9.6902000000000008</v>
      </c>
      <c r="F483" s="4"/>
      <c r="G483" s="58"/>
      <c r="H483" s="21" t="s">
        <v>868</v>
      </c>
      <c r="I483" s="23">
        <v>45309</v>
      </c>
      <c r="J483" s="5">
        <v>2561</v>
      </c>
      <c r="K483" s="37"/>
      <c r="L483" s="37"/>
    </row>
    <row r="484" spans="1:13" ht="15.75" hidden="1" x14ac:dyDescent="0.25">
      <c r="A484" s="42" t="s">
        <v>97</v>
      </c>
      <c r="B484" s="43"/>
      <c r="C484" s="43"/>
      <c r="D484" s="2">
        <v>6006.9089999999997</v>
      </c>
      <c r="E484" s="5">
        <v>10.298299999999999</v>
      </c>
      <c r="F484" s="4"/>
      <c r="G484" s="58"/>
      <c r="H484" s="21" t="s">
        <v>869</v>
      </c>
      <c r="I484" s="23">
        <v>45309</v>
      </c>
      <c r="J484" s="5">
        <v>124</v>
      </c>
      <c r="K484" s="37"/>
      <c r="L484" s="37"/>
    </row>
    <row r="485" spans="1:13" ht="15.75" hidden="1" x14ac:dyDescent="0.25">
      <c r="A485" s="42" t="s">
        <v>97</v>
      </c>
      <c r="B485" s="43"/>
      <c r="C485" s="43"/>
      <c r="D485" s="2">
        <v>6006.9089999999997</v>
      </c>
      <c r="E485" s="5">
        <v>19.396999999999998</v>
      </c>
      <c r="F485" s="4"/>
      <c r="G485" s="58"/>
      <c r="H485" s="21" t="s">
        <v>870</v>
      </c>
      <c r="I485" s="23">
        <v>45311</v>
      </c>
      <c r="J485" s="5">
        <v>17</v>
      </c>
      <c r="K485" s="37"/>
      <c r="L485" s="37"/>
    </row>
    <row r="486" spans="1:13" ht="15.75" hidden="1" x14ac:dyDescent="0.25">
      <c r="A486" s="42" t="s">
        <v>97</v>
      </c>
      <c r="B486" s="43"/>
      <c r="C486" s="43"/>
      <c r="D486" s="2">
        <v>6006.9089999999997</v>
      </c>
      <c r="E486" s="5">
        <v>12</v>
      </c>
      <c r="F486" s="4"/>
      <c r="G486" s="58"/>
      <c r="H486" s="21" t="s">
        <v>871</v>
      </c>
      <c r="I486" s="23">
        <v>45313</v>
      </c>
      <c r="J486" s="5">
        <v>543</v>
      </c>
      <c r="K486" s="37"/>
      <c r="L486" s="37"/>
    </row>
    <row r="487" spans="1:13" ht="15.75" hidden="1" x14ac:dyDescent="0.25">
      <c r="A487" s="42" t="s">
        <v>730</v>
      </c>
      <c r="B487" s="43"/>
      <c r="C487" s="43"/>
      <c r="D487" s="2">
        <v>6006.9089999999997</v>
      </c>
      <c r="E487" s="5">
        <v>9.7603000000000009</v>
      </c>
      <c r="F487" s="4"/>
      <c r="G487" s="58"/>
      <c r="H487" s="21" t="s">
        <v>872</v>
      </c>
      <c r="I487" s="23">
        <v>45313</v>
      </c>
      <c r="J487" s="5">
        <v>348</v>
      </c>
      <c r="K487" s="37"/>
      <c r="L487" s="37"/>
    </row>
    <row r="488" spans="1:13" ht="15.75" hidden="1" x14ac:dyDescent="0.25">
      <c r="A488" s="42" t="s">
        <v>115</v>
      </c>
      <c r="B488" s="43"/>
      <c r="C488" s="43"/>
      <c r="D488" s="2">
        <v>6004.1</v>
      </c>
      <c r="E488" s="5">
        <v>20.578099999999999</v>
      </c>
      <c r="F488" s="4"/>
      <c r="G488" s="58"/>
      <c r="H488" s="21" t="s">
        <v>872</v>
      </c>
      <c r="I488" s="23">
        <v>45313</v>
      </c>
      <c r="J488" s="5">
        <v>76</v>
      </c>
      <c r="K488" s="37"/>
      <c r="L488" s="37"/>
    </row>
    <row r="489" spans="1:13" ht="15.75" hidden="1" x14ac:dyDescent="0.25">
      <c r="A489" s="42" t="s">
        <v>730</v>
      </c>
      <c r="B489" s="43"/>
      <c r="C489" s="43"/>
      <c r="D489" s="2">
        <v>6006.9089999999997</v>
      </c>
      <c r="E489" s="5">
        <v>11.7637</v>
      </c>
      <c r="F489" s="4"/>
      <c r="G489" s="58"/>
      <c r="H489" s="21" t="s">
        <v>873</v>
      </c>
      <c r="I489" s="23">
        <v>45313</v>
      </c>
      <c r="J489" s="5">
        <v>777</v>
      </c>
      <c r="K489" s="37"/>
      <c r="L489" s="37"/>
    </row>
    <row r="490" spans="1:13" ht="15.75" hidden="1" x14ac:dyDescent="0.25">
      <c r="A490" s="42" t="s">
        <v>1254</v>
      </c>
      <c r="B490" s="43"/>
      <c r="C490" s="43"/>
      <c r="D490" s="2">
        <v>6004.1</v>
      </c>
      <c r="E490" s="5">
        <v>18.9434</v>
      </c>
      <c r="F490" s="4"/>
      <c r="G490" s="58"/>
      <c r="H490" s="21" t="s">
        <v>874</v>
      </c>
      <c r="I490" s="23">
        <v>45313</v>
      </c>
      <c r="J490" s="5">
        <v>47</v>
      </c>
      <c r="K490" s="37"/>
      <c r="L490" s="37"/>
    </row>
    <row r="491" spans="1:13" ht="15.75" hidden="1" x14ac:dyDescent="0.25">
      <c r="A491" s="42" t="s">
        <v>97</v>
      </c>
      <c r="B491" s="43"/>
      <c r="C491" s="43"/>
      <c r="D491" s="2">
        <v>6006.9089999999997</v>
      </c>
      <c r="E491" s="5">
        <v>13.5207</v>
      </c>
      <c r="F491" s="4"/>
      <c r="G491" s="58"/>
      <c r="H491" s="21" t="s">
        <v>875</v>
      </c>
      <c r="I491" s="23">
        <v>45313</v>
      </c>
      <c r="J491" s="5">
        <v>150</v>
      </c>
      <c r="K491" s="37"/>
      <c r="L491" s="37"/>
    </row>
    <row r="492" spans="1:13" ht="15.75" hidden="1" x14ac:dyDescent="0.25">
      <c r="A492" s="42" t="s">
        <v>97</v>
      </c>
      <c r="B492" s="43"/>
      <c r="C492" s="43"/>
      <c r="D492" s="2">
        <v>6006.9089999999997</v>
      </c>
      <c r="E492" s="5">
        <v>13.5152</v>
      </c>
      <c r="F492" s="4"/>
      <c r="G492" s="58"/>
      <c r="H492" s="21" t="s">
        <v>876</v>
      </c>
      <c r="I492" s="23">
        <v>45313</v>
      </c>
      <c r="J492" s="5">
        <v>687</v>
      </c>
      <c r="K492" s="37"/>
      <c r="L492" s="37"/>
    </row>
    <row r="493" spans="1:13" ht="15.75" x14ac:dyDescent="0.25">
      <c r="A493" s="42" t="s">
        <v>1262</v>
      </c>
      <c r="B493" s="43"/>
      <c r="C493" s="43"/>
      <c r="D493" s="2">
        <v>6006.9089999999997</v>
      </c>
      <c r="E493" s="5">
        <v>21.047000000000001</v>
      </c>
      <c r="F493" s="4"/>
      <c r="G493" s="58"/>
      <c r="H493" s="21" t="s">
        <v>877</v>
      </c>
      <c r="I493" s="23">
        <v>45313</v>
      </c>
      <c r="J493" s="5">
        <v>6175</v>
      </c>
      <c r="K493" s="37"/>
      <c r="L493" s="37"/>
      <c r="M493">
        <v>90</v>
      </c>
    </row>
    <row r="494" spans="1:13" ht="15.75" hidden="1" x14ac:dyDescent="0.25">
      <c r="A494" s="42" t="s">
        <v>730</v>
      </c>
      <c r="B494" s="43"/>
      <c r="C494" s="43"/>
      <c r="D494" s="2">
        <v>6006.9089999999997</v>
      </c>
      <c r="E494" s="5">
        <v>28.362100000000002</v>
      </c>
      <c r="F494" s="4"/>
      <c r="G494" s="58"/>
      <c r="H494" s="21" t="s">
        <v>878</v>
      </c>
      <c r="I494" s="23">
        <v>45313</v>
      </c>
      <c r="J494" s="5">
        <v>216.3</v>
      </c>
      <c r="K494" s="37"/>
      <c r="L494" s="37"/>
    </row>
    <row r="495" spans="1:13" ht="15.75" hidden="1" x14ac:dyDescent="0.25">
      <c r="A495" s="42" t="s">
        <v>778</v>
      </c>
      <c r="B495" s="43"/>
      <c r="C495" s="43"/>
      <c r="D495" s="2">
        <v>6006.9089999999997</v>
      </c>
      <c r="E495" s="5">
        <v>16.803000000000001</v>
      </c>
      <c r="F495" s="4"/>
      <c r="G495" s="58"/>
      <c r="H495" s="21" t="s">
        <v>879</v>
      </c>
      <c r="I495" s="23">
        <v>45313</v>
      </c>
      <c r="J495" s="5">
        <v>38</v>
      </c>
      <c r="K495" s="37"/>
      <c r="L495" s="37"/>
    </row>
    <row r="496" spans="1:13" ht="15.75" hidden="1" x14ac:dyDescent="0.25">
      <c r="A496" s="42" t="s">
        <v>730</v>
      </c>
      <c r="B496" s="43"/>
      <c r="C496" s="43"/>
      <c r="D496" s="2">
        <v>6006.9089999999997</v>
      </c>
      <c r="E496" s="5">
        <v>11.6279</v>
      </c>
      <c r="F496" s="4"/>
      <c r="G496" s="58"/>
      <c r="H496" s="21" t="s">
        <v>879</v>
      </c>
      <c r="I496" s="23">
        <v>45313</v>
      </c>
      <c r="J496" s="5">
        <v>160</v>
      </c>
      <c r="K496" s="37"/>
      <c r="L496" s="37"/>
    </row>
    <row r="497" spans="1:12" ht="15.75" hidden="1" x14ac:dyDescent="0.25">
      <c r="A497" s="42" t="s">
        <v>730</v>
      </c>
      <c r="B497" s="43"/>
      <c r="C497" s="43"/>
      <c r="D497" s="2">
        <v>6006.9089999999997</v>
      </c>
      <c r="E497" s="5">
        <v>9.5516000000000005</v>
      </c>
      <c r="F497" s="4"/>
      <c r="G497" s="58"/>
      <c r="H497" s="21" t="s">
        <v>880</v>
      </c>
      <c r="I497" s="23">
        <v>45313</v>
      </c>
      <c r="J497" s="5">
        <v>2583</v>
      </c>
      <c r="K497" s="37"/>
      <c r="L497" s="37"/>
    </row>
    <row r="498" spans="1:12" ht="15.75" hidden="1" x14ac:dyDescent="0.25">
      <c r="A498" s="42" t="s">
        <v>97</v>
      </c>
      <c r="B498" s="43"/>
      <c r="C498" s="43"/>
      <c r="D498" s="2">
        <v>6006.9089999999997</v>
      </c>
      <c r="E498" s="5">
        <v>34.186799999999998</v>
      </c>
      <c r="F498" s="4"/>
      <c r="G498" s="58"/>
      <c r="H498" s="21" t="s">
        <v>881</v>
      </c>
      <c r="I498" s="23">
        <v>45313</v>
      </c>
      <c r="J498" s="5">
        <v>16</v>
      </c>
      <c r="K498" s="37"/>
      <c r="L498" s="37"/>
    </row>
    <row r="499" spans="1:12" ht="15.75" hidden="1" x14ac:dyDescent="0.25">
      <c r="A499" s="42" t="s">
        <v>730</v>
      </c>
      <c r="B499" s="43"/>
      <c r="C499" s="43"/>
      <c r="D499" s="2">
        <v>6006.9089999999997</v>
      </c>
      <c r="E499" s="5">
        <v>23.470800000000001</v>
      </c>
      <c r="F499" s="4"/>
      <c r="G499" s="58"/>
      <c r="H499" s="21" t="s">
        <v>882</v>
      </c>
      <c r="I499" s="23">
        <v>45313</v>
      </c>
      <c r="J499" s="5">
        <v>398.1</v>
      </c>
      <c r="K499" s="37"/>
      <c r="L499" s="37"/>
    </row>
    <row r="500" spans="1:12" ht="15.75" hidden="1" x14ac:dyDescent="0.25">
      <c r="A500" s="42" t="s">
        <v>730</v>
      </c>
      <c r="B500" s="43"/>
      <c r="C500" s="43"/>
      <c r="D500" s="2">
        <v>6006.9089999999997</v>
      </c>
      <c r="E500" s="5">
        <v>23.532399999999999</v>
      </c>
      <c r="F500" s="4"/>
      <c r="G500" s="58"/>
      <c r="H500" s="21" t="s">
        <v>883</v>
      </c>
      <c r="I500" s="23">
        <v>45313</v>
      </c>
      <c r="J500" s="5">
        <v>29.5</v>
      </c>
      <c r="K500" s="37"/>
      <c r="L500" s="37"/>
    </row>
    <row r="501" spans="1:12" ht="15.75" hidden="1" x14ac:dyDescent="0.25">
      <c r="A501" s="42" t="s">
        <v>97</v>
      </c>
      <c r="B501" s="43"/>
      <c r="C501" s="43"/>
      <c r="D501" s="2">
        <v>6006.9089999999997</v>
      </c>
      <c r="E501" s="5">
        <v>13.196300000000001</v>
      </c>
      <c r="F501" s="4"/>
      <c r="G501" s="58"/>
      <c r="H501" s="21" t="s">
        <v>884</v>
      </c>
      <c r="I501" s="23">
        <v>45314</v>
      </c>
      <c r="J501" s="5">
        <v>11</v>
      </c>
      <c r="K501" s="37"/>
      <c r="L501" s="37"/>
    </row>
    <row r="502" spans="1:12" ht="15.75" hidden="1" x14ac:dyDescent="0.25">
      <c r="A502" s="42" t="s">
        <v>97</v>
      </c>
      <c r="B502" s="43"/>
      <c r="C502" s="43"/>
      <c r="D502" s="2">
        <v>6006.9089999999997</v>
      </c>
      <c r="E502" s="5">
        <v>24.156199999999998</v>
      </c>
      <c r="F502" s="4"/>
      <c r="G502" s="58"/>
      <c r="H502" s="21" t="s">
        <v>885</v>
      </c>
      <c r="I502" s="23">
        <v>45314</v>
      </c>
      <c r="J502" s="5">
        <v>123</v>
      </c>
      <c r="K502" s="37"/>
      <c r="L502" s="37"/>
    </row>
    <row r="503" spans="1:12" ht="15.75" hidden="1" x14ac:dyDescent="0.25">
      <c r="A503" s="42" t="s">
        <v>97</v>
      </c>
      <c r="B503" s="43"/>
      <c r="C503" s="43"/>
      <c r="D503" s="2">
        <v>6006.9089999999997</v>
      </c>
      <c r="E503" s="5">
        <v>11.4757</v>
      </c>
      <c r="F503" s="4"/>
      <c r="G503" s="58"/>
      <c r="H503" s="21" t="s">
        <v>886</v>
      </c>
      <c r="I503" s="23">
        <v>45314</v>
      </c>
      <c r="J503" s="5">
        <v>247</v>
      </c>
      <c r="K503" s="37"/>
      <c r="L503" s="37"/>
    </row>
    <row r="504" spans="1:12" ht="15.75" hidden="1" x14ac:dyDescent="0.25">
      <c r="A504" s="42" t="s">
        <v>97</v>
      </c>
      <c r="B504" s="43"/>
      <c r="C504" s="43"/>
      <c r="D504" s="2">
        <v>6006.9089999999997</v>
      </c>
      <c r="E504" s="5">
        <v>11.460599999999999</v>
      </c>
      <c r="F504" s="4"/>
      <c r="G504" s="58"/>
      <c r="H504" s="21" t="s">
        <v>887</v>
      </c>
      <c r="I504" s="23">
        <v>45314</v>
      </c>
      <c r="J504" s="5">
        <v>881</v>
      </c>
      <c r="K504" s="37"/>
      <c r="L504" s="37"/>
    </row>
    <row r="505" spans="1:12" ht="15.75" hidden="1" x14ac:dyDescent="0.25">
      <c r="A505" s="42" t="s">
        <v>670</v>
      </c>
      <c r="B505" s="43"/>
      <c r="C505" s="43"/>
      <c r="D505" s="2">
        <v>6006.9089999999997</v>
      </c>
      <c r="E505" s="5">
        <v>9.9189000000000007</v>
      </c>
      <c r="F505" s="4"/>
      <c r="G505" s="58"/>
      <c r="H505" s="21" t="s">
        <v>888</v>
      </c>
      <c r="I505" s="23">
        <v>45314</v>
      </c>
      <c r="J505" s="5">
        <v>2421</v>
      </c>
      <c r="K505" s="37"/>
      <c r="L505" s="37"/>
    </row>
    <row r="506" spans="1:12" ht="15.75" hidden="1" x14ac:dyDescent="0.25">
      <c r="A506" s="42" t="s">
        <v>670</v>
      </c>
      <c r="B506" s="43"/>
      <c r="C506" s="43"/>
      <c r="D506" s="2">
        <v>6006.9089999999997</v>
      </c>
      <c r="E506" s="5">
        <v>11.672700000000001</v>
      </c>
      <c r="F506" s="4"/>
      <c r="G506" s="58"/>
      <c r="H506" s="21" t="s">
        <v>889</v>
      </c>
      <c r="I506" s="23">
        <v>45314</v>
      </c>
      <c r="J506" s="5">
        <v>385</v>
      </c>
      <c r="K506" s="37"/>
      <c r="L506" s="37"/>
    </row>
    <row r="507" spans="1:12" ht="15.75" hidden="1" x14ac:dyDescent="0.25">
      <c r="A507" s="42" t="s">
        <v>1263</v>
      </c>
      <c r="B507" s="43"/>
      <c r="C507" s="43"/>
      <c r="D507" s="2">
        <v>6004.1</v>
      </c>
      <c r="E507" s="5">
        <v>13.367000000000001</v>
      </c>
      <c r="F507" s="4"/>
      <c r="G507" s="58"/>
      <c r="H507" s="21" t="s">
        <v>889</v>
      </c>
      <c r="I507" s="23">
        <v>45314</v>
      </c>
      <c r="J507" s="5">
        <v>211</v>
      </c>
      <c r="K507" s="37"/>
      <c r="L507" s="37"/>
    </row>
    <row r="508" spans="1:12" ht="15.75" x14ac:dyDescent="0.25">
      <c r="A508" s="42" t="s">
        <v>1262</v>
      </c>
      <c r="B508" s="43"/>
      <c r="C508" s="43"/>
      <c r="D508" s="2">
        <v>6006.9089999999997</v>
      </c>
      <c r="E508" s="5">
        <v>20.286100000000001</v>
      </c>
      <c r="F508" s="4"/>
      <c r="G508" s="58"/>
      <c r="H508" s="21" t="s">
        <v>890</v>
      </c>
      <c r="I508" s="23">
        <v>45314</v>
      </c>
      <c r="J508" s="5">
        <v>3608</v>
      </c>
      <c r="K508" s="37"/>
      <c r="L508" s="37"/>
    </row>
    <row r="509" spans="1:12" ht="15.75" hidden="1" x14ac:dyDescent="0.25">
      <c r="A509" s="42" t="s">
        <v>688</v>
      </c>
      <c r="B509" s="43"/>
      <c r="C509" s="43"/>
      <c r="D509" s="2">
        <v>6006.9089999999997</v>
      </c>
      <c r="E509" s="5">
        <v>32.739800000000002</v>
      </c>
      <c r="F509" s="4"/>
      <c r="G509" s="58"/>
      <c r="H509" s="21" t="s">
        <v>890</v>
      </c>
      <c r="I509" s="23">
        <v>45314</v>
      </c>
      <c r="J509" s="5">
        <v>230</v>
      </c>
      <c r="K509" s="37"/>
      <c r="L509" s="37"/>
    </row>
    <row r="510" spans="1:12" ht="15.75" hidden="1" x14ac:dyDescent="0.25">
      <c r="A510" s="42" t="s">
        <v>670</v>
      </c>
      <c r="B510" s="43"/>
      <c r="C510" s="43"/>
      <c r="D510" s="2">
        <v>6006.9089999999997</v>
      </c>
      <c r="E510" s="5">
        <v>13.5625</v>
      </c>
      <c r="F510" s="4"/>
      <c r="G510" s="58"/>
      <c r="H510" s="21" t="s">
        <v>891</v>
      </c>
      <c r="I510" s="23">
        <v>45315</v>
      </c>
      <c r="J510" s="5">
        <v>139</v>
      </c>
      <c r="K510" s="37"/>
      <c r="L510" s="37"/>
    </row>
    <row r="511" spans="1:12" ht="15.75" hidden="1" x14ac:dyDescent="0.25">
      <c r="A511" s="42" t="s">
        <v>778</v>
      </c>
      <c r="B511" s="43"/>
      <c r="C511" s="43"/>
      <c r="D511" s="2">
        <v>6006.9089999999997</v>
      </c>
      <c r="E511" s="5">
        <v>12.3383</v>
      </c>
      <c r="F511" s="4"/>
      <c r="G511" s="58"/>
      <c r="H511" s="21" t="s">
        <v>891</v>
      </c>
      <c r="I511" s="23">
        <v>45315</v>
      </c>
      <c r="J511" s="5">
        <v>19.5</v>
      </c>
      <c r="K511" s="37"/>
      <c r="L511" s="37"/>
    </row>
    <row r="512" spans="1:12" ht="15.75" hidden="1" x14ac:dyDescent="0.25">
      <c r="A512" s="42" t="s">
        <v>798</v>
      </c>
      <c r="B512" s="43"/>
      <c r="C512" s="43"/>
      <c r="D512" s="2">
        <v>6006.9089999999997</v>
      </c>
      <c r="E512" s="5">
        <v>12.6296</v>
      </c>
      <c r="F512" s="4"/>
      <c r="G512" s="58"/>
      <c r="H512" s="21" t="s">
        <v>891</v>
      </c>
      <c r="I512" s="23">
        <v>45315</v>
      </c>
      <c r="J512" s="5">
        <v>211.5</v>
      </c>
      <c r="K512" s="37"/>
      <c r="L512" s="37"/>
    </row>
    <row r="513" spans="1:12" ht="15.75" hidden="1" x14ac:dyDescent="0.25">
      <c r="A513" s="42" t="s">
        <v>97</v>
      </c>
      <c r="B513" s="43"/>
      <c r="C513" s="43"/>
      <c r="D513" s="2">
        <v>6006.9089999999997</v>
      </c>
      <c r="E513" s="5">
        <v>11.186299999999999</v>
      </c>
      <c r="F513" s="4"/>
      <c r="G513" s="58"/>
      <c r="H513" s="21" t="s">
        <v>892</v>
      </c>
      <c r="I513" s="23">
        <v>45315</v>
      </c>
      <c r="J513" s="5">
        <v>383</v>
      </c>
      <c r="K513" s="37"/>
      <c r="L513" s="37"/>
    </row>
    <row r="514" spans="1:12" ht="15.75" hidden="1" x14ac:dyDescent="0.25">
      <c r="A514" s="42" t="s">
        <v>97</v>
      </c>
      <c r="B514" s="43"/>
      <c r="C514" s="43"/>
      <c r="D514" s="2">
        <v>6004.1</v>
      </c>
      <c r="E514" s="5">
        <v>23.587900000000001</v>
      </c>
      <c r="F514" s="4"/>
      <c r="G514" s="58"/>
      <c r="H514" s="21" t="s">
        <v>893</v>
      </c>
      <c r="I514" s="23">
        <v>45315</v>
      </c>
      <c r="J514" s="5">
        <v>29</v>
      </c>
      <c r="K514" s="37"/>
      <c r="L514" s="37"/>
    </row>
    <row r="515" spans="1:12" ht="15.75" hidden="1" x14ac:dyDescent="0.25">
      <c r="A515" s="42" t="s">
        <v>1264</v>
      </c>
      <c r="B515" s="43"/>
      <c r="C515" s="43"/>
      <c r="D515" s="2">
        <v>6004.1</v>
      </c>
      <c r="E515" s="5">
        <v>15.687900000000001</v>
      </c>
      <c r="F515" s="4"/>
      <c r="G515" s="58"/>
      <c r="H515" s="21" t="s">
        <v>894</v>
      </c>
      <c r="I515" s="23">
        <v>45316</v>
      </c>
      <c r="J515" s="5">
        <v>173</v>
      </c>
      <c r="K515" s="37"/>
      <c r="L515" s="37"/>
    </row>
    <row r="516" spans="1:12" ht="15.75" hidden="1" x14ac:dyDescent="0.25">
      <c r="A516" s="42" t="s">
        <v>801</v>
      </c>
      <c r="B516" s="43"/>
      <c r="C516" s="43"/>
      <c r="D516" s="2">
        <v>6004.1</v>
      </c>
      <c r="E516" s="5">
        <v>12.840999999999999</v>
      </c>
      <c r="F516" s="4"/>
      <c r="G516" s="58"/>
      <c r="H516" s="21" t="s">
        <v>894</v>
      </c>
      <c r="I516" s="23">
        <v>45316</v>
      </c>
      <c r="J516" s="5">
        <v>12</v>
      </c>
      <c r="K516" s="37"/>
      <c r="L516" s="37"/>
    </row>
    <row r="517" spans="1:12" ht="15.75" x14ac:dyDescent="0.25">
      <c r="A517" s="42" t="s">
        <v>1262</v>
      </c>
      <c r="B517" s="43"/>
      <c r="C517" s="43"/>
      <c r="D517" s="2">
        <v>6006.9089999999997</v>
      </c>
      <c r="E517" s="5">
        <v>20.4252</v>
      </c>
      <c r="F517" s="4"/>
      <c r="G517" s="58"/>
      <c r="H517" s="21" t="s">
        <v>895</v>
      </c>
      <c r="I517" s="23">
        <v>45316</v>
      </c>
      <c r="J517" s="5">
        <v>1873</v>
      </c>
      <c r="K517" s="37"/>
      <c r="L517" s="37"/>
    </row>
    <row r="518" spans="1:12" ht="15.75" x14ac:dyDescent="0.25">
      <c r="A518" s="42" t="s">
        <v>1265</v>
      </c>
      <c r="B518" s="43"/>
      <c r="C518" s="43"/>
      <c r="D518" s="2">
        <v>6006.9089999999997</v>
      </c>
      <c r="E518" s="5">
        <v>16.154299999999999</v>
      </c>
      <c r="F518" s="4"/>
      <c r="G518" s="58"/>
      <c r="H518" s="21" t="s">
        <v>896</v>
      </c>
      <c r="I518" s="23">
        <v>45317</v>
      </c>
      <c r="J518" s="5">
        <v>7.28</v>
      </c>
      <c r="K518" s="37"/>
      <c r="L518" s="37"/>
    </row>
    <row r="519" spans="1:12" ht="15.75" hidden="1" x14ac:dyDescent="0.25">
      <c r="A519" s="42" t="s">
        <v>670</v>
      </c>
      <c r="B519" s="43"/>
      <c r="C519" s="43"/>
      <c r="D519" s="2">
        <v>6006.9089999999997</v>
      </c>
      <c r="E519" s="5">
        <v>9.1961999999999993</v>
      </c>
      <c r="F519" s="4"/>
      <c r="G519" s="58"/>
      <c r="H519" s="21" t="s">
        <v>897</v>
      </c>
      <c r="I519" s="23">
        <v>45317</v>
      </c>
      <c r="J519" s="5">
        <v>1505</v>
      </c>
      <c r="K519" s="37"/>
      <c r="L519" s="37"/>
    </row>
    <row r="520" spans="1:12" ht="15.75" hidden="1" x14ac:dyDescent="0.25">
      <c r="A520" s="42" t="s">
        <v>97</v>
      </c>
      <c r="B520" s="43"/>
      <c r="C520" s="43"/>
      <c r="D520" s="2">
        <v>6006.9089999999997</v>
      </c>
      <c r="E520" s="5">
        <v>14.170299999999999</v>
      </c>
      <c r="F520" s="4"/>
      <c r="G520" s="58"/>
      <c r="H520" s="21" t="s">
        <v>898</v>
      </c>
      <c r="I520" s="23">
        <v>45318</v>
      </c>
      <c r="J520" s="5">
        <v>1510</v>
      </c>
      <c r="K520" s="37"/>
      <c r="L520" s="37"/>
    </row>
    <row r="521" spans="1:12" ht="15.75" hidden="1" x14ac:dyDescent="0.25">
      <c r="A521" s="42" t="s">
        <v>670</v>
      </c>
      <c r="B521" s="43"/>
      <c r="C521" s="43"/>
      <c r="D521" s="2">
        <v>6006.9089999999997</v>
      </c>
      <c r="E521" s="5">
        <v>10.970599999999999</v>
      </c>
      <c r="F521" s="4"/>
      <c r="G521" s="58"/>
      <c r="H521" s="21" t="s">
        <v>899</v>
      </c>
      <c r="I521" s="23">
        <v>45318</v>
      </c>
      <c r="J521" s="5">
        <v>4250</v>
      </c>
      <c r="K521" s="37"/>
      <c r="L521" s="37"/>
    </row>
    <row r="522" spans="1:12" ht="15.75" hidden="1" x14ac:dyDescent="0.25">
      <c r="A522" s="42" t="s">
        <v>809</v>
      </c>
      <c r="B522" s="43"/>
      <c r="C522" s="43"/>
      <c r="D522" s="2">
        <v>6006.9089999999997</v>
      </c>
      <c r="E522" s="5">
        <v>12.841900000000001</v>
      </c>
      <c r="F522" s="4"/>
      <c r="G522" s="58"/>
      <c r="H522" s="21" t="s">
        <v>900</v>
      </c>
      <c r="I522" s="23">
        <v>45318</v>
      </c>
      <c r="J522" s="5">
        <v>623</v>
      </c>
      <c r="K522" s="37"/>
      <c r="L522" s="37"/>
    </row>
    <row r="523" spans="1:12" ht="15.75" hidden="1" x14ac:dyDescent="0.25">
      <c r="A523" s="42" t="s">
        <v>670</v>
      </c>
      <c r="B523" s="43"/>
      <c r="C523" s="43"/>
      <c r="D523" s="2">
        <v>6006.9089999999997</v>
      </c>
      <c r="E523" s="5">
        <v>8.9088999999999992</v>
      </c>
      <c r="F523" s="4"/>
      <c r="G523" s="58"/>
      <c r="H523" s="21" t="s">
        <v>900</v>
      </c>
      <c r="I523" s="23">
        <v>45318</v>
      </c>
      <c r="J523" s="5">
        <v>115</v>
      </c>
      <c r="K523" s="37"/>
      <c r="L523" s="37"/>
    </row>
    <row r="524" spans="1:12" ht="15.75" hidden="1" x14ac:dyDescent="0.25">
      <c r="A524" s="42" t="s">
        <v>777</v>
      </c>
      <c r="B524" s="43"/>
      <c r="C524" s="43"/>
      <c r="D524" s="2">
        <v>6006.9089999999997</v>
      </c>
      <c r="E524" s="5">
        <v>18.181799999999999</v>
      </c>
      <c r="F524" s="4"/>
      <c r="G524" s="58"/>
      <c r="H524" s="21" t="s">
        <v>901</v>
      </c>
      <c r="I524" s="23">
        <v>45320</v>
      </c>
      <c r="J524" s="5">
        <v>176</v>
      </c>
      <c r="K524" s="37"/>
      <c r="L524" s="37"/>
    </row>
    <row r="525" spans="1:12" ht="15.75" hidden="1" x14ac:dyDescent="0.25">
      <c r="A525" s="42" t="s">
        <v>97</v>
      </c>
      <c r="B525" s="43"/>
      <c r="C525" s="43"/>
      <c r="D525" s="2">
        <v>6006.9089999999997</v>
      </c>
      <c r="E525" s="5">
        <v>13.384</v>
      </c>
      <c r="F525" s="4"/>
      <c r="G525" s="58"/>
      <c r="H525" s="21" t="s">
        <v>902</v>
      </c>
      <c r="I525" s="23">
        <v>45320</v>
      </c>
      <c r="J525" s="5">
        <v>372</v>
      </c>
      <c r="K525" s="37"/>
      <c r="L525" s="37"/>
    </row>
    <row r="526" spans="1:12" ht="15.75" hidden="1" x14ac:dyDescent="0.25">
      <c r="A526" s="42" t="s">
        <v>694</v>
      </c>
      <c r="B526" s="43"/>
      <c r="C526" s="43"/>
      <c r="D526" s="2">
        <v>6004.1</v>
      </c>
      <c r="E526" s="5">
        <v>13.2128</v>
      </c>
      <c r="F526" s="4"/>
      <c r="G526" s="58"/>
      <c r="H526" s="21" t="s">
        <v>903</v>
      </c>
      <c r="I526" s="23">
        <v>45321</v>
      </c>
      <c r="J526" s="5">
        <v>270</v>
      </c>
      <c r="K526" s="37"/>
      <c r="L526" s="37"/>
    </row>
    <row r="527" spans="1:12" ht="15.75" hidden="1" x14ac:dyDescent="0.25">
      <c r="A527" s="42" t="s">
        <v>97</v>
      </c>
      <c r="B527" s="43"/>
      <c r="C527" s="43"/>
      <c r="D527" s="2">
        <v>6006.9089999999997</v>
      </c>
      <c r="E527" s="5">
        <v>9.4990000000000006</v>
      </c>
      <c r="F527" s="4"/>
      <c r="G527" s="58"/>
      <c r="H527" s="21" t="s">
        <v>904</v>
      </c>
      <c r="I527" s="23">
        <v>45321</v>
      </c>
      <c r="J527" s="5">
        <v>1314</v>
      </c>
      <c r="K527" s="37"/>
      <c r="L527" s="37"/>
    </row>
    <row r="528" spans="1:12" ht="15.75" hidden="1" x14ac:dyDescent="0.25">
      <c r="A528" s="42" t="s">
        <v>97</v>
      </c>
      <c r="B528" s="43"/>
      <c r="C528" s="43"/>
      <c r="D528" s="2">
        <v>6006.9089999999997</v>
      </c>
      <c r="E528" s="5">
        <v>15.1312</v>
      </c>
      <c r="F528" s="4"/>
      <c r="G528" s="58"/>
      <c r="H528" s="21" t="s">
        <v>905</v>
      </c>
      <c r="I528" s="23">
        <v>45321</v>
      </c>
      <c r="J528" s="5">
        <v>354</v>
      </c>
      <c r="K528" s="37"/>
      <c r="L528" s="37"/>
    </row>
    <row r="529" spans="1:12" ht="15.75" hidden="1" x14ac:dyDescent="0.25">
      <c r="A529" s="42" t="s">
        <v>670</v>
      </c>
      <c r="B529" s="43"/>
      <c r="C529" s="43"/>
      <c r="D529" s="2">
        <v>6006.9089999999997</v>
      </c>
      <c r="E529" s="5">
        <v>9.6118000000000006</v>
      </c>
      <c r="F529" s="4"/>
      <c r="G529" s="58"/>
      <c r="H529" s="21" t="s">
        <v>906</v>
      </c>
      <c r="I529" s="23">
        <v>45321</v>
      </c>
      <c r="J529" s="5">
        <v>764</v>
      </c>
      <c r="K529" s="37"/>
      <c r="L529" s="37"/>
    </row>
    <row r="530" spans="1:12" ht="15.75" hidden="1" x14ac:dyDescent="0.25">
      <c r="A530" s="42" t="s">
        <v>798</v>
      </c>
      <c r="B530" s="43"/>
      <c r="C530" s="43"/>
      <c r="D530" s="2">
        <v>6006.9089999999997</v>
      </c>
      <c r="E530" s="5">
        <v>21.2529</v>
      </c>
      <c r="F530" s="4"/>
      <c r="G530" s="58"/>
      <c r="H530" s="21" t="s">
        <v>907</v>
      </c>
      <c r="I530" s="23">
        <v>45321</v>
      </c>
      <c r="J530" s="5">
        <v>41.5</v>
      </c>
      <c r="K530" s="37"/>
      <c r="L530" s="37"/>
    </row>
    <row r="531" spans="1:12" ht="15.75" hidden="1" x14ac:dyDescent="0.25">
      <c r="A531" s="42" t="s">
        <v>97</v>
      </c>
      <c r="B531" s="43"/>
      <c r="C531" s="43"/>
      <c r="D531" s="2">
        <v>6006.9089999999997</v>
      </c>
      <c r="E531" s="5">
        <v>15.1341</v>
      </c>
      <c r="F531" s="4"/>
      <c r="G531" s="58"/>
      <c r="H531" s="21" t="s">
        <v>908</v>
      </c>
      <c r="I531" s="23">
        <v>45322</v>
      </c>
      <c r="J531" s="5">
        <v>259</v>
      </c>
      <c r="K531" s="37"/>
      <c r="L531" s="37"/>
    </row>
    <row r="532" spans="1:12" ht="15.75" hidden="1" x14ac:dyDescent="0.25">
      <c r="A532" s="42" t="s">
        <v>670</v>
      </c>
      <c r="B532" s="43"/>
      <c r="C532" s="43"/>
      <c r="D532" s="2">
        <v>6006.9089999999997</v>
      </c>
      <c r="E532" s="5">
        <v>9.7769999999999992</v>
      </c>
      <c r="F532" s="4"/>
      <c r="G532" s="58"/>
      <c r="H532" s="21" t="s">
        <v>909</v>
      </c>
      <c r="I532" s="23">
        <v>45322</v>
      </c>
      <c r="J532" s="5">
        <v>4412</v>
      </c>
      <c r="K532" s="37"/>
      <c r="L532" s="37"/>
    </row>
    <row r="533" spans="1:12" ht="15.75" hidden="1" x14ac:dyDescent="0.25">
      <c r="A533" s="42" t="s">
        <v>1266</v>
      </c>
      <c r="B533" s="43"/>
      <c r="C533" s="43"/>
      <c r="D533" s="2">
        <v>6004.1</v>
      </c>
      <c r="E533" s="5">
        <v>16.602699999999999</v>
      </c>
      <c r="F533" s="4"/>
      <c r="G533" s="58"/>
      <c r="H533" s="21" t="s">
        <v>909</v>
      </c>
      <c r="I533" s="23">
        <v>45322</v>
      </c>
      <c r="J533" s="5">
        <v>300</v>
      </c>
      <c r="K533" s="37"/>
      <c r="L533" s="37"/>
    </row>
    <row r="534" spans="1:12" ht="15.75" hidden="1" x14ac:dyDescent="0.25">
      <c r="A534" s="42" t="s">
        <v>670</v>
      </c>
      <c r="B534" s="43"/>
      <c r="C534" s="43"/>
      <c r="D534" s="2">
        <v>6006.9089999999997</v>
      </c>
      <c r="E534" s="5">
        <v>13.050800000000001</v>
      </c>
      <c r="F534" s="4"/>
      <c r="G534" s="58"/>
      <c r="H534" s="21" t="s">
        <v>910</v>
      </c>
      <c r="I534" s="23">
        <v>45323</v>
      </c>
      <c r="J534" s="5">
        <v>2824</v>
      </c>
      <c r="K534" s="37"/>
      <c r="L534" s="37"/>
    </row>
    <row r="535" spans="1:12" ht="15.75" hidden="1" x14ac:dyDescent="0.25">
      <c r="A535" s="42" t="s">
        <v>1267</v>
      </c>
      <c r="B535" s="43"/>
      <c r="C535" s="43"/>
      <c r="D535" s="2">
        <v>6004.1</v>
      </c>
      <c r="E535" s="5">
        <v>20.9451</v>
      </c>
      <c r="F535" s="4"/>
      <c r="G535" s="58"/>
      <c r="H535" s="21" t="s">
        <v>911</v>
      </c>
      <c r="I535" s="23">
        <v>45323</v>
      </c>
      <c r="J535" s="5">
        <v>287</v>
      </c>
      <c r="K535" s="37"/>
      <c r="L535" s="37"/>
    </row>
    <row r="536" spans="1:12" ht="15.75" hidden="1" x14ac:dyDescent="0.25">
      <c r="A536" s="42" t="s">
        <v>1268</v>
      </c>
      <c r="B536" s="43"/>
      <c r="C536" s="43"/>
      <c r="D536" s="2">
        <v>6006.32</v>
      </c>
      <c r="E536" s="5">
        <v>4.0999999999999996</v>
      </c>
      <c r="F536" s="4"/>
      <c r="G536" s="58"/>
      <c r="H536" s="21" t="s">
        <v>912</v>
      </c>
      <c r="I536" s="23">
        <v>45312</v>
      </c>
      <c r="J536" s="5">
        <v>3541.4</v>
      </c>
      <c r="K536" s="37"/>
      <c r="L536" s="37"/>
    </row>
    <row r="537" spans="1:12" ht="15.75" hidden="1" x14ac:dyDescent="0.25">
      <c r="A537" s="42" t="s">
        <v>688</v>
      </c>
      <c r="B537" s="43"/>
      <c r="C537" s="43"/>
      <c r="D537" s="2">
        <v>6006.9089999999997</v>
      </c>
      <c r="E537" s="5">
        <v>28.919599999999999</v>
      </c>
      <c r="F537" s="4"/>
      <c r="G537" s="58"/>
      <c r="H537" s="21" t="s">
        <v>913</v>
      </c>
      <c r="I537" s="23">
        <v>45328</v>
      </c>
      <c r="J537" s="5">
        <v>1181</v>
      </c>
      <c r="K537" s="37"/>
      <c r="L537" s="37"/>
    </row>
    <row r="538" spans="1:12" ht="15.75" hidden="1" x14ac:dyDescent="0.25">
      <c r="A538" s="42" t="s">
        <v>97</v>
      </c>
      <c r="B538" s="43"/>
      <c r="C538" s="43"/>
      <c r="D538" s="2">
        <v>6005.37</v>
      </c>
      <c r="E538" s="5">
        <v>12.583299999999999</v>
      </c>
      <c r="F538" s="4"/>
      <c r="G538" s="58"/>
      <c r="H538" s="21" t="s">
        <v>914</v>
      </c>
      <c r="I538" s="23">
        <v>45329</v>
      </c>
      <c r="J538" s="5">
        <v>89</v>
      </c>
      <c r="K538" s="37"/>
      <c r="L538" s="37"/>
    </row>
    <row r="539" spans="1:12" ht="15.75" hidden="1" x14ac:dyDescent="0.25">
      <c r="A539" s="42" t="s">
        <v>678</v>
      </c>
      <c r="B539" s="43"/>
      <c r="C539" s="43"/>
      <c r="D539" s="2">
        <v>6006.9089999999997</v>
      </c>
      <c r="E539" s="5">
        <v>10.994300000000001</v>
      </c>
      <c r="F539" s="4"/>
      <c r="G539" s="58"/>
      <c r="H539" s="21" t="s">
        <v>915</v>
      </c>
      <c r="I539" s="23">
        <v>45329</v>
      </c>
      <c r="J539" s="5">
        <v>2714</v>
      </c>
      <c r="K539" s="37"/>
      <c r="L539" s="37"/>
    </row>
    <row r="540" spans="1:12" ht="15.75" hidden="1" x14ac:dyDescent="0.25">
      <c r="A540" s="42" t="s">
        <v>730</v>
      </c>
      <c r="B540" s="43"/>
      <c r="C540" s="43"/>
      <c r="D540" s="2">
        <v>6005.37</v>
      </c>
      <c r="E540" s="5">
        <v>10.7052</v>
      </c>
      <c r="F540" s="4"/>
      <c r="G540" s="58"/>
      <c r="H540" s="21" t="s">
        <v>916</v>
      </c>
      <c r="I540" s="23">
        <v>45331</v>
      </c>
      <c r="J540" s="5">
        <v>158</v>
      </c>
      <c r="K540" s="37"/>
      <c r="L540" s="37"/>
    </row>
    <row r="541" spans="1:12" ht="15.75" hidden="1" x14ac:dyDescent="0.25">
      <c r="A541" s="42" t="s">
        <v>730</v>
      </c>
      <c r="B541" s="43"/>
      <c r="C541" s="43"/>
      <c r="D541" s="2">
        <v>6006.9089999999997</v>
      </c>
      <c r="E541" s="5">
        <v>12.8872</v>
      </c>
      <c r="F541" s="4"/>
      <c r="G541" s="58"/>
      <c r="H541" s="21" t="s">
        <v>917</v>
      </c>
      <c r="I541" s="23">
        <v>45331</v>
      </c>
      <c r="J541" s="5">
        <v>193</v>
      </c>
      <c r="K541" s="37"/>
      <c r="L541" s="37"/>
    </row>
    <row r="542" spans="1:12" ht="15.75" hidden="1" x14ac:dyDescent="0.25">
      <c r="A542" s="42" t="s">
        <v>730</v>
      </c>
      <c r="B542" s="43"/>
      <c r="C542" s="43"/>
      <c r="D542" s="2">
        <v>6006.9089999999997</v>
      </c>
      <c r="E542" s="5">
        <v>12.917</v>
      </c>
      <c r="F542" s="4"/>
      <c r="G542" s="58"/>
      <c r="H542" s="21" t="s">
        <v>918</v>
      </c>
      <c r="I542" s="23">
        <v>45331</v>
      </c>
      <c r="J542" s="5">
        <v>379</v>
      </c>
      <c r="K542" s="37"/>
      <c r="L542" s="37"/>
    </row>
    <row r="543" spans="1:12" ht="15.75" hidden="1" x14ac:dyDescent="0.25">
      <c r="A543" s="42" t="s">
        <v>1263</v>
      </c>
      <c r="B543" s="43"/>
      <c r="C543" s="43"/>
      <c r="D543" s="2">
        <v>6006.9089999999997</v>
      </c>
      <c r="E543" s="5">
        <v>12.126300000000001</v>
      </c>
      <c r="F543" s="4"/>
      <c r="G543" s="58"/>
      <c r="H543" s="21" t="s">
        <v>918</v>
      </c>
      <c r="I543" s="23">
        <v>45331</v>
      </c>
      <c r="J543" s="5">
        <v>40</v>
      </c>
      <c r="K543" s="37"/>
      <c r="L543" s="37"/>
    </row>
    <row r="544" spans="1:12" ht="15.75" hidden="1" x14ac:dyDescent="0.25">
      <c r="A544" s="42" t="s">
        <v>97</v>
      </c>
      <c r="B544" s="43"/>
      <c r="C544" s="43"/>
      <c r="D544" s="2">
        <v>6006.9089999999997</v>
      </c>
      <c r="E544" s="5">
        <v>10.492800000000001</v>
      </c>
      <c r="F544" s="4"/>
      <c r="G544" s="58"/>
      <c r="H544" s="21" t="s">
        <v>919</v>
      </c>
      <c r="I544" s="23">
        <v>45331</v>
      </c>
      <c r="J544" s="5">
        <v>95</v>
      </c>
      <c r="K544" s="37"/>
      <c r="L544" s="37"/>
    </row>
    <row r="545" spans="1:12" ht="15.75" hidden="1" x14ac:dyDescent="0.25">
      <c r="A545" s="42" t="s">
        <v>97</v>
      </c>
      <c r="B545" s="43"/>
      <c r="C545" s="43"/>
      <c r="D545" s="2">
        <v>6006.9089999999997</v>
      </c>
      <c r="E545" s="5">
        <v>12.4374</v>
      </c>
      <c r="F545" s="4"/>
      <c r="G545" s="58"/>
      <c r="H545" s="21" t="s">
        <v>920</v>
      </c>
      <c r="I545" s="23">
        <v>45331</v>
      </c>
      <c r="J545" s="5">
        <v>1435</v>
      </c>
      <c r="K545" s="37"/>
      <c r="L545" s="37"/>
    </row>
    <row r="546" spans="1:12" ht="15.75" hidden="1" x14ac:dyDescent="0.25">
      <c r="A546" s="42" t="s">
        <v>97</v>
      </c>
      <c r="B546" s="43"/>
      <c r="C546" s="43"/>
      <c r="D546" s="2">
        <v>6004.1</v>
      </c>
      <c r="E546" s="5">
        <v>18.798100000000002</v>
      </c>
      <c r="F546" s="4"/>
      <c r="G546" s="58"/>
      <c r="H546" s="21" t="s">
        <v>921</v>
      </c>
      <c r="I546" s="23">
        <v>45331</v>
      </c>
      <c r="J546" s="5">
        <v>27</v>
      </c>
      <c r="K546" s="37"/>
      <c r="L546" s="37"/>
    </row>
    <row r="547" spans="1:12" ht="15.75" hidden="1" x14ac:dyDescent="0.25">
      <c r="A547" s="42" t="s">
        <v>1269</v>
      </c>
      <c r="B547" s="43"/>
      <c r="C547" s="43"/>
      <c r="D547" s="2">
        <v>6006.9089999999997</v>
      </c>
      <c r="E547" s="5">
        <v>12.5398</v>
      </c>
      <c r="F547" s="4"/>
      <c r="G547" s="58"/>
      <c r="H547" s="21" t="s">
        <v>922</v>
      </c>
      <c r="I547" s="23">
        <v>45332</v>
      </c>
      <c r="J547" s="5">
        <v>3340</v>
      </c>
      <c r="K547" s="37"/>
      <c r="L547" s="37"/>
    </row>
    <row r="548" spans="1:12" ht="15.75" hidden="1" x14ac:dyDescent="0.25">
      <c r="A548" s="42" t="s">
        <v>1270</v>
      </c>
      <c r="B548" s="43"/>
      <c r="C548" s="43"/>
      <c r="D548" s="2">
        <v>6006.9089999999997</v>
      </c>
      <c r="E548" s="5">
        <v>12.6242</v>
      </c>
      <c r="F548" s="4"/>
      <c r="G548" s="58"/>
      <c r="H548" s="21" t="s">
        <v>923</v>
      </c>
      <c r="I548" s="23">
        <v>45332</v>
      </c>
      <c r="J548" s="5">
        <v>3216</v>
      </c>
      <c r="K548" s="37"/>
      <c r="L548" s="37"/>
    </row>
    <row r="549" spans="1:12" ht="15.75" hidden="1" x14ac:dyDescent="0.25">
      <c r="A549" s="42" t="s">
        <v>1270</v>
      </c>
      <c r="B549" s="43"/>
      <c r="C549" s="43"/>
      <c r="D549" s="2">
        <v>6006.9089999999997</v>
      </c>
      <c r="E549" s="5">
        <v>12.8817</v>
      </c>
      <c r="F549" s="4"/>
      <c r="G549" s="58"/>
      <c r="H549" s="21" t="s">
        <v>924</v>
      </c>
      <c r="I549" s="23">
        <v>45332</v>
      </c>
      <c r="J549" s="5">
        <v>242</v>
      </c>
      <c r="K549" s="37"/>
      <c r="L549" s="37"/>
    </row>
    <row r="550" spans="1:12" ht="15.75" hidden="1" x14ac:dyDescent="0.25">
      <c r="A550" s="42" t="s">
        <v>97</v>
      </c>
      <c r="B550" s="43"/>
      <c r="C550" s="43"/>
      <c r="D550" s="2">
        <v>6006.9089999999997</v>
      </c>
      <c r="E550" s="5">
        <v>11.423</v>
      </c>
      <c r="F550" s="4"/>
      <c r="G550" s="58"/>
      <c r="H550" s="21" t="s">
        <v>925</v>
      </c>
      <c r="I550" s="23">
        <v>45334</v>
      </c>
      <c r="J550" s="5">
        <v>2648</v>
      </c>
      <c r="K550" s="37"/>
      <c r="L550" s="37"/>
    </row>
    <row r="551" spans="1:12" ht="15.75" hidden="1" x14ac:dyDescent="0.25">
      <c r="A551" s="42" t="s">
        <v>670</v>
      </c>
      <c r="B551" s="43"/>
      <c r="C551" s="43"/>
      <c r="D551" s="2">
        <v>6006.9089999999997</v>
      </c>
      <c r="E551" s="5">
        <v>12.1614</v>
      </c>
      <c r="F551" s="4"/>
      <c r="G551" s="58"/>
      <c r="H551" s="21" t="s">
        <v>926</v>
      </c>
      <c r="I551" s="23">
        <v>45334</v>
      </c>
      <c r="J551" s="5">
        <v>2242</v>
      </c>
      <c r="K551" s="37"/>
      <c r="L551" s="37"/>
    </row>
    <row r="552" spans="1:12" ht="15.75" hidden="1" x14ac:dyDescent="0.25">
      <c r="A552" s="42" t="s">
        <v>97</v>
      </c>
      <c r="B552" s="43"/>
      <c r="C552" s="43"/>
      <c r="D552" s="2">
        <v>6006.9089999999997</v>
      </c>
      <c r="E552" s="5">
        <v>19.039100000000001</v>
      </c>
      <c r="F552" s="4"/>
      <c r="G552" s="58"/>
      <c r="H552" s="21" t="s">
        <v>927</v>
      </c>
      <c r="I552" s="23">
        <v>45334</v>
      </c>
      <c r="J552" s="5">
        <v>919</v>
      </c>
      <c r="K552" s="37"/>
      <c r="L552" s="37"/>
    </row>
    <row r="553" spans="1:12" ht="15.75" hidden="1" x14ac:dyDescent="0.25">
      <c r="A553" s="42" t="s">
        <v>97</v>
      </c>
      <c r="B553" s="43"/>
      <c r="C553" s="43"/>
      <c r="D553" s="2">
        <v>6006.9089999999997</v>
      </c>
      <c r="E553" s="5">
        <v>12.613899999999999</v>
      </c>
      <c r="F553" s="4"/>
      <c r="G553" s="58"/>
      <c r="H553" s="21" t="s">
        <v>928</v>
      </c>
      <c r="I553" s="23">
        <v>45334</v>
      </c>
      <c r="J553" s="5">
        <v>505</v>
      </c>
      <c r="K553" s="37"/>
      <c r="L553" s="37"/>
    </row>
    <row r="554" spans="1:12" ht="15.75" hidden="1" x14ac:dyDescent="0.25">
      <c r="A554" s="42" t="s">
        <v>97</v>
      </c>
      <c r="B554" s="43"/>
      <c r="C554" s="43"/>
      <c r="D554" s="2">
        <v>6006.9089999999997</v>
      </c>
      <c r="E554" s="5">
        <v>12.453099999999999</v>
      </c>
      <c r="F554" s="4"/>
      <c r="G554" s="58"/>
      <c r="H554" s="21" t="s">
        <v>929</v>
      </c>
      <c r="I554" s="23">
        <v>45334</v>
      </c>
      <c r="J554" s="5">
        <v>1371</v>
      </c>
      <c r="K554" s="37"/>
      <c r="L554" s="37"/>
    </row>
    <row r="555" spans="1:12" ht="15.75" hidden="1" x14ac:dyDescent="0.25">
      <c r="A555" s="42" t="s">
        <v>1271</v>
      </c>
      <c r="B555" s="43"/>
      <c r="C555" s="43"/>
      <c r="D555" s="2">
        <v>6004.1</v>
      </c>
      <c r="E555" s="5">
        <v>17.479700000000001</v>
      </c>
      <c r="F555" s="4"/>
      <c r="G555" s="58"/>
      <c r="H555" s="21" t="s">
        <v>930</v>
      </c>
      <c r="I555" s="23">
        <v>45334</v>
      </c>
      <c r="J555" s="5">
        <v>2033</v>
      </c>
      <c r="K555" s="37"/>
      <c r="L555" s="37"/>
    </row>
    <row r="556" spans="1:12" ht="15.75" hidden="1" x14ac:dyDescent="0.25">
      <c r="A556" s="42" t="s">
        <v>670</v>
      </c>
      <c r="B556" s="43"/>
      <c r="C556" s="43"/>
      <c r="D556" s="2">
        <v>6006.9089999999997</v>
      </c>
      <c r="E556" s="5">
        <v>10.993499999999999</v>
      </c>
      <c r="F556" s="4"/>
      <c r="G556" s="58"/>
      <c r="H556" s="21" t="s">
        <v>931</v>
      </c>
      <c r="I556" s="23">
        <v>45334</v>
      </c>
      <c r="J556" s="5">
        <v>2483</v>
      </c>
      <c r="K556" s="37"/>
      <c r="L556" s="37"/>
    </row>
    <row r="557" spans="1:12" ht="15.75" hidden="1" x14ac:dyDescent="0.25">
      <c r="A557" s="42" t="s">
        <v>97</v>
      </c>
      <c r="B557" s="43"/>
      <c r="C557" s="43"/>
      <c r="D557" s="2">
        <v>6006.32</v>
      </c>
      <c r="E557" s="5">
        <v>12.5649</v>
      </c>
      <c r="F557" s="4"/>
      <c r="G557" s="58"/>
      <c r="H557" s="21" t="s">
        <v>932</v>
      </c>
      <c r="I557" s="23">
        <v>45334</v>
      </c>
      <c r="J557" s="5">
        <v>136.69999999999999</v>
      </c>
      <c r="K557" s="37"/>
      <c r="L557" s="37"/>
    </row>
    <row r="558" spans="1:12" ht="15.75" hidden="1" x14ac:dyDescent="0.25">
      <c r="A558" s="42" t="s">
        <v>97</v>
      </c>
      <c r="B558" s="43"/>
      <c r="C558" s="43"/>
      <c r="D558" s="2">
        <v>6006.9089999999997</v>
      </c>
      <c r="E558" s="5">
        <v>31.897200000000002</v>
      </c>
      <c r="F558" s="4"/>
      <c r="G558" s="58"/>
      <c r="H558" s="21" t="s">
        <v>933</v>
      </c>
      <c r="I558" s="23">
        <v>45335</v>
      </c>
      <c r="J558" s="5">
        <v>76</v>
      </c>
      <c r="K558" s="37"/>
      <c r="L558" s="37"/>
    </row>
    <row r="559" spans="1:12" ht="15.75" hidden="1" x14ac:dyDescent="0.25">
      <c r="A559" s="42" t="s">
        <v>97</v>
      </c>
      <c r="B559" s="43"/>
      <c r="C559" s="43"/>
      <c r="D559" s="2">
        <v>6006.9089999999997</v>
      </c>
      <c r="E559" s="5">
        <v>11.4278</v>
      </c>
      <c r="F559" s="4"/>
      <c r="G559" s="58"/>
      <c r="H559" s="21" t="s">
        <v>934</v>
      </c>
      <c r="I559" s="23">
        <v>45335</v>
      </c>
      <c r="J559" s="5">
        <v>731</v>
      </c>
      <c r="K559" s="37"/>
      <c r="L559" s="37"/>
    </row>
    <row r="560" spans="1:12" ht="15.75" hidden="1" x14ac:dyDescent="0.25">
      <c r="A560" s="42" t="s">
        <v>97</v>
      </c>
      <c r="B560" s="43"/>
      <c r="C560" s="43"/>
      <c r="D560" s="2">
        <v>6006.9089999999997</v>
      </c>
      <c r="E560" s="5">
        <v>11.689</v>
      </c>
      <c r="F560" s="4"/>
      <c r="G560" s="58"/>
      <c r="H560" s="21" t="s">
        <v>935</v>
      </c>
      <c r="I560" s="23">
        <v>45335</v>
      </c>
      <c r="J560" s="5">
        <v>760</v>
      </c>
      <c r="K560" s="37"/>
      <c r="L560" s="37"/>
    </row>
    <row r="561" spans="1:12" ht="15.75" hidden="1" x14ac:dyDescent="0.25">
      <c r="A561" s="42" t="s">
        <v>670</v>
      </c>
      <c r="B561" s="43"/>
      <c r="C561" s="43"/>
      <c r="D561" s="2">
        <v>6006.9089999999997</v>
      </c>
      <c r="E561" s="5">
        <v>10.184699999999999</v>
      </c>
      <c r="F561" s="4"/>
      <c r="G561" s="58"/>
      <c r="H561" s="21" t="s">
        <v>936</v>
      </c>
      <c r="I561" s="23">
        <v>45335</v>
      </c>
      <c r="J561" s="5">
        <v>173</v>
      </c>
      <c r="K561" s="37"/>
      <c r="L561" s="37"/>
    </row>
    <row r="562" spans="1:12" ht="15.75" hidden="1" x14ac:dyDescent="0.25">
      <c r="A562" s="42" t="s">
        <v>670</v>
      </c>
      <c r="B562" s="43"/>
      <c r="C562" s="43"/>
      <c r="D562" s="2">
        <v>6005.37</v>
      </c>
      <c r="E562" s="5">
        <v>8.7911999999999999</v>
      </c>
      <c r="F562" s="4"/>
      <c r="G562" s="58"/>
      <c r="H562" s="21" t="s">
        <v>937</v>
      </c>
      <c r="I562" s="23">
        <v>45335</v>
      </c>
      <c r="J562" s="5">
        <v>11663</v>
      </c>
      <c r="K562" s="37"/>
      <c r="L562" s="37"/>
    </row>
    <row r="563" spans="1:12" ht="15.75" hidden="1" x14ac:dyDescent="0.25">
      <c r="A563" s="42" t="s">
        <v>97</v>
      </c>
      <c r="B563" s="43"/>
      <c r="C563" s="43"/>
      <c r="D563" s="2">
        <v>6006.9089999999997</v>
      </c>
      <c r="E563" s="5">
        <v>9.9253</v>
      </c>
      <c r="F563" s="4"/>
      <c r="G563" s="58"/>
      <c r="H563" s="21" t="s">
        <v>938</v>
      </c>
      <c r="I563" s="23">
        <v>45335</v>
      </c>
      <c r="J563" s="5">
        <v>348</v>
      </c>
      <c r="K563" s="37"/>
      <c r="L563" s="37"/>
    </row>
    <row r="564" spans="1:12" ht="15.75" hidden="1" x14ac:dyDescent="0.25">
      <c r="A564" s="42" t="s">
        <v>97</v>
      </c>
      <c r="B564" s="43"/>
      <c r="C564" s="43"/>
      <c r="D564" s="2">
        <v>6006.32</v>
      </c>
      <c r="E564" s="5">
        <v>12.257899999999999</v>
      </c>
      <c r="F564" s="4"/>
      <c r="G564" s="58"/>
      <c r="H564" s="21" t="s">
        <v>939</v>
      </c>
      <c r="I564" s="23">
        <v>45335</v>
      </c>
      <c r="J564" s="5">
        <v>10.6</v>
      </c>
      <c r="K564" s="37"/>
      <c r="L564" s="37"/>
    </row>
    <row r="565" spans="1:12" ht="15.75" hidden="1" x14ac:dyDescent="0.25">
      <c r="A565" s="42" t="s">
        <v>97</v>
      </c>
      <c r="B565" s="43"/>
      <c r="C565" s="43"/>
      <c r="D565" s="2">
        <v>6004.1</v>
      </c>
      <c r="E565" s="5">
        <v>15.272399999999999</v>
      </c>
      <c r="F565" s="4"/>
      <c r="G565" s="58"/>
      <c r="H565" s="21" t="s">
        <v>939</v>
      </c>
      <c r="I565" s="23">
        <v>45335</v>
      </c>
      <c r="J565" s="5">
        <v>8.9</v>
      </c>
      <c r="K565" s="37"/>
      <c r="L565" s="37"/>
    </row>
    <row r="566" spans="1:12" ht="15.75" hidden="1" x14ac:dyDescent="0.25">
      <c r="A566" s="42" t="s">
        <v>670</v>
      </c>
      <c r="B566" s="43"/>
      <c r="C566" s="43"/>
      <c r="D566" s="2">
        <v>6006.9089999999997</v>
      </c>
      <c r="E566" s="5">
        <v>10.53</v>
      </c>
      <c r="F566" s="4"/>
      <c r="G566" s="58"/>
      <c r="H566" s="21" t="s">
        <v>940</v>
      </c>
      <c r="I566" s="23">
        <v>45336</v>
      </c>
      <c r="J566" s="5">
        <v>191</v>
      </c>
      <c r="K566" s="37"/>
      <c r="L566" s="37"/>
    </row>
    <row r="567" spans="1:12" ht="15.75" hidden="1" x14ac:dyDescent="0.25">
      <c r="A567" s="42" t="s">
        <v>678</v>
      </c>
      <c r="B567" s="43"/>
      <c r="C567" s="43"/>
      <c r="D567" s="2">
        <v>6006.9089999999997</v>
      </c>
      <c r="E567" s="5">
        <v>10.527699999999999</v>
      </c>
      <c r="F567" s="4"/>
      <c r="G567" s="58"/>
      <c r="H567" s="21" t="s">
        <v>941</v>
      </c>
      <c r="I567" s="23">
        <v>45336</v>
      </c>
      <c r="J567" s="5">
        <v>157</v>
      </c>
      <c r="K567" s="37"/>
      <c r="L567" s="37"/>
    </row>
    <row r="568" spans="1:12" ht="15.75" hidden="1" x14ac:dyDescent="0.25">
      <c r="A568" s="42" t="s">
        <v>678</v>
      </c>
      <c r="B568" s="43"/>
      <c r="C568" s="43"/>
      <c r="D568" s="2">
        <v>6006.9089999999997</v>
      </c>
      <c r="E568" s="5">
        <v>10.9781</v>
      </c>
      <c r="F568" s="4"/>
      <c r="G568" s="58"/>
      <c r="H568" s="21" t="s">
        <v>942</v>
      </c>
      <c r="I568" s="23">
        <v>45336</v>
      </c>
      <c r="J568" s="5">
        <v>2185</v>
      </c>
      <c r="K568" s="37"/>
      <c r="L568" s="37"/>
    </row>
    <row r="569" spans="1:12" ht="15.75" hidden="1" x14ac:dyDescent="0.25">
      <c r="A569" s="42" t="s">
        <v>678</v>
      </c>
      <c r="B569" s="43"/>
      <c r="C569" s="43"/>
      <c r="D569" s="2">
        <v>6006.9089999999997</v>
      </c>
      <c r="E569" s="5">
        <v>12.8223</v>
      </c>
      <c r="F569" s="4"/>
      <c r="G569" s="58"/>
      <c r="H569" s="21" t="s">
        <v>943</v>
      </c>
      <c r="I569" s="23">
        <v>45336</v>
      </c>
      <c r="J569" s="5">
        <v>1276</v>
      </c>
      <c r="K569" s="37"/>
      <c r="L569" s="37"/>
    </row>
    <row r="570" spans="1:12" ht="15.75" hidden="1" x14ac:dyDescent="0.25">
      <c r="A570" s="42" t="s">
        <v>678</v>
      </c>
      <c r="B570" s="43"/>
      <c r="C570" s="43"/>
      <c r="D570" s="2">
        <v>6006.9089999999997</v>
      </c>
      <c r="E570" s="5">
        <v>14.3322</v>
      </c>
      <c r="F570" s="4"/>
      <c r="G570" s="58"/>
      <c r="H570" s="21" t="s">
        <v>944</v>
      </c>
      <c r="I570" s="23">
        <v>45336</v>
      </c>
      <c r="J570" s="5">
        <v>273</v>
      </c>
      <c r="K570" s="37"/>
      <c r="L570" s="37"/>
    </row>
    <row r="571" spans="1:12" ht="15.75" hidden="1" x14ac:dyDescent="0.25">
      <c r="A571" s="42" t="s">
        <v>678</v>
      </c>
      <c r="B571" s="43"/>
      <c r="C571" s="43"/>
      <c r="D571" s="2">
        <v>6006.9089999999997</v>
      </c>
      <c r="E571" s="5">
        <v>10.7638</v>
      </c>
      <c r="F571" s="4"/>
      <c r="G571" s="58"/>
      <c r="H571" s="21" t="s">
        <v>945</v>
      </c>
      <c r="I571" s="23">
        <v>45337</v>
      </c>
      <c r="J571" s="5">
        <v>782</v>
      </c>
      <c r="K571" s="37"/>
      <c r="L571" s="37"/>
    </row>
    <row r="572" spans="1:12" ht="15.75" hidden="1" x14ac:dyDescent="0.25">
      <c r="A572" s="42" t="s">
        <v>678</v>
      </c>
      <c r="B572" s="43"/>
      <c r="C572" s="43"/>
      <c r="D572" s="2">
        <v>6006.9089999999997</v>
      </c>
      <c r="E572" s="5">
        <v>10.7631</v>
      </c>
      <c r="F572" s="4"/>
      <c r="G572" s="58"/>
      <c r="H572" s="21" t="s">
        <v>946</v>
      </c>
      <c r="I572" s="23">
        <v>45337</v>
      </c>
      <c r="J572" s="5">
        <v>3251</v>
      </c>
      <c r="K572" s="37"/>
      <c r="L572" s="37"/>
    </row>
    <row r="573" spans="1:12" ht="15.75" hidden="1" x14ac:dyDescent="0.25">
      <c r="A573" s="42" t="s">
        <v>790</v>
      </c>
      <c r="B573" s="43"/>
      <c r="C573" s="43"/>
      <c r="D573" s="2">
        <v>6006.32</v>
      </c>
      <c r="E573" s="5">
        <v>3.3037999999999998</v>
      </c>
      <c r="F573" s="4"/>
      <c r="G573" s="58"/>
      <c r="H573" s="21" t="s">
        <v>947</v>
      </c>
      <c r="I573" s="23">
        <v>45334</v>
      </c>
      <c r="J573" s="5">
        <v>3171</v>
      </c>
      <c r="K573" s="37"/>
      <c r="L573" s="37"/>
    </row>
    <row r="574" spans="1:12" ht="15.75" hidden="1" x14ac:dyDescent="0.25">
      <c r="A574" s="42" t="s">
        <v>678</v>
      </c>
      <c r="B574" s="43"/>
      <c r="C574" s="43"/>
      <c r="D574" s="2">
        <v>6006.9089999999997</v>
      </c>
      <c r="E574" s="5">
        <v>10.535399999999999</v>
      </c>
      <c r="F574" s="4"/>
      <c r="G574" s="58"/>
      <c r="H574" s="21" t="s">
        <v>948</v>
      </c>
      <c r="I574" s="23">
        <v>45337</v>
      </c>
      <c r="J574" s="5">
        <v>226</v>
      </c>
      <c r="K574" s="37"/>
      <c r="L574" s="37"/>
    </row>
    <row r="575" spans="1:12" ht="15.75" hidden="1" x14ac:dyDescent="0.25">
      <c r="A575" s="42" t="s">
        <v>1272</v>
      </c>
      <c r="B575" s="43"/>
      <c r="C575" s="43"/>
      <c r="D575" s="2">
        <v>6006.9089999999997</v>
      </c>
      <c r="E575" s="5">
        <v>6.7431999999999999</v>
      </c>
      <c r="F575" s="4"/>
      <c r="G575" s="58"/>
      <c r="H575" s="21" t="s">
        <v>949</v>
      </c>
      <c r="I575" s="23">
        <v>45338</v>
      </c>
      <c r="J575" s="5">
        <v>8207</v>
      </c>
      <c r="K575" s="37"/>
      <c r="L575" s="37"/>
    </row>
    <row r="576" spans="1:12" ht="15.75" hidden="1" x14ac:dyDescent="0.25">
      <c r="A576" s="42" t="s">
        <v>1272</v>
      </c>
      <c r="B576" s="43"/>
      <c r="C576" s="43"/>
      <c r="D576" s="2">
        <v>6006.9089999999997</v>
      </c>
      <c r="E576" s="5">
        <v>6.798</v>
      </c>
      <c r="F576" s="4"/>
      <c r="G576" s="58"/>
      <c r="H576" s="21" t="s">
        <v>950</v>
      </c>
      <c r="I576" s="23">
        <v>45339</v>
      </c>
      <c r="J576" s="5">
        <v>6286</v>
      </c>
      <c r="K576" s="37"/>
      <c r="L576" s="37"/>
    </row>
    <row r="577" spans="1:12" ht="15.75" hidden="1" x14ac:dyDescent="0.25">
      <c r="A577" s="42" t="s">
        <v>97</v>
      </c>
      <c r="B577" s="43"/>
      <c r="C577" s="43"/>
      <c r="D577" s="2">
        <v>6006.9089999999997</v>
      </c>
      <c r="E577" s="5">
        <v>10.6875</v>
      </c>
      <c r="F577" s="4"/>
      <c r="G577" s="58"/>
      <c r="H577" s="21" t="s">
        <v>951</v>
      </c>
      <c r="I577" s="23">
        <v>45339</v>
      </c>
      <c r="J577" s="5">
        <v>200</v>
      </c>
      <c r="K577" s="37"/>
      <c r="L577" s="37"/>
    </row>
    <row r="578" spans="1:12" ht="15.75" hidden="1" x14ac:dyDescent="0.25">
      <c r="A578" s="42" t="s">
        <v>1273</v>
      </c>
      <c r="B578" s="43"/>
      <c r="C578" s="43"/>
      <c r="D578" s="2">
        <v>6006.9089999999997</v>
      </c>
      <c r="E578" s="5">
        <v>15.538</v>
      </c>
      <c r="F578" s="4"/>
      <c r="G578" s="58"/>
      <c r="H578" s="21" t="s">
        <v>952</v>
      </c>
      <c r="I578" s="23">
        <v>45341</v>
      </c>
      <c r="J578" s="5">
        <v>20</v>
      </c>
      <c r="K578" s="37"/>
      <c r="L578" s="37"/>
    </row>
    <row r="579" spans="1:12" ht="15.75" hidden="1" x14ac:dyDescent="0.25">
      <c r="A579" s="42" t="s">
        <v>1274</v>
      </c>
      <c r="B579" s="43"/>
      <c r="C579" s="43"/>
      <c r="D579" s="2">
        <v>6004.1</v>
      </c>
      <c r="E579" s="5">
        <v>13.136799999999999</v>
      </c>
      <c r="F579" s="4"/>
      <c r="G579" s="58"/>
      <c r="H579" s="21" t="s">
        <v>952</v>
      </c>
      <c r="I579" s="23">
        <v>45341</v>
      </c>
      <c r="J579" s="5">
        <v>25</v>
      </c>
      <c r="K579" s="37"/>
      <c r="L579" s="37"/>
    </row>
    <row r="580" spans="1:12" ht="15.75" hidden="1" x14ac:dyDescent="0.25">
      <c r="A580" s="42" t="s">
        <v>1275</v>
      </c>
      <c r="B580" s="43"/>
      <c r="C580" s="43"/>
      <c r="D580" s="2">
        <v>6004.1</v>
      </c>
      <c r="E580" s="5">
        <v>14.0036</v>
      </c>
      <c r="F580" s="4"/>
      <c r="G580" s="58"/>
      <c r="H580" s="21" t="s">
        <v>952</v>
      </c>
      <c r="I580" s="23">
        <v>45341</v>
      </c>
      <c r="J580" s="5">
        <v>55</v>
      </c>
      <c r="K580" s="37"/>
      <c r="L580" s="37"/>
    </row>
    <row r="581" spans="1:12" ht="15.75" hidden="1" x14ac:dyDescent="0.25">
      <c r="A581" s="42" t="s">
        <v>670</v>
      </c>
      <c r="B581" s="43"/>
      <c r="C581" s="43"/>
      <c r="D581" s="2">
        <v>6005.37</v>
      </c>
      <c r="E581" s="5">
        <v>10.9703</v>
      </c>
      <c r="F581" s="4"/>
      <c r="G581" s="58"/>
      <c r="H581" s="21" t="s">
        <v>953</v>
      </c>
      <c r="I581" s="23">
        <v>45343</v>
      </c>
      <c r="J581" s="5">
        <v>1721</v>
      </c>
      <c r="K581" s="37"/>
      <c r="L581" s="37"/>
    </row>
    <row r="582" spans="1:12" ht="15.75" hidden="1" x14ac:dyDescent="0.25">
      <c r="A582" s="42" t="s">
        <v>1276</v>
      </c>
      <c r="B582" s="43"/>
      <c r="C582" s="43"/>
      <c r="D582" s="2">
        <v>6004.1</v>
      </c>
      <c r="E582" s="5">
        <v>13.2903</v>
      </c>
      <c r="F582" s="4"/>
      <c r="G582" s="58"/>
      <c r="H582" s="21" t="s">
        <v>953</v>
      </c>
      <c r="I582" s="23">
        <v>45343</v>
      </c>
      <c r="J582" s="5">
        <v>2805</v>
      </c>
      <c r="K582" s="37"/>
      <c r="L582" s="37"/>
    </row>
    <row r="583" spans="1:12" ht="15.75" hidden="1" x14ac:dyDescent="0.25">
      <c r="A583" s="42" t="s">
        <v>97</v>
      </c>
      <c r="B583" s="43"/>
      <c r="C583" s="43"/>
      <c r="D583" s="2">
        <v>6006.9089999999997</v>
      </c>
      <c r="E583" s="5">
        <v>12.5296</v>
      </c>
      <c r="F583" s="4"/>
      <c r="G583" s="58"/>
      <c r="H583" s="21" t="s">
        <v>954</v>
      </c>
      <c r="I583" s="23">
        <v>45344</v>
      </c>
      <c r="J583" s="5">
        <v>296</v>
      </c>
      <c r="K583" s="37"/>
      <c r="L583" s="37"/>
    </row>
    <row r="584" spans="1:12" ht="15.75" hidden="1" x14ac:dyDescent="0.25">
      <c r="A584" s="42" t="s">
        <v>97</v>
      </c>
      <c r="B584" s="43"/>
      <c r="C584" s="43"/>
      <c r="D584" s="2">
        <v>6006.9089999999997</v>
      </c>
      <c r="E584" s="5">
        <v>22.4068</v>
      </c>
      <c r="F584" s="4"/>
      <c r="G584" s="58"/>
      <c r="H584" s="21" t="s">
        <v>955</v>
      </c>
      <c r="I584" s="23">
        <v>45344</v>
      </c>
      <c r="J584" s="5">
        <v>160.5</v>
      </c>
      <c r="K584" s="37"/>
      <c r="L584" s="37"/>
    </row>
    <row r="585" spans="1:12" ht="15.75" hidden="1" x14ac:dyDescent="0.25">
      <c r="A585" s="42" t="s">
        <v>97</v>
      </c>
      <c r="B585" s="43"/>
      <c r="C585" s="43"/>
      <c r="D585" s="2">
        <v>6006.9089999999997</v>
      </c>
      <c r="E585" s="5">
        <v>8.8268000000000004</v>
      </c>
      <c r="F585" s="4"/>
      <c r="G585" s="58"/>
      <c r="H585" s="21" t="s">
        <v>956</v>
      </c>
      <c r="I585" s="23">
        <v>45345</v>
      </c>
      <c r="J585" s="5">
        <v>6500</v>
      </c>
      <c r="K585" s="37"/>
      <c r="L585" s="37"/>
    </row>
    <row r="586" spans="1:12" ht="15.75" hidden="1" x14ac:dyDescent="0.25">
      <c r="A586" s="42" t="s">
        <v>670</v>
      </c>
      <c r="B586" s="43"/>
      <c r="C586" s="43"/>
      <c r="D586" s="2">
        <v>6006.9089999999997</v>
      </c>
      <c r="E586" s="5">
        <v>5.9560000000000004</v>
      </c>
      <c r="F586" s="4"/>
      <c r="G586" s="58"/>
      <c r="H586" s="21" t="s">
        <v>957</v>
      </c>
      <c r="I586" s="23">
        <v>45345</v>
      </c>
      <c r="J586" s="5">
        <v>1536</v>
      </c>
      <c r="K586" s="37"/>
      <c r="L586" s="37"/>
    </row>
    <row r="587" spans="1:12" ht="15.75" hidden="1" x14ac:dyDescent="0.25">
      <c r="A587" s="42" t="s">
        <v>670</v>
      </c>
      <c r="B587" s="43"/>
      <c r="C587" s="43"/>
      <c r="D587" s="2">
        <v>6005.37</v>
      </c>
      <c r="E587" s="5">
        <v>11.694599999999999</v>
      </c>
      <c r="F587" s="4"/>
      <c r="G587" s="58"/>
      <c r="H587" s="21" t="s">
        <v>958</v>
      </c>
      <c r="I587" s="23">
        <v>45345</v>
      </c>
      <c r="J587" s="5">
        <v>3831</v>
      </c>
      <c r="K587" s="37"/>
      <c r="L587" s="37"/>
    </row>
    <row r="588" spans="1:12" ht="15.75" hidden="1" x14ac:dyDescent="0.25">
      <c r="A588" s="42" t="s">
        <v>1277</v>
      </c>
      <c r="B588" s="43"/>
      <c r="C588" s="43"/>
      <c r="D588" s="2">
        <v>6004.1</v>
      </c>
      <c r="E588" s="5">
        <v>12.5383</v>
      </c>
      <c r="F588" s="4"/>
      <c r="G588" s="58"/>
      <c r="H588" s="21" t="s">
        <v>958</v>
      </c>
      <c r="I588" s="23">
        <v>45345</v>
      </c>
      <c r="J588" s="5">
        <v>2500</v>
      </c>
      <c r="K588" s="37"/>
      <c r="L588" s="37"/>
    </row>
    <row r="589" spans="1:12" ht="15.75" hidden="1" x14ac:dyDescent="0.25">
      <c r="A589" s="42" t="s">
        <v>670</v>
      </c>
      <c r="B589" s="43"/>
      <c r="C589" s="43"/>
      <c r="D589" s="2">
        <v>6006.9089999999997</v>
      </c>
      <c r="E589" s="5">
        <v>11.0009</v>
      </c>
      <c r="F589" s="4"/>
      <c r="G589" s="58"/>
      <c r="H589" s="21" t="s">
        <v>959</v>
      </c>
      <c r="I589" s="23">
        <v>45345</v>
      </c>
      <c r="J589" s="5">
        <v>4278</v>
      </c>
      <c r="K589" s="37"/>
      <c r="L589" s="37"/>
    </row>
    <row r="590" spans="1:12" ht="15.75" hidden="1" x14ac:dyDescent="0.25">
      <c r="A590" s="42" t="s">
        <v>97</v>
      </c>
      <c r="B590" s="43"/>
      <c r="C590" s="43"/>
      <c r="D590" s="2">
        <v>6006.9089999999997</v>
      </c>
      <c r="E590" s="5">
        <v>8.2666000000000004</v>
      </c>
      <c r="F590" s="4"/>
      <c r="G590" s="58"/>
      <c r="H590" s="21" t="s">
        <v>960</v>
      </c>
      <c r="I590" s="23">
        <v>45345</v>
      </c>
      <c r="J590" s="5">
        <v>240</v>
      </c>
      <c r="K590" s="37"/>
      <c r="L590" s="37"/>
    </row>
    <row r="591" spans="1:12" ht="15.75" hidden="1" x14ac:dyDescent="0.25">
      <c r="A591" s="42" t="s">
        <v>97</v>
      </c>
      <c r="B591" s="43"/>
      <c r="C591" s="43"/>
      <c r="D591" s="2">
        <v>6006.9089999999997</v>
      </c>
      <c r="E591" s="5">
        <v>8.5862999999999996</v>
      </c>
      <c r="F591" s="4"/>
      <c r="G591" s="58"/>
      <c r="H591" s="21" t="s">
        <v>961</v>
      </c>
      <c r="I591" s="23">
        <v>45345</v>
      </c>
      <c r="J591" s="5">
        <v>220</v>
      </c>
      <c r="K591" s="37"/>
      <c r="L591" s="37"/>
    </row>
    <row r="592" spans="1:12" ht="15.75" hidden="1" x14ac:dyDescent="0.25">
      <c r="A592" s="42" t="s">
        <v>97</v>
      </c>
      <c r="B592" s="43"/>
      <c r="C592" s="43"/>
      <c r="D592" s="2">
        <v>6006.9089999999997</v>
      </c>
      <c r="E592" s="5">
        <v>15.5749</v>
      </c>
      <c r="F592" s="4"/>
      <c r="G592" s="58"/>
      <c r="H592" s="21" t="s">
        <v>962</v>
      </c>
      <c r="I592" s="23">
        <v>45345</v>
      </c>
      <c r="J592" s="5">
        <v>328</v>
      </c>
      <c r="K592" s="37"/>
      <c r="L592" s="37"/>
    </row>
    <row r="593" spans="1:12" ht="15.75" hidden="1" x14ac:dyDescent="0.25">
      <c r="A593" s="42" t="s">
        <v>670</v>
      </c>
      <c r="B593" s="43"/>
      <c r="C593" s="43"/>
      <c r="D593" s="2">
        <v>6006.9089999999997</v>
      </c>
      <c r="E593" s="5">
        <v>8.4659999999999993</v>
      </c>
      <c r="F593" s="4"/>
      <c r="G593" s="58"/>
      <c r="H593" s="21" t="s">
        <v>963</v>
      </c>
      <c r="I593" s="23">
        <v>45346</v>
      </c>
      <c r="J593" s="5">
        <v>5016</v>
      </c>
      <c r="K593" s="37"/>
      <c r="L593" s="37"/>
    </row>
    <row r="594" spans="1:12" ht="15.75" hidden="1" x14ac:dyDescent="0.25">
      <c r="A594" s="42" t="s">
        <v>1266</v>
      </c>
      <c r="B594" s="43"/>
      <c r="C594" s="43"/>
      <c r="D594" s="2">
        <v>6004.1</v>
      </c>
      <c r="E594" s="5">
        <v>11.805999999999999</v>
      </c>
      <c r="F594" s="4"/>
      <c r="G594" s="58"/>
      <c r="H594" s="21" t="s">
        <v>963</v>
      </c>
      <c r="I594" s="23">
        <v>45346</v>
      </c>
      <c r="J594" s="5">
        <v>700</v>
      </c>
      <c r="K594" s="37"/>
      <c r="L594" s="37"/>
    </row>
    <row r="595" spans="1:12" ht="15.75" hidden="1" x14ac:dyDescent="0.25">
      <c r="A595" s="42" t="s">
        <v>97</v>
      </c>
      <c r="B595" s="43"/>
      <c r="C595" s="43"/>
      <c r="D595" s="2">
        <v>6006.9089999999997</v>
      </c>
      <c r="E595" s="5">
        <v>8.9312000000000005</v>
      </c>
      <c r="F595" s="4"/>
      <c r="G595" s="58"/>
      <c r="H595" s="21" t="s">
        <v>964</v>
      </c>
      <c r="I595" s="23">
        <v>45346</v>
      </c>
      <c r="J595" s="5">
        <v>3950</v>
      </c>
      <c r="K595" s="37"/>
      <c r="L595" s="37"/>
    </row>
    <row r="596" spans="1:12" ht="15.75" hidden="1" x14ac:dyDescent="0.25">
      <c r="A596" s="42" t="s">
        <v>97</v>
      </c>
      <c r="B596" s="43"/>
      <c r="C596" s="43"/>
      <c r="D596" s="2">
        <v>6006.9089999999997</v>
      </c>
      <c r="E596" s="5">
        <v>12.687099999999999</v>
      </c>
      <c r="F596" s="4"/>
      <c r="G596" s="58"/>
      <c r="H596" s="21" t="s">
        <v>965</v>
      </c>
      <c r="I596" s="23">
        <v>45348</v>
      </c>
      <c r="J596" s="5">
        <v>491</v>
      </c>
      <c r="K596" s="37"/>
      <c r="L596" s="37"/>
    </row>
    <row r="597" spans="1:12" ht="15.75" hidden="1" x14ac:dyDescent="0.25">
      <c r="A597" s="42" t="s">
        <v>678</v>
      </c>
      <c r="B597" s="43"/>
      <c r="C597" s="43"/>
      <c r="D597" s="2">
        <v>6006.9089999999997</v>
      </c>
      <c r="E597" s="5">
        <v>11.285600000000001</v>
      </c>
      <c r="F597" s="4"/>
      <c r="G597" s="58"/>
      <c r="H597" s="21" t="s">
        <v>966</v>
      </c>
      <c r="I597" s="23">
        <v>45348</v>
      </c>
      <c r="J597" s="5">
        <v>426</v>
      </c>
      <c r="K597" s="37"/>
      <c r="L597" s="37"/>
    </row>
    <row r="598" spans="1:12" ht="15.75" hidden="1" x14ac:dyDescent="0.25">
      <c r="A598" s="42" t="s">
        <v>678</v>
      </c>
      <c r="B598" s="43"/>
      <c r="C598" s="43"/>
      <c r="D598" s="2">
        <v>6006.9089999999997</v>
      </c>
      <c r="E598" s="5">
        <v>11.536</v>
      </c>
      <c r="F598" s="4"/>
      <c r="G598" s="58"/>
      <c r="H598" s="21" t="s">
        <v>967</v>
      </c>
      <c r="I598" s="23">
        <v>45348</v>
      </c>
      <c r="J598" s="5">
        <v>5196</v>
      </c>
      <c r="K598" s="37"/>
      <c r="L598" s="37"/>
    </row>
    <row r="599" spans="1:12" ht="15.75" hidden="1" x14ac:dyDescent="0.25">
      <c r="A599" s="42" t="s">
        <v>97</v>
      </c>
      <c r="B599" s="43"/>
      <c r="C599" s="43"/>
      <c r="D599" s="2">
        <v>6006.9089999999997</v>
      </c>
      <c r="E599" s="5">
        <v>11.1172</v>
      </c>
      <c r="F599" s="4"/>
      <c r="G599" s="58"/>
      <c r="H599" s="21" t="s">
        <v>968</v>
      </c>
      <c r="I599" s="23">
        <v>45348</v>
      </c>
      <c r="J599" s="5">
        <v>3446</v>
      </c>
      <c r="K599" s="37"/>
      <c r="L599" s="37"/>
    </row>
    <row r="600" spans="1:12" ht="15.75" hidden="1" x14ac:dyDescent="0.25">
      <c r="A600" s="42" t="s">
        <v>97</v>
      </c>
      <c r="B600" s="43"/>
      <c r="C600" s="43"/>
      <c r="D600" s="2">
        <v>6006.9089999999997</v>
      </c>
      <c r="E600" s="5">
        <v>12.4358</v>
      </c>
      <c r="F600" s="4"/>
      <c r="G600" s="58"/>
      <c r="H600" s="21" t="s">
        <v>969</v>
      </c>
      <c r="I600" s="23">
        <v>45348</v>
      </c>
      <c r="J600" s="5">
        <v>78</v>
      </c>
      <c r="K600" s="37"/>
      <c r="L600" s="37"/>
    </row>
    <row r="601" spans="1:12" ht="15.75" hidden="1" x14ac:dyDescent="0.25">
      <c r="A601" s="42" t="s">
        <v>678</v>
      </c>
      <c r="B601" s="43"/>
      <c r="C601" s="43"/>
      <c r="D601" s="2">
        <v>6006.9089999999997</v>
      </c>
      <c r="E601" s="5">
        <v>16.4297</v>
      </c>
      <c r="F601" s="4"/>
      <c r="G601" s="58"/>
      <c r="H601" s="21" t="s">
        <v>970</v>
      </c>
      <c r="I601" s="23">
        <v>45348</v>
      </c>
      <c r="J601" s="5">
        <v>7.72</v>
      </c>
      <c r="K601" s="37"/>
      <c r="L601" s="37"/>
    </row>
    <row r="602" spans="1:12" ht="15.75" hidden="1" x14ac:dyDescent="0.25">
      <c r="A602" s="42" t="s">
        <v>670</v>
      </c>
      <c r="B602" s="43"/>
      <c r="C602" s="43"/>
      <c r="D602" s="2">
        <v>6006.9089999999997</v>
      </c>
      <c r="E602" s="5">
        <v>10.8056</v>
      </c>
      <c r="F602" s="4"/>
      <c r="G602" s="58"/>
      <c r="H602" s="21" t="s">
        <v>971</v>
      </c>
      <c r="I602" s="23">
        <v>45348</v>
      </c>
      <c r="J602" s="5">
        <v>85</v>
      </c>
      <c r="K602" s="37"/>
      <c r="L602" s="37"/>
    </row>
    <row r="603" spans="1:12" ht="15.75" hidden="1" x14ac:dyDescent="0.25">
      <c r="A603" s="42" t="s">
        <v>97</v>
      </c>
      <c r="B603" s="43"/>
      <c r="C603" s="43"/>
      <c r="D603" s="2">
        <v>6006.9089999999997</v>
      </c>
      <c r="E603" s="5">
        <v>10.32</v>
      </c>
      <c r="F603" s="4"/>
      <c r="G603" s="58"/>
      <c r="H603" s="21" t="s">
        <v>972</v>
      </c>
      <c r="I603" s="23">
        <v>45349</v>
      </c>
      <c r="J603" s="5">
        <v>3760</v>
      </c>
      <c r="K603" s="37"/>
      <c r="L603" s="37"/>
    </row>
    <row r="604" spans="1:12" ht="15.75" hidden="1" x14ac:dyDescent="0.25">
      <c r="A604" s="42" t="s">
        <v>678</v>
      </c>
      <c r="B604" s="43"/>
      <c r="C604" s="43"/>
      <c r="D604" s="2">
        <v>6005.37</v>
      </c>
      <c r="E604" s="5">
        <v>11.9839</v>
      </c>
      <c r="F604" s="4"/>
      <c r="G604" s="58"/>
      <c r="H604" s="21" t="s">
        <v>973</v>
      </c>
      <c r="I604" s="23">
        <v>45349</v>
      </c>
      <c r="J604" s="5">
        <v>3585</v>
      </c>
      <c r="K604" s="37"/>
      <c r="L604" s="37"/>
    </row>
    <row r="605" spans="1:12" ht="15.75" hidden="1" x14ac:dyDescent="0.25">
      <c r="A605" s="42" t="s">
        <v>1277</v>
      </c>
      <c r="B605" s="43"/>
      <c r="C605" s="43"/>
      <c r="D605" s="2">
        <v>6004.1</v>
      </c>
      <c r="E605" s="5">
        <v>13.2499</v>
      </c>
      <c r="F605" s="4"/>
      <c r="G605" s="58"/>
      <c r="H605" s="21" t="s">
        <v>973</v>
      </c>
      <c r="I605" s="23">
        <v>45349</v>
      </c>
      <c r="J605" s="5">
        <v>226</v>
      </c>
      <c r="K605" s="37"/>
      <c r="L605" s="37"/>
    </row>
    <row r="606" spans="1:12" ht="15.75" hidden="1" x14ac:dyDescent="0.25">
      <c r="A606" s="42" t="s">
        <v>678</v>
      </c>
      <c r="B606" s="43"/>
      <c r="C606" s="43"/>
      <c r="D606" s="2">
        <v>6006.9089999999997</v>
      </c>
      <c r="E606" s="5">
        <v>9.2634000000000007</v>
      </c>
      <c r="F606" s="4"/>
      <c r="G606" s="58"/>
      <c r="H606" s="21" t="s">
        <v>974</v>
      </c>
      <c r="I606" s="23">
        <v>45349</v>
      </c>
      <c r="J606" s="5">
        <v>9180</v>
      </c>
      <c r="K606" s="37"/>
      <c r="L606" s="37"/>
    </row>
    <row r="607" spans="1:12" ht="15.75" hidden="1" x14ac:dyDescent="0.25">
      <c r="A607" s="42" t="s">
        <v>97</v>
      </c>
      <c r="B607" s="43"/>
      <c r="C607" s="43"/>
      <c r="D607" s="2">
        <v>6006.9089999999997</v>
      </c>
      <c r="E607" s="5">
        <v>21.882000000000001</v>
      </c>
      <c r="F607" s="4"/>
      <c r="G607" s="58"/>
      <c r="H607" s="21" t="s">
        <v>975</v>
      </c>
      <c r="I607" s="23">
        <v>45349</v>
      </c>
      <c r="J607" s="5">
        <v>1074</v>
      </c>
      <c r="K607" s="37"/>
      <c r="L607" s="37"/>
    </row>
    <row r="608" spans="1:12" ht="15.75" hidden="1" x14ac:dyDescent="0.25">
      <c r="A608" s="42" t="s">
        <v>670</v>
      </c>
      <c r="B608" s="43"/>
      <c r="C608" s="43"/>
      <c r="D608" s="2">
        <v>6006.9089999999997</v>
      </c>
      <c r="E608" s="5">
        <v>14.1334</v>
      </c>
      <c r="F608" s="4"/>
      <c r="G608" s="58"/>
      <c r="H608" s="21" t="s">
        <v>976</v>
      </c>
      <c r="I608" s="23">
        <v>45351</v>
      </c>
      <c r="J608" s="5">
        <v>90</v>
      </c>
      <c r="K608" s="37"/>
      <c r="L608" s="37"/>
    </row>
    <row r="609" spans="1:12" ht="15.75" hidden="1" x14ac:dyDescent="0.25">
      <c r="A609" s="42" t="s">
        <v>670</v>
      </c>
      <c r="B609" s="43"/>
      <c r="C609" s="43"/>
      <c r="D609" s="2">
        <v>6005.37</v>
      </c>
      <c r="E609" s="5">
        <v>11.6159</v>
      </c>
      <c r="F609" s="4"/>
      <c r="G609" s="58"/>
      <c r="H609" s="21" t="s">
        <v>977</v>
      </c>
      <c r="I609" s="23">
        <v>45351</v>
      </c>
      <c r="J609" s="5">
        <v>210</v>
      </c>
      <c r="K609" s="37"/>
      <c r="L609" s="37"/>
    </row>
    <row r="610" spans="1:12" ht="15.75" hidden="1" x14ac:dyDescent="0.25">
      <c r="A610" s="42" t="s">
        <v>1278</v>
      </c>
      <c r="B610" s="43"/>
      <c r="C610" s="43"/>
      <c r="D610" s="2">
        <v>6004.1</v>
      </c>
      <c r="E610" s="5">
        <v>13.135</v>
      </c>
      <c r="F610" s="4"/>
      <c r="G610" s="58"/>
      <c r="H610" s="21" t="s">
        <v>977</v>
      </c>
      <c r="I610" s="23">
        <v>45351</v>
      </c>
      <c r="J610" s="5">
        <v>453</v>
      </c>
      <c r="K610" s="37"/>
      <c r="L610" s="37"/>
    </row>
    <row r="611" spans="1:12" ht="15.75" hidden="1" x14ac:dyDescent="0.25">
      <c r="A611" s="42" t="s">
        <v>670</v>
      </c>
      <c r="B611" s="43"/>
      <c r="C611" s="43"/>
      <c r="D611" s="2">
        <v>6006.9089999999997</v>
      </c>
      <c r="E611" s="5">
        <v>11.9114</v>
      </c>
      <c r="F611" s="4"/>
      <c r="G611" s="58"/>
      <c r="H611" s="21" t="s">
        <v>978</v>
      </c>
      <c r="I611" s="23">
        <v>45351</v>
      </c>
      <c r="J611" s="5">
        <v>6764</v>
      </c>
      <c r="K611" s="37"/>
      <c r="L611" s="37"/>
    </row>
    <row r="612" spans="1:12" ht="15.75" hidden="1" x14ac:dyDescent="0.25">
      <c r="A612" s="42" t="s">
        <v>824</v>
      </c>
      <c r="B612" s="43"/>
      <c r="C612" s="43"/>
      <c r="D612" s="2">
        <v>6006.9089999999997</v>
      </c>
      <c r="E612" s="5">
        <v>9.9962</v>
      </c>
      <c r="F612" s="4"/>
      <c r="G612" s="58"/>
      <c r="H612" s="21" t="s">
        <v>979</v>
      </c>
      <c r="I612" s="23">
        <v>45352</v>
      </c>
      <c r="J612" s="5">
        <v>5696</v>
      </c>
      <c r="K612" s="37"/>
      <c r="L612" s="37"/>
    </row>
    <row r="613" spans="1:12" ht="15.75" hidden="1" x14ac:dyDescent="0.25">
      <c r="A613" s="42" t="s">
        <v>97</v>
      </c>
      <c r="B613" s="43"/>
      <c r="C613" s="43"/>
      <c r="D613" s="2">
        <v>6006.32</v>
      </c>
      <c r="E613" s="5">
        <v>11.3818</v>
      </c>
      <c r="F613" s="4"/>
      <c r="G613" s="58"/>
      <c r="H613" s="21" t="s">
        <v>980</v>
      </c>
      <c r="I613" s="23">
        <v>45352</v>
      </c>
      <c r="J613" s="5">
        <v>134.5</v>
      </c>
      <c r="K613" s="37"/>
      <c r="L613" s="37"/>
    </row>
    <row r="614" spans="1:12" ht="15.75" hidden="1" x14ac:dyDescent="0.25">
      <c r="A614" s="42" t="s">
        <v>97</v>
      </c>
      <c r="B614" s="43"/>
      <c r="C614" s="43"/>
      <c r="D614" s="2">
        <v>6006.9089999999997</v>
      </c>
      <c r="E614" s="5">
        <v>18.599</v>
      </c>
      <c r="F614" s="4"/>
      <c r="G614" s="58"/>
      <c r="H614" s="21" t="s">
        <v>981</v>
      </c>
      <c r="I614" s="23">
        <v>45352</v>
      </c>
      <c r="J614" s="5">
        <v>162</v>
      </c>
      <c r="K614" s="37"/>
      <c r="L614" s="37"/>
    </row>
    <row r="615" spans="1:12" ht="15.75" hidden="1" x14ac:dyDescent="0.25">
      <c r="A615" s="42" t="s">
        <v>777</v>
      </c>
      <c r="B615" s="43"/>
      <c r="C615" s="43"/>
      <c r="D615" s="2">
        <v>6006.9089999999997</v>
      </c>
      <c r="E615" s="5">
        <v>17.184200000000001</v>
      </c>
      <c r="F615" s="4"/>
      <c r="G615" s="58"/>
      <c r="H615" s="21" t="s">
        <v>982</v>
      </c>
      <c r="I615" s="23">
        <v>45352</v>
      </c>
      <c r="J615" s="5">
        <v>19</v>
      </c>
      <c r="K615" s="37"/>
      <c r="L615" s="37"/>
    </row>
    <row r="616" spans="1:12" ht="15.75" hidden="1" x14ac:dyDescent="0.25">
      <c r="A616" s="42" t="s">
        <v>670</v>
      </c>
      <c r="B616" s="43"/>
      <c r="C616" s="43"/>
      <c r="D616" s="2">
        <v>6006.9089999999997</v>
      </c>
      <c r="E616" s="5">
        <v>12.585100000000001</v>
      </c>
      <c r="F616" s="4"/>
      <c r="G616" s="58"/>
      <c r="H616" s="21" t="s">
        <v>983</v>
      </c>
      <c r="I616" s="23">
        <v>45352</v>
      </c>
      <c r="J616" s="5">
        <v>1690</v>
      </c>
      <c r="K616" s="37"/>
      <c r="L616" s="37"/>
    </row>
    <row r="617" spans="1:12" ht="15.75" hidden="1" x14ac:dyDescent="0.25">
      <c r="A617" s="42" t="s">
        <v>787</v>
      </c>
      <c r="B617" s="43"/>
      <c r="C617" s="43"/>
      <c r="D617" s="2">
        <v>6006.9089999999997</v>
      </c>
      <c r="E617" s="5">
        <v>14.769</v>
      </c>
      <c r="F617" s="4"/>
      <c r="G617" s="58"/>
      <c r="H617" s="21" t="s">
        <v>984</v>
      </c>
      <c r="I617" s="23">
        <v>45352</v>
      </c>
      <c r="J617" s="5">
        <v>852</v>
      </c>
      <c r="K617" s="37"/>
      <c r="L617" s="37"/>
    </row>
    <row r="618" spans="1:12" ht="15.75" hidden="1" x14ac:dyDescent="0.25">
      <c r="A618" s="42" t="s">
        <v>670</v>
      </c>
      <c r="B618" s="43"/>
      <c r="C618" s="43"/>
      <c r="D618" s="2">
        <v>6006.9089999999997</v>
      </c>
      <c r="E618" s="5">
        <v>8.5649999999999995</v>
      </c>
      <c r="F618" s="4"/>
      <c r="G618" s="58"/>
      <c r="H618" s="21" t="s">
        <v>985</v>
      </c>
      <c r="I618" s="23">
        <v>45353</v>
      </c>
      <c r="J618" s="5">
        <v>571</v>
      </c>
      <c r="K618" s="37"/>
      <c r="L618" s="37"/>
    </row>
    <row r="619" spans="1:12" ht="15.75" hidden="1" x14ac:dyDescent="0.25">
      <c r="A619" s="42" t="s">
        <v>778</v>
      </c>
      <c r="B619" s="43"/>
      <c r="C619" s="43"/>
      <c r="D619" s="2">
        <v>6006.9089999999997</v>
      </c>
      <c r="E619" s="5">
        <v>13.0303</v>
      </c>
      <c r="F619" s="4"/>
      <c r="G619" s="58"/>
      <c r="H619" s="21" t="s">
        <v>985</v>
      </c>
      <c r="I619" s="23">
        <v>45353</v>
      </c>
      <c r="J619" s="5">
        <v>85</v>
      </c>
      <c r="K619" s="37"/>
      <c r="L619" s="37"/>
    </row>
    <row r="620" spans="1:12" ht="15.75" hidden="1" x14ac:dyDescent="0.25">
      <c r="A620" s="42" t="s">
        <v>97</v>
      </c>
      <c r="B620" s="43"/>
      <c r="C620" s="43"/>
      <c r="D620" s="2">
        <v>6006.9089999999997</v>
      </c>
      <c r="E620" s="5">
        <v>14.857100000000001</v>
      </c>
      <c r="F620" s="4"/>
      <c r="G620" s="58"/>
      <c r="H620" s="21" t="s">
        <v>986</v>
      </c>
      <c r="I620" s="23">
        <v>45353</v>
      </c>
      <c r="J620" s="5">
        <v>2360</v>
      </c>
      <c r="K620" s="37"/>
      <c r="L620" s="37"/>
    </row>
    <row r="621" spans="1:12" ht="15.75" hidden="1" x14ac:dyDescent="0.25">
      <c r="A621" s="42" t="s">
        <v>97</v>
      </c>
      <c r="B621" s="43"/>
      <c r="C621" s="43"/>
      <c r="D621" s="2">
        <v>6006.9089999999997</v>
      </c>
      <c r="E621" s="5">
        <v>15.8964</v>
      </c>
      <c r="F621" s="4"/>
      <c r="G621" s="58"/>
      <c r="H621" s="21" t="s">
        <v>987</v>
      </c>
      <c r="I621" s="23">
        <v>45353</v>
      </c>
      <c r="J621" s="5">
        <v>729</v>
      </c>
      <c r="K621" s="37"/>
      <c r="L621" s="37"/>
    </row>
    <row r="622" spans="1:12" ht="15.75" hidden="1" x14ac:dyDescent="0.25">
      <c r="A622" s="42" t="s">
        <v>1279</v>
      </c>
      <c r="B622" s="43"/>
      <c r="C622" s="43"/>
      <c r="D622" s="2">
        <v>6004.1</v>
      </c>
      <c r="E622" s="5">
        <v>17.319900000000001</v>
      </c>
      <c r="F622" s="4"/>
      <c r="G622" s="58"/>
      <c r="H622" s="21" t="s">
        <v>988</v>
      </c>
      <c r="I622" s="23">
        <v>45353</v>
      </c>
      <c r="J622" s="5">
        <v>2061</v>
      </c>
      <c r="K622" s="37"/>
      <c r="L622" s="37"/>
    </row>
    <row r="623" spans="1:12" ht="15.75" hidden="1" x14ac:dyDescent="0.25">
      <c r="A623" s="42" t="s">
        <v>783</v>
      </c>
      <c r="B623" s="43"/>
      <c r="C623" s="43"/>
      <c r="D623" s="2">
        <v>6006.9089999999997</v>
      </c>
      <c r="E623" s="5">
        <v>12.3</v>
      </c>
      <c r="F623" s="4"/>
      <c r="G623" s="58"/>
      <c r="H623" s="21" t="s">
        <v>989</v>
      </c>
      <c r="I623" s="23">
        <v>45355</v>
      </c>
      <c r="J623" s="5">
        <v>62</v>
      </c>
      <c r="K623" s="37"/>
      <c r="L623" s="37"/>
    </row>
    <row r="624" spans="1:12" ht="15.75" hidden="1" x14ac:dyDescent="0.25">
      <c r="A624" s="42" t="s">
        <v>824</v>
      </c>
      <c r="B624" s="43"/>
      <c r="C624" s="43"/>
      <c r="D624" s="2">
        <v>6006.9089999999997</v>
      </c>
      <c r="E624" s="5">
        <v>10.1858</v>
      </c>
      <c r="F624" s="4"/>
      <c r="G624" s="58"/>
      <c r="H624" s="21" t="s">
        <v>990</v>
      </c>
      <c r="I624" s="23">
        <v>45355</v>
      </c>
      <c r="J624" s="5">
        <v>191</v>
      </c>
      <c r="K624" s="37"/>
      <c r="L624" s="37"/>
    </row>
    <row r="625" spans="1:12" ht="15.75" hidden="1" x14ac:dyDescent="0.25">
      <c r="A625" s="42" t="s">
        <v>1280</v>
      </c>
      <c r="B625" s="43"/>
      <c r="C625" s="43"/>
      <c r="D625" s="2">
        <v>6006.9089999999997</v>
      </c>
      <c r="E625" s="5">
        <v>11.076700000000001</v>
      </c>
      <c r="F625" s="4"/>
      <c r="G625" s="58"/>
      <c r="H625" s="21" t="s">
        <v>991</v>
      </c>
      <c r="I625" s="23">
        <v>45355</v>
      </c>
      <c r="J625" s="5">
        <v>186</v>
      </c>
      <c r="K625" s="37"/>
      <c r="L625" s="37"/>
    </row>
    <row r="626" spans="1:12" ht="15.75" hidden="1" x14ac:dyDescent="0.25">
      <c r="A626" s="42" t="s">
        <v>1269</v>
      </c>
      <c r="B626" s="43"/>
      <c r="C626" s="43"/>
      <c r="D626" s="2">
        <v>6006.9089999999997</v>
      </c>
      <c r="E626" s="5">
        <v>11.9869</v>
      </c>
      <c r="F626" s="4"/>
      <c r="G626" s="58"/>
      <c r="H626" s="21" t="s">
        <v>992</v>
      </c>
      <c r="I626" s="23">
        <v>45355</v>
      </c>
      <c r="J626" s="5">
        <v>6354</v>
      </c>
      <c r="K626" s="37"/>
      <c r="L626" s="37"/>
    </row>
    <row r="627" spans="1:12" ht="15.75" hidden="1" x14ac:dyDescent="0.25">
      <c r="A627" s="42" t="s">
        <v>97</v>
      </c>
      <c r="B627" s="43"/>
      <c r="C627" s="43"/>
      <c r="D627" s="2">
        <v>6006.9089999999997</v>
      </c>
      <c r="E627" s="5">
        <v>11.885999999999999</v>
      </c>
      <c r="F627" s="4"/>
      <c r="G627" s="58"/>
      <c r="H627" s="21" t="s">
        <v>993</v>
      </c>
      <c r="I627" s="23">
        <v>45355</v>
      </c>
      <c r="J627" s="5">
        <v>8237</v>
      </c>
      <c r="K627" s="37"/>
      <c r="L627" s="37"/>
    </row>
    <row r="628" spans="1:12" ht="15.75" hidden="1" x14ac:dyDescent="0.25">
      <c r="A628" s="42" t="s">
        <v>1281</v>
      </c>
      <c r="B628" s="43"/>
      <c r="C628" s="43"/>
      <c r="D628" s="2">
        <v>6006.32</v>
      </c>
      <c r="E628" s="5">
        <v>17.7135</v>
      </c>
      <c r="F628" s="4"/>
      <c r="G628" s="58"/>
      <c r="H628" s="21" t="s">
        <v>994</v>
      </c>
      <c r="I628" s="23">
        <v>45356</v>
      </c>
      <c r="J628" s="5">
        <v>18.5</v>
      </c>
      <c r="K628" s="37"/>
      <c r="L628" s="37"/>
    </row>
    <row r="629" spans="1:12" ht="15.75" hidden="1" x14ac:dyDescent="0.25">
      <c r="A629" s="42" t="s">
        <v>670</v>
      </c>
      <c r="B629" s="43"/>
      <c r="C629" s="43"/>
      <c r="D629" s="2">
        <v>6006.9089999999997</v>
      </c>
      <c r="E629" s="5">
        <v>8.6927000000000003</v>
      </c>
      <c r="F629" s="4"/>
      <c r="G629" s="58"/>
      <c r="H629" s="21" t="s">
        <v>995</v>
      </c>
      <c r="I629" s="23">
        <v>45356</v>
      </c>
      <c r="J629" s="5">
        <v>500</v>
      </c>
      <c r="K629" s="37"/>
      <c r="L629" s="37"/>
    </row>
    <row r="630" spans="1:12" ht="15.75" hidden="1" x14ac:dyDescent="0.25">
      <c r="A630" s="42" t="s">
        <v>115</v>
      </c>
      <c r="B630" s="43"/>
      <c r="C630" s="43"/>
      <c r="D630" s="2">
        <v>6004.1</v>
      </c>
      <c r="E630" s="5">
        <v>15.7418</v>
      </c>
      <c r="F630" s="4"/>
      <c r="G630" s="58"/>
      <c r="H630" s="21" t="s">
        <v>995</v>
      </c>
      <c r="I630" s="23">
        <v>45356</v>
      </c>
      <c r="J630" s="5">
        <v>180</v>
      </c>
      <c r="K630" s="37"/>
      <c r="L630" s="37"/>
    </row>
    <row r="631" spans="1:12" ht="15.75" hidden="1" x14ac:dyDescent="0.25">
      <c r="A631" s="42" t="s">
        <v>809</v>
      </c>
      <c r="B631" s="43"/>
      <c r="C631" s="43"/>
      <c r="D631" s="2">
        <v>6006.9089999999997</v>
      </c>
      <c r="E631" s="5">
        <v>12.9474</v>
      </c>
      <c r="F631" s="4"/>
      <c r="G631" s="58"/>
      <c r="H631" s="21" t="s">
        <v>995</v>
      </c>
      <c r="I631" s="23">
        <v>45356</v>
      </c>
      <c r="J631" s="5">
        <v>3960</v>
      </c>
      <c r="K631" s="37"/>
      <c r="L631" s="37"/>
    </row>
    <row r="632" spans="1:12" ht="15.75" hidden="1" x14ac:dyDescent="0.25">
      <c r="A632" s="42" t="s">
        <v>115</v>
      </c>
      <c r="B632" s="43"/>
      <c r="C632" s="43"/>
      <c r="D632" s="2">
        <v>6004.1</v>
      </c>
      <c r="E632" s="5">
        <v>13.0684</v>
      </c>
      <c r="F632" s="4"/>
      <c r="G632" s="58"/>
      <c r="H632" s="21" t="s">
        <v>996</v>
      </c>
      <c r="I632" s="23">
        <v>45357</v>
      </c>
      <c r="J632" s="5">
        <v>37</v>
      </c>
      <c r="K632" s="37"/>
      <c r="L632" s="37"/>
    </row>
    <row r="633" spans="1:12" ht="15.75" hidden="1" x14ac:dyDescent="0.25">
      <c r="A633" s="42" t="s">
        <v>670</v>
      </c>
      <c r="B633" s="43"/>
      <c r="C633" s="43"/>
      <c r="D633" s="2">
        <v>6005.37</v>
      </c>
      <c r="E633" s="5">
        <v>15.5038</v>
      </c>
      <c r="F633" s="4"/>
      <c r="G633" s="58"/>
      <c r="H633" s="21" t="s">
        <v>997</v>
      </c>
      <c r="I633" s="23">
        <v>45357</v>
      </c>
      <c r="J633" s="5">
        <v>3155</v>
      </c>
      <c r="K633" s="37"/>
      <c r="L633" s="37"/>
    </row>
    <row r="634" spans="1:12" ht="15.75" hidden="1" x14ac:dyDescent="0.25">
      <c r="A634" s="42" t="s">
        <v>1263</v>
      </c>
      <c r="B634" s="43"/>
      <c r="C634" s="43"/>
      <c r="D634" s="2">
        <v>6004.1</v>
      </c>
      <c r="E634" s="5">
        <v>11.856400000000001</v>
      </c>
      <c r="F634" s="4"/>
      <c r="G634" s="58"/>
      <c r="H634" s="21" t="s">
        <v>997</v>
      </c>
      <c r="I634" s="23">
        <v>45357</v>
      </c>
      <c r="J634" s="5">
        <v>6174</v>
      </c>
      <c r="K634" s="37"/>
      <c r="L634" s="37"/>
    </row>
    <row r="635" spans="1:12" ht="15.75" hidden="1" x14ac:dyDescent="0.25">
      <c r="A635" s="42" t="s">
        <v>97</v>
      </c>
      <c r="B635" s="43"/>
      <c r="C635" s="43"/>
      <c r="D635" s="2">
        <v>6006.9089999999997</v>
      </c>
      <c r="E635" s="5">
        <v>10.378299999999999</v>
      </c>
      <c r="F635" s="4"/>
      <c r="G635" s="58"/>
      <c r="H635" s="21" t="s">
        <v>998</v>
      </c>
      <c r="I635" s="23">
        <v>45357</v>
      </c>
      <c r="J635" s="5">
        <v>700</v>
      </c>
      <c r="K635" s="37"/>
      <c r="L635" s="37"/>
    </row>
    <row r="636" spans="1:12" ht="15.75" hidden="1" x14ac:dyDescent="0.25">
      <c r="A636" s="42" t="s">
        <v>97</v>
      </c>
      <c r="B636" s="43"/>
      <c r="C636" s="43"/>
      <c r="D636" s="2">
        <v>6006.9089999999997</v>
      </c>
      <c r="E636" s="5">
        <v>20.202300000000001</v>
      </c>
      <c r="F636" s="4"/>
      <c r="G636" s="58"/>
      <c r="H636" s="21" t="s">
        <v>999</v>
      </c>
      <c r="I636" s="23">
        <v>45358</v>
      </c>
      <c r="J636" s="5">
        <v>346</v>
      </c>
      <c r="K636" s="37"/>
      <c r="L636" s="37"/>
    </row>
    <row r="637" spans="1:12" ht="15.75" hidden="1" x14ac:dyDescent="0.25">
      <c r="A637" s="42" t="s">
        <v>670</v>
      </c>
      <c r="B637" s="43"/>
      <c r="C637" s="43"/>
      <c r="D637" s="2">
        <v>6005.37</v>
      </c>
      <c r="E637" s="5">
        <v>6.8116000000000003</v>
      </c>
      <c r="F637" s="4"/>
      <c r="G637" s="58"/>
      <c r="H637" s="21" t="s">
        <v>1000</v>
      </c>
      <c r="I637" s="23">
        <v>45358</v>
      </c>
      <c r="J637" s="5">
        <v>570</v>
      </c>
      <c r="K637" s="37"/>
      <c r="L637" s="37"/>
    </row>
    <row r="638" spans="1:12" ht="15.75" hidden="1" x14ac:dyDescent="0.25">
      <c r="A638" s="42" t="s">
        <v>778</v>
      </c>
      <c r="B638" s="43"/>
      <c r="C638" s="43"/>
      <c r="D638" s="2">
        <v>6004.1</v>
      </c>
      <c r="E638" s="5">
        <v>8.6488999999999994</v>
      </c>
      <c r="F638" s="4"/>
      <c r="G638" s="58"/>
      <c r="H638" s="21" t="s">
        <v>1000</v>
      </c>
      <c r="I638" s="23">
        <v>45358</v>
      </c>
      <c r="J638" s="5">
        <v>19</v>
      </c>
      <c r="K638" s="37"/>
      <c r="L638" s="37"/>
    </row>
    <row r="639" spans="1:12" ht="15.75" x14ac:dyDescent="0.25">
      <c r="A639" s="42" t="s">
        <v>1262</v>
      </c>
      <c r="B639" s="43"/>
      <c r="C639" s="43"/>
      <c r="D639" s="2">
        <v>6006.9089999999997</v>
      </c>
      <c r="E639" s="5">
        <v>37.943899999999999</v>
      </c>
      <c r="F639" s="4"/>
      <c r="G639" s="58"/>
      <c r="H639" s="21" t="s">
        <v>1001</v>
      </c>
      <c r="I639" s="23">
        <v>45355</v>
      </c>
      <c r="J639" s="5">
        <v>21709.3</v>
      </c>
      <c r="K639" s="37"/>
      <c r="L639" s="37"/>
    </row>
    <row r="640" spans="1:12" ht="15.75" hidden="1" x14ac:dyDescent="0.25">
      <c r="A640" s="42" t="s">
        <v>688</v>
      </c>
      <c r="B640" s="43"/>
      <c r="C640" s="43"/>
      <c r="D640" s="2">
        <v>6006.9089999999997</v>
      </c>
      <c r="E640" s="5">
        <v>4.508</v>
      </c>
      <c r="F640" s="4"/>
      <c r="G640" s="58"/>
      <c r="H640" s="21" t="s">
        <v>1001</v>
      </c>
      <c r="I640" s="23">
        <v>45355</v>
      </c>
      <c r="J640" s="5">
        <v>26222</v>
      </c>
      <c r="K640" s="37"/>
      <c r="L640" s="37"/>
    </row>
    <row r="641" spans="1:12" ht="15.75" x14ac:dyDescent="0.25">
      <c r="A641" s="42" t="s">
        <v>1262</v>
      </c>
      <c r="B641" s="43"/>
      <c r="C641" s="43"/>
      <c r="D641" s="2">
        <v>6006.9089999999997</v>
      </c>
      <c r="E641" s="5">
        <v>17.066600000000001</v>
      </c>
      <c r="F641" s="4"/>
      <c r="G641" s="58"/>
      <c r="H641" s="21" t="s">
        <v>1001</v>
      </c>
      <c r="I641" s="23">
        <v>45355</v>
      </c>
      <c r="J641" s="5">
        <v>277.8</v>
      </c>
      <c r="K641" s="37"/>
      <c r="L641" s="37"/>
    </row>
    <row r="642" spans="1:12" ht="15.75" hidden="1" x14ac:dyDescent="0.25">
      <c r="A642" s="42" t="s">
        <v>688</v>
      </c>
      <c r="B642" s="43"/>
      <c r="C642" s="43"/>
      <c r="D642" s="2">
        <v>6006.9089999999997</v>
      </c>
      <c r="E642" s="5">
        <v>33.617600000000003</v>
      </c>
      <c r="F642" s="4"/>
      <c r="G642" s="58"/>
      <c r="H642" s="21" t="s">
        <v>1001</v>
      </c>
      <c r="I642" s="23">
        <v>45355</v>
      </c>
      <c r="J642" s="5">
        <v>37.4</v>
      </c>
      <c r="K642" s="37"/>
      <c r="L642" s="37"/>
    </row>
    <row r="643" spans="1:12" ht="15.75" hidden="1" x14ac:dyDescent="0.25">
      <c r="A643" s="42" t="s">
        <v>1282</v>
      </c>
      <c r="B643" s="43"/>
      <c r="C643" s="43"/>
      <c r="D643" s="2">
        <v>6006.22</v>
      </c>
      <c r="E643" s="5">
        <v>22.215499999999999</v>
      </c>
      <c r="F643" s="4"/>
      <c r="G643" s="58"/>
      <c r="H643" s="21" t="s">
        <v>1001</v>
      </c>
      <c r="I643" s="23">
        <v>45355</v>
      </c>
      <c r="J643" s="5">
        <v>146.30000000000001</v>
      </c>
      <c r="K643" s="37"/>
      <c r="L643" s="37"/>
    </row>
    <row r="644" spans="1:12" ht="15.75" hidden="1" x14ac:dyDescent="0.25">
      <c r="A644" s="42" t="s">
        <v>688</v>
      </c>
      <c r="B644" s="43"/>
      <c r="C644" s="43"/>
      <c r="D644" s="2">
        <v>6006.9089999999997</v>
      </c>
      <c r="E644" s="5">
        <v>39.284799999999997</v>
      </c>
      <c r="F644" s="4"/>
      <c r="G644" s="58"/>
      <c r="H644" s="21" t="s">
        <v>1001</v>
      </c>
      <c r="I644" s="23">
        <v>45355</v>
      </c>
      <c r="J644" s="5">
        <v>27.5</v>
      </c>
      <c r="K644" s="37"/>
      <c r="L644" s="37"/>
    </row>
    <row r="645" spans="1:12" ht="15.75" hidden="1" x14ac:dyDescent="0.25">
      <c r="A645" s="42" t="s">
        <v>670</v>
      </c>
      <c r="B645" s="43"/>
      <c r="C645" s="43"/>
      <c r="D645" s="2">
        <v>6006.9089999999997</v>
      </c>
      <c r="E645" s="5">
        <v>14.6136</v>
      </c>
      <c r="F645" s="4"/>
      <c r="G645" s="58"/>
      <c r="H645" s="21" t="s">
        <v>1002</v>
      </c>
      <c r="I645" s="23">
        <v>45359</v>
      </c>
      <c r="J645" s="5">
        <v>486</v>
      </c>
      <c r="K645" s="37"/>
      <c r="L645" s="37"/>
    </row>
    <row r="646" spans="1:12" ht="15.75" hidden="1" x14ac:dyDescent="0.25">
      <c r="A646" s="42" t="s">
        <v>814</v>
      </c>
      <c r="B646" s="43"/>
      <c r="C646" s="43"/>
      <c r="D646" s="2">
        <v>6004.1</v>
      </c>
      <c r="E646" s="5">
        <v>15.541600000000001</v>
      </c>
      <c r="F646" s="4"/>
      <c r="G646" s="58"/>
      <c r="H646" s="21" t="s">
        <v>1002</v>
      </c>
      <c r="I646" s="23">
        <v>45359</v>
      </c>
      <c r="J646" s="5">
        <v>43</v>
      </c>
      <c r="K646" s="37"/>
      <c r="L646" s="37"/>
    </row>
    <row r="647" spans="1:12" ht="15.75" hidden="1" x14ac:dyDescent="0.25">
      <c r="A647" s="42" t="s">
        <v>1277</v>
      </c>
      <c r="B647" s="43"/>
      <c r="C647" s="43"/>
      <c r="D647" s="2">
        <v>6004.1</v>
      </c>
      <c r="E647" s="5">
        <v>12.6168</v>
      </c>
      <c r="F647" s="4"/>
      <c r="G647" s="58"/>
      <c r="H647" s="21" t="s">
        <v>1003</v>
      </c>
      <c r="I647" s="23">
        <v>45360</v>
      </c>
      <c r="J647" s="5">
        <v>121</v>
      </c>
      <c r="K647" s="37"/>
      <c r="L647" s="37"/>
    </row>
    <row r="648" spans="1:12" ht="15.75" hidden="1" x14ac:dyDescent="0.25">
      <c r="A648" s="42" t="s">
        <v>670</v>
      </c>
      <c r="B648" s="43"/>
      <c r="C648" s="43"/>
      <c r="D648" s="2">
        <v>6005.37</v>
      </c>
      <c r="E648" s="5">
        <v>12.1343</v>
      </c>
      <c r="F648" s="4"/>
      <c r="G648" s="58"/>
      <c r="H648" s="21" t="s">
        <v>1003</v>
      </c>
      <c r="I648" s="23">
        <v>45360</v>
      </c>
      <c r="J648" s="5">
        <v>224</v>
      </c>
      <c r="K648" s="37"/>
      <c r="L648" s="37"/>
    </row>
    <row r="649" spans="1:12" ht="15.75" hidden="1" x14ac:dyDescent="0.25">
      <c r="A649" s="42" t="s">
        <v>670</v>
      </c>
      <c r="B649" s="43"/>
      <c r="C649" s="43"/>
      <c r="D649" s="2">
        <v>6006.9089999999997</v>
      </c>
      <c r="E649" s="5">
        <v>14.710800000000001</v>
      </c>
      <c r="F649" s="4"/>
      <c r="G649" s="58"/>
      <c r="H649" s="21" t="s">
        <v>1004</v>
      </c>
      <c r="I649" s="23">
        <v>45362</v>
      </c>
      <c r="J649" s="5">
        <v>894</v>
      </c>
      <c r="K649" s="37"/>
      <c r="L649" s="37"/>
    </row>
    <row r="650" spans="1:12" ht="15.75" hidden="1" x14ac:dyDescent="0.25">
      <c r="A650" s="42" t="s">
        <v>670</v>
      </c>
      <c r="B650" s="43"/>
      <c r="C650" s="43"/>
      <c r="D650" s="2">
        <v>6006.9089999999997</v>
      </c>
      <c r="E650" s="5">
        <v>28.7254</v>
      </c>
      <c r="F650" s="4"/>
      <c r="G650" s="58"/>
      <c r="H650" s="21" t="s">
        <v>1005</v>
      </c>
      <c r="I650" s="23">
        <v>45362</v>
      </c>
      <c r="J650" s="5">
        <v>59</v>
      </c>
      <c r="K650" s="37"/>
      <c r="L650" s="37"/>
    </row>
    <row r="651" spans="1:12" ht="15.75" hidden="1" x14ac:dyDescent="0.25">
      <c r="A651" s="42" t="s">
        <v>670</v>
      </c>
      <c r="B651" s="43"/>
      <c r="C651" s="43"/>
      <c r="D651" s="2">
        <v>6005.37</v>
      </c>
      <c r="E651" s="5">
        <v>12</v>
      </c>
      <c r="F651" s="4"/>
      <c r="G651" s="58"/>
      <c r="H651" s="21" t="s">
        <v>1006</v>
      </c>
      <c r="I651" s="23">
        <v>45360</v>
      </c>
      <c r="J651" s="5">
        <v>5800</v>
      </c>
      <c r="K651" s="37"/>
      <c r="L651" s="37"/>
    </row>
    <row r="652" spans="1:12" ht="15.75" hidden="1" x14ac:dyDescent="0.25">
      <c r="A652" s="42" t="s">
        <v>1263</v>
      </c>
      <c r="B652" s="43"/>
      <c r="C652" s="43"/>
      <c r="D652" s="2">
        <v>6004.1</v>
      </c>
      <c r="E652" s="5">
        <v>12.855</v>
      </c>
      <c r="F652" s="4"/>
      <c r="G652" s="58"/>
      <c r="H652" s="21" t="s">
        <v>1006</v>
      </c>
      <c r="I652" s="23">
        <v>45360</v>
      </c>
      <c r="J652" s="5">
        <v>1261</v>
      </c>
      <c r="K652" s="37"/>
      <c r="L652" s="37"/>
    </row>
    <row r="653" spans="1:12" ht="15.75" hidden="1" x14ac:dyDescent="0.25">
      <c r="A653" s="42" t="s">
        <v>97</v>
      </c>
      <c r="B653" s="43"/>
      <c r="C653" s="43"/>
      <c r="D653" s="2">
        <v>6006.9089999999997</v>
      </c>
      <c r="E653" s="5">
        <v>9.1980000000000004</v>
      </c>
      <c r="F653" s="4"/>
      <c r="G653" s="58"/>
      <c r="H653" s="21" t="s">
        <v>1007</v>
      </c>
      <c r="I653" s="23">
        <v>45363</v>
      </c>
      <c r="J653" s="5">
        <v>1044</v>
      </c>
      <c r="K653" s="37"/>
      <c r="L653" s="37"/>
    </row>
    <row r="654" spans="1:12" ht="15.75" hidden="1" x14ac:dyDescent="0.25">
      <c r="A654" s="42" t="s">
        <v>97</v>
      </c>
      <c r="B654" s="43"/>
      <c r="C654" s="43"/>
      <c r="D654" s="2">
        <v>6006.9089999999997</v>
      </c>
      <c r="E654" s="5">
        <v>10.299200000000001</v>
      </c>
      <c r="F654" s="4"/>
      <c r="G654" s="58"/>
      <c r="H654" s="21" t="s">
        <v>1008</v>
      </c>
      <c r="I654" s="23">
        <v>45363</v>
      </c>
      <c r="J654" s="5">
        <v>4180</v>
      </c>
      <c r="K654" s="37"/>
      <c r="L654" s="37"/>
    </row>
    <row r="655" spans="1:12" ht="15.75" hidden="1" x14ac:dyDescent="0.25">
      <c r="A655" s="42" t="s">
        <v>97</v>
      </c>
      <c r="B655" s="43"/>
      <c r="C655" s="43"/>
      <c r="D655" s="2">
        <v>6006.9089999999997</v>
      </c>
      <c r="E655" s="5">
        <v>10.2782</v>
      </c>
      <c r="F655" s="4"/>
      <c r="G655" s="58"/>
      <c r="H655" s="21" t="s">
        <v>1009</v>
      </c>
      <c r="I655" s="23">
        <v>45363</v>
      </c>
      <c r="J655" s="5">
        <v>1348</v>
      </c>
      <c r="K655" s="37"/>
      <c r="L655" s="37"/>
    </row>
    <row r="656" spans="1:12" ht="15.75" hidden="1" x14ac:dyDescent="0.25">
      <c r="A656" s="42" t="s">
        <v>670</v>
      </c>
      <c r="B656" s="43"/>
      <c r="C656" s="43"/>
      <c r="D656" s="2">
        <v>6006.9089999999997</v>
      </c>
      <c r="E656" s="5">
        <v>14.949400000000001</v>
      </c>
      <c r="F656" s="4"/>
      <c r="G656" s="58"/>
      <c r="H656" s="21" t="s">
        <v>1010</v>
      </c>
      <c r="I656" s="23">
        <v>45363</v>
      </c>
      <c r="J656" s="5">
        <v>674</v>
      </c>
      <c r="K656" s="37"/>
      <c r="L656" s="37"/>
    </row>
    <row r="657" spans="1:12" ht="15.75" hidden="1" x14ac:dyDescent="0.25">
      <c r="A657" s="42" t="s">
        <v>670</v>
      </c>
      <c r="B657" s="43"/>
      <c r="C657" s="43"/>
      <c r="D657" s="2">
        <v>6006.9089999999997</v>
      </c>
      <c r="E657" s="5">
        <v>9.7268000000000008</v>
      </c>
      <c r="F657" s="4"/>
      <c r="G657" s="58"/>
      <c r="H657" s="21" t="s">
        <v>1011</v>
      </c>
      <c r="I657" s="23">
        <v>45363</v>
      </c>
      <c r="J657" s="5">
        <v>3661</v>
      </c>
      <c r="K657" s="37"/>
      <c r="L657" s="37"/>
    </row>
    <row r="658" spans="1:12" ht="15.75" hidden="1" x14ac:dyDescent="0.25">
      <c r="A658" s="42" t="s">
        <v>670</v>
      </c>
      <c r="B658" s="43"/>
      <c r="C658" s="43"/>
      <c r="D658" s="2">
        <v>6006.9089999999997</v>
      </c>
      <c r="E658" s="5">
        <v>9.7264999999999997</v>
      </c>
      <c r="F658" s="4"/>
      <c r="G658" s="58"/>
      <c r="H658" s="21" t="s">
        <v>1012</v>
      </c>
      <c r="I658" s="23">
        <v>45363</v>
      </c>
      <c r="J658" s="5">
        <v>132</v>
      </c>
      <c r="K658" s="37"/>
      <c r="L658" s="37"/>
    </row>
    <row r="659" spans="1:12" ht="15.75" hidden="1" x14ac:dyDescent="0.25">
      <c r="A659" s="42" t="s">
        <v>670</v>
      </c>
      <c r="B659" s="43"/>
      <c r="C659" s="43"/>
      <c r="D659" s="2">
        <v>6006.9089999999997</v>
      </c>
      <c r="E659" s="5">
        <v>9.7269000000000005</v>
      </c>
      <c r="F659" s="4"/>
      <c r="G659" s="58"/>
      <c r="H659" s="21" t="s">
        <v>1013</v>
      </c>
      <c r="I659" s="23">
        <v>45363</v>
      </c>
      <c r="J659" s="5">
        <v>1830</v>
      </c>
      <c r="K659" s="37"/>
      <c r="L659" s="37"/>
    </row>
    <row r="660" spans="1:12" ht="15.75" hidden="1" x14ac:dyDescent="0.25">
      <c r="A660" s="42" t="s">
        <v>670</v>
      </c>
      <c r="B660" s="43"/>
      <c r="C660" s="43"/>
      <c r="D660" s="2">
        <v>6006.9089999999997</v>
      </c>
      <c r="E660" s="5">
        <v>19.481200000000001</v>
      </c>
      <c r="F660" s="4"/>
      <c r="G660" s="58"/>
      <c r="H660" s="21" t="s">
        <v>1014</v>
      </c>
      <c r="I660" s="23">
        <v>45364</v>
      </c>
      <c r="J660" s="5">
        <v>117</v>
      </c>
      <c r="K660" s="37"/>
      <c r="L660" s="37"/>
    </row>
    <row r="661" spans="1:12" ht="15.75" hidden="1" x14ac:dyDescent="0.25">
      <c r="A661" s="42" t="s">
        <v>97</v>
      </c>
      <c r="B661" s="43"/>
      <c r="C661" s="43"/>
      <c r="D661" s="2">
        <v>6006.9089999999997</v>
      </c>
      <c r="E661" s="5">
        <v>11.1899</v>
      </c>
      <c r="F661" s="4"/>
      <c r="G661" s="58"/>
      <c r="H661" s="21" t="s">
        <v>1015</v>
      </c>
      <c r="I661" s="23">
        <v>45364</v>
      </c>
      <c r="J661" s="5">
        <v>3230</v>
      </c>
      <c r="K661" s="37"/>
      <c r="L661" s="37"/>
    </row>
    <row r="662" spans="1:12" ht="15.75" hidden="1" x14ac:dyDescent="0.25">
      <c r="A662" s="42" t="s">
        <v>1283</v>
      </c>
      <c r="B662" s="43"/>
      <c r="C662" s="43"/>
      <c r="D662" s="2">
        <v>6006.32</v>
      </c>
      <c r="E662" s="5">
        <v>13.7311</v>
      </c>
      <c r="F662" s="4"/>
      <c r="G662" s="58"/>
      <c r="H662" s="21" t="s">
        <v>1016</v>
      </c>
      <c r="I662" s="23">
        <v>45364</v>
      </c>
      <c r="J662" s="5">
        <v>77</v>
      </c>
      <c r="K662" s="37"/>
      <c r="L662" s="37"/>
    </row>
    <row r="663" spans="1:12" ht="15.75" hidden="1" x14ac:dyDescent="0.25">
      <c r="A663" s="42" t="s">
        <v>1284</v>
      </c>
      <c r="B663" s="43"/>
      <c r="C663" s="43"/>
      <c r="D663" s="2">
        <v>6006.32</v>
      </c>
      <c r="E663" s="5">
        <v>11.0997</v>
      </c>
      <c r="F663" s="4"/>
      <c r="G663" s="58"/>
      <c r="H663" s="21" t="s">
        <v>1016</v>
      </c>
      <c r="I663" s="23">
        <v>45364</v>
      </c>
      <c r="J663" s="5">
        <v>46.86</v>
      </c>
      <c r="K663" s="37"/>
      <c r="L663" s="37"/>
    </row>
    <row r="664" spans="1:12" ht="15.75" hidden="1" x14ac:dyDescent="0.25">
      <c r="A664" s="42" t="s">
        <v>777</v>
      </c>
      <c r="B664" s="43"/>
      <c r="C664" s="43"/>
      <c r="D664" s="2">
        <v>6006.9089999999997</v>
      </c>
      <c r="E664" s="5">
        <v>20.970500000000001</v>
      </c>
      <c r="F664" s="4"/>
      <c r="G664" s="58"/>
      <c r="H664" s="21" t="s">
        <v>1017</v>
      </c>
      <c r="I664" s="23">
        <v>45364</v>
      </c>
      <c r="J664" s="5">
        <v>84</v>
      </c>
      <c r="K664" s="37"/>
      <c r="L664" s="37"/>
    </row>
    <row r="665" spans="1:12" ht="15.75" hidden="1" x14ac:dyDescent="0.25">
      <c r="A665" s="42" t="s">
        <v>97</v>
      </c>
      <c r="B665" s="43"/>
      <c r="C665" s="43"/>
      <c r="D665" s="2">
        <v>6006.9089999999997</v>
      </c>
      <c r="E665" s="5">
        <v>20.143599999999999</v>
      </c>
      <c r="F665" s="4"/>
      <c r="G665" s="58"/>
      <c r="H665" s="21" t="s">
        <v>1018</v>
      </c>
      <c r="I665" s="23">
        <v>45364</v>
      </c>
      <c r="J665" s="5">
        <v>87</v>
      </c>
      <c r="K665" s="37"/>
      <c r="L665" s="37"/>
    </row>
    <row r="666" spans="1:12" ht="15.75" hidden="1" x14ac:dyDescent="0.25">
      <c r="A666" s="42" t="s">
        <v>97</v>
      </c>
      <c r="B666" s="43"/>
      <c r="C666" s="43"/>
      <c r="D666" s="2">
        <v>6006.9089999999997</v>
      </c>
      <c r="E666" s="5">
        <v>18.572500000000002</v>
      </c>
      <c r="F666" s="4"/>
      <c r="G666" s="58"/>
      <c r="H666" s="21" t="s">
        <v>1019</v>
      </c>
      <c r="I666" s="23">
        <v>45364</v>
      </c>
      <c r="J666" s="5">
        <v>123</v>
      </c>
      <c r="K666" s="37"/>
      <c r="L666" s="37"/>
    </row>
    <row r="667" spans="1:12" ht="15.75" hidden="1" x14ac:dyDescent="0.25">
      <c r="A667" s="42" t="s">
        <v>97</v>
      </c>
      <c r="B667" s="43"/>
      <c r="C667" s="43"/>
      <c r="D667" s="2">
        <v>6006.9089999999997</v>
      </c>
      <c r="E667" s="5">
        <v>19.694400000000002</v>
      </c>
      <c r="F667" s="4"/>
      <c r="G667" s="58"/>
      <c r="H667" s="21" t="s">
        <v>1020</v>
      </c>
      <c r="I667" s="23">
        <v>45364</v>
      </c>
      <c r="J667" s="5">
        <v>90</v>
      </c>
      <c r="K667" s="37"/>
      <c r="L667" s="37"/>
    </row>
    <row r="668" spans="1:12" ht="15.75" hidden="1" x14ac:dyDescent="0.25">
      <c r="A668" s="42" t="s">
        <v>97</v>
      </c>
      <c r="B668" s="43"/>
      <c r="C668" s="43"/>
      <c r="D668" s="2">
        <v>6006.9089999999997</v>
      </c>
      <c r="E668" s="5">
        <v>19.346900000000002</v>
      </c>
      <c r="F668" s="4"/>
      <c r="G668" s="58"/>
      <c r="H668" s="21" t="s">
        <v>1021</v>
      </c>
      <c r="I668" s="23">
        <v>45364</v>
      </c>
      <c r="J668" s="5">
        <v>712</v>
      </c>
      <c r="K668" s="37"/>
      <c r="L668" s="37"/>
    </row>
    <row r="669" spans="1:12" ht="15.75" hidden="1" x14ac:dyDescent="0.25">
      <c r="A669" s="42" t="s">
        <v>777</v>
      </c>
      <c r="B669" s="43"/>
      <c r="C669" s="43"/>
      <c r="D669" s="2">
        <v>6006.9089999999997</v>
      </c>
      <c r="E669" s="5">
        <v>20.823399999999999</v>
      </c>
      <c r="F669" s="4"/>
      <c r="G669" s="58"/>
      <c r="H669" s="21" t="s">
        <v>1022</v>
      </c>
      <c r="I669" s="23">
        <v>45364</v>
      </c>
      <c r="J669" s="5">
        <v>252</v>
      </c>
      <c r="K669" s="37"/>
      <c r="L669" s="37"/>
    </row>
    <row r="670" spans="1:12" ht="15.75" hidden="1" x14ac:dyDescent="0.25">
      <c r="A670" s="42" t="s">
        <v>670</v>
      </c>
      <c r="B670" s="43"/>
      <c r="C670" s="43"/>
      <c r="D670" s="2">
        <v>6006.9089999999997</v>
      </c>
      <c r="E670" s="5">
        <v>11.808999999999999</v>
      </c>
      <c r="F670" s="4"/>
      <c r="G670" s="58"/>
      <c r="H670" s="21" t="s">
        <v>1023</v>
      </c>
      <c r="I670" s="23">
        <v>45364</v>
      </c>
      <c r="J670" s="5">
        <v>1993</v>
      </c>
      <c r="K670" s="37"/>
      <c r="L670" s="37"/>
    </row>
    <row r="671" spans="1:12" ht="15.75" hidden="1" x14ac:dyDescent="0.25">
      <c r="A671" s="42" t="s">
        <v>678</v>
      </c>
      <c r="B671" s="43"/>
      <c r="C671" s="43"/>
      <c r="D671" s="2">
        <v>6006.32</v>
      </c>
      <c r="E671" s="5">
        <v>11.9803</v>
      </c>
      <c r="F671" s="4"/>
      <c r="G671" s="58"/>
      <c r="H671" s="21" t="s">
        <v>1024</v>
      </c>
      <c r="I671" s="23">
        <v>45364</v>
      </c>
      <c r="J671" s="5">
        <v>124.15</v>
      </c>
      <c r="K671" s="37"/>
      <c r="L671" s="37"/>
    </row>
    <row r="672" spans="1:12" ht="15.75" hidden="1" x14ac:dyDescent="0.25">
      <c r="A672" s="42" t="s">
        <v>97</v>
      </c>
      <c r="B672" s="43"/>
      <c r="C672" s="43"/>
      <c r="D672" s="2">
        <v>6006.9089999999997</v>
      </c>
      <c r="E672" s="5">
        <v>16.8721</v>
      </c>
      <c r="F672" s="4"/>
      <c r="G672" s="58"/>
      <c r="H672" s="21" t="s">
        <v>1025</v>
      </c>
      <c r="I672" s="23">
        <v>45366</v>
      </c>
      <c r="J672" s="5">
        <v>537</v>
      </c>
      <c r="K672" s="37"/>
      <c r="L672" s="37"/>
    </row>
    <row r="673" spans="1:12" ht="15.75" hidden="1" x14ac:dyDescent="0.25">
      <c r="A673" s="42" t="s">
        <v>97</v>
      </c>
      <c r="B673" s="43"/>
      <c r="C673" s="43"/>
      <c r="D673" s="2">
        <v>6006.9089999999997</v>
      </c>
      <c r="E673" s="5">
        <v>14.295500000000001</v>
      </c>
      <c r="F673" s="4"/>
      <c r="G673" s="58"/>
      <c r="H673" s="21" t="s">
        <v>1026</v>
      </c>
      <c r="I673" s="23">
        <v>45366</v>
      </c>
      <c r="J673" s="5">
        <v>709</v>
      </c>
      <c r="K673" s="37"/>
      <c r="L673" s="37"/>
    </row>
    <row r="674" spans="1:12" ht="15.75" hidden="1" x14ac:dyDescent="0.25">
      <c r="A674" s="42" t="s">
        <v>783</v>
      </c>
      <c r="B674" s="43"/>
      <c r="C674" s="43"/>
      <c r="D674" s="2">
        <v>6006.32</v>
      </c>
      <c r="E674" s="5">
        <v>11.19</v>
      </c>
      <c r="F674" s="4"/>
      <c r="G674" s="58"/>
      <c r="H674" s="21" t="s">
        <v>1027</v>
      </c>
      <c r="I674" s="23">
        <v>45366</v>
      </c>
      <c r="J674" s="5">
        <v>280.05</v>
      </c>
      <c r="K674" s="37"/>
      <c r="L674" s="37"/>
    </row>
    <row r="675" spans="1:12" ht="15.75" hidden="1" x14ac:dyDescent="0.25">
      <c r="A675" s="42" t="s">
        <v>798</v>
      </c>
      <c r="B675" s="43"/>
      <c r="C675" s="43"/>
      <c r="D675" s="2">
        <v>6006.9089999999997</v>
      </c>
      <c r="E675" s="5">
        <v>20.832699999999999</v>
      </c>
      <c r="F675" s="4"/>
      <c r="G675" s="58"/>
      <c r="H675" s="21" t="s">
        <v>1028</v>
      </c>
      <c r="I675" s="23">
        <v>45366</v>
      </c>
      <c r="J675" s="5">
        <v>29.78</v>
      </c>
      <c r="K675" s="37"/>
      <c r="L675" s="37"/>
    </row>
    <row r="676" spans="1:12" ht="15.75" hidden="1" x14ac:dyDescent="0.25">
      <c r="A676" s="42" t="s">
        <v>798</v>
      </c>
      <c r="B676" s="43"/>
      <c r="C676" s="43"/>
      <c r="D676" s="2">
        <v>6006.9089999999997</v>
      </c>
      <c r="E676" s="5">
        <v>11.696199999999999</v>
      </c>
      <c r="F676" s="4"/>
      <c r="G676" s="58"/>
      <c r="H676" s="21" t="s">
        <v>1029</v>
      </c>
      <c r="I676" s="23">
        <v>45366</v>
      </c>
      <c r="J676" s="5">
        <v>8729</v>
      </c>
      <c r="K676" s="37"/>
      <c r="L676" s="37"/>
    </row>
    <row r="677" spans="1:12" ht="15.75" hidden="1" x14ac:dyDescent="0.25">
      <c r="A677" s="42" t="s">
        <v>670</v>
      </c>
      <c r="B677" s="43"/>
      <c r="C677" s="43"/>
      <c r="D677" s="2">
        <v>6006.9089999999997</v>
      </c>
      <c r="E677" s="5">
        <v>8.2652000000000001</v>
      </c>
      <c r="F677" s="4"/>
      <c r="G677" s="58"/>
      <c r="H677" s="21" t="s">
        <v>1029</v>
      </c>
      <c r="I677" s="23">
        <v>45366</v>
      </c>
      <c r="J677" s="5">
        <v>1220</v>
      </c>
      <c r="K677" s="37"/>
      <c r="L677" s="37"/>
    </row>
    <row r="678" spans="1:12" ht="15.75" hidden="1" x14ac:dyDescent="0.25">
      <c r="A678" s="42" t="s">
        <v>115</v>
      </c>
      <c r="B678" s="43"/>
      <c r="C678" s="43"/>
      <c r="D678" s="2">
        <v>6004.1</v>
      </c>
      <c r="E678" s="5">
        <v>14.697699999999999</v>
      </c>
      <c r="F678" s="4"/>
      <c r="G678" s="58"/>
      <c r="H678" s="21" t="s">
        <v>1029</v>
      </c>
      <c r="I678" s="23">
        <v>45366</v>
      </c>
      <c r="J678" s="5">
        <v>535</v>
      </c>
      <c r="K678" s="37"/>
      <c r="L678" s="37"/>
    </row>
    <row r="679" spans="1:12" ht="15.75" hidden="1" x14ac:dyDescent="0.25">
      <c r="A679" s="42" t="s">
        <v>1285</v>
      </c>
      <c r="B679" s="43"/>
      <c r="C679" s="43"/>
      <c r="D679" s="2">
        <v>6004.1</v>
      </c>
      <c r="E679" s="5">
        <v>25.851800000000001</v>
      </c>
      <c r="F679" s="4"/>
      <c r="G679" s="58"/>
      <c r="H679" s="21" t="s">
        <v>1030</v>
      </c>
      <c r="I679" s="23">
        <v>45366</v>
      </c>
      <c r="J679" s="5">
        <v>83</v>
      </c>
      <c r="K679" s="37"/>
      <c r="L679" s="37"/>
    </row>
    <row r="680" spans="1:12" ht="15.75" hidden="1" x14ac:dyDescent="0.25">
      <c r="A680" s="42" t="s">
        <v>730</v>
      </c>
      <c r="B680" s="43"/>
      <c r="C680" s="43"/>
      <c r="D680" s="2">
        <v>6006.9089999999997</v>
      </c>
      <c r="E680" s="5">
        <v>14.1838</v>
      </c>
      <c r="F680" s="4"/>
      <c r="G680" s="58"/>
      <c r="H680" s="21" t="s">
        <v>1030</v>
      </c>
      <c r="I680" s="23">
        <v>45366</v>
      </c>
      <c r="J680" s="5">
        <v>1119</v>
      </c>
      <c r="K680" s="37"/>
      <c r="L680" s="37"/>
    </row>
    <row r="681" spans="1:12" ht="15.75" hidden="1" x14ac:dyDescent="0.25">
      <c r="A681" s="42" t="s">
        <v>730</v>
      </c>
      <c r="B681" s="43"/>
      <c r="C681" s="43"/>
      <c r="D681" s="2">
        <v>6006.9089999999997</v>
      </c>
      <c r="E681" s="5">
        <v>10.4377</v>
      </c>
      <c r="F681" s="4"/>
      <c r="G681" s="58"/>
      <c r="H681" s="21" t="s">
        <v>1031</v>
      </c>
      <c r="I681" s="23">
        <v>45366</v>
      </c>
      <c r="J681" s="5">
        <v>936</v>
      </c>
      <c r="K681" s="37"/>
      <c r="L681" s="37"/>
    </row>
    <row r="682" spans="1:12" ht="15.75" hidden="1" x14ac:dyDescent="0.25">
      <c r="A682" s="42" t="s">
        <v>730</v>
      </c>
      <c r="B682" s="43"/>
      <c r="C682" s="43"/>
      <c r="D682" s="2">
        <v>6006.9089999999997</v>
      </c>
      <c r="E682" s="5">
        <v>10.584099999999999</v>
      </c>
      <c r="F682" s="4"/>
      <c r="G682" s="58"/>
      <c r="H682" s="21" t="s">
        <v>1032</v>
      </c>
      <c r="I682" s="23">
        <v>45366</v>
      </c>
      <c r="J682" s="5">
        <v>39</v>
      </c>
      <c r="K682" s="37"/>
      <c r="L682" s="37"/>
    </row>
    <row r="683" spans="1:12" ht="15.75" hidden="1" x14ac:dyDescent="0.25">
      <c r="A683" s="42" t="s">
        <v>730</v>
      </c>
      <c r="B683" s="43"/>
      <c r="C683" s="43"/>
      <c r="D683" s="2">
        <v>6005.37</v>
      </c>
      <c r="E683" s="5">
        <v>9.8688000000000002</v>
      </c>
      <c r="F683" s="4"/>
      <c r="G683" s="58"/>
      <c r="H683" s="21" t="s">
        <v>1033</v>
      </c>
      <c r="I683" s="23">
        <v>45367</v>
      </c>
      <c r="J683" s="5">
        <v>400</v>
      </c>
      <c r="K683" s="37"/>
      <c r="L683" s="37"/>
    </row>
    <row r="684" spans="1:12" ht="15.75" hidden="1" x14ac:dyDescent="0.25">
      <c r="A684" s="42" t="s">
        <v>97</v>
      </c>
      <c r="B684" s="43"/>
      <c r="C684" s="43"/>
      <c r="D684" s="2">
        <v>6006.9089999999997</v>
      </c>
      <c r="E684" s="5">
        <v>8.8983000000000008</v>
      </c>
      <c r="F684" s="4"/>
      <c r="G684" s="58"/>
      <c r="H684" s="21" t="s">
        <v>1034</v>
      </c>
      <c r="I684" s="23">
        <v>45367</v>
      </c>
      <c r="J684" s="5">
        <v>989</v>
      </c>
      <c r="K684" s="37"/>
      <c r="L684" s="37"/>
    </row>
    <row r="685" spans="1:12" ht="15.75" hidden="1" x14ac:dyDescent="0.25">
      <c r="A685" s="42" t="s">
        <v>97</v>
      </c>
      <c r="B685" s="43"/>
      <c r="C685" s="43"/>
      <c r="D685" s="2">
        <v>6006.9089999999997</v>
      </c>
      <c r="E685" s="5">
        <v>12.334300000000001</v>
      </c>
      <c r="F685" s="4"/>
      <c r="G685" s="58"/>
      <c r="H685" s="21" t="s">
        <v>1035</v>
      </c>
      <c r="I685" s="23">
        <v>45367</v>
      </c>
      <c r="J685" s="5">
        <v>1339</v>
      </c>
      <c r="K685" s="37"/>
      <c r="L685" s="37"/>
    </row>
    <row r="686" spans="1:12" ht="15.75" hidden="1" x14ac:dyDescent="0.25">
      <c r="A686" s="42" t="s">
        <v>670</v>
      </c>
      <c r="B686" s="43"/>
      <c r="C686" s="43"/>
      <c r="D686" s="2">
        <v>6006.9089999999997</v>
      </c>
      <c r="E686" s="5">
        <v>6.7423999999999999</v>
      </c>
      <c r="F686" s="4"/>
      <c r="G686" s="58"/>
      <c r="H686" s="21" t="s">
        <v>1036</v>
      </c>
      <c r="I686" s="23">
        <v>45367</v>
      </c>
      <c r="J686" s="5">
        <v>8525</v>
      </c>
      <c r="K686" s="37"/>
      <c r="L686" s="37"/>
    </row>
    <row r="687" spans="1:12" ht="15.75" hidden="1" x14ac:dyDescent="0.25">
      <c r="A687" s="42" t="s">
        <v>783</v>
      </c>
      <c r="B687" s="43"/>
      <c r="C687" s="43"/>
      <c r="D687" s="2">
        <v>6006.32</v>
      </c>
      <c r="E687" s="5">
        <v>27.607199999999999</v>
      </c>
      <c r="F687" s="4"/>
      <c r="G687" s="58"/>
      <c r="H687" s="21" t="s">
        <v>1037</v>
      </c>
      <c r="I687" s="23">
        <v>45367</v>
      </c>
      <c r="J687" s="5">
        <v>379.8</v>
      </c>
      <c r="K687" s="37"/>
      <c r="L687" s="37"/>
    </row>
    <row r="688" spans="1:12" ht="15.75" hidden="1" x14ac:dyDescent="0.25">
      <c r="A688" s="42" t="s">
        <v>97</v>
      </c>
      <c r="B688" s="43"/>
      <c r="C688" s="43"/>
      <c r="D688" s="2">
        <v>6006.9089999999997</v>
      </c>
      <c r="E688" s="5">
        <v>6.9095000000000004</v>
      </c>
      <c r="F688" s="4"/>
      <c r="G688" s="58"/>
      <c r="H688" s="21" t="s">
        <v>1038</v>
      </c>
      <c r="I688" s="23">
        <v>45369</v>
      </c>
      <c r="J688" s="5">
        <v>7568</v>
      </c>
      <c r="K688" s="37"/>
      <c r="L688" s="37"/>
    </row>
    <row r="689" spans="1:12" ht="15.75" hidden="1" x14ac:dyDescent="0.25">
      <c r="A689" s="42" t="s">
        <v>97</v>
      </c>
      <c r="B689" s="43"/>
      <c r="C689" s="43"/>
      <c r="D689" s="2">
        <v>6006.9089999999997</v>
      </c>
      <c r="E689" s="5">
        <v>10.741199999999999</v>
      </c>
      <c r="F689" s="4"/>
      <c r="G689" s="58"/>
      <c r="H689" s="21" t="s">
        <v>1039</v>
      </c>
      <c r="I689" s="23">
        <v>45369</v>
      </c>
      <c r="J689" s="5">
        <v>219</v>
      </c>
      <c r="K689" s="37"/>
      <c r="L689" s="37"/>
    </row>
    <row r="690" spans="1:12" ht="15.75" hidden="1" x14ac:dyDescent="0.25">
      <c r="A690" s="42" t="s">
        <v>97</v>
      </c>
      <c r="B690" s="43"/>
      <c r="C690" s="43"/>
      <c r="D690" s="2">
        <v>6006.9089999999997</v>
      </c>
      <c r="E690" s="5">
        <v>8.0877999999999997</v>
      </c>
      <c r="F690" s="4"/>
      <c r="G690" s="58"/>
      <c r="H690" s="21" t="s">
        <v>1040</v>
      </c>
      <c r="I690" s="23">
        <v>45369</v>
      </c>
      <c r="J690" s="5">
        <v>408</v>
      </c>
      <c r="K690" s="37"/>
      <c r="L690" s="37"/>
    </row>
    <row r="691" spans="1:12" ht="15.75" hidden="1" x14ac:dyDescent="0.25">
      <c r="A691" s="42" t="s">
        <v>730</v>
      </c>
      <c r="B691" s="43"/>
      <c r="C691" s="43"/>
      <c r="D691" s="2">
        <v>6006.9089999999997</v>
      </c>
      <c r="E691" s="5">
        <v>6.9255000000000004</v>
      </c>
      <c r="F691" s="4"/>
      <c r="G691" s="58"/>
      <c r="H691" s="21" t="s">
        <v>1041</v>
      </c>
      <c r="I691" s="23">
        <v>45369</v>
      </c>
      <c r="J691" s="5">
        <v>5123</v>
      </c>
      <c r="K691" s="37"/>
      <c r="L691" s="37"/>
    </row>
    <row r="692" spans="1:12" ht="15.75" hidden="1" x14ac:dyDescent="0.25">
      <c r="A692" s="42" t="s">
        <v>97</v>
      </c>
      <c r="B692" s="43"/>
      <c r="C692" s="43"/>
      <c r="D692" s="2">
        <v>6006.9089999999997</v>
      </c>
      <c r="E692" s="5">
        <v>9.6015999999999995</v>
      </c>
      <c r="F692" s="4"/>
      <c r="G692" s="58"/>
      <c r="H692" s="21" t="s">
        <v>1042</v>
      </c>
      <c r="I692" s="23">
        <v>45369</v>
      </c>
      <c r="J692" s="5">
        <v>1647</v>
      </c>
      <c r="K692" s="37"/>
      <c r="L692" s="37"/>
    </row>
    <row r="693" spans="1:12" ht="15.75" x14ac:dyDescent="0.25">
      <c r="A693" s="42" t="s">
        <v>1262</v>
      </c>
      <c r="B693" s="43"/>
      <c r="C693" s="43"/>
      <c r="D693" s="2">
        <v>6006.9089999999997</v>
      </c>
      <c r="E693" s="5">
        <v>20.879100000000001</v>
      </c>
      <c r="F693" s="4"/>
      <c r="G693" s="58"/>
      <c r="H693" s="21" t="s">
        <v>1043</v>
      </c>
      <c r="I693" s="23">
        <v>45369</v>
      </c>
      <c r="J693" s="5">
        <v>1882</v>
      </c>
      <c r="K693" s="37"/>
      <c r="L693" s="37"/>
    </row>
    <row r="694" spans="1:12" ht="15.75" hidden="1" x14ac:dyDescent="0.25">
      <c r="A694" s="42" t="s">
        <v>670</v>
      </c>
      <c r="B694" s="43"/>
      <c r="C694" s="43"/>
      <c r="D694" s="2">
        <v>6005.37</v>
      </c>
      <c r="E694" s="5">
        <v>7.7914000000000003</v>
      </c>
      <c r="F694" s="4"/>
      <c r="G694" s="58"/>
      <c r="H694" s="21" t="s">
        <v>1044</v>
      </c>
      <c r="I694" s="23">
        <v>45370</v>
      </c>
      <c r="J694" s="5">
        <v>2321</v>
      </c>
      <c r="K694" s="37"/>
      <c r="L694" s="37"/>
    </row>
    <row r="695" spans="1:12" ht="15.75" hidden="1" x14ac:dyDescent="0.25">
      <c r="A695" s="42" t="s">
        <v>802</v>
      </c>
      <c r="B695" s="43"/>
      <c r="C695" s="43"/>
      <c r="D695" s="2">
        <v>6004.1</v>
      </c>
      <c r="E695" s="5">
        <v>9.1686999999999994</v>
      </c>
      <c r="F695" s="4"/>
      <c r="G695" s="58"/>
      <c r="H695" s="21" t="s">
        <v>1044</v>
      </c>
      <c r="I695" s="23">
        <v>45370</v>
      </c>
      <c r="J695" s="5">
        <v>75</v>
      </c>
      <c r="K695" s="37"/>
      <c r="L695" s="37"/>
    </row>
    <row r="696" spans="1:12" ht="15.75" hidden="1" x14ac:dyDescent="0.25">
      <c r="A696" s="42" t="s">
        <v>730</v>
      </c>
      <c r="B696" s="43"/>
      <c r="C696" s="43"/>
      <c r="D696" s="2">
        <v>6006.9089999999997</v>
      </c>
      <c r="E696" s="5">
        <v>11.3775</v>
      </c>
      <c r="F696" s="4"/>
      <c r="G696" s="58"/>
      <c r="H696" s="21" t="s">
        <v>1045</v>
      </c>
      <c r="I696" s="23">
        <v>45370</v>
      </c>
      <c r="J696" s="5">
        <v>1018</v>
      </c>
      <c r="K696" s="37"/>
      <c r="L696" s="37"/>
    </row>
    <row r="697" spans="1:12" ht="15.75" hidden="1" x14ac:dyDescent="0.25">
      <c r="A697" s="42" t="s">
        <v>97</v>
      </c>
      <c r="B697" s="43"/>
      <c r="C697" s="43"/>
      <c r="D697" s="2">
        <v>6006.9089999999997</v>
      </c>
      <c r="E697" s="5">
        <v>12.4992</v>
      </c>
      <c r="F697" s="4"/>
      <c r="G697" s="58"/>
      <c r="H697" s="21" t="s">
        <v>1046</v>
      </c>
      <c r="I697" s="23">
        <v>45370</v>
      </c>
      <c r="J697" s="5">
        <v>1371</v>
      </c>
      <c r="K697" s="37"/>
      <c r="L697" s="37"/>
    </row>
    <row r="698" spans="1:12" ht="15.75" hidden="1" x14ac:dyDescent="0.25">
      <c r="A698" s="42" t="s">
        <v>97</v>
      </c>
      <c r="B698" s="43"/>
      <c r="C698" s="43"/>
      <c r="D698" s="2">
        <v>6006.9089999999997</v>
      </c>
      <c r="E698" s="5">
        <v>18.806799999999999</v>
      </c>
      <c r="F698" s="4"/>
      <c r="G698" s="58"/>
      <c r="H698" s="21" t="s">
        <v>1047</v>
      </c>
      <c r="I698" s="23">
        <v>45370</v>
      </c>
      <c r="J698" s="5">
        <v>624</v>
      </c>
      <c r="K698" s="37"/>
      <c r="L698" s="37"/>
    </row>
    <row r="699" spans="1:12" ht="15.75" hidden="1" x14ac:dyDescent="0.25">
      <c r="A699" s="42" t="s">
        <v>97</v>
      </c>
      <c r="B699" s="43"/>
      <c r="C699" s="43"/>
      <c r="D699" s="2">
        <v>6006.9089999999997</v>
      </c>
      <c r="E699" s="5">
        <v>18.648700000000002</v>
      </c>
      <c r="F699" s="4"/>
      <c r="G699" s="58"/>
      <c r="H699" s="21" t="s">
        <v>1048</v>
      </c>
      <c r="I699" s="23">
        <v>45373</v>
      </c>
      <c r="J699" s="5">
        <v>159</v>
      </c>
      <c r="K699" s="37"/>
      <c r="L699" s="37"/>
    </row>
    <row r="700" spans="1:12" ht="15.75" hidden="1" x14ac:dyDescent="0.25">
      <c r="A700" s="42" t="s">
        <v>777</v>
      </c>
      <c r="B700" s="43"/>
      <c r="C700" s="43"/>
      <c r="D700" s="2">
        <v>6006.9089999999997</v>
      </c>
      <c r="E700" s="5">
        <v>19.340599999999998</v>
      </c>
      <c r="F700" s="4"/>
      <c r="G700" s="58"/>
      <c r="H700" s="21" t="s">
        <v>1049</v>
      </c>
      <c r="I700" s="23">
        <v>45373</v>
      </c>
      <c r="J700" s="5">
        <v>682</v>
      </c>
      <c r="K700" s="37"/>
      <c r="L700" s="37"/>
    </row>
    <row r="701" spans="1:12" ht="15.75" hidden="1" x14ac:dyDescent="0.25">
      <c r="A701" s="42" t="s">
        <v>97</v>
      </c>
      <c r="B701" s="43"/>
      <c r="C701" s="43"/>
      <c r="D701" s="2">
        <v>6006.9089999999997</v>
      </c>
      <c r="E701" s="5">
        <v>17.459700000000002</v>
      </c>
      <c r="F701" s="4"/>
      <c r="G701" s="58"/>
      <c r="H701" s="21" t="s">
        <v>1050</v>
      </c>
      <c r="I701" s="23">
        <v>45373</v>
      </c>
      <c r="J701" s="5">
        <v>49</v>
      </c>
      <c r="K701" s="37"/>
      <c r="L701" s="37"/>
    </row>
    <row r="702" spans="1:12" ht="15.75" hidden="1" x14ac:dyDescent="0.25">
      <c r="A702" s="42" t="s">
        <v>97</v>
      </c>
      <c r="B702" s="43"/>
      <c r="C702" s="43"/>
      <c r="D702" s="2">
        <v>6006.9089999999997</v>
      </c>
      <c r="E702" s="5">
        <v>24.321200000000001</v>
      </c>
      <c r="F702" s="4"/>
      <c r="G702" s="58"/>
      <c r="H702" s="21" t="s">
        <v>1051</v>
      </c>
      <c r="I702" s="23">
        <v>45373</v>
      </c>
      <c r="J702" s="5">
        <v>1390</v>
      </c>
      <c r="K702" s="37"/>
      <c r="L702" s="37"/>
    </row>
    <row r="703" spans="1:12" ht="15.75" hidden="1" x14ac:dyDescent="0.25">
      <c r="A703" s="42" t="s">
        <v>670</v>
      </c>
      <c r="B703" s="43"/>
      <c r="C703" s="43"/>
      <c r="D703" s="2">
        <v>6005.37</v>
      </c>
      <c r="E703" s="5">
        <v>17.244900000000001</v>
      </c>
      <c r="F703" s="4"/>
      <c r="G703" s="58"/>
      <c r="H703" s="21" t="s">
        <v>1052</v>
      </c>
      <c r="I703" s="23">
        <v>45373</v>
      </c>
      <c r="J703" s="5">
        <v>1377</v>
      </c>
      <c r="K703" s="37"/>
      <c r="L703" s="37"/>
    </row>
    <row r="704" spans="1:12" ht="15.75" hidden="1" x14ac:dyDescent="0.25">
      <c r="A704" s="42" t="s">
        <v>97</v>
      </c>
      <c r="B704" s="43"/>
      <c r="C704" s="43"/>
      <c r="D704" s="2">
        <v>6006.9089999999997</v>
      </c>
      <c r="E704" s="5">
        <v>9.4498999999999995</v>
      </c>
      <c r="F704" s="4"/>
      <c r="G704" s="58"/>
      <c r="H704" s="21" t="s">
        <v>1053</v>
      </c>
      <c r="I704" s="23">
        <v>45373</v>
      </c>
      <c r="J704" s="5">
        <v>164</v>
      </c>
      <c r="K704" s="37"/>
      <c r="L704" s="37"/>
    </row>
    <row r="705" spans="1:12" ht="15.75" hidden="1" x14ac:dyDescent="0.25">
      <c r="A705" s="42" t="s">
        <v>670</v>
      </c>
      <c r="B705" s="43"/>
      <c r="C705" s="43"/>
      <c r="D705" s="2">
        <v>6006.9089999999997</v>
      </c>
      <c r="E705" s="5">
        <v>9.2825000000000006</v>
      </c>
      <c r="F705" s="4"/>
      <c r="G705" s="58"/>
      <c r="H705" s="21" t="s">
        <v>1054</v>
      </c>
      <c r="I705" s="23">
        <v>45373</v>
      </c>
      <c r="J705" s="5">
        <v>2047</v>
      </c>
      <c r="K705" s="37"/>
      <c r="L705" s="37"/>
    </row>
    <row r="706" spans="1:12" ht="15.75" hidden="1" x14ac:dyDescent="0.25">
      <c r="A706" s="42" t="s">
        <v>97</v>
      </c>
      <c r="B706" s="43"/>
      <c r="C706" s="43"/>
      <c r="D706" s="2">
        <v>6006.9089999999997</v>
      </c>
      <c r="E706" s="5">
        <v>9.4647000000000006</v>
      </c>
      <c r="F706" s="4"/>
      <c r="G706" s="58"/>
      <c r="H706" s="21" t="s">
        <v>1055</v>
      </c>
      <c r="I706" s="23">
        <v>45373</v>
      </c>
      <c r="J706" s="5">
        <v>1314</v>
      </c>
      <c r="K706" s="37"/>
      <c r="L706" s="37"/>
    </row>
    <row r="707" spans="1:12" ht="15.75" hidden="1" x14ac:dyDescent="0.25">
      <c r="A707" s="42" t="s">
        <v>97</v>
      </c>
      <c r="B707" s="43"/>
      <c r="C707" s="43"/>
      <c r="D707" s="2">
        <v>6006.9089999999997</v>
      </c>
      <c r="E707" s="5">
        <v>21.635400000000001</v>
      </c>
      <c r="F707" s="4"/>
      <c r="G707" s="58"/>
      <c r="H707" s="21" t="s">
        <v>1056</v>
      </c>
      <c r="I707" s="23">
        <v>45376</v>
      </c>
      <c r="J707" s="5">
        <v>46</v>
      </c>
      <c r="K707" s="37"/>
      <c r="L707" s="37"/>
    </row>
    <row r="708" spans="1:12" ht="15.75" hidden="1" x14ac:dyDescent="0.25">
      <c r="A708" s="42" t="s">
        <v>97</v>
      </c>
      <c r="B708" s="43"/>
      <c r="C708" s="43"/>
      <c r="D708" s="2">
        <v>6006.9089999999997</v>
      </c>
      <c r="E708" s="5">
        <v>11.3888</v>
      </c>
      <c r="F708" s="4"/>
      <c r="G708" s="58"/>
      <c r="H708" s="21" t="s">
        <v>1057</v>
      </c>
      <c r="I708" s="23">
        <v>45376</v>
      </c>
      <c r="J708" s="5">
        <v>390</v>
      </c>
      <c r="K708" s="37"/>
      <c r="L708" s="37"/>
    </row>
    <row r="709" spans="1:12" ht="15.75" hidden="1" x14ac:dyDescent="0.25">
      <c r="A709" s="42" t="s">
        <v>97</v>
      </c>
      <c r="B709" s="43"/>
      <c r="C709" s="43"/>
      <c r="D709" s="2">
        <v>6006.9089999999997</v>
      </c>
      <c r="E709" s="5">
        <v>17.75</v>
      </c>
      <c r="F709" s="4"/>
      <c r="G709" s="58"/>
      <c r="H709" s="21" t="s">
        <v>1058</v>
      </c>
      <c r="I709" s="23">
        <v>45376</v>
      </c>
      <c r="J709" s="5">
        <v>52</v>
      </c>
      <c r="K709" s="37"/>
      <c r="L709" s="37"/>
    </row>
    <row r="710" spans="1:12" ht="15.75" hidden="1" x14ac:dyDescent="0.25">
      <c r="A710" s="42" t="s">
        <v>97</v>
      </c>
      <c r="B710" s="43"/>
      <c r="C710" s="43"/>
      <c r="D710" s="2">
        <v>6006.9089999999997</v>
      </c>
      <c r="E710" s="5">
        <v>18.3125</v>
      </c>
      <c r="F710" s="4"/>
      <c r="G710" s="58"/>
      <c r="H710" s="21" t="s">
        <v>1059</v>
      </c>
      <c r="I710" s="23">
        <v>45376</v>
      </c>
      <c r="J710" s="5">
        <v>16</v>
      </c>
      <c r="K710" s="37"/>
      <c r="L710" s="37"/>
    </row>
    <row r="711" spans="1:12" ht="15.75" hidden="1" x14ac:dyDescent="0.25">
      <c r="A711" s="42" t="s">
        <v>686</v>
      </c>
      <c r="B711" s="43"/>
      <c r="C711" s="43"/>
      <c r="D711" s="2">
        <v>6006.9089999999997</v>
      </c>
      <c r="E711" s="5">
        <v>20.019500000000001</v>
      </c>
      <c r="F711" s="4"/>
      <c r="G711" s="58"/>
      <c r="H711" s="21" t="s">
        <v>1060</v>
      </c>
      <c r="I711" s="23">
        <v>45376</v>
      </c>
      <c r="J711" s="5">
        <v>100</v>
      </c>
      <c r="K711" s="37"/>
      <c r="L711" s="37"/>
    </row>
    <row r="712" spans="1:12" ht="15.75" hidden="1" x14ac:dyDescent="0.25">
      <c r="A712" s="42" t="s">
        <v>97</v>
      </c>
      <c r="B712" s="43"/>
      <c r="C712" s="43"/>
      <c r="D712" s="2">
        <v>6006.9089999999997</v>
      </c>
      <c r="E712" s="5">
        <v>17.172799999999999</v>
      </c>
      <c r="F712" s="4"/>
      <c r="G712" s="58"/>
      <c r="H712" s="21" t="s">
        <v>1061</v>
      </c>
      <c r="I712" s="23">
        <v>45376</v>
      </c>
      <c r="J712" s="5">
        <v>36</v>
      </c>
      <c r="K712" s="37"/>
      <c r="L712" s="37"/>
    </row>
    <row r="713" spans="1:12" ht="15.75" hidden="1" x14ac:dyDescent="0.25">
      <c r="A713" s="42" t="s">
        <v>670</v>
      </c>
      <c r="B713" s="43"/>
      <c r="C713" s="43"/>
      <c r="D713" s="2">
        <v>6006.9089999999997</v>
      </c>
      <c r="E713" s="5">
        <v>5.5552999999999999</v>
      </c>
      <c r="F713" s="4"/>
      <c r="G713" s="58"/>
      <c r="H713" s="21" t="s">
        <v>1062</v>
      </c>
      <c r="I713" s="23">
        <v>45376</v>
      </c>
      <c r="J713" s="5">
        <v>4878</v>
      </c>
      <c r="K713" s="37"/>
      <c r="L713" s="37"/>
    </row>
    <row r="714" spans="1:12" ht="15.75" hidden="1" x14ac:dyDescent="0.25">
      <c r="A714" s="42" t="s">
        <v>670</v>
      </c>
      <c r="B714" s="43"/>
      <c r="C714" s="43"/>
      <c r="D714" s="2">
        <v>6006.9089999999997</v>
      </c>
      <c r="E714" s="5">
        <v>12.9993</v>
      </c>
      <c r="F714" s="4"/>
      <c r="G714" s="58"/>
      <c r="H714" s="21" t="s">
        <v>1063</v>
      </c>
      <c r="I714" s="23">
        <v>45376</v>
      </c>
      <c r="J714" s="5">
        <v>384</v>
      </c>
      <c r="K714" s="37"/>
      <c r="L714" s="37"/>
    </row>
    <row r="715" spans="1:12" ht="15.75" hidden="1" x14ac:dyDescent="0.25">
      <c r="A715" s="42" t="s">
        <v>670</v>
      </c>
      <c r="B715" s="43"/>
      <c r="C715" s="43"/>
      <c r="D715" s="2">
        <v>6006.9089999999997</v>
      </c>
      <c r="E715" s="5">
        <v>13.0183</v>
      </c>
      <c r="F715" s="4"/>
      <c r="G715" s="58"/>
      <c r="H715" s="21" t="s">
        <v>1064</v>
      </c>
      <c r="I715" s="23">
        <v>45376</v>
      </c>
      <c r="J715" s="5">
        <v>222</v>
      </c>
      <c r="K715" s="37"/>
      <c r="L715" s="37"/>
    </row>
    <row r="716" spans="1:12" ht="15.75" hidden="1" x14ac:dyDescent="0.25">
      <c r="A716" s="42" t="s">
        <v>777</v>
      </c>
      <c r="B716" s="43"/>
      <c r="C716" s="43"/>
      <c r="D716" s="2">
        <v>6006.9089999999997</v>
      </c>
      <c r="E716" s="5">
        <v>18.879300000000001</v>
      </c>
      <c r="F716" s="4"/>
      <c r="G716" s="58"/>
      <c r="H716" s="21" t="s">
        <v>1065</v>
      </c>
      <c r="I716" s="23">
        <v>45376</v>
      </c>
      <c r="J716" s="5">
        <v>874</v>
      </c>
      <c r="K716" s="37"/>
      <c r="L716" s="37"/>
    </row>
    <row r="717" spans="1:12" ht="15.75" hidden="1" x14ac:dyDescent="0.25">
      <c r="A717" s="42" t="s">
        <v>777</v>
      </c>
      <c r="B717" s="43"/>
      <c r="C717" s="43"/>
      <c r="D717" s="2">
        <v>6006.9089999999997</v>
      </c>
      <c r="E717" s="5">
        <v>18.865600000000001</v>
      </c>
      <c r="F717" s="4"/>
      <c r="G717" s="58"/>
      <c r="H717" s="21" t="s">
        <v>1066</v>
      </c>
      <c r="I717" s="23">
        <v>45376</v>
      </c>
      <c r="J717" s="5">
        <v>514</v>
      </c>
      <c r="K717" s="37"/>
      <c r="L717" s="37"/>
    </row>
    <row r="718" spans="1:12" ht="15.75" hidden="1" x14ac:dyDescent="0.25">
      <c r="A718" s="42" t="s">
        <v>97</v>
      </c>
      <c r="B718" s="43"/>
      <c r="C718" s="43"/>
      <c r="D718" s="2">
        <v>6006.32</v>
      </c>
      <c r="E718" s="5">
        <v>16.816800000000001</v>
      </c>
      <c r="F718" s="4"/>
      <c r="G718" s="58"/>
      <c r="H718" s="21" t="s">
        <v>1067</v>
      </c>
      <c r="I718" s="23">
        <v>45376</v>
      </c>
      <c r="J718" s="5">
        <v>141</v>
      </c>
      <c r="K718" s="37"/>
      <c r="L718" s="37"/>
    </row>
    <row r="719" spans="1:12" ht="15.75" hidden="1" x14ac:dyDescent="0.25">
      <c r="A719" s="42" t="s">
        <v>97</v>
      </c>
      <c r="B719" s="43"/>
      <c r="C719" s="43"/>
      <c r="D719" s="2">
        <v>6006.32</v>
      </c>
      <c r="E719" s="5">
        <v>14.429399999999999</v>
      </c>
      <c r="F719" s="4"/>
      <c r="G719" s="58"/>
      <c r="H719" s="21" t="s">
        <v>1068</v>
      </c>
      <c r="I719" s="23">
        <v>45376</v>
      </c>
      <c r="J719" s="5">
        <v>53.21</v>
      </c>
      <c r="K719" s="37"/>
      <c r="L719" s="37"/>
    </row>
    <row r="720" spans="1:12" ht="15.75" hidden="1" x14ac:dyDescent="0.25">
      <c r="A720" s="42" t="s">
        <v>97</v>
      </c>
      <c r="B720" s="43"/>
      <c r="C720" s="43"/>
      <c r="D720" s="2">
        <v>6006.9089999999997</v>
      </c>
      <c r="E720" s="5">
        <v>9.2867999999999995</v>
      </c>
      <c r="F720" s="4"/>
      <c r="G720" s="58"/>
      <c r="H720" s="21" t="s">
        <v>1069</v>
      </c>
      <c r="I720" s="23">
        <v>45377</v>
      </c>
      <c r="J720" s="5">
        <v>194</v>
      </c>
      <c r="K720" s="37"/>
      <c r="L720" s="37"/>
    </row>
    <row r="721" spans="1:12" ht="15.75" hidden="1" x14ac:dyDescent="0.25">
      <c r="A721" s="42" t="s">
        <v>97</v>
      </c>
      <c r="B721" s="43"/>
      <c r="C721" s="43"/>
      <c r="D721" s="2">
        <v>6006.9089999999997</v>
      </c>
      <c r="E721" s="5">
        <v>9.3552</v>
      </c>
      <c r="F721" s="4"/>
      <c r="G721" s="58"/>
      <c r="H721" s="21" t="s">
        <v>1070</v>
      </c>
      <c r="I721" s="23">
        <v>45377</v>
      </c>
      <c r="J721" s="5">
        <v>61</v>
      </c>
      <c r="K721" s="37"/>
      <c r="L721" s="37"/>
    </row>
    <row r="722" spans="1:12" ht="15.75" hidden="1" x14ac:dyDescent="0.25">
      <c r="A722" s="42" t="s">
        <v>97</v>
      </c>
      <c r="B722" s="43"/>
      <c r="C722" s="43"/>
      <c r="D722" s="2">
        <v>6006.9089999999997</v>
      </c>
      <c r="E722" s="5">
        <v>14.2247</v>
      </c>
      <c r="F722" s="4"/>
      <c r="G722" s="58"/>
      <c r="H722" s="21" t="s">
        <v>1071</v>
      </c>
      <c r="I722" s="23">
        <v>45377</v>
      </c>
      <c r="J722" s="5">
        <v>107</v>
      </c>
      <c r="K722" s="37"/>
      <c r="L722" s="37"/>
    </row>
    <row r="723" spans="1:12" ht="15.75" hidden="1" x14ac:dyDescent="0.25">
      <c r="A723" s="42" t="s">
        <v>807</v>
      </c>
      <c r="B723" s="43"/>
      <c r="C723" s="43"/>
      <c r="D723" s="2">
        <v>6006.9089999999997</v>
      </c>
      <c r="E723" s="5">
        <v>15.4314</v>
      </c>
      <c r="F723" s="4"/>
      <c r="G723" s="58"/>
      <c r="H723" s="21" t="s">
        <v>1072</v>
      </c>
      <c r="I723" s="23">
        <v>45377</v>
      </c>
      <c r="J723" s="5">
        <v>16.32</v>
      </c>
      <c r="K723" s="37"/>
      <c r="L723" s="37"/>
    </row>
    <row r="724" spans="1:12" ht="15.75" hidden="1" x14ac:dyDescent="0.25">
      <c r="A724" s="42" t="s">
        <v>760</v>
      </c>
      <c r="B724" s="43"/>
      <c r="C724" s="43"/>
      <c r="D724" s="2">
        <v>6004.1</v>
      </c>
      <c r="E724" s="5">
        <v>12.513400000000001</v>
      </c>
      <c r="F724" s="4"/>
      <c r="G724" s="58"/>
      <c r="H724" s="21" t="s">
        <v>1073</v>
      </c>
      <c r="I724" s="23">
        <v>45377</v>
      </c>
      <c r="J724" s="5">
        <v>3</v>
      </c>
      <c r="K724" s="37"/>
      <c r="L724" s="37"/>
    </row>
    <row r="725" spans="1:12" ht="15.75" hidden="1" x14ac:dyDescent="0.25">
      <c r="A725" s="42" t="s">
        <v>97</v>
      </c>
      <c r="B725" s="43"/>
      <c r="C725" s="43"/>
      <c r="D725" s="2">
        <v>6006.9089999999997</v>
      </c>
      <c r="E725" s="5">
        <v>23.4937</v>
      </c>
      <c r="F725" s="4"/>
      <c r="G725" s="58"/>
      <c r="H725" s="21" t="s">
        <v>1074</v>
      </c>
      <c r="I725" s="23">
        <v>45377</v>
      </c>
      <c r="J725" s="5">
        <v>1359</v>
      </c>
      <c r="K725" s="37"/>
      <c r="L725" s="37"/>
    </row>
    <row r="726" spans="1:12" ht="15.75" hidden="1" x14ac:dyDescent="0.25">
      <c r="A726" s="42" t="s">
        <v>97</v>
      </c>
      <c r="B726" s="43"/>
      <c r="C726" s="43"/>
      <c r="D726" s="2">
        <v>6004.1</v>
      </c>
      <c r="E726" s="5">
        <v>11.2553</v>
      </c>
      <c r="F726" s="4"/>
      <c r="G726" s="58"/>
      <c r="H726" s="21" t="s">
        <v>1075</v>
      </c>
      <c r="I726" s="23">
        <v>45377</v>
      </c>
      <c r="J726" s="5">
        <v>93</v>
      </c>
      <c r="K726" s="37"/>
      <c r="L726" s="37"/>
    </row>
    <row r="727" spans="1:12" ht="15.75" hidden="1" x14ac:dyDescent="0.25">
      <c r="A727" s="42" t="s">
        <v>670</v>
      </c>
      <c r="B727" s="43"/>
      <c r="C727" s="43"/>
      <c r="D727" s="2">
        <v>6006.9089999999997</v>
      </c>
      <c r="E727" s="5">
        <v>10.6877</v>
      </c>
      <c r="F727" s="4"/>
      <c r="G727" s="58"/>
      <c r="H727" s="21" t="s">
        <v>1076</v>
      </c>
      <c r="I727" s="23">
        <v>45377</v>
      </c>
      <c r="J727" s="5">
        <v>698</v>
      </c>
      <c r="K727" s="37"/>
      <c r="L727" s="37"/>
    </row>
    <row r="728" spans="1:12" ht="15.75" hidden="1" x14ac:dyDescent="0.25">
      <c r="A728" s="42" t="s">
        <v>670</v>
      </c>
      <c r="B728" s="43"/>
      <c r="C728" s="43"/>
      <c r="D728" s="2">
        <v>6006.9089999999997</v>
      </c>
      <c r="E728" s="5">
        <v>10.155099999999999</v>
      </c>
      <c r="F728" s="4"/>
      <c r="G728" s="58"/>
      <c r="H728" s="21" t="s">
        <v>1077</v>
      </c>
      <c r="I728" s="23">
        <v>45377</v>
      </c>
      <c r="J728" s="5">
        <v>615</v>
      </c>
      <c r="K728" s="37"/>
      <c r="L728" s="37"/>
    </row>
    <row r="729" spans="1:12" ht="15.75" hidden="1" x14ac:dyDescent="0.25">
      <c r="A729" s="42" t="s">
        <v>115</v>
      </c>
      <c r="B729" s="43"/>
      <c r="C729" s="43"/>
      <c r="D729" s="2">
        <v>6004.1</v>
      </c>
      <c r="E729" s="5">
        <v>20.651399999999999</v>
      </c>
      <c r="F729" s="4"/>
      <c r="G729" s="58"/>
      <c r="H729" s="21" t="s">
        <v>1077</v>
      </c>
      <c r="I729" s="23">
        <v>45377</v>
      </c>
      <c r="J729" s="5">
        <v>30</v>
      </c>
      <c r="K729" s="37"/>
      <c r="L729" s="37"/>
    </row>
    <row r="730" spans="1:12" ht="15.75" hidden="1" x14ac:dyDescent="0.25">
      <c r="A730" s="42" t="s">
        <v>824</v>
      </c>
      <c r="B730" s="43"/>
      <c r="C730" s="43"/>
      <c r="D730" s="2">
        <v>6006.9089999999997</v>
      </c>
      <c r="E730" s="5">
        <v>9.1635000000000009</v>
      </c>
      <c r="F730" s="4"/>
      <c r="G730" s="58"/>
      <c r="H730" s="21" t="s">
        <v>1078</v>
      </c>
      <c r="I730" s="23">
        <v>45377</v>
      </c>
      <c r="J730" s="5">
        <v>8022</v>
      </c>
      <c r="K730" s="37"/>
      <c r="L730" s="37"/>
    </row>
    <row r="731" spans="1:12" ht="15.75" hidden="1" x14ac:dyDescent="0.25">
      <c r="A731" s="42" t="s">
        <v>670</v>
      </c>
      <c r="B731" s="43"/>
      <c r="C731" s="43"/>
      <c r="D731" s="2">
        <v>6006.9089999999997</v>
      </c>
      <c r="E731" s="5">
        <v>8.7840000000000007</v>
      </c>
      <c r="F731" s="4"/>
      <c r="G731" s="58"/>
      <c r="H731" s="21" t="s">
        <v>1079</v>
      </c>
      <c r="I731" s="23">
        <v>45377</v>
      </c>
      <c r="J731" s="5">
        <v>630</v>
      </c>
      <c r="K731" s="37"/>
      <c r="L731" s="37"/>
    </row>
    <row r="732" spans="1:12" ht="15.75" hidden="1" x14ac:dyDescent="0.25">
      <c r="A732" s="42" t="s">
        <v>802</v>
      </c>
      <c r="B732" s="43"/>
      <c r="C732" s="43"/>
      <c r="D732" s="2">
        <v>6006.9089999999997</v>
      </c>
      <c r="E732" s="5">
        <v>8.1912000000000003</v>
      </c>
      <c r="F732" s="4"/>
      <c r="G732" s="58"/>
      <c r="H732" s="21" t="s">
        <v>1080</v>
      </c>
      <c r="I732" s="23">
        <v>45378</v>
      </c>
      <c r="J732" s="5">
        <v>312</v>
      </c>
      <c r="K732" s="37"/>
      <c r="L732" s="37"/>
    </row>
    <row r="733" spans="1:12" ht="15.75" hidden="1" x14ac:dyDescent="0.25">
      <c r="A733" s="42" t="s">
        <v>97</v>
      </c>
      <c r="B733" s="43"/>
      <c r="C733" s="43"/>
      <c r="D733" s="2">
        <v>6006.32</v>
      </c>
      <c r="E733" s="5">
        <v>17.264600000000002</v>
      </c>
      <c r="F733" s="4"/>
      <c r="G733" s="58"/>
      <c r="H733" s="21" t="s">
        <v>1081</v>
      </c>
      <c r="I733" s="23">
        <v>45378</v>
      </c>
      <c r="J733" s="5">
        <v>95</v>
      </c>
      <c r="K733" s="37"/>
      <c r="L733" s="37"/>
    </row>
    <row r="734" spans="1:12" ht="15.75" hidden="1" x14ac:dyDescent="0.25">
      <c r="A734" s="42" t="s">
        <v>97</v>
      </c>
      <c r="B734" s="43"/>
      <c r="C734" s="43"/>
      <c r="D734" s="2">
        <v>6006.9089999999997</v>
      </c>
      <c r="E734" s="5">
        <v>11.947100000000001</v>
      </c>
      <c r="F734" s="4"/>
      <c r="G734" s="58"/>
      <c r="H734" s="21" t="s">
        <v>1082</v>
      </c>
      <c r="I734" s="23">
        <v>45378</v>
      </c>
      <c r="J734" s="5">
        <v>2622</v>
      </c>
      <c r="K734" s="37"/>
      <c r="L734" s="37"/>
    </row>
    <row r="735" spans="1:12" ht="15.75" hidden="1" x14ac:dyDescent="0.25">
      <c r="A735" s="42" t="s">
        <v>97</v>
      </c>
      <c r="B735" s="43"/>
      <c r="C735" s="43"/>
      <c r="D735" s="2">
        <v>6006.9089999999997</v>
      </c>
      <c r="E735" s="5">
        <v>11.9467</v>
      </c>
      <c r="F735" s="4"/>
      <c r="G735" s="58"/>
      <c r="H735" s="21" t="s">
        <v>1083</v>
      </c>
      <c r="I735" s="23">
        <v>45378</v>
      </c>
      <c r="J735" s="5">
        <v>2821</v>
      </c>
      <c r="K735" s="37"/>
      <c r="L735" s="37"/>
    </row>
    <row r="736" spans="1:12" ht="15.75" hidden="1" x14ac:dyDescent="0.25">
      <c r="A736" s="42" t="s">
        <v>678</v>
      </c>
      <c r="B736" s="43"/>
      <c r="C736" s="43"/>
      <c r="D736" s="2">
        <v>6006.32</v>
      </c>
      <c r="E736" s="5">
        <v>15</v>
      </c>
      <c r="F736" s="4"/>
      <c r="G736" s="58"/>
      <c r="H736" s="21" t="s">
        <v>1084</v>
      </c>
      <c r="I736" s="23">
        <v>45378</v>
      </c>
      <c r="J736" s="5">
        <v>98.68</v>
      </c>
      <c r="K736" s="37"/>
      <c r="L736" s="37"/>
    </row>
    <row r="737" spans="1:12" ht="15.75" hidden="1" x14ac:dyDescent="0.25">
      <c r="A737" s="42" t="s">
        <v>678</v>
      </c>
      <c r="B737" s="43"/>
      <c r="C737" s="43"/>
      <c r="D737" s="2">
        <v>6006.32</v>
      </c>
      <c r="E737" s="5">
        <v>9.7208000000000006</v>
      </c>
      <c r="F737" s="4"/>
      <c r="G737" s="58"/>
      <c r="H737" s="21" t="s">
        <v>1085</v>
      </c>
      <c r="I737" s="23">
        <v>45379</v>
      </c>
      <c r="J737" s="5">
        <v>151.30000000000001</v>
      </c>
      <c r="K737" s="37"/>
      <c r="L737" s="37"/>
    </row>
    <row r="738" spans="1:12" ht="15.75" hidden="1" x14ac:dyDescent="0.25">
      <c r="A738" s="42" t="s">
        <v>730</v>
      </c>
      <c r="B738" s="43"/>
      <c r="C738" s="43"/>
      <c r="D738" s="2">
        <v>6006.9089999999997</v>
      </c>
      <c r="E738" s="5">
        <v>9.4786999999999999</v>
      </c>
      <c r="F738" s="4"/>
      <c r="G738" s="58"/>
      <c r="H738" s="21" t="s">
        <v>1086</v>
      </c>
      <c r="I738" s="23">
        <v>45379</v>
      </c>
      <c r="J738" s="5">
        <v>3020</v>
      </c>
      <c r="K738" s="37"/>
      <c r="L738" s="37"/>
    </row>
    <row r="739" spans="1:12" ht="15.75" hidden="1" x14ac:dyDescent="0.25">
      <c r="A739" s="42" t="s">
        <v>802</v>
      </c>
      <c r="B739" s="43"/>
      <c r="C739" s="43"/>
      <c r="D739" s="2">
        <v>6004.1</v>
      </c>
      <c r="E739" s="5">
        <v>15.513</v>
      </c>
      <c r="F739" s="4"/>
      <c r="G739" s="58"/>
      <c r="H739" s="21" t="s">
        <v>1086</v>
      </c>
      <c r="I739" s="23">
        <v>45379</v>
      </c>
      <c r="J739" s="5">
        <v>165</v>
      </c>
      <c r="K739" s="37"/>
      <c r="L739" s="37"/>
    </row>
    <row r="740" spans="1:12" ht="15.75" hidden="1" x14ac:dyDescent="0.25">
      <c r="A740" s="42" t="s">
        <v>670</v>
      </c>
      <c r="B740" s="43"/>
      <c r="C740" s="43"/>
      <c r="D740" s="2">
        <v>6006.9089999999997</v>
      </c>
      <c r="E740" s="5">
        <v>11.612299999999999</v>
      </c>
      <c r="F740" s="4"/>
      <c r="G740" s="58"/>
      <c r="H740" s="21" t="s">
        <v>1087</v>
      </c>
      <c r="I740" s="23">
        <v>45379</v>
      </c>
      <c r="J740" s="5">
        <v>804</v>
      </c>
      <c r="K740" s="37"/>
      <c r="L740" s="37"/>
    </row>
    <row r="741" spans="1:12" ht="15.75" hidden="1" x14ac:dyDescent="0.25">
      <c r="A741" s="42" t="s">
        <v>777</v>
      </c>
      <c r="B741" s="43"/>
      <c r="C741" s="43"/>
      <c r="D741" s="2">
        <v>6006.9089999999997</v>
      </c>
      <c r="E741" s="5">
        <v>19.295000000000002</v>
      </c>
      <c r="F741" s="4"/>
      <c r="G741" s="58"/>
      <c r="H741" s="21" t="s">
        <v>1088</v>
      </c>
      <c r="I741" s="23">
        <v>45379</v>
      </c>
      <c r="J741" s="5">
        <v>139</v>
      </c>
      <c r="K741" s="37"/>
      <c r="L741" s="37"/>
    </row>
    <row r="742" spans="1:12" ht="15.75" hidden="1" x14ac:dyDescent="0.25">
      <c r="A742" s="42" t="s">
        <v>824</v>
      </c>
      <c r="B742" s="43"/>
      <c r="C742" s="43"/>
      <c r="D742" s="2">
        <v>6006.9089999999997</v>
      </c>
      <c r="E742" s="5">
        <v>9.4882000000000009</v>
      </c>
      <c r="F742" s="4"/>
      <c r="G742" s="58"/>
      <c r="H742" s="21" t="s">
        <v>1089</v>
      </c>
      <c r="I742" s="23">
        <v>45379</v>
      </c>
      <c r="J742" s="5">
        <v>209</v>
      </c>
      <c r="K742" s="37"/>
      <c r="L742" s="37"/>
    </row>
    <row r="743" spans="1:12" ht="15.75" hidden="1" x14ac:dyDescent="0.25">
      <c r="A743" s="42" t="s">
        <v>670</v>
      </c>
      <c r="B743" s="43"/>
      <c r="C743" s="43"/>
      <c r="D743" s="2">
        <v>6006.9089999999997</v>
      </c>
      <c r="E743" s="5">
        <v>11.6119</v>
      </c>
      <c r="F743" s="4"/>
      <c r="G743" s="58"/>
      <c r="H743" s="21" t="s">
        <v>1090</v>
      </c>
      <c r="I743" s="23">
        <v>45379</v>
      </c>
      <c r="J743" s="5">
        <v>1233</v>
      </c>
      <c r="K743" s="37"/>
      <c r="L743" s="37"/>
    </row>
    <row r="744" spans="1:12" ht="15.75" hidden="1" x14ac:dyDescent="0.25">
      <c r="A744" s="42" t="s">
        <v>97</v>
      </c>
      <c r="B744" s="43"/>
      <c r="C744" s="43"/>
      <c r="D744" s="2">
        <v>6006.9089999999997</v>
      </c>
      <c r="E744" s="5">
        <v>22.083300000000001</v>
      </c>
      <c r="F744" s="4"/>
      <c r="G744" s="58"/>
      <c r="H744" s="21" t="s">
        <v>1091</v>
      </c>
      <c r="I744" s="23">
        <v>45379</v>
      </c>
      <c r="J744" s="5">
        <v>78</v>
      </c>
      <c r="K744" s="37"/>
      <c r="L744" s="37"/>
    </row>
    <row r="745" spans="1:12" ht="15.75" hidden="1" x14ac:dyDescent="0.25">
      <c r="A745" s="42" t="s">
        <v>97</v>
      </c>
      <c r="B745" s="43"/>
      <c r="C745" s="43"/>
      <c r="D745" s="2">
        <v>6006.9089999999997</v>
      </c>
      <c r="E745" s="5">
        <v>18.9451</v>
      </c>
      <c r="F745" s="4"/>
      <c r="G745" s="58"/>
      <c r="H745" s="21" t="s">
        <v>1092</v>
      </c>
      <c r="I745" s="23">
        <v>45379</v>
      </c>
      <c r="J745" s="5">
        <v>587</v>
      </c>
      <c r="K745" s="37"/>
      <c r="L745" s="37"/>
    </row>
    <row r="746" spans="1:12" ht="15.75" hidden="1" x14ac:dyDescent="0.25">
      <c r="A746" s="42" t="s">
        <v>670</v>
      </c>
      <c r="B746" s="43"/>
      <c r="C746" s="43"/>
      <c r="D746" s="2">
        <v>6006.9089999999997</v>
      </c>
      <c r="E746" s="5">
        <v>11.6203</v>
      </c>
      <c r="F746" s="4"/>
      <c r="G746" s="58"/>
      <c r="H746" s="21" t="s">
        <v>1093</v>
      </c>
      <c r="I746" s="23">
        <v>45380</v>
      </c>
      <c r="J746" s="5">
        <v>73</v>
      </c>
      <c r="K746" s="37"/>
      <c r="L746" s="37"/>
    </row>
    <row r="747" spans="1:12" ht="15.75" hidden="1" x14ac:dyDescent="0.25">
      <c r="A747" s="42" t="s">
        <v>97</v>
      </c>
      <c r="B747" s="43"/>
      <c r="C747" s="43"/>
      <c r="D747" s="2">
        <v>6006.9089999999997</v>
      </c>
      <c r="E747" s="5">
        <v>12.292199999999999</v>
      </c>
      <c r="F747" s="4"/>
      <c r="G747" s="58"/>
      <c r="H747" s="21" t="s">
        <v>1094</v>
      </c>
      <c r="I747" s="23">
        <v>45379</v>
      </c>
      <c r="J747" s="5">
        <v>755</v>
      </c>
      <c r="K747" s="37"/>
      <c r="L747" s="37"/>
    </row>
    <row r="748" spans="1:12" ht="15.75" hidden="1" x14ac:dyDescent="0.25">
      <c r="A748" s="42" t="s">
        <v>670</v>
      </c>
      <c r="B748" s="43"/>
      <c r="C748" s="43"/>
      <c r="D748" s="2">
        <v>6006.9089999999997</v>
      </c>
      <c r="E748" s="5">
        <v>10.297700000000001</v>
      </c>
      <c r="F748" s="4"/>
      <c r="G748" s="58"/>
      <c r="H748" s="21" t="s">
        <v>1095</v>
      </c>
      <c r="I748" s="23">
        <v>45380</v>
      </c>
      <c r="J748" s="5">
        <v>4849</v>
      </c>
      <c r="K748" s="37"/>
      <c r="L748" s="37"/>
    </row>
    <row r="749" spans="1:12" ht="15.75" hidden="1" x14ac:dyDescent="0.25">
      <c r="A749" s="42" t="s">
        <v>730</v>
      </c>
      <c r="B749" s="43"/>
      <c r="C749" s="43"/>
      <c r="D749" s="2">
        <v>6006.9089999999997</v>
      </c>
      <c r="E749" s="5">
        <v>9.6435999999999993</v>
      </c>
      <c r="F749" s="4"/>
      <c r="G749" s="58"/>
      <c r="H749" s="21" t="s">
        <v>1096</v>
      </c>
      <c r="I749" s="23">
        <v>45380</v>
      </c>
      <c r="J749" s="5">
        <v>822</v>
      </c>
      <c r="K749" s="37"/>
      <c r="L749" s="37"/>
    </row>
    <row r="750" spans="1:12" ht="15.75" hidden="1" x14ac:dyDescent="0.25">
      <c r="A750" s="42" t="s">
        <v>97</v>
      </c>
      <c r="B750" s="43"/>
      <c r="C750" s="43"/>
      <c r="D750" s="2">
        <v>6006.9089999999997</v>
      </c>
      <c r="E750" s="5">
        <v>20.146999999999998</v>
      </c>
      <c r="F750" s="4"/>
      <c r="G750" s="58"/>
      <c r="H750" s="21" t="s">
        <v>1097</v>
      </c>
      <c r="I750" s="23">
        <v>45380</v>
      </c>
      <c r="J750" s="5">
        <v>85</v>
      </c>
      <c r="K750" s="37"/>
      <c r="L750" s="37"/>
    </row>
    <row r="751" spans="1:12" ht="15.75" hidden="1" x14ac:dyDescent="0.25">
      <c r="A751" s="42" t="s">
        <v>730</v>
      </c>
      <c r="B751" s="43"/>
      <c r="C751" s="43"/>
      <c r="D751" s="2">
        <v>6006.9089999999997</v>
      </c>
      <c r="E751" s="5">
        <v>11.910500000000001</v>
      </c>
      <c r="F751" s="4"/>
      <c r="G751" s="58"/>
      <c r="H751" s="21" t="s">
        <v>1098</v>
      </c>
      <c r="I751" s="23">
        <v>45380</v>
      </c>
      <c r="J751" s="5">
        <v>85</v>
      </c>
      <c r="K751" s="37"/>
      <c r="L751" s="37"/>
    </row>
    <row r="752" spans="1:12" ht="15.75" hidden="1" x14ac:dyDescent="0.25">
      <c r="A752" s="42" t="s">
        <v>1286</v>
      </c>
      <c r="B752" s="43"/>
      <c r="C752" s="43"/>
      <c r="D752" s="2">
        <v>6004.1</v>
      </c>
      <c r="E752" s="5">
        <v>6</v>
      </c>
      <c r="F752" s="4"/>
      <c r="G752" s="58"/>
      <c r="H752" s="21" t="s">
        <v>1099</v>
      </c>
      <c r="I752" s="23">
        <v>45380</v>
      </c>
      <c r="J752" s="5">
        <v>85</v>
      </c>
      <c r="K752" s="37"/>
      <c r="L752" s="37"/>
    </row>
    <row r="753" spans="1:12" ht="15.75" hidden="1" x14ac:dyDescent="0.25">
      <c r="A753" s="42" t="s">
        <v>670</v>
      </c>
      <c r="B753" s="43"/>
      <c r="C753" s="43"/>
      <c r="D753" s="2">
        <v>6006.9089999999997</v>
      </c>
      <c r="E753" s="5">
        <v>11.8956</v>
      </c>
      <c r="F753" s="4"/>
      <c r="G753" s="58"/>
      <c r="H753" s="21" t="s">
        <v>1100</v>
      </c>
      <c r="I753" s="23">
        <v>45381</v>
      </c>
      <c r="J753" s="5">
        <v>567</v>
      </c>
      <c r="K753" s="37"/>
      <c r="L753" s="37"/>
    </row>
    <row r="754" spans="1:12" ht="15.75" hidden="1" x14ac:dyDescent="0.25">
      <c r="A754" s="42" t="s">
        <v>1263</v>
      </c>
      <c r="B754" s="43"/>
      <c r="C754" s="43"/>
      <c r="D754" s="2">
        <v>6004.1</v>
      </c>
      <c r="E754" s="5">
        <v>12.351000000000001</v>
      </c>
      <c r="F754" s="4"/>
      <c r="G754" s="58"/>
      <c r="H754" s="21" t="s">
        <v>1100</v>
      </c>
      <c r="I754" s="23">
        <v>45381</v>
      </c>
      <c r="J754" s="5">
        <v>90</v>
      </c>
      <c r="K754" s="37"/>
      <c r="L754" s="37"/>
    </row>
    <row r="755" spans="1:12" ht="15.75" hidden="1" x14ac:dyDescent="0.25">
      <c r="A755" s="42" t="s">
        <v>1286</v>
      </c>
      <c r="B755" s="43"/>
      <c r="C755" s="43"/>
      <c r="D755" s="2">
        <v>6004.1</v>
      </c>
      <c r="E755" s="5">
        <v>6.1829000000000001</v>
      </c>
      <c r="F755" s="4"/>
      <c r="G755" s="58"/>
      <c r="H755" s="21" t="s">
        <v>1101</v>
      </c>
      <c r="I755" s="23">
        <v>45381</v>
      </c>
      <c r="J755" s="5">
        <v>82</v>
      </c>
      <c r="K755" s="37"/>
      <c r="L755" s="37"/>
    </row>
    <row r="756" spans="1:12" ht="15.75" hidden="1" x14ac:dyDescent="0.25">
      <c r="A756" s="42" t="s">
        <v>670</v>
      </c>
      <c r="B756" s="43"/>
      <c r="C756" s="43"/>
      <c r="D756" s="2">
        <v>6005.37</v>
      </c>
      <c r="E756" s="5">
        <v>8.1082000000000001</v>
      </c>
      <c r="F756" s="4"/>
      <c r="G756" s="58"/>
      <c r="H756" s="21" t="s">
        <v>1102</v>
      </c>
      <c r="I756" s="23">
        <v>45381</v>
      </c>
      <c r="J756" s="5">
        <v>3200</v>
      </c>
      <c r="K756" s="37"/>
      <c r="L756" s="37"/>
    </row>
    <row r="757" spans="1:12" ht="15.75" x14ac:dyDescent="0.25">
      <c r="A757" s="42" t="s">
        <v>1287</v>
      </c>
      <c r="B757" s="43"/>
      <c r="C757" s="43"/>
      <c r="D757" s="2">
        <v>6004.1</v>
      </c>
      <c r="E757" s="5">
        <v>28.5792</v>
      </c>
      <c r="F757" s="4"/>
      <c r="G757" s="58"/>
      <c r="H757" s="21" t="s">
        <v>1103</v>
      </c>
      <c r="I757" s="23">
        <v>45383</v>
      </c>
      <c r="J757" s="5">
        <v>68.5</v>
      </c>
      <c r="K757" s="37"/>
      <c r="L757" s="37"/>
    </row>
    <row r="758" spans="1:12" ht="15.75" hidden="1" x14ac:dyDescent="0.25">
      <c r="A758" s="42" t="s">
        <v>783</v>
      </c>
      <c r="B758" s="43"/>
      <c r="C758" s="43"/>
      <c r="D758" s="2">
        <v>6006.9089999999997</v>
      </c>
      <c r="E758" s="5">
        <v>30.6615</v>
      </c>
      <c r="F758" s="4"/>
      <c r="G758" s="58"/>
      <c r="H758" s="21" t="s">
        <v>1104</v>
      </c>
      <c r="I758" s="23">
        <v>45383</v>
      </c>
      <c r="J758" s="5">
        <v>26.5</v>
      </c>
      <c r="K758" s="37"/>
      <c r="L758" s="37"/>
    </row>
    <row r="759" spans="1:12" ht="15.75" hidden="1" x14ac:dyDescent="0.25">
      <c r="A759" s="42" t="s">
        <v>670</v>
      </c>
      <c r="B759" s="43"/>
      <c r="C759" s="43"/>
      <c r="D759" s="2">
        <v>6006.9089999999997</v>
      </c>
      <c r="E759" s="5">
        <v>11.2775</v>
      </c>
      <c r="F759" s="4"/>
      <c r="G759" s="58"/>
      <c r="H759" s="21" t="s">
        <v>1105</v>
      </c>
      <c r="I759" s="23">
        <v>45383</v>
      </c>
      <c r="J759" s="5">
        <v>8</v>
      </c>
      <c r="K759" s="37"/>
      <c r="L759" s="37"/>
    </row>
    <row r="760" spans="1:12" ht="15.75" hidden="1" x14ac:dyDescent="0.25">
      <c r="A760" s="42" t="s">
        <v>670</v>
      </c>
      <c r="B760" s="43"/>
      <c r="C760" s="43"/>
      <c r="D760" s="2">
        <v>6006.9089999999997</v>
      </c>
      <c r="E760" s="5">
        <v>13.6061</v>
      </c>
      <c r="F760" s="4"/>
      <c r="G760" s="58"/>
      <c r="H760" s="21" t="s">
        <v>1106</v>
      </c>
      <c r="I760" s="23">
        <v>45383</v>
      </c>
      <c r="J760" s="5">
        <v>46</v>
      </c>
      <c r="K760" s="37"/>
      <c r="L760" s="37"/>
    </row>
    <row r="761" spans="1:12" ht="15.75" hidden="1" x14ac:dyDescent="0.25">
      <c r="A761" s="42" t="s">
        <v>778</v>
      </c>
      <c r="B761" s="43"/>
      <c r="C761" s="43"/>
      <c r="D761" s="2">
        <v>6004.1</v>
      </c>
      <c r="E761" s="5">
        <v>16.939800000000002</v>
      </c>
      <c r="F761" s="4"/>
      <c r="G761" s="58"/>
      <c r="H761" s="21" t="s">
        <v>1106</v>
      </c>
      <c r="I761" s="23">
        <v>45383</v>
      </c>
      <c r="J761" s="5">
        <v>127</v>
      </c>
      <c r="K761" s="37"/>
      <c r="L761" s="37"/>
    </row>
    <row r="762" spans="1:12" ht="15.75" hidden="1" x14ac:dyDescent="0.25">
      <c r="A762" s="42" t="s">
        <v>97</v>
      </c>
      <c r="B762" s="43"/>
      <c r="C762" s="43"/>
      <c r="D762" s="2">
        <v>6006.9089999999997</v>
      </c>
      <c r="E762" s="5">
        <v>19.852799999999998</v>
      </c>
      <c r="F762" s="4"/>
      <c r="G762" s="58"/>
      <c r="H762" s="21" t="s">
        <v>1107</v>
      </c>
      <c r="I762" s="23">
        <v>45383</v>
      </c>
      <c r="J762" s="5">
        <v>446</v>
      </c>
      <c r="K762" s="37"/>
      <c r="L762" s="37"/>
    </row>
    <row r="763" spans="1:12" ht="15.75" hidden="1" x14ac:dyDescent="0.25">
      <c r="A763" s="42" t="s">
        <v>97</v>
      </c>
      <c r="B763" s="43"/>
      <c r="C763" s="43"/>
      <c r="D763" s="2">
        <v>6006.9089999999997</v>
      </c>
      <c r="E763" s="5">
        <v>18.2441</v>
      </c>
      <c r="F763" s="4"/>
      <c r="G763" s="58"/>
      <c r="H763" s="21" t="s">
        <v>1108</v>
      </c>
      <c r="I763" s="23">
        <v>45383</v>
      </c>
      <c r="J763" s="5">
        <v>168</v>
      </c>
      <c r="K763" s="37"/>
      <c r="L763" s="37"/>
    </row>
    <row r="764" spans="1:12" ht="15.75" hidden="1" x14ac:dyDescent="0.25">
      <c r="A764" s="42" t="s">
        <v>97</v>
      </c>
      <c r="B764" s="43"/>
      <c r="C764" s="43"/>
      <c r="D764" s="2">
        <v>6006.22</v>
      </c>
      <c r="E764" s="5">
        <v>16.848199999999999</v>
      </c>
      <c r="F764" s="4"/>
      <c r="G764" s="58"/>
      <c r="H764" s="21" t="s">
        <v>1109</v>
      </c>
      <c r="I764" s="23">
        <v>45383</v>
      </c>
      <c r="J764" s="5">
        <v>38.9</v>
      </c>
      <c r="K764" s="37"/>
      <c r="L764" s="37"/>
    </row>
    <row r="765" spans="1:12" ht="15.75" hidden="1" x14ac:dyDescent="0.25">
      <c r="A765" s="42" t="s">
        <v>97</v>
      </c>
      <c r="B765" s="43"/>
      <c r="C765" s="43"/>
      <c r="D765" s="2">
        <v>6006.9089999999997</v>
      </c>
      <c r="E765" s="5">
        <v>21.073499999999999</v>
      </c>
      <c r="F765" s="4"/>
      <c r="G765" s="58"/>
      <c r="H765" s="21" t="s">
        <v>1110</v>
      </c>
      <c r="I765" s="23">
        <v>45383</v>
      </c>
      <c r="J765" s="5">
        <v>165</v>
      </c>
      <c r="K765" s="37"/>
      <c r="L765" s="37"/>
    </row>
    <row r="766" spans="1:12" ht="15.75" hidden="1" x14ac:dyDescent="0.25">
      <c r="A766" s="42" t="s">
        <v>97</v>
      </c>
      <c r="B766" s="43"/>
      <c r="C766" s="43"/>
      <c r="D766" s="2">
        <v>6006.9089999999997</v>
      </c>
      <c r="E766" s="5">
        <v>11.9467</v>
      </c>
      <c r="F766" s="4"/>
      <c r="G766" s="58"/>
      <c r="H766" s="21" t="s">
        <v>1111</v>
      </c>
      <c r="I766" s="23">
        <v>45378</v>
      </c>
      <c r="J766" s="5">
        <v>1493</v>
      </c>
      <c r="K766" s="37"/>
      <c r="L766" s="37"/>
    </row>
    <row r="767" spans="1:12" ht="15.75" hidden="1" x14ac:dyDescent="0.25">
      <c r="A767" s="42" t="s">
        <v>670</v>
      </c>
      <c r="B767" s="43"/>
      <c r="C767" s="43"/>
      <c r="D767" s="2">
        <v>6006.9089999999997</v>
      </c>
      <c r="E767" s="5">
        <v>10.1966</v>
      </c>
      <c r="F767" s="4"/>
      <c r="G767" s="58"/>
      <c r="H767" s="21" t="s">
        <v>1112</v>
      </c>
      <c r="I767" s="23">
        <v>45384</v>
      </c>
      <c r="J767" s="5">
        <v>1400</v>
      </c>
      <c r="K767" s="37"/>
      <c r="L767" s="37"/>
    </row>
    <row r="768" spans="1:12" ht="15.75" hidden="1" x14ac:dyDescent="0.25">
      <c r="A768" s="42" t="s">
        <v>97</v>
      </c>
      <c r="B768" s="43"/>
      <c r="C768" s="43"/>
      <c r="D768" s="2">
        <v>6006.9089999999997</v>
      </c>
      <c r="E768" s="5">
        <v>23.0792</v>
      </c>
      <c r="F768" s="4"/>
      <c r="G768" s="58"/>
      <c r="H768" s="21" t="s">
        <v>1113</v>
      </c>
      <c r="I768" s="23">
        <v>45384</v>
      </c>
      <c r="J768" s="5">
        <v>82</v>
      </c>
      <c r="K768" s="37"/>
      <c r="L768" s="37"/>
    </row>
    <row r="769" spans="1:12" ht="15.75" hidden="1" x14ac:dyDescent="0.25">
      <c r="A769" s="42" t="s">
        <v>814</v>
      </c>
      <c r="B769" s="43"/>
      <c r="C769" s="43"/>
      <c r="D769" s="2">
        <v>6006.9089999999997</v>
      </c>
      <c r="E769" s="5">
        <v>11.941800000000001</v>
      </c>
      <c r="F769" s="4"/>
      <c r="G769" s="58"/>
      <c r="H769" s="21" t="s">
        <v>1114</v>
      </c>
      <c r="I769" s="23">
        <v>45384</v>
      </c>
      <c r="J769" s="5">
        <v>1615</v>
      </c>
      <c r="K769" s="37"/>
      <c r="L769" s="37"/>
    </row>
    <row r="770" spans="1:12" ht="15.75" hidden="1" x14ac:dyDescent="0.25">
      <c r="A770" s="42" t="s">
        <v>670</v>
      </c>
      <c r="B770" s="43"/>
      <c r="C770" s="43"/>
      <c r="D770" s="2">
        <v>6006.9089999999997</v>
      </c>
      <c r="E770" s="5">
        <v>8.1301000000000005</v>
      </c>
      <c r="F770" s="4"/>
      <c r="G770" s="58"/>
      <c r="H770" s="21" t="s">
        <v>1114</v>
      </c>
      <c r="I770" s="23">
        <v>45384</v>
      </c>
      <c r="J770" s="5">
        <v>160</v>
      </c>
      <c r="K770" s="37"/>
      <c r="L770" s="37"/>
    </row>
    <row r="771" spans="1:12" ht="15.75" hidden="1" x14ac:dyDescent="0.25">
      <c r="A771" s="42" t="s">
        <v>115</v>
      </c>
      <c r="B771" s="43"/>
      <c r="C771" s="43"/>
      <c r="D771" s="2">
        <v>6004.1</v>
      </c>
      <c r="E771" s="5">
        <v>13.769299999999999</v>
      </c>
      <c r="F771" s="4"/>
      <c r="G771" s="58"/>
      <c r="H771" s="21" t="s">
        <v>1114</v>
      </c>
      <c r="I771" s="23">
        <v>45384</v>
      </c>
      <c r="J771" s="5">
        <v>64</v>
      </c>
      <c r="K771" s="37"/>
      <c r="L771" s="37"/>
    </row>
    <row r="772" spans="1:12" ht="15.75" hidden="1" x14ac:dyDescent="0.25">
      <c r="A772" s="42" t="s">
        <v>1288</v>
      </c>
      <c r="B772" s="43"/>
      <c r="C772" s="43"/>
      <c r="D772" s="2">
        <v>6004.1</v>
      </c>
      <c r="E772" s="5">
        <v>12.3683</v>
      </c>
      <c r="F772" s="4"/>
      <c r="G772" s="58"/>
      <c r="H772" s="21" t="s">
        <v>1114</v>
      </c>
      <c r="I772" s="23">
        <v>45384</v>
      </c>
      <c r="J772" s="5">
        <v>155</v>
      </c>
      <c r="K772" s="37"/>
      <c r="L772" s="37"/>
    </row>
    <row r="773" spans="1:12" ht="15.75" hidden="1" x14ac:dyDescent="0.25">
      <c r="A773" s="42" t="s">
        <v>97</v>
      </c>
      <c r="B773" s="43"/>
      <c r="C773" s="43"/>
      <c r="D773" s="2">
        <v>6006.9089999999997</v>
      </c>
      <c r="E773" s="5">
        <v>12.3949</v>
      </c>
      <c r="F773" s="4"/>
      <c r="G773" s="58"/>
      <c r="H773" s="21" t="s">
        <v>1115</v>
      </c>
      <c r="I773" s="23">
        <v>45387</v>
      </c>
      <c r="J773" s="5">
        <v>460.36</v>
      </c>
      <c r="K773" s="37"/>
      <c r="L773" s="37"/>
    </row>
    <row r="774" spans="1:12" ht="15.75" hidden="1" x14ac:dyDescent="0.25">
      <c r="A774" s="42" t="s">
        <v>97</v>
      </c>
      <c r="B774" s="43"/>
      <c r="C774" s="43"/>
      <c r="D774" s="2">
        <v>6006.9089999999997</v>
      </c>
      <c r="E774" s="5">
        <v>19.093399999999999</v>
      </c>
      <c r="F774" s="4"/>
      <c r="G774" s="58"/>
      <c r="H774" s="21" t="s">
        <v>1116</v>
      </c>
      <c r="I774" s="23">
        <v>45387</v>
      </c>
      <c r="J774" s="5">
        <v>91</v>
      </c>
      <c r="K774" s="37"/>
      <c r="L774" s="37"/>
    </row>
    <row r="775" spans="1:12" ht="15.75" hidden="1" x14ac:dyDescent="0.25">
      <c r="A775" s="42" t="s">
        <v>97</v>
      </c>
      <c r="B775" s="43"/>
      <c r="C775" s="43"/>
      <c r="D775" s="2">
        <v>6006.9089999999997</v>
      </c>
      <c r="E775" s="5">
        <v>20.691600000000001</v>
      </c>
      <c r="F775" s="4"/>
      <c r="G775" s="58"/>
      <c r="H775" s="21" t="s">
        <v>1117</v>
      </c>
      <c r="I775" s="23">
        <v>45387</v>
      </c>
      <c r="J775" s="5">
        <v>76.5</v>
      </c>
      <c r="K775" s="37"/>
      <c r="L775" s="37"/>
    </row>
    <row r="776" spans="1:12" ht="15.75" hidden="1" x14ac:dyDescent="0.25">
      <c r="A776" s="42" t="s">
        <v>686</v>
      </c>
      <c r="B776" s="43"/>
      <c r="C776" s="43"/>
      <c r="D776" s="2">
        <v>6006.9089999999997</v>
      </c>
      <c r="E776" s="5">
        <v>18.3505</v>
      </c>
      <c r="F776" s="4"/>
      <c r="G776" s="58"/>
      <c r="H776" s="21" t="s">
        <v>1118</v>
      </c>
      <c r="I776" s="23">
        <v>45387</v>
      </c>
      <c r="J776" s="5">
        <v>48.5</v>
      </c>
      <c r="K776" s="37"/>
      <c r="L776" s="37"/>
    </row>
    <row r="777" spans="1:12" ht="15.75" hidden="1" x14ac:dyDescent="0.25">
      <c r="A777" s="42" t="s">
        <v>1263</v>
      </c>
      <c r="B777" s="43"/>
      <c r="C777" s="43"/>
      <c r="D777" s="2">
        <v>6004.1</v>
      </c>
      <c r="E777" s="5">
        <v>12.9259</v>
      </c>
      <c r="F777" s="4"/>
      <c r="G777" s="58"/>
      <c r="H777" s="21" t="s">
        <v>1119</v>
      </c>
      <c r="I777" s="23">
        <v>45387</v>
      </c>
      <c r="J777" s="5">
        <v>15</v>
      </c>
      <c r="K777" s="37"/>
      <c r="L777" s="37"/>
    </row>
    <row r="778" spans="1:12" ht="15.75" hidden="1" x14ac:dyDescent="0.25">
      <c r="A778" s="42" t="s">
        <v>670</v>
      </c>
      <c r="B778" s="43"/>
      <c r="C778" s="43"/>
      <c r="D778" s="2">
        <v>6006.9089999999997</v>
      </c>
      <c r="E778" s="5">
        <v>12.523999999999999</v>
      </c>
      <c r="F778" s="4"/>
      <c r="G778" s="58"/>
      <c r="H778" s="21" t="s">
        <v>1119</v>
      </c>
      <c r="I778" s="23">
        <v>45387</v>
      </c>
      <c r="J778" s="5">
        <v>88</v>
      </c>
      <c r="K778" s="37"/>
      <c r="L778" s="37"/>
    </row>
    <row r="779" spans="1:12" ht="15.75" hidden="1" x14ac:dyDescent="0.25">
      <c r="A779" s="42" t="s">
        <v>97</v>
      </c>
      <c r="B779" s="43"/>
      <c r="C779" s="43"/>
      <c r="D779" s="2">
        <v>6006.9089999999997</v>
      </c>
      <c r="E779" s="5">
        <v>14.5474</v>
      </c>
      <c r="F779" s="4"/>
      <c r="G779" s="58"/>
      <c r="H779" s="21" t="s">
        <v>1120</v>
      </c>
      <c r="I779" s="23">
        <v>45387</v>
      </c>
      <c r="J779" s="5">
        <v>303</v>
      </c>
      <c r="K779" s="37"/>
      <c r="L779" s="37"/>
    </row>
    <row r="780" spans="1:12" ht="15.75" hidden="1" x14ac:dyDescent="0.25">
      <c r="A780" s="42" t="s">
        <v>115</v>
      </c>
      <c r="B780" s="43"/>
      <c r="C780" s="43"/>
      <c r="D780" s="2">
        <v>6004.1</v>
      </c>
      <c r="E780" s="5">
        <v>16.335899999999999</v>
      </c>
      <c r="F780" s="4"/>
      <c r="G780" s="58"/>
      <c r="H780" s="21" t="s">
        <v>1121</v>
      </c>
      <c r="I780" s="23">
        <v>45387</v>
      </c>
      <c r="J780" s="5">
        <v>162</v>
      </c>
      <c r="K780" s="37"/>
      <c r="L780" s="37"/>
    </row>
    <row r="781" spans="1:12" ht="15.75" hidden="1" x14ac:dyDescent="0.25">
      <c r="A781" s="42" t="s">
        <v>97</v>
      </c>
      <c r="B781" s="43"/>
      <c r="C781" s="43"/>
      <c r="D781" s="2">
        <v>6006.9089999999997</v>
      </c>
      <c r="E781" s="5">
        <v>10.5114</v>
      </c>
      <c r="F781" s="4"/>
      <c r="G781" s="58"/>
      <c r="H781" s="21" t="s">
        <v>1122</v>
      </c>
      <c r="I781" s="23">
        <v>45387</v>
      </c>
      <c r="J781" s="5">
        <v>430</v>
      </c>
      <c r="K781" s="37"/>
      <c r="L781" s="37"/>
    </row>
    <row r="782" spans="1:12" ht="15.75" hidden="1" x14ac:dyDescent="0.25">
      <c r="A782" s="42" t="s">
        <v>783</v>
      </c>
      <c r="B782" s="43"/>
      <c r="C782" s="43"/>
      <c r="D782" s="2">
        <v>6006.9089999999997</v>
      </c>
      <c r="E782" s="5">
        <v>10.883800000000001</v>
      </c>
      <c r="F782" s="4"/>
      <c r="G782" s="58"/>
      <c r="H782" s="21" t="s">
        <v>1123</v>
      </c>
      <c r="I782" s="23">
        <v>45388</v>
      </c>
      <c r="J782" s="5">
        <v>52.5</v>
      </c>
      <c r="K782" s="37"/>
      <c r="L782" s="37"/>
    </row>
    <row r="783" spans="1:12" ht="15.75" hidden="1" x14ac:dyDescent="0.25">
      <c r="A783" s="42" t="s">
        <v>97</v>
      </c>
      <c r="B783" s="43"/>
      <c r="C783" s="43"/>
      <c r="D783" s="2">
        <v>6006.9089999999997</v>
      </c>
      <c r="E783" s="5">
        <v>16.0457</v>
      </c>
      <c r="F783" s="4"/>
      <c r="G783" s="58"/>
      <c r="H783" s="21" t="s">
        <v>1124</v>
      </c>
      <c r="I783" s="23">
        <v>45388</v>
      </c>
      <c r="J783" s="5">
        <v>1638</v>
      </c>
      <c r="K783" s="37"/>
      <c r="L783" s="37"/>
    </row>
    <row r="784" spans="1:12" ht="15.75" hidden="1" x14ac:dyDescent="0.25">
      <c r="A784" s="42" t="s">
        <v>97</v>
      </c>
      <c r="B784" s="43"/>
      <c r="C784" s="43"/>
      <c r="D784" s="2">
        <v>6006.9089999999997</v>
      </c>
      <c r="E784" s="5">
        <v>17.2286</v>
      </c>
      <c r="F784" s="4"/>
      <c r="G784" s="58"/>
      <c r="H784" s="21" t="s">
        <v>1125</v>
      </c>
      <c r="I784" s="23">
        <v>45388</v>
      </c>
      <c r="J784" s="5">
        <v>410</v>
      </c>
      <c r="K784" s="37"/>
      <c r="L784" s="37"/>
    </row>
    <row r="785" spans="1:12" ht="15.75" hidden="1" x14ac:dyDescent="0.25">
      <c r="A785" s="42" t="s">
        <v>670</v>
      </c>
      <c r="B785" s="43"/>
      <c r="C785" s="43"/>
      <c r="D785" s="2">
        <v>6006.9089999999997</v>
      </c>
      <c r="E785" s="5">
        <v>11.095599999999999</v>
      </c>
      <c r="F785" s="4"/>
      <c r="G785" s="58"/>
      <c r="H785" s="21" t="s">
        <v>1126</v>
      </c>
      <c r="I785" s="23">
        <v>45388</v>
      </c>
      <c r="J785" s="5">
        <v>107</v>
      </c>
      <c r="K785" s="37"/>
      <c r="L785" s="37"/>
    </row>
    <row r="786" spans="1:12" ht="15.75" hidden="1" x14ac:dyDescent="0.25">
      <c r="A786" s="42" t="s">
        <v>730</v>
      </c>
      <c r="B786" s="43"/>
      <c r="C786" s="43"/>
      <c r="D786" s="2">
        <v>6005.37</v>
      </c>
      <c r="E786" s="5">
        <v>8.7411999999999992</v>
      </c>
      <c r="F786" s="4"/>
      <c r="G786" s="58"/>
      <c r="H786" s="21" t="s">
        <v>1127</v>
      </c>
      <c r="I786" s="23">
        <v>45388</v>
      </c>
      <c r="J786" s="5">
        <v>3260</v>
      </c>
      <c r="K786" s="37"/>
      <c r="L786" s="37"/>
    </row>
    <row r="787" spans="1:12" ht="15.75" hidden="1" x14ac:dyDescent="0.25">
      <c r="A787" s="42" t="s">
        <v>97</v>
      </c>
      <c r="B787" s="43"/>
      <c r="C787" s="43"/>
      <c r="D787" s="2">
        <v>6006.9089999999997</v>
      </c>
      <c r="E787" s="5">
        <v>10.095599999999999</v>
      </c>
      <c r="F787" s="4"/>
      <c r="G787" s="58"/>
      <c r="H787" s="21" t="s">
        <v>1128</v>
      </c>
      <c r="I787" s="23">
        <v>45390</v>
      </c>
      <c r="J787" s="5">
        <v>46</v>
      </c>
      <c r="K787" s="37"/>
      <c r="L787" s="37"/>
    </row>
    <row r="788" spans="1:12" ht="15.75" hidden="1" x14ac:dyDescent="0.25">
      <c r="A788" s="42" t="s">
        <v>97</v>
      </c>
      <c r="B788" s="43"/>
      <c r="C788" s="43"/>
      <c r="D788" s="2">
        <v>6006.9089999999997</v>
      </c>
      <c r="E788" s="5">
        <v>13.2621</v>
      </c>
      <c r="F788" s="4"/>
      <c r="G788" s="58"/>
      <c r="H788" s="21" t="s">
        <v>1129</v>
      </c>
      <c r="I788" s="23">
        <v>45390</v>
      </c>
      <c r="J788" s="5">
        <v>150</v>
      </c>
      <c r="K788" s="37"/>
      <c r="L788" s="37"/>
    </row>
    <row r="789" spans="1:12" ht="15.75" hidden="1" x14ac:dyDescent="0.25">
      <c r="A789" s="42" t="s">
        <v>97</v>
      </c>
      <c r="B789" s="43"/>
      <c r="C789" s="43"/>
      <c r="D789" s="2">
        <v>6006.9089999999997</v>
      </c>
      <c r="E789" s="5">
        <v>16.477499999999999</v>
      </c>
      <c r="F789" s="4"/>
      <c r="G789" s="58"/>
      <c r="H789" s="21" t="s">
        <v>1130</v>
      </c>
      <c r="I789" s="23">
        <v>45390</v>
      </c>
      <c r="J789" s="5">
        <v>100</v>
      </c>
      <c r="K789" s="37"/>
      <c r="L789" s="37"/>
    </row>
    <row r="790" spans="1:12" ht="15.75" hidden="1" x14ac:dyDescent="0.25">
      <c r="A790" s="42" t="s">
        <v>97</v>
      </c>
      <c r="B790" s="43"/>
      <c r="C790" s="43"/>
      <c r="D790" s="2">
        <v>6006.9089999999997</v>
      </c>
      <c r="E790" s="5">
        <v>16.4971</v>
      </c>
      <c r="F790" s="4"/>
      <c r="G790" s="58"/>
      <c r="H790" s="21" t="s">
        <v>1131</v>
      </c>
      <c r="I790" s="23">
        <v>45390</v>
      </c>
      <c r="J790" s="5">
        <v>31</v>
      </c>
      <c r="K790" s="37"/>
      <c r="L790" s="37"/>
    </row>
    <row r="791" spans="1:12" ht="15.75" hidden="1" x14ac:dyDescent="0.25">
      <c r="A791" s="42" t="s">
        <v>97</v>
      </c>
      <c r="B791" s="43"/>
      <c r="C791" s="43"/>
      <c r="D791" s="2">
        <v>6006.9089999999997</v>
      </c>
      <c r="E791" s="5">
        <v>13.666700000000001</v>
      </c>
      <c r="F791" s="4"/>
      <c r="G791" s="58"/>
      <c r="H791" s="21" t="s">
        <v>1132</v>
      </c>
      <c r="I791" s="23">
        <v>45390</v>
      </c>
      <c r="J791" s="5">
        <v>350</v>
      </c>
      <c r="K791" s="37"/>
      <c r="L791" s="37"/>
    </row>
    <row r="792" spans="1:12" ht="15.75" hidden="1" x14ac:dyDescent="0.25">
      <c r="A792" s="42" t="s">
        <v>670</v>
      </c>
      <c r="B792" s="43"/>
      <c r="C792" s="43"/>
      <c r="D792" s="2">
        <v>6006.9089999999997</v>
      </c>
      <c r="E792" s="5">
        <v>8.8345000000000002</v>
      </c>
      <c r="F792" s="4"/>
      <c r="G792" s="58"/>
      <c r="H792" s="21" t="s">
        <v>1133</v>
      </c>
      <c r="I792" s="23">
        <v>45390</v>
      </c>
      <c r="J792" s="5">
        <v>1629</v>
      </c>
      <c r="K792" s="37"/>
      <c r="L792" s="37"/>
    </row>
    <row r="793" spans="1:12" ht="15.75" hidden="1" x14ac:dyDescent="0.25">
      <c r="A793" s="42" t="s">
        <v>97</v>
      </c>
      <c r="B793" s="43"/>
      <c r="C793" s="43"/>
      <c r="D793" s="2">
        <v>6006.9089999999997</v>
      </c>
      <c r="E793" s="5">
        <v>9.6516999999999999</v>
      </c>
      <c r="F793" s="4"/>
      <c r="G793" s="58"/>
      <c r="H793" s="21" t="s">
        <v>1134</v>
      </c>
      <c r="I793" s="23">
        <v>45390</v>
      </c>
      <c r="J793" s="5">
        <v>1500</v>
      </c>
      <c r="K793" s="37"/>
      <c r="L793" s="37"/>
    </row>
    <row r="794" spans="1:12" ht="15.75" hidden="1" x14ac:dyDescent="0.25">
      <c r="A794" s="42" t="s">
        <v>1289</v>
      </c>
      <c r="B794" s="43"/>
      <c r="C794" s="43"/>
      <c r="D794" s="2">
        <v>6006.9089999999997</v>
      </c>
      <c r="E794" s="5">
        <v>13.4923</v>
      </c>
      <c r="F794" s="4"/>
      <c r="G794" s="58"/>
      <c r="H794" s="21" t="s">
        <v>1135</v>
      </c>
      <c r="I794" s="23">
        <v>45390</v>
      </c>
      <c r="J794" s="5">
        <v>195.87</v>
      </c>
      <c r="K794" s="37"/>
      <c r="L794" s="37"/>
    </row>
    <row r="795" spans="1:12" ht="15.75" hidden="1" x14ac:dyDescent="0.25">
      <c r="A795" s="42" t="s">
        <v>97</v>
      </c>
      <c r="B795" s="43"/>
      <c r="C795" s="43"/>
      <c r="D795" s="2">
        <v>6006.9089999999997</v>
      </c>
      <c r="E795" s="5">
        <v>10.070399999999999</v>
      </c>
      <c r="F795" s="4"/>
      <c r="G795" s="58"/>
      <c r="H795" s="21" t="s">
        <v>1136</v>
      </c>
      <c r="I795" s="23">
        <v>45390</v>
      </c>
      <c r="J795" s="5">
        <v>234</v>
      </c>
      <c r="K795" s="37"/>
      <c r="L795" s="37"/>
    </row>
    <row r="796" spans="1:12" ht="15.75" hidden="1" x14ac:dyDescent="0.25">
      <c r="A796" s="42" t="s">
        <v>97</v>
      </c>
      <c r="B796" s="43"/>
      <c r="C796" s="43"/>
      <c r="D796" s="2">
        <v>6006.9089999999997</v>
      </c>
      <c r="E796" s="5">
        <v>12.9002</v>
      </c>
      <c r="F796" s="4"/>
      <c r="G796" s="58"/>
      <c r="H796" s="21" t="s">
        <v>1137</v>
      </c>
      <c r="I796" s="23">
        <v>45390</v>
      </c>
      <c r="J796" s="5">
        <v>2212</v>
      </c>
      <c r="K796" s="37"/>
      <c r="L796" s="37"/>
    </row>
    <row r="797" spans="1:12" ht="15.75" hidden="1" x14ac:dyDescent="0.25">
      <c r="A797" s="42" t="s">
        <v>97</v>
      </c>
      <c r="B797" s="43"/>
      <c r="C797" s="43"/>
      <c r="D797" s="2">
        <v>6006.9089999999997</v>
      </c>
      <c r="E797" s="5">
        <v>16.972100000000001</v>
      </c>
      <c r="F797" s="4"/>
      <c r="G797" s="58"/>
      <c r="H797" s="21" t="s">
        <v>1138</v>
      </c>
      <c r="I797" s="23">
        <v>45397</v>
      </c>
      <c r="J797" s="5">
        <v>347.1</v>
      </c>
      <c r="K797" s="37"/>
      <c r="L797" s="37"/>
    </row>
    <row r="798" spans="1:12" ht="15.75" hidden="1" x14ac:dyDescent="0.25">
      <c r="A798" s="42" t="s">
        <v>97</v>
      </c>
      <c r="B798" s="43"/>
      <c r="C798" s="43"/>
      <c r="D798" s="2">
        <v>6006.9089999999997</v>
      </c>
      <c r="E798" s="5">
        <v>20.029</v>
      </c>
      <c r="F798" s="4"/>
      <c r="G798" s="58"/>
      <c r="H798" s="21" t="s">
        <v>1139</v>
      </c>
      <c r="I798" s="23">
        <v>45397</v>
      </c>
      <c r="J798" s="5">
        <v>85.5</v>
      </c>
      <c r="K798" s="37"/>
      <c r="L798" s="37"/>
    </row>
    <row r="799" spans="1:12" ht="15.75" hidden="1" x14ac:dyDescent="0.25">
      <c r="A799" s="42" t="s">
        <v>97</v>
      </c>
      <c r="B799" s="43"/>
      <c r="C799" s="43"/>
      <c r="D799" s="2">
        <v>6006.9089999999997</v>
      </c>
      <c r="E799" s="5">
        <v>15.507899999999999</v>
      </c>
      <c r="F799" s="4"/>
      <c r="G799" s="58"/>
      <c r="H799" s="21" t="s">
        <v>1140</v>
      </c>
      <c r="I799" s="23">
        <v>45397</v>
      </c>
      <c r="J799" s="5">
        <v>765</v>
      </c>
      <c r="K799" s="37"/>
      <c r="L799" s="37"/>
    </row>
    <row r="800" spans="1:12" ht="15.75" hidden="1" x14ac:dyDescent="0.25">
      <c r="A800" s="42" t="s">
        <v>97</v>
      </c>
      <c r="B800" s="43"/>
      <c r="C800" s="43"/>
      <c r="D800" s="2">
        <v>6006.9089999999997</v>
      </c>
      <c r="E800" s="5">
        <v>15.366099999999999</v>
      </c>
      <c r="F800" s="4"/>
      <c r="G800" s="58"/>
      <c r="H800" s="21" t="s">
        <v>1141</v>
      </c>
      <c r="I800" s="23">
        <v>45397</v>
      </c>
      <c r="J800" s="5">
        <v>400</v>
      </c>
      <c r="K800" s="37"/>
      <c r="L800" s="37"/>
    </row>
    <row r="801" spans="1:12" ht="15.75" hidden="1" x14ac:dyDescent="0.25">
      <c r="A801" s="42" t="s">
        <v>97</v>
      </c>
      <c r="B801" s="43"/>
      <c r="C801" s="43"/>
      <c r="D801" s="2">
        <v>6006.9089999999997</v>
      </c>
      <c r="E801" s="5">
        <v>12.6495</v>
      </c>
      <c r="F801" s="4"/>
      <c r="G801" s="58"/>
      <c r="H801" s="21" t="s">
        <v>1142</v>
      </c>
      <c r="I801" s="23">
        <v>45397</v>
      </c>
      <c r="J801" s="5">
        <v>57</v>
      </c>
      <c r="K801" s="37"/>
      <c r="L801" s="37"/>
    </row>
    <row r="802" spans="1:12" ht="15.75" hidden="1" x14ac:dyDescent="0.25">
      <c r="A802" s="42" t="s">
        <v>670</v>
      </c>
      <c r="B802" s="43"/>
      <c r="C802" s="43"/>
      <c r="D802" s="2">
        <v>6006.9089999999997</v>
      </c>
      <c r="E802" s="5">
        <v>9.4021000000000008</v>
      </c>
      <c r="F802" s="4"/>
      <c r="G802" s="58"/>
      <c r="H802" s="21" t="s">
        <v>1143</v>
      </c>
      <c r="I802" s="23">
        <v>45397</v>
      </c>
      <c r="J802" s="5">
        <v>600</v>
      </c>
      <c r="K802" s="37"/>
      <c r="L802" s="37"/>
    </row>
    <row r="803" spans="1:12" ht="15.75" hidden="1" x14ac:dyDescent="0.25">
      <c r="A803" s="42" t="s">
        <v>670</v>
      </c>
      <c r="B803" s="43"/>
      <c r="C803" s="43"/>
      <c r="D803" s="2">
        <v>6005.37</v>
      </c>
      <c r="E803" s="5">
        <v>12.349500000000001</v>
      </c>
      <c r="F803" s="4"/>
      <c r="G803" s="58"/>
      <c r="H803" s="21" t="s">
        <v>1144</v>
      </c>
      <c r="I803" s="23">
        <v>45397</v>
      </c>
      <c r="J803" s="5">
        <v>42</v>
      </c>
      <c r="K803" s="37"/>
      <c r="L803" s="37"/>
    </row>
    <row r="804" spans="1:12" ht="15.75" hidden="1" x14ac:dyDescent="0.25">
      <c r="A804" s="42" t="s">
        <v>778</v>
      </c>
      <c r="B804" s="43"/>
      <c r="C804" s="43"/>
      <c r="D804" s="2">
        <v>6006.9089999999997</v>
      </c>
      <c r="E804" s="5">
        <v>10.870699999999999</v>
      </c>
      <c r="F804" s="4"/>
      <c r="G804" s="58"/>
      <c r="H804" s="21" t="s">
        <v>1145</v>
      </c>
      <c r="I804" s="23">
        <v>45397</v>
      </c>
      <c r="J804" s="5">
        <v>10</v>
      </c>
      <c r="K804" s="37"/>
      <c r="L804" s="37"/>
    </row>
    <row r="805" spans="1:12" ht="15.75" hidden="1" x14ac:dyDescent="0.25">
      <c r="A805" s="42" t="s">
        <v>670</v>
      </c>
      <c r="B805" s="43"/>
      <c r="C805" s="43"/>
      <c r="D805" s="2">
        <v>6006.9089999999997</v>
      </c>
      <c r="E805" s="5">
        <v>10.117100000000001</v>
      </c>
      <c r="F805" s="4"/>
      <c r="G805" s="58"/>
      <c r="H805" s="21" t="s">
        <v>1145</v>
      </c>
      <c r="I805" s="23">
        <v>45397</v>
      </c>
      <c r="J805" s="5">
        <v>1960</v>
      </c>
      <c r="K805" s="37"/>
      <c r="L805" s="37"/>
    </row>
    <row r="806" spans="1:12" ht="15.75" hidden="1" x14ac:dyDescent="0.25">
      <c r="A806" s="42" t="s">
        <v>97</v>
      </c>
      <c r="B806" s="43"/>
      <c r="C806" s="43"/>
      <c r="D806" s="2">
        <v>6006.9089999999997</v>
      </c>
      <c r="E806" s="5">
        <v>16.989599999999999</v>
      </c>
      <c r="F806" s="4"/>
      <c r="G806" s="58"/>
      <c r="H806" s="21" t="s">
        <v>1146</v>
      </c>
      <c r="I806" s="23">
        <v>45397</v>
      </c>
      <c r="J806" s="5">
        <v>2091.17</v>
      </c>
      <c r="K806" s="37"/>
      <c r="L806" s="37"/>
    </row>
    <row r="807" spans="1:12" ht="15.75" hidden="1" x14ac:dyDescent="0.25">
      <c r="A807" s="42" t="s">
        <v>670</v>
      </c>
      <c r="B807" s="43"/>
      <c r="C807" s="43"/>
      <c r="D807" s="2">
        <v>6005.37</v>
      </c>
      <c r="E807" s="5">
        <v>8.8926999999999996</v>
      </c>
      <c r="F807" s="4"/>
      <c r="G807" s="58"/>
      <c r="H807" s="21" t="s">
        <v>1147</v>
      </c>
      <c r="I807" s="23">
        <v>45397</v>
      </c>
      <c r="J807" s="5">
        <v>1764</v>
      </c>
      <c r="K807" s="37"/>
      <c r="L807" s="37"/>
    </row>
    <row r="808" spans="1:12" ht="15.75" hidden="1" x14ac:dyDescent="0.25">
      <c r="A808" s="42" t="s">
        <v>670</v>
      </c>
      <c r="B808" s="43"/>
      <c r="C808" s="43"/>
      <c r="D808" s="2">
        <v>6005.37</v>
      </c>
      <c r="E808" s="5">
        <v>11.477499999999999</v>
      </c>
      <c r="F808" s="4"/>
      <c r="G808" s="58"/>
      <c r="H808" s="21" t="s">
        <v>1148</v>
      </c>
      <c r="I808" s="23">
        <v>45398</v>
      </c>
      <c r="J808" s="5">
        <v>2395</v>
      </c>
      <c r="K808" s="37"/>
      <c r="L808" s="37"/>
    </row>
    <row r="809" spans="1:12" ht="15.75" hidden="1" x14ac:dyDescent="0.25">
      <c r="A809" s="42" t="s">
        <v>1290</v>
      </c>
      <c r="B809" s="43"/>
      <c r="C809" s="43"/>
      <c r="D809" s="2">
        <v>6006.9089999999997</v>
      </c>
      <c r="E809" s="5">
        <v>18.858699999999999</v>
      </c>
      <c r="F809" s="4"/>
      <c r="G809" s="58"/>
      <c r="H809" s="21" t="s">
        <v>1149</v>
      </c>
      <c r="I809" s="23">
        <v>45398</v>
      </c>
      <c r="J809" s="5">
        <v>203</v>
      </c>
      <c r="K809" s="37"/>
      <c r="L809" s="37"/>
    </row>
    <row r="810" spans="1:12" ht="15.75" hidden="1" x14ac:dyDescent="0.25">
      <c r="A810" s="42" t="s">
        <v>777</v>
      </c>
      <c r="B810" s="43"/>
      <c r="C810" s="43"/>
      <c r="D810" s="2">
        <v>6006.9089999999997</v>
      </c>
      <c r="E810" s="5">
        <v>11.3111</v>
      </c>
      <c r="F810" s="4"/>
      <c r="G810" s="58"/>
      <c r="H810" s="21" t="s">
        <v>1150</v>
      </c>
      <c r="I810" s="23">
        <v>45398</v>
      </c>
      <c r="J810" s="5">
        <v>18.8</v>
      </c>
      <c r="K810" s="37"/>
      <c r="L810" s="37"/>
    </row>
    <row r="811" spans="1:12" ht="15.75" hidden="1" x14ac:dyDescent="0.25">
      <c r="A811" s="42" t="s">
        <v>97</v>
      </c>
      <c r="B811" s="43"/>
      <c r="C811" s="43"/>
      <c r="D811" s="2">
        <v>6006.9089999999997</v>
      </c>
      <c r="E811" s="5">
        <v>14.8637</v>
      </c>
      <c r="F811" s="4"/>
      <c r="G811" s="58"/>
      <c r="H811" s="21" t="s">
        <v>1151</v>
      </c>
      <c r="I811" s="23">
        <v>45398</v>
      </c>
      <c r="J811" s="5">
        <v>253</v>
      </c>
      <c r="K811" s="37"/>
      <c r="L811" s="37"/>
    </row>
    <row r="812" spans="1:12" ht="15.75" hidden="1" x14ac:dyDescent="0.25">
      <c r="A812" s="42" t="s">
        <v>97</v>
      </c>
      <c r="B812" s="43"/>
      <c r="C812" s="43"/>
      <c r="D812" s="2">
        <v>6006.9089999999997</v>
      </c>
      <c r="E812" s="5">
        <v>37.247799999999998</v>
      </c>
      <c r="F812" s="4"/>
      <c r="G812" s="58"/>
      <c r="H812" s="21" t="s">
        <v>1152</v>
      </c>
      <c r="I812" s="23">
        <v>45398</v>
      </c>
      <c r="J812" s="5">
        <v>54</v>
      </c>
      <c r="K812" s="37"/>
      <c r="L812" s="37"/>
    </row>
    <row r="813" spans="1:12" ht="15.75" hidden="1" x14ac:dyDescent="0.25">
      <c r="A813" s="42" t="s">
        <v>97</v>
      </c>
      <c r="B813" s="43"/>
      <c r="C813" s="43"/>
      <c r="D813" s="2">
        <v>6006.9089999999997</v>
      </c>
      <c r="E813" s="5">
        <v>9.9261999999999997</v>
      </c>
      <c r="F813" s="4"/>
      <c r="G813" s="58"/>
      <c r="H813" s="21" t="s">
        <v>1153</v>
      </c>
      <c r="I813" s="23">
        <v>45400</v>
      </c>
      <c r="J813" s="5">
        <v>534.29999999999995</v>
      </c>
      <c r="K813" s="37"/>
      <c r="L813" s="37"/>
    </row>
    <row r="814" spans="1:12" ht="15.75" hidden="1" x14ac:dyDescent="0.25">
      <c r="A814" s="42" t="s">
        <v>97</v>
      </c>
      <c r="B814" s="43"/>
      <c r="C814" s="43"/>
      <c r="D814" s="2">
        <v>6006.9089999999997</v>
      </c>
      <c r="E814" s="5">
        <v>10.8195</v>
      </c>
      <c r="F814" s="4"/>
      <c r="G814" s="58"/>
      <c r="H814" s="21" t="s">
        <v>1154</v>
      </c>
      <c r="I814" s="23">
        <v>45400</v>
      </c>
      <c r="J814" s="5">
        <v>288</v>
      </c>
      <c r="K814" s="37"/>
      <c r="L814" s="37"/>
    </row>
    <row r="815" spans="1:12" ht="15.75" hidden="1" x14ac:dyDescent="0.25">
      <c r="A815" s="42" t="s">
        <v>97</v>
      </c>
      <c r="B815" s="43"/>
      <c r="C815" s="43"/>
      <c r="D815" s="2">
        <v>6006.9089999999997</v>
      </c>
      <c r="E815" s="5">
        <v>12.046799999999999</v>
      </c>
      <c r="F815" s="4"/>
      <c r="G815" s="58"/>
      <c r="H815" s="21" t="s">
        <v>1155</v>
      </c>
      <c r="I815" s="23">
        <v>45401</v>
      </c>
      <c r="J815" s="5">
        <v>1460</v>
      </c>
      <c r="K815" s="37"/>
      <c r="L815" s="37"/>
    </row>
    <row r="816" spans="1:12" ht="15.75" hidden="1" x14ac:dyDescent="0.25">
      <c r="A816" s="42" t="s">
        <v>778</v>
      </c>
      <c r="B816" s="43"/>
      <c r="C816" s="43"/>
      <c r="D816" s="2">
        <v>6006.9089999999997</v>
      </c>
      <c r="E816" s="5">
        <v>20.692499999999999</v>
      </c>
      <c r="F816" s="4"/>
      <c r="G816" s="58"/>
      <c r="H816" s="21" t="s">
        <v>1156</v>
      </c>
      <c r="I816" s="23">
        <v>45401</v>
      </c>
      <c r="J816" s="5">
        <v>27.5</v>
      </c>
      <c r="K816" s="37"/>
      <c r="L816" s="37"/>
    </row>
    <row r="817" spans="1:12" ht="15.75" hidden="1" x14ac:dyDescent="0.25">
      <c r="A817" s="42" t="s">
        <v>670</v>
      </c>
      <c r="B817" s="43"/>
      <c r="C817" s="43"/>
      <c r="D817" s="2">
        <v>6006.9089999999997</v>
      </c>
      <c r="E817" s="5">
        <v>7.9417</v>
      </c>
      <c r="F817" s="4"/>
      <c r="G817" s="58"/>
      <c r="H817" s="21" t="s">
        <v>1157</v>
      </c>
      <c r="I817" s="23">
        <v>45401</v>
      </c>
      <c r="J817" s="5">
        <v>2391.6</v>
      </c>
      <c r="K817" s="37"/>
      <c r="L817" s="37"/>
    </row>
    <row r="818" spans="1:12" ht="15.75" hidden="1" x14ac:dyDescent="0.25">
      <c r="A818" s="42" t="s">
        <v>97</v>
      </c>
      <c r="B818" s="43"/>
      <c r="C818" s="43"/>
      <c r="D818" s="2">
        <v>6006.9089999999997</v>
      </c>
      <c r="E818" s="5">
        <v>9.3762000000000008</v>
      </c>
      <c r="F818" s="4"/>
      <c r="G818" s="58"/>
      <c r="H818" s="21" t="s">
        <v>1158</v>
      </c>
      <c r="I818" s="23">
        <v>45402</v>
      </c>
      <c r="J818" s="5">
        <v>109.3</v>
      </c>
      <c r="K818" s="37"/>
      <c r="L818" s="37"/>
    </row>
    <row r="819" spans="1:12" ht="15.75" hidden="1" x14ac:dyDescent="0.25">
      <c r="A819" s="42" t="s">
        <v>699</v>
      </c>
      <c r="B819" s="43"/>
      <c r="C819" s="43"/>
      <c r="D819" s="2">
        <v>6006.9089999999997</v>
      </c>
      <c r="E819" s="5">
        <v>29.736499999999999</v>
      </c>
      <c r="F819" s="4"/>
      <c r="G819" s="58"/>
      <c r="H819" s="21" t="s">
        <v>1159</v>
      </c>
      <c r="I819" s="23">
        <v>45404</v>
      </c>
      <c r="J819" s="5">
        <v>26.5</v>
      </c>
      <c r="K819" s="37"/>
      <c r="L819" s="37"/>
    </row>
    <row r="820" spans="1:12" ht="15.75" hidden="1" x14ac:dyDescent="0.25">
      <c r="A820" s="42" t="s">
        <v>678</v>
      </c>
      <c r="B820" s="43"/>
      <c r="C820" s="43"/>
      <c r="D820" s="2">
        <v>6006.9089999999997</v>
      </c>
      <c r="E820" s="5">
        <v>12</v>
      </c>
      <c r="F820" s="4"/>
      <c r="G820" s="58"/>
      <c r="H820" s="21" t="s">
        <v>1160</v>
      </c>
      <c r="I820" s="23">
        <v>45404</v>
      </c>
      <c r="J820" s="5">
        <v>1959</v>
      </c>
      <c r="K820" s="37"/>
      <c r="L820" s="37"/>
    </row>
    <row r="821" spans="1:12" ht="15.75" hidden="1" x14ac:dyDescent="0.25">
      <c r="A821" s="42" t="s">
        <v>678</v>
      </c>
      <c r="B821" s="43"/>
      <c r="C821" s="43"/>
      <c r="D821" s="2">
        <v>6006.9089999999997</v>
      </c>
      <c r="E821" s="5">
        <v>24.775500000000001</v>
      </c>
      <c r="F821" s="4"/>
      <c r="G821" s="58"/>
      <c r="H821" s="21" t="s">
        <v>1161</v>
      </c>
      <c r="I821" s="23">
        <v>45404</v>
      </c>
      <c r="J821" s="5">
        <v>162.5</v>
      </c>
      <c r="K821" s="37"/>
      <c r="L821" s="37"/>
    </row>
    <row r="822" spans="1:12" ht="15.75" hidden="1" x14ac:dyDescent="0.25">
      <c r="A822" s="42" t="s">
        <v>97</v>
      </c>
      <c r="B822" s="43"/>
      <c r="C822" s="43"/>
      <c r="D822" s="2">
        <v>6006.9089999999997</v>
      </c>
      <c r="E822" s="5">
        <v>8.3279999999999994</v>
      </c>
      <c r="F822" s="4"/>
      <c r="G822" s="58"/>
      <c r="H822" s="21" t="s">
        <v>1162</v>
      </c>
      <c r="I822" s="23">
        <v>45404</v>
      </c>
      <c r="J822" s="5">
        <v>180</v>
      </c>
      <c r="K822" s="37"/>
      <c r="L822" s="37"/>
    </row>
    <row r="823" spans="1:12" ht="15.75" hidden="1" x14ac:dyDescent="0.25">
      <c r="A823" s="42" t="s">
        <v>97</v>
      </c>
      <c r="B823" s="43"/>
      <c r="C823" s="43"/>
      <c r="D823" s="2">
        <v>6006.9089999999997</v>
      </c>
      <c r="E823" s="5">
        <v>10.7727</v>
      </c>
      <c r="F823" s="4"/>
      <c r="G823" s="58"/>
      <c r="H823" s="21" t="s">
        <v>1163</v>
      </c>
      <c r="I823" s="23">
        <v>45405</v>
      </c>
      <c r="J823" s="5">
        <v>106</v>
      </c>
      <c r="K823" s="37"/>
      <c r="L823" s="37"/>
    </row>
    <row r="824" spans="1:12" ht="15.75" hidden="1" x14ac:dyDescent="0.25">
      <c r="A824" s="42" t="s">
        <v>97</v>
      </c>
      <c r="B824" s="43"/>
      <c r="C824" s="43"/>
      <c r="D824" s="2">
        <v>6006.9089999999997</v>
      </c>
      <c r="E824" s="5">
        <v>13.087899999999999</v>
      </c>
      <c r="F824" s="4"/>
      <c r="G824" s="58"/>
      <c r="H824" s="21" t="s">
        <v>1164</v>
      </c>
      <c r="I824" s="23">
        <v>45406</v>
      </c>
      <c r="J824" s="5">
        <v>1654</v>
      </c>
      <c r="K824" s="37"/>
      <c r="L824" s="37"/>
    </row>
    <row r="825" spans="1:12" ht="15.75" hidden="1" x14ac:dyDescent="0.25">
      <c r="A825" s="42" t="s">
        <v>97</v>
      </c>
      <c r="B825" s="43"/>
      <c r="C825" s="43"/>
      <c r="D825" s="2">
        <v>6006.9089999999997</v>
      </c>
      <c r="E825" s="5">
        <v>13.021599999999999</v>
      </c>
      <c r="F825" s="4"/>
      <c r="G825" s="58"/>
      <c r="H825" s="21" t="s">
        <v>1165</v>
      </c>
      <c r="I825" s="23">
        <v>45406</v>
      </c>
      <c r="J825" s="5">
        <v>716</v>
      </c>
      <c r="K825" s="37"/>
      <c r="L825" s="37"/>
    </row>
    <row r="826" spans="1:12" ht="15.75" hidden="1" x14ac:dyDescent="0.25">
      <c r="A826" s="42" t="s">
        <v>97</v>
      </c>
      <c r="B826" s="43"/>
      <c r="C826" s="43"/>
      <c r="D826" s="2">
        <v>6006.9089999999997</v>
      </c>
      <c r="E826" s="5">
        <v>13.021100000000001</v>
      </c>
      <c r="F826" s="4"/>
      <c r="G826" s="58"/>
      <c r="H826" s="21" t="s">
        <v>1166</v>
      </c>
      <c r="I826" s="23">
        <v>45406</v>
      </c>
      <c r="J826" s="5">
        <v>430</v>
      </c>
      <c r="K826" s="37"/>
      <c r="L826" s="37"/>
    </row>
    <row r="827" spans="1:12" ht="15.75" hidden="1" x14ac:dyDescent="0.25">
      <c r="A827" s="42" t="s">
        <v>97</v>
      </c>
      <c r="B827" s="43"/>
      <c r="C827" s="43"/>
      <c r="D827" s="2">
        <v>6006.9089999999997</v>
      </c>
      <c r="E827" s="5">
        <v>13.006500000000001</v>
      </c>
      <c r="F827" s="4"/>
      <c r="G827" s="58"/>
      <c r="H827" s="21" t="s">
        <v>1167</v>
      </c>
      <c r="I827" s="23">
        <v>45406</v>
      </c>
      <c r="J827" s="5">
        <v>313.20999999999998</v>
      </c>
      <c r="K827" s="37"/>
      <c r="L827" s="37"/>
    </row>
    <row r="828" spans="1:12" ht="15.75" hidden="1" x14ac:dyDescent="0.25">
      <c r="A828" s="42" t="s">
        <v>97</v>
      </c>
      <c r="B828" s="43"/>
      <c r="C828" s="43"/>
      <c r="D828" s="2">
        <v>6006.9089999999997</v>
      </c>
      <c r="E828" s="5">
        <v>18.323</v>
      </c>
      <c r="F828" s="4"/>
      <c r="G828" s="58"/>
      <c r="H828" s="21" t="s">
        <v>1168</v>
      </c>
      <c r="I828" s="23">
        <v>45406</v>
      </c>
      <c r="J828" s="5">
        <v>308</v>
      </c>
      <c r="K828" s="37"/>
      <c r="L828" s="37"/>
    </row>
    <row r="829" spans="1:12" ht="15.75" hidden="1" x14ac:dyDescent="0.25">
      <c r="A829" s="42" t="s">
        <v>673</v>
      </c>
      <c r="B829" s="43"/>
      <c r="C829" s="43"/>
      <c r="D829" s="2">
        <v>6006.9089999999997</v>
      </c>
      <c r="E829" s="5">
        <v>18.354199999999999</v>
      </c>
      <c r="F829" s="4"/>
      <c r="G829" s="58"/>
      <c r="H829" s="21" t="s">
        <v>1169</v>
      </c>
      <c r="I829" s="23">
        <v>45408</v>
      </c>
      <c r="J829" s="5">
        <v>2457.1</v>
      </c>
      <c r="K829" s="37"/>
      <c r="L829" s="37"/>
    </row>
    <row r="830" spans="1:12" ht="15.75" hidden="1" x14ac:dyDescent="0.25">
      <c r="A830" s="42" t="s">
        <v>97</v>
      </c>
      <c r="B830" s="43"/>
      <c r="C830" s="43"/>
      <c r="D830" s="2">
        <v>6006.9089999999997</v>
      </c>
      <c r="E830" s="5">
        <v>33.432499999999997</v>
      </c>
      <c r="F830" s="4"/>
      <c r="G830" s="58"/>
      <c r="H830" s="21" t="s">
        <v>1170</v>
      </c>
      <c r="I830" s="23">
        <v>45408</v>
      </c>
      <c r="J830" s="5">
        <v>108</v>
      </c>
      <c r="K830" s="37"/>
      <c r="L830" s="37"/>
    </row>
    <row r="831" spans="1:12" ht="15.75" hidden="1" x14ac:dyDescent="0.25">
      <c r="A831" s="42" t="s">
        <v>97</v>
      </c>
      <c r="B831" s="43"/>
      <c r="C831" s="43"/>
      <c r="D831" s="2">
        <v>6006.9089999999997</v>
      </c>
      <c r="E831" s="5">
        <v>10.860300000000001</v>
      </c>
      <c r="F831" s="4"/>
      <c r="G831" s="58"/>
      <c r="H831" s="21" t="s">
        <v>1171</v>
      </c>
      <c r="I831" s="23">
        <v>45408</v>
      </c>
      <c r="J831" s="5">
        <v>341.3</v>
      </c>
      <c r="K831" s="37"/>
      <c r="L831" s="37"/>
    </row>
    <row r="832" spans="1:12" ht="15.75" hidden="1" x14ac:dyDescent="0.25">
      <c r="A832" s="42" t="s">
        <v>1291</v>
      </c>
      <c r="B832" s="43"/>
      <c r="C832" s="43"/>
      <c r="D832" s="2">
        <v>6006.9089999999997</v>
      </c>
      <c r="E832" s="5">
        <v>889.20860000000005</v>
      </c>
      <c r="F832" s="4"/>
      <c r="G832" s="58"/>
      <c r="H832" s="21" t="s">
        <v>1172</v>
      </c>
      <c r="I832" s="23">
        <v>45408</v>
      </c>
      <c r="J832" s="5">
        <v>0.5</v>
      </c>
      <c r="K832" s="37"/>
      <c r="L832" s="37"/>
    </row>
    <row r="833" spans="1:12" ht="15.75" x14ac:dyDescent="0.25">
      <c r="A833" s="42" t="s">
        <v>1287</v>
      </c>
      <c r="B833" s="43"/>
      <c r="C833" s="43"/>
      <c r="D833" s="2">
        <v>6006.9089999999997</v>
      </c>
      <c r="E833" s="5">
        <v>10</v>
      </c>
      <c r="F833" s="4"/>
      <c r="G833" s="58"/>
      <c r="H833" s="21" t="s">
        <v>1173</v>
      </c>
      <c r="I833" s="23">
        <v>45408</v>
      </c>
      <c r="J833" s="5">
        <v>60</v>
      </c>
      <c r="K833" s="37"/>
      <c r="L833" s="37"/>
    </row>
    <row r="834" spans="1:12" ht="15.75" hidden="1" x14ac:dyDescent="0.25">
      <c r="A834" s="42" t="s">
        <v>670</v>
      </c>
      <c r="B834" s="43"/>
      <c r="C834" s="43"/>
      <c r="D834" s="2">
        <v>6006.9089999999997</v>
      </c>
      <c r="E834" s="5">
        <v>10.107200000000001</v>
      </c>
      <c r="F834" s="4"/>
      <c r="G834" s="58"/>
      <c r="H834" s="21" t="s">
        <v>1174</v>
      </c>
      <c r="I834" s="23">
        <v>45408</v>
      </c>
      <c r="J834" s="5">
        <v>950</v>
      </c>
      <c r="K834" s="37"/>
      <c r="L834" s="37"/>
    </row>
    <row r="835" spans="1:12" ht="15.75" hidden="1" x14ac:dyDescent="0.25">
      <c r="A835" s="42" t="s">
        <v>97</v>
      </c>
      <c r="B835" s="43"/>
      <c r="C835" s="43"/>
      <c r="D835" s="2">
        <v>6006.9089999999997</v>
      </c>
      <c r="E835" s="5">
        <v>12.452999999999999</v>
      </c>
      <c r="F835" s="4"/>
      <c r="G835" s="58"/>
      <c r="H835" s="21" t="s">
        <v>1175</v>
      </c>
      <c r="I835" s="23">
        <v>45409</v>
      </c>
      <c r="J835" s="5">
        <v>258.63</v>
      </c>
      <c r="K835" s="37"/>
      <c r="L835" s="37"/>
    </row>
    <row r="836" spans="1:12" ht="15.75" hidden="1" x14ac:dyDescent="0.25">
      <c r="A836" s="42" t="s">
        <v>97</v>
      </c>
      <c r="B836" s="43"/>
      <c r="C836" s="43"/>
      <c r="D836" s="2">
        <v>6006.9089999999997</v>
      </c>
      <c r="E836" s="5">
        <v>12.737500000000001</v>
      </c>
      <c r="F836" s="4"/>
      <c r="G836" s="58"/>
      <c r="H836" s="21" t="s">
        <v>1176</v>
      </c>
      <c r="I836" s="23">
        <v>45409</v>
      </c>
      <c r="J836" s="5">
        <v>64</v>
      </c>
      <c r="K836" s="37"/>
      <c r="L836" s="37"/>
    </row>
    <row r="837" spans="1:12" ht="15.75" hidden="1" x14ac:dyDescent="0.25">
      <c r="A837" s="42" t="s">
        <v>97</v>
      </c>
      <c r="B837" s="43"/>
      <c r="C837" s="43"/>
      <c r="D837" s="2">
        <v>6006.9089999999997</v>
      </c>
      <c r="E837" s="5">
        <v>11.76</v>
      </c>
      <c r="F837" s="4"/>
      <c r="G837" s="58"/>
      <c r="H837" s="21" t="s">
        <v>1177</v>
      </c>
      <c r="I837" s="23">
        <v>45409</v>
      </c>
      <c r="J837" s="5">
        <v>45</v>
      </c>
      <c r="K837" s="37"/>
      <c r="L837" s="37"/>
    </row>
    <row r="838" spans="1:12" ht="15.75" hidden="1" x14ac:dyDescent="0.25">
      <c r="A838" s="42" t="s">
        <v>1292</v>
      </c>
      <c r="B838" s="43"/>
      <c r="C838" s="43"/>
      <c r="D838" s="2">
        <v>6006.9089999999997</v>
      </c>
      <c r="E838" s="5">
        <v>28.907499999999999</v>
      </c>
      <c r="F838" s="4"/>
      <c r="G838" s="58"/>
      <c r="H838" s="21" t="s">
        <v>1178</v>
      </c>
      <c r="I838" s="23">
        <v>45411</v>
      </c>
      <c r="J838" s="5">
        <v>668</v>
      </c>
      <c r="K838" s="37"/>
      <c r="L838" s="37"/>
    </row>
    <row r="839" spans="1:12" ht="15.75" hidden="1" x14ac:dyDescent="0.25">
      <c r="A839" s="42" t="s">
        <v>1293</v>
      </c>
      <c r="B839" s="43"/>
      <c r="C839" s="43"/>
      <c r="D839" s="2">
        <v>6006.9089999999997</v>
      </c>
      <c r="E839" s="5">
        <v>66.632900000000006</v>
      </c>
      <c r="F839" s="4"/>
      <c r="G839" s="58"/>
      <c r="H839" s="21" t="s">
        <v>1178</v>
      </c>
      <c r="I839" s="23">
        <v>45411</v>
      </c>
      <c r="J839" s="5">
        <v>100</v>
      </c>
      <c r="K839" s="37"/>
      <c r="L839" s="37"/>
    </row>
    <row r="840" spans="1:12" ht="15.75" hidden="1" x14ac:dyDescent="0.25">
      <c r="A840" s="42" t="s">
        <v>688</v>
      </c>
      <c r="B840" s="43"/>
      <c r="C840" s="43"/>
      <c r="D840" s="2">
        <v>6006.9089999999997</v>
      </c>
      <c r="E840" s="5">
        <v>6.0788000000000002</v>
      </c>
      <c r="F840" s="4"/>
      <c r="G840" s="58"/>
      <c r="H840" s="21" t="s">
        <v>1179</v>
      </c>
      <c r="I840" s="23">
        <v>45411</v>
      </c>
      <c r="J840" s="5">
        <v>154</v>
      </c>
      <c r="K840" s="37"/>
      <c r="L840" s="37"/>
    </row>
    <row r="841" spans="1:12" ht="15.75" x14ac:dyDescent="0.25">
      <c r="A841" s="42" t="s">
        <v>1287</v>
      </c>
      <c r="B841" s="43"/>
      <c r="C841" s="43"/>
      <c r="D841" s="2">
        <v>6006.9089999999997</v>
      </c>
      <c r="E841" s="5">
        <v>3.6331000000000002</v>
      </c>
      <c r="F841" s="4"/>
      <c r="G841" s="58"/>
      <c r="H841" s="21" t="s">
        <v>1179</v>
      </c>
      <c r="I841" s="23">
        <v>45411</v>
      </c>
      <c r="J841" s="5">
        <v>44</v>
      </c>
      <c r="K841" s="37"/>
      <c r="L841" s="37"/>
    </row>
    <row r="842" spans="1:12" ht="15.75" hidden="1" x14ac:dyDescent="0.25">
      <c r="A842" s="42" t="s">
        <v>670</v>
      </c>
      <c r="B842" s="43"/>
      <c r="C842" s="43"/>
      <c r="D842" s="2">
        <v>6006.9089999999997</v>
      </c>
      <c r="E842" s="5">
        <v>10.258599999999999</v>
      </c>
      <c r="F842" s="4"/>
      <c r="G842" s="58"/>
      <c r="H842" s="21" t="s">
        <v>1180</v>
      </c>
      <c r="I842" s="23">
        <v>45411</v>
      </c>
      <c r="J842" s="5">
        <v>287.89999999999998</v>
      </c>
      <c r="K842" s="37"/>
      <c r="L842" s="37"/>
    </row>
    <row r="843" spans="1:12" ht="15.75" hidden="1" x14ac:dyDescent="0.25">
      <c r="A843" s="42" t="s">
        <v>1294</v>
      </c>
      <c r="B843" s="43"/>
      <c r="C843" s="43"/>
      <c r="D843" s="2">
        <v>6006.9089999999997</v>
      </c>
      <c r="E843" s="5">
        <v>13.9497</v>
      </c>
      <c r="F843" s="4"/>
      <c r="G843" s="58"/>
      <c r="H843" s="21" t="s">
        <v>1181</v>
      </c>
      <c r="I843" s="23">
        <v>45412</v>
      </c>
      <c r="J843" s="5">
        <v>4281</v>
      </c>
      <c r="K843" s="37"/>
      <c r="L843" s="37"/>
    </row>
    <row r="844" spans="1:12" ht="15.75" hidden="1" x14ac:dyDescent="0.25">
      <c r="A844" s="42" t="s">
        <v>1295</v>
      </c>
      <c r="B844" s="43"/>
      <c r="C844" s="43"/>
      <c r="D844" s="2">
        <v>6005.37</v>
      </c>
      <c r="E844" s="5">
        <v>16.554099999999998</v>
      </c>
      <c r="F844" s="4"/>
      <c r="G844" s="58"/>
      <c r="H844" s="21" t="s">
        <v>1182</v>
      </c>
      <c r="I844" s="23">
        <v>45412</v>
      </c>
      <c r="J844" s="5">
        <v>6</v>
      </c>
      <c r="K844" s="37"/>
      <c r="L844" s="37"/>
    </row>
    <row r="845" spans="1:12" ht="15.75" hidden="1" x14ac:dyDescent="0.25">
      <c r="A845" s="42" t="s">
        <v>97</v>
      </c>
      <c r="B845" s="43"/>
      <c r="C845" s="43"/>
      <c r="D845" s="2">
        <v>6006.9089999999997</v>
      </c>
      <c r="E845" s="5">
        <v>13.5212</v>
      </c>
      <c r="F845" s="4"/>
      <c r="G845" s="58"/>
      <c r="H845" s="21" t="s">
        <v>1183</v>
      </c>
      <c r="I845" s="23">
        <v>45412</v>
      </c>
      <c r="J845" s="5">
        <v>150</v>
      </c>
      <c r="K845" s="37"/>
      <c r="L845" s="37"/>
    </row>
    <row r="846" spans="1:12" ht="15.75" hidden="1" x14ac:dyDescent="0.25">
      <c r="A846" s="42" t="s">
        <v>778</v>
      </c>
      <c r="B846" s="43"/>
      <c r="C846" s="43"/>
      <c r="D846" s="2">
        <v>6004.1</v>
      </c>
      <c r="E846" s="5">
        <v>13.735099999999999</v>
      </c>
      <c r="F846" s="4"/>
      <c r="G846" s="58"/>
      <c r="H846" s="21" t="s">
        <v>1184</v>
      </c>
      <c r="I846" s="23">
        <v>45414</v>
      </c>
      <c r="J846" s="5">
        <v>324</v>
      </c>
      <c r="K846" s="37"/>
      <c r="L846" s="37"/>
    </row>
    <row r="847" spans="1:12" ht="15.75" hidden="1" x14ac:dyDescent="0.25">
      <c r="A847" s="42" t="s">
        <v>670</v>
      </c>
      <c r="B847" s="43"/>
      <c r="C847" s="43"/>
      <c r="D847" s="2">
        <v>6006.9089999999997</v>
      </c>
      <c r="E847" s="5">
        <v>10.4643</v>
      </c>
      <c r="F847" s="4"/>
      <c r="G847" s="58"/>
      <c r="H847" s="21" t="s">
        <v>1184</v>
      </c>
      <c r="I847" s="23">
        <v>45414</v>
      </c>
      <c r="J847" s="5">
        <v>1125</v>
      </c>
      <c r="K847" s="37"/>
      <c r="L847" s="37"/>
    </row>
    <row r="848" spans="1:12" ht="15.75" hidden="1" x14ac:dyDescent="0.25">
      <c r="A848" s="42" t="s">
        <v>1296</v>
      </c>
      <c r="B848" s="43"/>
      <c r="C848" s="43"/>
      <c r="D848" s="2">
        <v>6006.9089999999997</v>
      </c>
      <c r="E848" s="5">
        <v>10.3653</v>
      </c>
      <c r="F848" s="4"/>
      <c r="G848" s="58"/>
      <c r="H848" s="21" t="s">
        <v>1185</v>
      </c>
      <c r="I848" s="23">
        <v>45414</v>
      </c>
      <c r="J848" s="5">
        <v>1265.5</v>
      </c>
      <c r="K848" s="37"/>
      <c r="L848" s="37"/>
    </row>
    <row r="849" spans="1:12" ht="15.75" hidden="1" x14ac:dyDescent="0.25">
      <c r="A849" s="42" t="s">
        <v>670</v>
      </c>
      <c r="B849" s="43"/>
      <c r="C849" s="43"/>
      <c r="D849" s="2">
        <v>6006.9089999999997</v>
      </c>
      <c r="E849" s="5">
        <v>11.917400000000001</v>
      </c>
      <c r="F849" s="4"/>
      <c r="G849" s="58"/>
      <c r="H849" s="21" t="s">
        <v>1186</v>
      </c>
      <c r="I849" s="23">
        <v>45414</v>
      </c>
      <c r="J849" s="5">
        <v>1108.19</v>
      </c>
      <c r="K849" s="37"/>
      <c r="L849" s="37"/>
    </row>
    <row r="850" spans="1:12" ht="15.75" hidden="1" x14ac:dyDescent="0.25">
      <c r="A850" s="42" t="s">
        <v>1271</v>
      </c>
      <c r="B850" s="43"/>
      <c r="C850" s="43"/>
      <c r="D850" s="2">
        <v>6004.1</v>
      </c>
      <c r="E850" s="5">
        <v>19.236000000000001</v>
      </c>
      <c r="F850" s="4"/>
      <c r="G850" s="58"/>
      <c r="H850" s="21" t="s">
        <v>1186</v>
      </c>
      <c r="I850" s="23">
        <v>45414</v>
      </c>
      <c r="J850" s="5">
        <v>670.46</v>
      </c>
      <c r="K850" s="37"/>
      <c r="L850" s="37"/>
    </row>
    <row r="851" spans="1:12" ht="15.75" hidden="1" x14ac:dyDescent="0.25">
      <c r="A851" s="42" t="s">
        <v>97</v>
      </c>
      <c r="B851" s="43"/>
      <c r="C851" s="43"/>
      <c r="D851" s="2">
        <v>6006.9089999999997</v>
      </c>
      <c r="E851" s="5">
        <v>29.146599999999999</v>
      </c>
      <c r="F851" s="4"/>
      <c r="G851" s="58"/>
      <c r="H851" s="21" t="s">
        <v>1187</v>
      </c>
      <c r="I851" s="23">
        <v>45415</v>
      </c>
      <c r="J851" s="5">
        <v>126</v>
      </c>
      <c r="K851" s="37"/>
      <c r="L851" s="37"/>
    </row>
    <row r="852" spans="1:12" ht="15.75" hidden="1" x14ac:dyDescent="0.25">
      <c r="A852" s="42" t="s">
        <v>97</v>
      </c>
      <c r="B852" s="43"/>
      <c r="C852" s="43"/>
      <c r="D852" s="2">
        <v>6006.9089999999997</v>
      </c>
      <c r="E852" s="5">
        <v>19.960899999999999</v>
      </c>
      <c r="F852" s="4"/>
      <c r="G852" s="58"/>
      <c r="H852" s="21" t="s">
        <v>1188</v>
      </c>
      <c r="I852" s="23">
        <v>45415</v>
      </c>
      <c r="J852" s="5">
        <v>170</v>
      </c>
      <c r="K852" s="37"/>
      <c r="L852" s="37"/>
    </row>
    <row r="853" spans="1:12" ht="15.75" hidden="1" x14ac:dyDescent="0.25">
      <c r="A853" s="42" t="s">
        <v>670</v>
      </c>
      <c r="B853" s="43"/>
      <c r="C853" s="43"/>
      <c r="D853" s="2">
        <v>6006.9089999999997</v>
      </c>
      <c r="E853" s="5">
        <v>8.4581999999999997</v>
      </c>
      <c r="F853" s="4"/>
      <c r="G853" s="58"/>
      <c r="H853" s="21" t="s">
        <v>1189</v>
      </c>
      <c r="I853" s="23">
        <v>45415</v>
      </c>
      <c r="J853" s="5">
        <v>5884.2</v>
      </c>
      <c r="K853" s="37"/>
      <c r="L853" s="37"/>
    </row>
    <row r="854" spans="1:12" ht="15.75" hidden="1" x14ac:dyDescent="0.25">
      <c r="A854" s="42" t="s">
        <v>97</v>
      </c>
      <c r="B854" s="43"/>
      <c r="C854" s="43"/>
      <c r="D854" s="2">
        <v>6006.9089999999997</v>
      </c>
      <c r="E854" s="5">
        <v>23.232900000000001</v>
      </c>
      <c r="F854" s="4"/>
      <c r="G854" s="58"/>
      <c r="H854" s="21" t="s">
        <v>1190</v>
      </c>
      <c r="I854" s="23">
        <v>45415</v>
      </c>
      <c r="J854" s="5">
        <v>2005.7</v>
      </c>
      <c r="K854" s="37"/>
      <c r="L854" s="37"/>
    </row>
    <row r="855" spans="1:12" ht="15.75" hidden="1" x14ac:dyDescent="0.25">
      <c r="A855" s="42" t="s">
        <v>1297</v>
      </c>
      <c r="B855" s="43"/>
      <c r="C855" s="43"/>
      <c r="D855" s="2">
        <v>6006.9089999999997</v>
      </c>
      <c r="E855" s="5">
        <v>13.1647</v>
      </c>
      <c r="F855" s="4"/>
      <c r="G855" s="58"/>
      <c r="H855" s="21" t="s">
        <v>1191</v>
      </c>
      <c r="I855" s="23">
        <v>45415</v>
      </c>
      <c r="J855" s="5">
        <v>2420</v>
      </c>
      <c r="K855" s="37"/>
      <c r="L855" s="37"/>
    </row>
    <row r="856" spans="1:12" ht="15.75" hidden="1" x14ac:dyDescent="0.25">
      <c r="A856" s="42" t="s">
        <v>1298</v>
      </c>
      <c r="B856" s="43"/>
      <c r="C856" s="43"/>
      <c r="D856" s="2">
        <v>6006.9089999999997</v>
      </c>
      <c r="E856" s="5">
        <v>11.708299999999999</v>
      </c>
      <c r="F856" s="4"/>
      <c r="G856" s="58"/>
      <c r="H856" s="21" t="s">
        <v>1192</v>
      </c>
      <c r="I856" s="23">
        <v>45415</v>
      </c>
      <c r="J856" s="5">
        <v>1372</v>
      </c>
      <c r="K856" s="37"/>
      <c r="L856" s="37"/>
    </row>
    <row r="857" spans="1:12" ht="15.75" hidden="1" x14ac:dyDescent="0.25">
      <c r="A857" s="42" t="s">
        <v>97</v>
      </c>
      <c r="B857" s="43"/>
      <c r="C857" s="43"/>
      <c r="D857" s="2">
        <v>6006.9089999999997</v>
      </c>
      <c r="E857" s="5">
        <v>8.5198999999999998</v>
      </c>
      <c r="F857" s="4"/>
      <c r="G857" s="58"/>
      <c r="H857" s="21" t="s">
        <v>1193</v>
      </c>
      <c r="I857" s="23">
        <v>45416</v>
      </c>
      <c r="J857" s="5">
        <v>467</v>
      </c>
      <c r="K857" s="37"/>
      <c r="L857" s="37"/>
    </row>
    <row r="858" spans="1:12" ht="15.75" hidden="1" x14ac:dyDescent="0.25">
      <c r="A858" s="42" t="s">
        <v>97</v>
      </c>
      <c r="B858" s="43"/>
      <c r="C858" s="43"/>
      <c r="D858" s="2">
        <v>6006.9089999999997</v>
      </c>
      <c r="E858" s="5">
        <v>11.7044</v>
      </c>
      <c r="F858" s="4"/>
      <c r="G858" s="58"/>
      <c r="H858" s="21" t="s">
        <v>1194</v>
      </c>
      <c r="I858" s="23">
        <v>45416</v>
      </c>
      <c r="J858" s="5">
        <v>1056</v>
      </c>
      <c r="K858" s="37"/>
      <c r="L858" s="37"/>
    </row>
    <row r="859" spans="1:12" ht="15.75" hidden="1" x14ac:dyDescent="0.25">
      <c r="A859" s="42" t="s">
        <v>824</v>
      </c>
      <c r="B859" s="43"/>
      <c r="C859" s="43"/>
      <c r="D859" s="2">
        <v>6006.9089999999997</v>
      </c>
      <c r="E859" s="5">
        <v>9.2948000000000004</v>
      </c>
      <c r="F859" s="4"/>
      <c r="G859" s="58"/>
      <c r="H859" s="21" t="s">
        <v>1195</v>
      </c>
      <c r="I859" s="23">
        <v>45416</v>
      </c>
      <c r="J859" s="5">
        <v>674</v>
      </c>
      <c r="K859" s="37"/>
      <c r="L859" s="37"/>
    </row>
    <row r="860" spans="1:12" ht="15.75" hidden="1" x14ac:dyDescent="0.25">
      <c r="A860" s="42" t="s">
        <v>670</v>
      </c>
      <c r="B860" s="43"/>
      <c r="C860" s="43"/>
      <c r="D860" s="2">
        <v>6006.9089999999997</v>
      </c>
      <c r="E860" s="5">
        <v>13.0321</v>
      </c>
      <c r="F860" s="4"/>
      <c r="G860" s="58"/>
      <c r="H860" s="21" t="s">
        <v>1196</v>
      </c>
      <c r="I860" s="23">
        <v>45418</v>
      </c>
      <c r="J860" s="5">
        <v>280</v>
      </c>
      <c r="K860" s="37"/>
      <c r="L860" s="37"/>
    </row>
    <row r="861" spans="1:12" ht="15.75" hidden="1" x14ac:dyDescent="0.25">
      <c r="A861" s="42" t="s">
        <v>670</v>
      </c>
      <c r="B861" s="43"/>
      <c r="C861" s="43"/>
      <c r="D861" s="2">
        <v>6006.9089999999997</v>
      </c>
      <c r="E861" s="5">
        <v>14.0039</v>
      </c>
      <c r="F861" s="4"/>
      <c r="G861" s="58"/>
      <c r="H861" s="21" t="s">
        <v>1197</v>
      </c>
      <c r="I861" s="23">
        <v>45418</v>
      </c>
      <c r="J861" s="5">
        <v>214</v>
      </c>
      <c r="K861" s="37"/>
      <c r="L861" s="37"/>
    </row>
    <row r="862" spans="1:12" ht="15.75" hidden="1" x14ac:dyDescent="0.25">
      <c r="A862" s="42" t="s">
        <v>97</v>
      </c>
      <c r="B862" s="43"/>
      <c r="C862" s="43"/>
      <c r="D862" s="2">
        <v>6006.9089999999997</v>
      </c>
      <c r="E862" s="5">
        <v>11.655099999999999</v>
      </c>
      <c r="F862" s="4"/>
      <c r="G862" s="58"/>
      <c r="H862" s="21" t="s">
        <v>1198</v>
      </c>
      <c r="I862" s="23">
        <v>45418</v>
      </c>
      <c r="J862" s="5">
        <v>2138</v>
      </c>
      <c r="K862" s="37"/>
      <c r="L862" s="37"/>
    </row>
    <row r="863" spans="1:12" ht="15.75" hidden="1" x14ac:dyDescent="0.25">
      <c r="A863" s="42" t="s">
        <v>115</v>
      </c>
      <c r="B863" s="43"/>
      <c r="C863" s="43"/>
      <c r="D863" s="2">
        <v>6004.1</v>
      </c>
      <c r="E863" s="5">
        <v>15.0769</v>
      </c>
      <c r="F863" s="4"/>
      <c r="G863" s="58"/>
      <c r="H863" s="21" t="s">
        <v>1199</v>
      </c>
      <c r="I863" s="23">
        <v>45418</v>
      </c>
      <c r="J863" s="5">
        <v>39</v>
      </c>
      <c r="K863" s="37"/>
      <c r="L863" s="37"/>
    </row>
    <row r="864" spans="1:12" ht="15.75" hidden="1" x14ac:dyDescent="0.25">
      <c r="A864" s="42" t="s">
        <v>670</v>
      </c>
      <c r="B864" s="43"/>
      <c r="C864" s="43"/>
      <c r="D864" s="2">
        <v>6006.9089999999997</v>
      </c>
      <c r="E864" s="5">
        <v>13.1767</v>
      </c>
      <c r="F864" s="4"/>
      <c r="G864" s="58"/>
      <c r="H864" s="21" t="s">
        <v>1200</v>
      </c>
      <c r="I864" s="23">
        <v>45418</v>
      </c>
      <c r="J864" s="5">
        <v>441.92</v>
      </c>
      <c r="K864" s="37"/>
      <c r="L864" s="37"/>
    </row>
    <row r="865" spans="1:12" ht="15.75" hidden="1" x14ac:dyDescent="0.25">
      <c r="A865" s="42" t="s">
        <v>97</v>
      </c>
      <c r="B865" s="43"/>
      <c r="C865" s="43"/>
      <c r="D865" s="2">
        <v>6006.9089999999997</v>
      </c>
      <c r="E865" s="5">
        <v>12.4247</v>
      </c>
      <c r="F865" s="4"/>
      <c r="G865" s="58"/>
      <c r="H865" s="21" t="s">
        <v>1201</v>
      </c>
      <c r="I865" s="23">
        <v>45419</v>
      </c>
      <c r="J865" s="5">
        <v>110</v>
      </c>
      <c r="K865" s="37"/>
      <c r="L865" s="37"/>
    </row>
    <row r="866" spans="1:12" ht="15.75" hidden="1" x14ac:dyDescent="0.25">
      <c r="A866" s="42" t="s">
        <v>670</v>
      </c>
      <c r="B866" s="43"/>
      <c r="C866" s="43"/>
      <c r="D866" s="2">
        <v>6006.9089999999997</v>
      </c>
      <c r="E866" s="5">
        <v>9.7584</v>
      </c>
      <c r="F866" s="4"/>
      <c r="G866" s="58"/>
      <c r="H866" s="21" t="s">
        <v>1202</v>
      </c>
      <c r="I866" s="23">
        <v>45421</v>
      </c>
      <c r="J866" s="5">
        <v>5453.4</v>
      </c>
      <c r="K866" s="37"/>
      <c r="L866" s="37"/>
    </row>
    <row r="867" spans="1:12" ht="15.75" hidden="1" x14ac:dyDescent="0.25">
      <c r="A867" s="42" t="s">
        <v>670</v>
      </c>
      <c r="B867" s="43"/>
      <c r="C867" s="43"/>
      <c r="D867" s="2">
        <v>6006.9089999999997</v>
      </c>
      <c r="E867" s="5">
        <v>9.9088999999999992</v>
      </c>
      <c r="F867" s="4"/>
      <c r="G867" s="58"/>
      <c r="H867" s="21" t="s">
        <v>1203</v>
      </c>
      <c r="I867" s="23">
        <v>45423</v>
      </c>
      <c r="J867" s="5">
        <v>213</v>
      </c>
      <c r="K867" s="37"/>
      <c r="L867" s="37"/>
    </row>
    <row r="868" spans="1:12" ht="15.75" hidden="1" x14ac:dyDescent="0.25">
      <c r="A868" s="42" t="s">
        <v>670</v>
      </c>
      <c r="B868" s="43"/>
      <c r="C868" s="43"/>
      <c r="D868" s="2">
        <v>6006.9089999999997</v>
      </c>
      <c r="E868" s="5">
        <v>7.9915000000000003</v>
      </c>
      <c r="F868" s="4"/>
      <c r="G868" s="58"/>
      <c r="H868" s="21" t="s">
        <v>1204</v>
      </c>
      <c r="I868" s="23">
        <v>45423</v>
      </c>
      <c r="J868" s="5">
        <v>468.5</v>
      </c>
      <c r="K868" s="37"/>
      <c r="L868" s="37"/>
    </row>
    <row r="869" spans="1:12" ht="15.75" hidden="1" x14ac:dyDescent="0.25">
      <c r="A869" s="42" t="s">
        <v>778</v>
      </c>
      <c r="B869" s="43"/>
      <c r="C869" s="43"/>
      <c r="D869" s="2">
        <v>6006.9089999999997</v>
      </c>
      <c r="E869" s="5">
        <v>14.0158</v>
      </c>
      <c r="F869" s="4"/>
      <c r="G869" s="58"/>
      <c r="H869" s="21" t="s">
        <v>1205</v>
      </c>
      <c r="I869" s="23">
        <v>45423</v>
      </c>
      <c r="J869" s="5">
        <v>153</v>
      </c>
      <c r="K869" s="37"/>
      <c r="L869" s="37"/>
    </row>
    <row r="870" spans="1:12" ht="15.75" hidden="1" x14ac:dyDescent="0.25">
      <c r="A870" s="42" t="s">
        <v>97</v>
      </c>
      <c r="B870" s="43"/>
      <c r="C870" s="43"/>
      <c r="D870" s="2">
        <v>6006.9089999999997</v>
      </c>
      <c r="E870" s="5">
        <v>47.612400000000001</v>
      </c>
      <c r="F870" s="4"/>
      <c r="G870" s="58"/>
      <c r="H870" s="21" t="s">
        <v>1206</v>
      </c>
      <c r="I870" s="23">
        <v>45423</v>
      </c>
      <c r="J870" s="5">
        <v>896</v>
      </c>
      <c r="K870" s="37"/>
      <c r="L870" s="37"/>
    </row>
    <row r="871" spans="1:12" ht="15.75" hidden="1" x14ac:dyDescent="0.25">
      <c r="A871" s="42" t="s">
        <v>97</v>
      </c>
      <c r="B871" s="43"/>
      <c r="C871" s="43"/>
      <c r="D871" s="2">
        <v>6006.9089999999997</v>
      </c>
      <c r="E871" s="5">
        <v>14.984400000000001</v>
      </c>
      <c r="F871" s="4"/>
      <c r="G871" s="58"/>
      <c r="H871" s="21" t="s">
        <v>1207</v>
      </c>
      <c r="I871" s="23">
        <v>45423</v>
      </c>
      <c r="J871" s="5">
        <v>64</v>
      </c>
      <c r="K871" s="37"/>
      <c r="L871" s="37"/>
    </row>
    <row r="872" spans="1:12" ht="15.75" hidden="1" x14ac:dyDescent="0.25">
      <c r="A872" s="42" t="s">
        <v>97</v>
      </c>
      <c r="B872" s="43"/>
      <c r="C872" s="43"/>
      <c r="D872" s="2">
        <v>6006.9089999999997</v>
      </c>
      <c r="E872" s="5">
        <v>11.501799999999999</v>
      </c>
      <c r="F872" s="4"/>
      <c r="G872" s="58"/>
      <c r="H872" s="21" t="s">
        <v>1208</v>
      </c>
      <c r="I872" s="23">
        <v>45425</v>
      </c>
      <c r="J872" s="5">
        <v>1521</v>
      </c>
      <c r="K872" s="37"/>
      <c r="L872" s="37"/>
    </row>
    <row r="873" spans="1:12" ht="15.75" hidden="1" x14ac:dyDescent="0.25">
      <c r="A873" s="42" t="s">
        <v>97</v>
      </c>
      <c r="B873" s="43"/>
      <c r="C873" s="43"/>
      <c r="D873" s="2">
        <v>6006.9089999999997</v>
      </c>
      <c r="E873" s="5">
        <v>13.7432</v>
      </c>
      <c r="F873" s="4"/>
      <c r="G873" s="58"/>
      <c r="H873" s="21" t="s">
        <v>1209</v>
      </c>
      <c r="I873" s="23">
        <v>45425</v>
      </c>
      <c r="J873" s="5">
        <v>102</v>
      </c>
      <c r="K873" s="37"/>
      <c r="L873" s="37"/>
    </row>
    <row r="874" spans="1:12" ht="15.75" hidden="1" x14ac:dyDescent="0.25">
      <c r="A874" s="42" t="s">
        <v>670</v>
      </c>
      <c r="B874" s="43"/>
      <c r="C874" s="43"/>
      <c r="D874" s="2">
        <v>6006.9089999999997</v>
      </c>
      <c r="E874" s="5">
        <v>8.5442</v>
      </c>
      <c r="F874" s="4"/>
      <c r="G874" s="58"/>
      <c r="H874" s="21" t="s">
        <v>1210</v>
      </c>
      <c r="I874" s="23">
        <v>45425</v>
      </c>
      <c r="J874" s="5">
        <v>156</v>
      </c>
      <c r="K874" s="37"/>
      <c r="L874" s="37"/>
    </row>
    <row r="875" spans="1:12" ht="15.75" hidden="1" x14ac:dyDescent="0.25">
      <c r="A875" s="42" t="s">
        <v>1299</v>
      </c>
      <c r="B875" s="43"/>
      <c r="C875" s="43"/>
      <c r="D875" s="2">
        <v>6006.9089999999997</v>
      </c>
      <c r="E875" s="5">
        <v>11.1233</v>
      </c>
      <c r="F875" s="4"/>
      <c r="G875" s="58"/>
      <c r="H875" s="21" t="s">
        <v>1210</v>
      </c>
      <c r="I875" s="23">
        <v>45425</v>
      </c>
      <c r="J875" s="5">
        <v>60</v>
      </c>
      <c r="K875" s="37"/>
      <c r="L875" s="37"/>
    </row>
    <row r="876" spans="1:12" ht="15.75" hidden="1" x14ac:dyDescent="0.25">
      <c r="A876" s="42" t="s">
        <v>670</v>
      </c>
      <c r="B876" s="43"/>
      <c r="C876" s="43"/>
      <c r="D876" s="2">
        <v>6006.9089999999997</v>
      </c>
      <c r="E876" s="5">
        <v>6.8304999999999998</v>
      </c>
      <c r="F876" s="4"/>
      <c r="G876" s="58"/>
      <c r="H876" s="21" t="s">
        <v>1211</v>
      </c>
      <c r="I876" s="23">
        <v>45425</v>
      </c>
      <c r="J876" s="5">
        <v>2359.3000000000002</v>
      </c>
      <c r="K876" s="37"/>
      <c r="L876" s="37"/>
    </row>
    <row r="877" spans="1:12" ht="15.75" hidden="1" x14ac:dyDescent="0.25">
      <c r="A877" s="42" t="s">
        <v>778</v>
      </c>
      <c r="B877" s="43"/>
      <c r="C877" s="43"/>
      <c r="D877" s="2">
        <v>6004.1</v>
      </c>
      <c r="E877" s="5">
        <v>104.2556</v>
      </c>
      <c r="F877" s="4"/>
      <c r="G877" s="58"/>
      <c r="H877" s="21" t="s">
        <v>1211</v>
      </c>
      <c r="I877" s="23">
        <v>45425</v>
      </c>
      <c r="J877" s="5">
        <v>93</v>
      </c>
      <c r="K877" s="37"/>
      <c r="L877" s="37"/>
    </row>
    <row r="878" spans="1:12" ht="15.75" hidden="1" x14ac:dyDescent="0.25">
      <c r="A878" s="42" t="s">
        <v>670</v>
      </c>
      <c r="B878" s="43"/>
      <c r="C878" s="43"/>
      <c r="D878" s="2">
        <v>6006.9089999999997</v>
      </c>
      <c r="E878" s="5">
        <v>9.4314</v>
      </c>
      <c r="F878" s="4"/>
      <c r="G878" s="58"/>
      <c r="H878" s="21" t="s">
        <v>1212</v>
      </c>
      <c r="I878" s="23">
        <v>45425</v>
      </c>
      <c r="J878" s="5">
        <v>140</v>
      </c>
      <c r="K878" s="37"/>
      <c r="L878" s="37"/>
    </row>
    <row r="879" spans="1:12" ht="15.75" hidden="1" x14ac:dyDescent="0.25">
      <c r="A879" s="42" t="s">
        <v>670</v>
      </c>
      <c r="B879" s="43"/>
      <c r="C879" s="43"/>
      <c r="D879" s="2">
        <v>6006.9089999999997</v>
      </c>
      <c r="E879" s="5">
        <v>13.7494</v>
      </c>
      <c r="F879" s="4"/>
      <c r="G879" s="58"/>
      <c r="H879" s="21" t="s">
        <v>1213</v>
      </c>
      <c r="I879" s="23">
        <v>45425</v>
      </c>
      <c r="J879" s="5">
        <v>613.65</v>
      </c>
      <c r="K879" s="37"/>
      <c r="L879" s="37"/>
    </row>
    <row r="880" spans="1:12" ht="15.75" hidden="1" x14ac:dyDescent="0.25">
      <c r="A880" s="42" t="s">
        <v>670</v>
      </c>
      <c r="B880" s="43"/>
      <c r="C880" s="43"/>
      <c r="D880" s="2">
        <v>6006.9089999999997</v>
      </c>
      <c r="E880" s="5">
        <v>15.058999999999999</v>
      </c>
      <c r="F880" s="4"/>
      <c r="G880" s="58"/>
      <c r="H880" s="21" t="s">
        <v>1214</v>
      </c>
      <c r="I880" s="23">
        <v>45426</v>
      </c>
      <c r="J880" s="5">
        <v>465.13</v>
      </c>
      <c r="K880" s="37"/>
      <c r="L880" s="37"/>
    </row>
    <row r="881" spans="1:12" ht="15.75" hidden="1" x14ac:dyDescent="0.25">
      <c r="A881" s="42" t="s">
        <v>1300</v>
      </c>
      <c r="B881" s="43"/>
      <c r="C881" s="43"/>
      <c r="D881" s="2">
        <v>6004.1</v>
      </c>
      <c r="E881" s="5">
        <v>22.305099999999999</v>
      </c>
      <c r="F881" s="4"/>
      <c r="G881" s="58"/>
      <c r="H881" s="21" t="s">
        <v>1214</v>
      </c>
      <c r="I881" s="23">
        <v>45426</v>
      </c>
      <c r="J881" s="5">
        <v>7.59</v>
      </c>
      <c r="K881" s="37"/>
      <c r="L881" s="37"/>
    </row>
    <row r="882" spans="1:12" ht="15.75" hidden="1" x14ac:dyDescent="0.25">
      <c r="A882" s="42" t="s">
        <v>97</v>
      </c>
      <c r="B882" s="43"/>
      <c r="C882" s="43"/>
      <c r="D882" s="2">
        <v>6006.9089999999997</v>
      </c>
      <c r="E882" s="5">
        <v>14.2659</v>
      </c>
      <c r="F882" s="4"/>
      <c r="G882" s="58"/>
      <c r="H882" s="21" t="s">
        <v>1215</v>
      </c>
      <c r="I882" s="23">
        <v>45426</v>
      </c>
      <c r="J882" s="5">
        <v>71</v>
      </c>
      <c r="K882" s="37"/>
      <c r="L882" s="37"/>
    </row>
    <row r="883" spans="1:12" ht="15.75" hidden="1" x14ac:dyDescent="0.25">
      <c r="A883" s="42" t="s">
        <v>97</v>
      </c>
      <c r="B883" s="43"/>
      <c r="C883" s="43"/>
      <c r="D883" s="2">
        <v>6006.9089999999997</v>
      </c>
      <c r="E883" s="5">
        <v>8.8945000000000007</v>
      </c>
      <c r="F883" s="4"/>
      <c r="G883" s="58"/>
      <c r="H883" s="21" t="s">
        <v>1216</v>
      </c>
      <c r="I883" s="23">
        <v>45426</v>
      </c>
      <c r="J883" s="5">
        <v>306</v>
      </c>
      <c r="K883" s="37"/>
      <c r="L883" s="37"/>
    </row>
    <row r="884" spans="1:12" ht="15.75" hidden="1" x14ac:dyDescent="0.25">
      <c r="A884" s="42" t="s">
        <v>783</v>
      </c>
      <c r="B884" s="43"/>
      <c r="C884" s="43"/>
      <c r="D884" s="2">
        <v>6006.9089999999997</v>
      </c>
      <c r="E884" s="5">
        <v>28.423999999999999</v>
      </c>
      <c r="F884" s="4"/>
      <c r="G884" s="58"/>
      <c r="H884" s="21" t="s">
        <v>1217</v>
      </c>
      <c r="I884" s="23">
        <v>45426</v>
      </c>
      <c r="J884" s="5">
        <v>288</v>
      </c>
      <c r="K884" s="37"/>
      <c r="L884" s="37"/>
    </row>
    <row r="885" spans="1:12" ht="15.75" hidden="1" x14ac:dyDescent="0.25">
      <c r="A885" s="42" t="s">
        <v>670</v>
      </c>
      <c r="B885" s="43"/>
      <c r="C885" s="43"/>
      <c r="D885" s="2">
        <v>6006.9089999999997</v>
      </c>
      <c r="E885" s="5">
        <v>14.1213</v>
      </c>
      <c r="F885" s="4"/>
      <c r="G885" s="58"/>
      <c r="H885" s="21" t="s">
        <v>1218</v>
      </c>
      <c r="I885" s="23">
        <v>45426</v>
      </c>
      <c r="J885" s="5">
        <v>183</v>
      </c>
      <c r="K885" s="37"/>
      <c r="L885" s="37"/>
    </row>
    <row r="886" spans="1:12" ht="15.75" hidden="1" x14ac:dyDescent="0.25">
      <c r="A886" s="42" t="s">
        <v>670</v>
      </c>
      <c r="B886" s="43"/>
      <c r="C886" s="43"/>
      <c r="D886" s="2">
        <v>6006.9089999999997</v>
      </c>
      <c r="E886" s="5">
        <v>11.257400000000001</v>
      </c>
      <c r="F886" s="4"/>
      <c r="G886" s="58"/>
      <c r="H886" s="21" t="s">
        <v>1219</v>
      </c>
      <c r="I886" s="23">
        <v>45426</v>
      </c>
      <c r="J886" s="5">
        <v>24</v>
      </c>
      <c r="K886" s="37"/>
      <c r="L886" s="37"/>
    </row>
    <row r="887" spans="1:12" ht="15.75" hidden="1" x14ac:dyDescent="0.25">
      <c r="A887" s="42" t="s">
        <v>97</v>
      </c>
      <c r="B887" s="43"/>
      <c r="C887" s="43"/>
      <c r="D887" s="2">
        <v>6006.9089999999997</v>
      </c>
      <c r="E887" s="5">
        <v>12.0541</v>
      </c>
      <c r="F887" s="4"/>
      <c r="G887" s="58"/>
      <c r="H887" s="21" t="s">
        <v>1220</v>
      </c>
      <c r="I887" s="23">
        <v>45429</v>
      </c>
      <c r="J887" s="5">
        <v>3225</v>
      </c>
      <c r="K887" s="37"/>
      <c r="L887" s="37"/>
    </row>
    <row r="888" spans="1:12" ht="15.75" hidden="1" x14ac:dyDescent="0.25">
      <c r="A888" s="42" t="s">
        <v>670</v>
      </c>
      <c r="B888" s="43"/>
      <c r="C888" s="43"/>
      <c r="D888" s="2">
        <v>6006.9089999999997</v>
      </c>
      <c r="E888" s="5">
        <v>8.7053999999999991</v>
      </c>
      <c r="F888" s="4"/>
      <c r="G888" s="58"/>
      <c r="H888" s="21" t="s">
        <v>1221</v>
      </c>
      <c r="I888" s="23">
        <v>45429</v>
      </c>
      <c r="J888" s="5">
        <v>73</v>
      </c>
      <c r="K888" s="37"/>
      <c r="L888" s="37"/>
    </row>
    <row r="889" spans="1:12" ht="15.75" hidden="1" x14ac:dyDescent="0.25">
      <c r="A889" s="42" t="s">
        <v>670</v>
      </c>
      <c r="B889" s="43"/>
      <c r="C889" s="43"/>
      <c r="D889" s="2">
        <v>6006.9089999999997</v>
      </c>
      <c r="E889" s="5">
        <v>9.4337</v>
      </c>
      <c r="F889" s="4"/>
      <c r="G889" s="58"/>
      <c r="H889" s="21" t="s">
        <v>1222</v>
      </c>
      <c r="I889" s="23">
        <v>45429</v>
      </c>
      <c r="J889" s="5">
        <v>1542.1</v>
      </c>
      <c r="K889" s="37"/>
      <c r="L889" s="37"/>
    </row>
    <row r="890" spans="1:12" ht="15.75" hidden="1" x14ac:dyDescent="0.25">
      <c r="A890" s="42" t="s">
        <v>670</v>
      </c>
      <c r="B890" s="43"/>
      <c r="C890" s="43"/>
      <c r="D890" s="2">
        <v>6006.9089999999997</v>
      </c>
      <c r="E890" s="5">
        <v>14.1206</v>
      </c>
      <c r="F890" s="4"/>
      <c r="G890" s="58"/>
      <c r="H890" s="21" t="s">
        <v>1223</v>
      </c>
      <c r="I890" s="23">
        <v>45430</v>
      </c>
      <c r="J890" s="5">
        <v>568</v>
      </c>
      <c r="K890" s="37"/>
      <c r="L890" s="37"/>
    </row>
    <row r="891" spans="1:12" ht="15.75" hidden="1" x14ac:dyDescent="0.25">
      <c r="A891" s="42" t="s">
        <v>97</v>
      </c>
      <c r="B891" s="43"/>
      <c r="C891" s="43"/>
      <c r="D891" s="2">
        <v>6006.9089999999997</v>
      </c>
      <c r="E891" s="5">
        <v>13.4323</v>
      </c>
      <c r="F891" s="4"/>
      <c r="G891" s="58"/>
      <c r="H891" s="21" t="s">
        <v>1224</v>
      </c>
      <c r="I891" s="23">
        <v>45432</v>
      </c>
      <c r="J891" s="5">
        <v>303</v>
      </c>
      <c r="K891" s="37"/>
      <c r="L891" s="37"/>
    </row>
    <row r="892" spans="1:12" ht="15.75" hidden="1" x14ac:dyDescent="0.25">
      <c r="A892" s="42" t="s">
        <v>97</v>
      </c>
      <c r="B892" s="43"/>
      <c r="C892" s="43"/>
      <c r="D892" s="2">
        <v>6006.9089999999997</v>
      </c>
      <c r="E892" s="5">
        <v>8.8369999999999997</v>
      </c>
      <c r="F892" s="4"/>
      <c r="G892" s="58"/>
      <c r="H892" s="21" t="s">
        <v>1225</v>
      </c>
      <c r="I892" s="23">
        <v>45432</v>
      </c>
      <c r="J892" s="5">
        <v>693</v>
      </c>
      <c r="K892" s="37"/>
      <c r="L892" s="37"/>
    </row>
    <row r="893" spans="1:12" ht="15.75" hidden="1" x14ac:dyDescent="0.25">
      <c r="A893" s="42" t="s">
        <v>670</v>
      </c>
      <c r="B893" s="43"/>
      <c r="C893" s="43"/>
      <c r="D893" s="2">
        <v>6006.9089999999997</v>
      </c>
      <c r="E893" s="5">
        <v>13.412100000000001</v>
      </c>
      <c r="F893" s="4"/>
      <c r="G893" s="58"/>
      <c r="H893" s="21" t="s">
        <v>1226</v>
      </c>
      <c r="I893" s="23">
        <v>45433</v>
      </c>
      <c r="J893" s="5">
        <v>517.29</v>
      </c>
      <c r="K893" s="37"/>
      <c r="L893" s="37"/>
    </row>
    <row r="894" spans="1:12" ht="15.75" hidden="1" x14ac:dyDescent="0.25">
      <c r="A894" s="42" t="s">
        <v>814</v>
      </c>
      <c r="B894" s="43"/>
      <c r="C894" s="43"/>
      <c r="D894" s="2">
        <v>6006.9089999999997</v>
      </c>
      <c r="E894" s="5">
        <v>14.3575</v>
      </c>
      <c r="F894" s="4"/>
      <c r="G894" s="58"/>
      <c r="H894" s="21" t="s">
        <v>1227</v>
      </c>
      <c r="I894" s="23">
        <v>45433</v>
      </c>
      <c r="J894" s="5">
        <v>20</v>
      </c>
      <c r="K894" s="37"/>
      <c r="L894" s="37"/>
    </row>
    <row r="895" spans="1:12" ht="15.75" hidden="1" x14ac:dyDescent="0.25">
      <c r="A895" s="42" t="s">
        <v>670</v>
      </c>
      <c r="B895" s="43"/>
      <c r="C895" s="43"/>
      <c r="D895" s="2">
        <v>6006.9089999999997</v>
      </c>
      <c r="E895" s="5">
        <v>10.9672</v>
      </c>
      <c r="F895" s="4"/>
      <c r="G895" s="58"/>
      <c r="H895" s="21" t="s">
        <v>1228</v>
      </c>
      <c r="I895" s="23">
        <v>45432</v>
      </c>
      <c r="J895" s="5">
        <v>25.5</v>
      </c>
      <c r="K895" s="37"/>
      <c r="L895" s="37"/>
    </row>
    <row r="896" spans="1:12" ht="15.75" hidden="1" x14ac:dyDescent="0.25">
      <c r="A896" s="42" t="s">
        <v>670</v>
      </c>
      <c r="B896" s="43"/>
      <c r="C896" s="43"/>
      <c r="D896" s="2">
        <v>6006.9089999999997</v>
      </c>
      <c r="E896" s="5">
        <v>10.9168</v>
      </c>
      <c r="F896" s="4"/>
      <c r="G896" s="58"/>
      <c r="H896" s="21" t="s">
        <v>1229</v>
      </c>
      <c r="I896" s="23">
        <v>45432</v>
      </c>
      <c r="J896" s="5">
        <v>52.5</v>
      </c>
      <c r="K896" s="37"/>
      <c r="L896" s="37"/>
    </row>
    <row r="897" spans="1:12" ht="15.75" hidden="1" x14ac:dyDescent="0.25">
      <c r="A897" s="42" t="s">
        <v>778</v>
      </c>
      <c r="B897" s="43"/>
      <c r="C897" s="43"/>
      <c r="D897" s="2">
        <v>6006.9089999999997</v>
      </c>
      <c r="E897" s="5">
        <v>10.2879</v>
      </c>
      <c r="F897" s="4"/>
      <c r="G897" s="58"/>
      <c r="H897" s="21" t="s">
        <v>1230</v>
      </c>
      <c r="I897" s="23">
        <v>45434</v>
      </c>
      <c r="J897" s="5">
        <v>890</v>
      </c>
      <c r="K897" s="37"/>
      <c r="L897" s="37"/>
    </row>
    <row r="898" spans="1:12" ht="15.75" hidden="1" x14ac:dyDescent="0.25">
      <c r="A898" s="42" t="s">
        <v>783</v>
      </c>
      <c r="B898" s="43"/>
      <c r="C898" s="43"/>
      <c r="D898" s="2">
        <v>6006.9089999999997</v>
      </c>
      <c r="E898" s="5">
        <v>29.5381</v>
      </c>
      <c r="F898" s="4"/>
      <c r="G898" s="58"/>
      <c r="H898" s="21" t="s">
        <v>1231</v>
      </c>
      <c r="I898" s="23">
        <v>45435</v>
      </c>
      <c r="J898" s="5">
        <v>54</v>
      </c>
      <c r="K898" s="37"/>
      <c r="L898" s="37"/>
    </row>
    <row r="899" spans="1:12" ht="15.75" hidden="1" x14ac:dyDescent="0.25">
      <c r="A899" s="42" t="s">
        <v>688</v>
      </c>
      <c r="B899" s="43"/>
      <c r="C899" s="43"/>
      <c r="D899" s="2">
        <v>6006.9089999999997</v>
      </c>
      <c r="E899" s="5">
        <v>25.643999999999998</v>
      </c>
      <c r="F899" s="4"/>
      <c r="G899" s="58"/>
      <c r="H899" s="21" t="s">
        <v>1232</v>
      </c>
      <c r="I899" s="23">
        <v>45436</v>
      </c>
      <c r="J899" s="5">
        <v>272.5</v>
      </c>
      <c r="K899" s="37"/>
      <c r="L899" s="37"/>
    </row>
    <row r="900" spans="1:12" ht="15.75" hidden="1" x14ac:dyDescent="0.25">
      <c r="A900" s="42" t="s">
        <v>786</v>
      </c>
      <c r="B900" s="43"/>
      <c r="C900" s="43"/>
      <c r="D900" s="2">
        <v>6006.9089999999997</v>
      </c>
      <c r="E900" s="5">
        <v>21.329899999999999</v>
      </c>
      <c r="F900" s="4"/>
      <c r="G900" s="58"/>
      <c r="H900" s="21" t="s">
        <v>1233</v>
      </c>
      <c r="I900" s="23">
        <v>45436</v>
      </c>
      <c r="J900" s="5">
        <v>5067</v>
      </c>
      <c r="K900" s="37"/>
      <c r="L900" s="37"/>
    </row>
    <row r="901" spans="1:12" ht="15.75" hidden="1" x14ac:dyDescent="0.25">
      <c r="A901" s="42" t="s">
        <v>670</v>
      </c>
      <c r="B901" s="43"/>
      <c r="C901" s="43"/>
      <c r="D901" s="2">
        <v>6006.9089999999997</v>
      </c>
      <c r="E901" s="5">
        <v>11.701499999999999</v>
      </c>
      <c r="F901" s="4"/>
      <c r="G901" s="58"/>
      <c r="H901" s="21" t="s">
        <v>1234</v>
      </c>
      <c r="I901" s="23">
        <v>45437</v>
      </c>
      <c r="J901" s="5">
        <v>46.5</v>
      </c>
      <c r="K901" s="37"/>
      <c r="L901" s="37"/>
    </row>
    <row r="902" spans="1:12" ht="15.75" hidden="1" x14ac:dyDescent="0.25">
      <c r="A902" s="42" t="s">
        <v>97</v>
      </c>
      <c r="B902" s="43"/>
      <c r="C902" s="43"/>
      <c r="D902" s="2">
        <v>6006.9089999999997</v>
      </c>
      <c r="E902" s="5">
        <v>7.2868000000000004</v>
      </c>
      <c r="F902" s="4"/>
      <c r="G902" s="58"/>
      <c r="H902" s="21" t="s">
        <v>1235</v>
      </c>
      <c r="I902" s="23">
        <v>45437</v>
      </c>
      <c r="J902" s="5">
        <v>1515</v>
      </c>
      <c r="K902" s="37"/>
      <c r="L902" s="37"/>
    </row>
    <row r="903" spans="1:12" ht="15.75" hidden="1" x14ac:dyDescent="0.25">
      <c r="A903" s="42" t="s">
        <v>97</v>
      </c>
      <c r="B903" s="43"/>
      <c r="C903" s="43"/>
      <c r="D903" s="2">
        <v>6006.9089999999997</v>
      </c>
      <c r="E903" s="5">
        <v>20.6403</v>
      </c>
      <c r="F903" s="4"/>
      <c r="G903" s="58"/>
      <c r="H903" s="21" t="s">
        <v>1236</v>
      </c>
      <c r="I903" s="23">
        <v>45439</v>
      </c>
      <c r="J903" s="5">
        <v>60</v>
      </c>
      <c r="K903" s="37"/>
      <c r="L903" s="37"/>
    </row>
    <row r="904" spans="1:12" ht="15.75" hidden="1" x14ac:dyDescent="0.25">
      <c r="A904" s="42" t="s">
        <v>1301</v>
      </c>
      <c r="B904" s="43"/>
      <c r="C904" s="43"/>
      <c r="D904" s="2">
        <v>6006.9089999999997</v>
      </c>
      <c r="E904" s="5">
        <v>5.6520999999999999</v>
      </c>
      <c r="F904" s="4"/>
      <c r="G904" s="58"/>
      <c r="H904" s="21" t="s">
        <v>1237</v>
      </c>
      <c r="I904" s="23">
        <v>45439</v>
      </c>
      <c r="J904" s="5">
        <v>46</v>
      </c>
      <c r="K904" s="37"/>
      <c r="L904" s="37"/>
    </row>
    <row r="905" spans="1:12" ht="15.75" hidden="1" x14ac:dyDescent="0.25">
      <c r="A905" s="42" t="s">
        <v>97</v>
      </c>
      <c r="B905" s="43"/>
      <c r="C905" s="43"/>
      <c r="D905" s="2">
        <v>6006.9089999999997</v>
      </c>
      <c r="E905" s="5">
        <v>20.6402</v>
      </c>
      <c r="F905" s="4"/>
      <c r="G905" s="58"/>
      <c r="H905" s="21" t="s">
        <v>1238</v>
      </c>
      <c r="I905" s="23">
        <v>45439</v>
      </c>
      <c r="J905" s="5">
        <v>22</v>
      </c>
      <c r="K905" s="37"/>
      <c r="L905" s="37"/>
    </row>
    <row r="906" spans="1:12" ht="15.75" hidden="1" x14ac:dyDescent="0.25">
      <c r="A906" s="42" t="s">
        <v>97</v>
      </c>
      <c r="B906" s="43"/>
      <c r="C906" s="43"/>
      <c r="D906" s="2">
        <v>6006.9089999999997</v>
      </c>
      <c r="E906" s="5">
        <v>10.990500000000001</v>
      </c>
      <c r="F906" s="4"/>
      <c r="G906" s="58"/>
      <c r="H906" s="21" t="s">
        <v>1239</v>
      </c>
      <c r="I906" s="23">
        <v>45439</v>
      </c>
      <c r="J906" s="5">
        <v>179</v>
      </c>
      <c r="K906" s="37"/>
      <c r="L906" s="37"/>
    </row>
    <row r="907" spans="1:12" ht="15.75" hidden="1" x14ac:dyDescent="0.25">
      <c r="A907" s="42" t="s">
        <v>97</v>
      </c>
      <c r="B907" s="43"/>
      <c r="C907" s="43"/>
      <c r="D907" s="2">
        <v>6006.9089999999997</v>
      </c>
      <c r="E907" s="5">
        <v>11.7864</v>
      </c>
      <c r="F907" s="4"/>
      <c r="G907" s="58"/>
      <c r="H907" s="21" t="s">
        <v>1240</v>
      </c>
      <c r="I907" s="23">
        <v>45439</v>
      </c>
      <c r="J907" s="5">
        <v>104</v>
      </c>
      <c r="K907" s="37"/>
      <c r="L907" s="37"/>
    </row>
    <row r="908" spans="1:12" ht="15.75" hidden="1" x14ac:dyDescent="0.25">
      <c r="A908" s="42" t="s">
        <v>115</v>
      </c>
      <c r="B908" s="43"/>
      <c r="C908" s="43"/>
      <c r="D908" s="2">
        <v>6004.1</v>
      </c>
      <c r="E908" s="5">
        <v>15.5623</v>
      </c>
      <c r="F908" s="4"/>
      <c r="G908" s="58"/>
      <c r="H908" s="21" t="s">
        <v>1241</v>
      </c>
      <c r="I908" s="23">
        <v>45439</v>
      </c>
      <c r="J908" s="5">
        <v>41.5</v>
      </c>
      <c r="K908" s="37"/>
      <c r="L908" s="37"/>
    </row>
    <row r="909" spans="1:12" ht="15.75" hidden="1" x14ac:dyDescent="0.25">
      <c r="A909" s="42" t="s">
        <v>97</v>
      </c>
      <c r="B909" s="43"/>
      <c r="C909" s="43"/>
      <c r="D909" s="2">
        <v>6006.9089999999997</v>
      </c>
      <c r="E909" s="5">
        <v>16.059999999999999</v>
      </c>
      <c r="F909" s="4"/>
      <c r="G909" s="58"/>
      <c r="H909" s="21" t="s">
        <v>1242</v>
      </c>
      <c r="I909" s="23">
        <v>45439</v>
      </c>
      <c r="J909" s="5">
        <v>50</v>
      </c>
      <c r="K909" s="37"/>
      <c r="L909" s="37"/>
    </row>
    <row r="910" spans="1:12" ht="15.75" hidden="1" x14ac:dyDescent="0.25">
      <c r="A910" s="42" t="s">
        <v>97</v>
      </c>
      <c r="B910" s="43"/>
      <c r="C910" s="43"/>
      <c r="D910" s="2">
        <v>6006.9089999999997</v>
      </c>
      <c r="E910" s="5">
        <v>10.5182</v>
      </c>
      <c r="F910" s="4"/>
      <c r="G910" s="58"/>
      <c r="H910" s="21" t="s">
        <v>1243</v>
      </c>
      <c r="I910" s="23">
        <v>45439</v>
      </c>
      <c r="J910" s="5">
        <v>102</v>
      </c>
      <c r="K910" s="37"/>
      <c r="L910" s="37"/>
    </row>
    <row r="911" spans="1:12" ht="15.75" hidden="1" x14ac:dyDescent="0.25">
      <c r="A911" s="42" t="s">
        <v>670</v>
      </c>
      <c r="B911" s="43"/>
      <c r="C911" s="43"/>
      <c r="D911" s="2">
        <v>6006.9089999999997</v>
      </c>
      <c r="E911" s="5">
        <v>10.412100000000001</v>
      </c>
      <c r="F911" s="4"/>
      <c r="G911" s="58"/>
      <c r="H911" s="21" t="s">
        <v>1244</v>
      </c>
      <c r="I911" s="23">
        <v>45439</v>
      </c>
      <c r="J911" s="5">
        <v>332.2</v>
      </c>
      <c r="K911" s="37"/>
      <c r="L911" s="37"/>
    </row>
    <row r="912" spans="1:12" ht="15.75" hidden="1" x14ac:dyDescent="0.25">
      <c r="A912" s="42" t="s">
        <v>1302</v>
      </c>
      <c r="B912" s="43"/>
      <c r="C912" s="43"/>
      <c r="D912" s="2">
        <v>6006.9089999999997</v>
      </c>
      <c r="E912" s="5">
        <v>17.617999999999999</v>
      </c>
      <c r="F912" s="4"/>
      <c r="G912" s="58"/>
      <c r="H912" s="21" t="s">
        <v>1245</v>
      </c>
      <c r="I912" s="23">
        <v>45441</v>
      </c>
      <c r="J912" s="5">
        <v>3417</v>
      </c>
      <c r="K912" s="37"/>
      <c r="L912" s="37"/>
    </row>
    <row r="913" spans="1:12" ht="15.75" hidden="1" x14ac:dyDescent="0.25">
      <c r="A913" s="42" t="s">
        <v>97</v>
      </c>
      <c r="B913" s="43"/>
      <c r="C913" s="43"/>
      <c r="D913" s="2">
        <v>6006.9089999999997</v>
      </c>
      <c r="E913" s="5">
        <v>17.779</v>
      </c>
      <c r="F913" s="4"/>
      <c r="G913" s="58"/>
      <c r="H913" s="21" t="s">
        <v>1246</v>
      </c>
      <c r="I913" s="23">
        <v>45441</v>
      </c>
      <c r="J913" s="5">
        <v>714</v>
      </c>
      <c r="K913" s="37"/>
      <c r="L913" s="37"/>
    </row>
    <row r="914" spans="1:12" ht="15.75" hidden="1" x14ac:dyDescent="0.25">
      <c r="A914" s="42" t="s">
        <v>97</v>
      </c>
      <c r="B914" s="43"/>
      <c r="C914" s="43"/>
      <c r="D914" s="2">
        <v>6006.9089999999997</v>
      </c>
      <c r="E914" s="5">
        <v>17.423300000000001</v>
      </c>
      <c r="F914" s="4"/>
      <c r="G914" s="58"/>
      <c r="H914" s="21" t="s">
        <v>1247</v>
      </c>
      <c r="I914" s="23">
        <v>45441</v>
      </c>
      <c r="J914" s="5">
        <v>1770</v>
      </c>
      <c r="K914" s="37"/>
      <c r="L914" s="37"/>
    </row>
    <row r="915" spans="1:12" ht="15.75" hidden="1" x14ac:dyDescent="0.25">
      <c r="A915" s="42" t="s">
        <v>97</v>
      </c>
      <c r="B915" s="43"/>
      <c r="C915" s="43"/>
      <c r="D915" s="2">
        <v>6006.9089999999997</v>
      </c>
      <c r="E915" s="5">
        <v>22.621500000000001</v>
      </c>
      <c r="F915" s="4"/>
      <c r="G915" s="58"/>
      <c r="H915" s="21" t="s">
        <v>1248</v>
      </c>
      <c r="I915" s="23">
        <v>45442</v>
      </c>
      <c r="J915" s="5">
        <v>795</v>
      </c>
      <c r="K915" s="37"/>
      <c r="L915" s="37"/>
    </row>
    <row r="916" spans="1:12" ht="15.75" hidden="1" x14ac:dyDescent="0.25">
      <c r="A916" s="42" t="s">
        <v>97</v>
      </c>
      <c r="B916" s="43"/>
      <c r="C916" s="43"/>
      <c r="D916" s="2">
        <v>6006.9089999999997</v>
      </c>
      <c r="E916" s="5">
        <v>10.6518</v>
      </c>
      <c r="F916" s="4"/>
      <c r="G916" s="58"/>
      <c r="H916" s="21" t="s">
        <v>1249</v>
      </c>
      <c r="I916" s="23">
        <v>45442</v>
      </c>
      <c r="J916" s="5">
        <v>885</v>
      </c>
      <c r="K916" s="37"/>
      <c r="L916" s="37"/>
    </row>
    <row r="917" spans="1:12" ht="15.75" hidden="1" x14ac:dyDescent="0.25">
      <c r="A917" s="42" t="s">
        <v>97</v>
      </c>
      <c r="B917" s="43"/>
      <c r="C917" s="43"/>
      <c r="D917" s="2">
        <v>6006.9089999999997</v>
      </c>
      <c r="E917" s="5">
        <v>11.9739</v>
      </c>
      <c r="F917" s="4"/>
      <c r="G917" s="58"/>
      <c r="H917" s="21" t="s">
        <v>1250</v>
      </c>
      <c r="I917" s="23">
        <v>45443</v>
      </c>
      <c r="J917" s="5">
        <v>1724.4</v>
      </c>
      <c r="K917" s="37"/>
      <c r="L917" s="37"/>
    </row>
    <row r="918" spans="1:12" ht="15.75" hidden="1" x14ac:dyDescent="0.25">
      <c r="A918" s="42" t="s">
        <v>670</v>
      </c>
      <c r="B918" s="43"/>
      <c r="C918" s="43"/>
      <c r="D918" s="2">
        <v>6006.9089999999997</v>
      </c>
      <c r="E918" s="5">
        <v>10.596299999999999</v>
      </c>
      <c r="F918" s="4"/>
      <c r="G918" s="58"/>
      <c r="H918" s="21" t="s">
        <v>1251</v>
      </c>
      <c r="I918" s="23">
        <v>45443</v>
      </c>
      <c r="J918" s="5">
        <v>566</v>
      </c>
      <c r="K918" s="37"/>
      <c r="L918" s="37"/>
    </row>
    <row r="919" spans="1:12" ht="15.75" hidden="1" x14ac:dyDescent="0.25">
      <c r="A919" s="42" t="s">
        <v>1303</v>
      </c>
      <c r="B919" s="43"/>
      <c r="C919" s="43"/>
      <c r="D919" s="2">
        <v>6006.9089999999997</v>
      </c>
      <c r="E919" s="5">
        <v>15.821899999999999</v>
      </c>
      <c r="F919" s="4"/>
      <c r="G919" s="58"/>
      <c r="H919" s="21" t="s">
        <v>1252</v>
      </c>
      <c r="I919" s="23">
        <v>45443</v>
      </c>
      <c r="J919" s="5">
        <v>5964</v>
      </c>
      <c r="K919" s="37"/>
      <c r="L919" s="37"/>
    </row>
    <row r="920" spans="1:12" ht="15.75" hidden="1" x14ac:dyDescent="0.25">
      <c r="A920" s="42" t="s">
        <v>816</v>
      </c>
      <c r="B920" s="43"/>
      <c r="C920" s="43"/>
      <c r="D920" s="2">
        <v>6006.9089999999997</v>
      </c>
      <c r="E920" s="5">
        <v>13.8436</v>
      </c>
      <c r="F920" s="4"/>
      <c r="G920" s="58"/>
      <c r="H920" s="21" t="s">
        <v>1253</v>
      </c>
      <c r="I920" s="23">
        <v>45443</v>
      </c>
      <c r="J920" s="5">
        <v>732</v>
      </c>
      <c r="K920" s="37"/>
      <c r="L920" s="37"/>
    </row>
    <row r="931" spans="1:14" x14ac:dyDescent="0.25">
      <c r="A931" s="211" t="s">
        <v>696</v>
      </c>
      <c r="B931" s="212"/>
      <c r="C931" s="212"/>
      <c r="D931" s="213">
        <v>6006.9089999999997</v>
      </c>
      <c r="E931" s="214">
        <v>24.216200000000001</v>
      </c>
      <c r="F931" s="212">
        <v>38802</v>
      </c>
      <c r="G931" s="215"/>
      <c r="H931" t="s">
        <v>321</v>
      </c>
      <c r="I931" s="216">
        <v>45138</v>
      </c>
      <c r="J931" s="217">
        <v>32</v>
      </c>
      <c r="K931" s="217">
        <v>26.22850947294118</v>
      </c>
      <c r="L931" s="213">
        <v>0</v>
      </c>
      <c r="M931" s="205">
        <v>5.7714905270588197</v>
      </c>
      <c r="N931" s="217">
        <v>0</v>
      </c>
    </row>
    <row r="1149" spans="1:14" ht="15.75" x14ac:dyDescent="0.25">
      <c r="A1149" s="145" t="s">
        <v>258</v>
      </c>
      <c r="B1149" s="146"/>
      <c r="C1149" s="147"/>
      <c r="D1149" s="148">
        <v>6004.1</v>
      </c>
      <c r="E1149" s="149">
        <v>13.3725</v>
      </c>
      <c r="F1149" s="150"/>
      <c r="G1149" s="151"/>
      <c r="H1149" s="152" t="s">
        <v>259</v>
      </c>
      <c r="I1149" s="153">
        <v>45215</v>
      </c>
      <c r="J1149" s="154">
        <v>5400</v>
      </c>
      <c r="K1149" s="155">
        <v>19.056100000000001</v>
      </c>
      <c r="L1149" s="148">
        <f>L1180+L1199+L1218+L1237+L1256+L1275+L1294+L1313+L1332+L1351+L1370+L1389+L1408+L1427+L1446+L1465+L1484+L1503+L1522+L1541+L1560+L1579+L1598+L1617+L1636+L1655+L1674+L1693+L1712</f>
        <v>0</v>
      </c>
      <c r="M1149" s="156">
        <f t="shared" ref="M1149" si="0">J1149-K1149-L1149</f>
        <v>5380.9439000000002</v>
      </c>
      <c r="N1149" s="155">
        <f t="shared" ref="N1149" si="1">L1149*E1149</f>
        <v>0</v>
      </c>
    </row>
  </sheetData>
  <autoFilter ref="A1:N920">
    <filterColumn colId="0">
      <filters>
        <filter val="80 % REC PES 20% EL FABRIC"/>
        <filter val="80% BCI COTTON 20% RECYCLE POLYESTER KNITTED FABRIC"/>
        <filter val="80% COTTON 20% POLYESTER KNITTED FABRIC"/>
        <filter val="80% PA 20% EL FABRIC"/>
        <filter val="80% PA+20% EL MESH FABRIC"/>
        <filter val="80% REC PES 20% EL WARP KNIT STRETCH TRICOT MESH FABRIC"/>
        <filter val="80% RECYCLE POLYESTER 20% EL KNITTED FABRIC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</vt:lpstr>
      <vt:lpstr>957</vt:lpstr>
      <vt:lpstr>492</vt:lpstr>
      <vt:lpstr>Fabric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Safdar Aslam</dc:creator>
  <cp:lastModifiedBy>Hashim Ishaque</cp:lastModifiedBy>
  <cp:lastPrinted>2024-07-23T10:13:08Z</cp:lastPrinted>
  <dcterms:created xsi:type="dcterms:W3CDTF">2024-02-16T06:13:32Z</dcterms:created>
  <dcterms:modified xsi:type="dcterms:W3CDTF">2024-08-20T10:59:41Z</dcterms:modified>
</cp:coreProperties>
</file>