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Mai\Desktop\New folder\ma_model\"/>
    </mc:Choice>
  </mc:AlternateContent>
  <xr:revisionPtr revIDLastSave="0" documentId="13_ncr:1_{C4AFA383-135A-43D1-9931-C23DA4C7BCC2}" xr6:coauthVersionLast="40" xr6:coauthVersionMax="40" xr10:uidLastSave="{00000000-0000-0000-0000-000000000000}"/>
  <bookViews>
    <workbookView xWindow="0" yWindow="0" windowWidth="23040" windowHeight="10200" xr2:uid="{00000000-000D-0000-FFFF-FFFF00000000}"/>
  </bookViews>
  <sheets>
    <sheet name="Model" sheetId="1" r:id="rId1"/>
    <sheet name="Vari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/>
  <c r="L60" i="1"/>
  <c r="L61" i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/>
  <c r="L76" i="1"/>
  <c r="L77" i="1"/>
  <c r="L78" i="1" s="1"/>
  <c r="L79" i="1" s="1"/>
  <c r="L80" i="1" s="1"/>
  <c r="L81" i="1" s="1"/>
  <c r="L82" i="1" s="1"/>
  <c r="L83" i="1" s="1"/>
  <c r="L84" i="1" s="1"/>
  <c r="L85" i="1" s="1"/>
  <c r="L86" i="1"/>
  <c r="L87" i="1" s="1"/>
  <c r="L88" i="1" s="1"/>
  <c r="L89" i="1"/>
  <c r="L90" i="1" s="1"/>
  <c r="L91" i="1" s="1"/>
  <c r="L92" i="1" s="1"/>
  <c r="L93" i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/>
  <c r="L125" i="1"/>
  <c r="L126" i="1" s="1"/>
  <c r="L127" i="1" s="1"/>
  <c r="L128" i="1" s="1"/>
  <c r="L129" i="1"/>
  <c r="L130" i="1" s="1"/>
  <c r="L131" i="1" s="1"/>
  <c r="L132" i="1" s="1"/>
  <c r="L133" i="1"/>
  <c r="L134" i="1" s="1"/>
  <c r="L135" i="1"/>
  <c r="L136" i="1"/>
  <c r="L137" i="1"/>
  <c r="L138" i="1" s="1"/>
  <c r="L139" i="1" s="1"/>
  <c r="L140" i="1" s="1"/>
  <c r="L141" i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/>
  <c r="L197" i="1"/>
  <c r="L198" i="1" s="1"/>
  <c r="L199" i="1" s="1"/>
  <c r="L200" i="1" s="1"/>
  <c r="L201" i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/>
  <c r="L222" i="1" s="1"/>
  <c r="L223" i="1" s="1"/>
  <c r="L224" i="1" s="1"/>
  <c r="L225" i="1" s="1"/>
  <c r="L226" i="1" s="1"/>
  <c r="L227" i="1" s="1"/>
  <c r="L228" i="1" s="1"/>
  <c r="L229" i="1"/>
  <c r="L230" i="1" s="1"/>
  <c r="L231" i="1" s="1"/>
  <c r="L232" i="1" s="1"/>
  <c r="L233" i="1" s="1"/>
  <c r="L234" i="1" s="1"/>
  <c r="L235" i="1" s="1"/>
  <c r="L236" i="1" s="1"/>
  <c r="L237" i="1" s="1"/>
  <c r="L238" i="1" s="1"/>
  <c r="L239" i="1"/>
  <c r="L240" i="1"/>
  <c r="L241" i="1"/>
  <c r="L242" i="1" s="1"/>
  <c r="L243" i="1"/>
  <c r="L244" i="1"/>
  <c r="L245" i="1" s="1"/>
  <c r="L246" i="1" s="1"/>
  <c r="L247" i="1" s="1"/>
  <c r="L248" i="1" s="1"/>
  <c r="L249" i="1" s="1"/>
  <c r="L250" i="1" s="1"/>
  <c r="L251" i="1" s="1"/>
  <c r="L252" i="1" s="1"/>
  <c r="L4" i="1"/>
  <c r="Q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11" i="1"/>
  <c r="G22" i="1"/>
  <c r="J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1" i="1"/>
  <c r="H21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M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Q5" i="1" l="1"/>
  <c r="O4" i="1"/>
  <c r="I21" i="1"/>
  <c r="K21" i="1" l="1"/>
  <c r="P4" i="1"/>
  <c r="R4" i="1" s="1"/>
  <c r="Q6" i="1"/>
  <c r="M5" i="1"/>
  <c r="O5" i="1"/>
  <c r="H22" i="1"/>
  <c r="I22" i="1" s="1"/>
  <c r="J22" i="1" l="1"/>
  <c r="K22" i="1" s="1"/>
  <c r="P5" i="1"/>
  <c r="R5" i="1" s="1"/>
  <c r="Q7" i="1"/>
  <c r="M6" i="1"/>
  <c r="O6" i="1"/>
  <c r="H23" i="1"/>
  <c r="I23" i="1" s="1"/>
  <c r="J23" i="1" l="1"/>
  <c r="K23" i="1" s="1"/>
  <c r="P6" i="1"/>
  <c r="R6" i="1" s="1"/>
  <c r="Q8" i="1"/>
  <c r="M7" i="1"/>
  <c r="O7" i="1"/>
  <c r="H24" i="1"/>
  <c r="I24" i="1" s="1"/>
  <c r="J24" i="1" l="1"/>
  <c r="K24" i="1" s="1"/>
  <c r="P7" i="1"/>
  <c r="R7" i="1" s="1"/>
  <c r="Q9" i="1"/>
  <c r="M8" i="1"/>
  <c r="O8" i="1"/>
  <c r="H25" i="1"/>
  <c r="I25" i="1" s="1"/>
  <c r="J25" i="1" l="1"/>
  <c r="K25" i="1" s="1"/>
  <c r="P8" i="1"/>
  <c r="R8" i="1" s="1"/>
  <c r="Q10" i="1"/>
  <c r="M9" i="1"/>
  <c r="O9" i="1"/>
  <c r="H26" i="1"/>
  <c r="I26" i="1" s="1"/>
  <c r="J26" i="1" l="1"/>
  <c r="K26" i="1" s="1"/>
  <c r="P9" i="1"/>
  <c r="R9" i="1" s="1"/>
  <c r="Q11" i="1"/>
  <c r="M10" i="1"/>
  <c r="O10" i="1"/>
  <c r="H27" i="1"/>
  <c r="I27" i="1" s="1"/>
  <c r="J27" i="1" l="1"/>
  <c r="K27" i="1" s="1"/>
  <c r="P10" i="1"/>
  <c r="R10" i="1" s="1"/>
  <c r="Q12" i="1"/>
  <c r="M11" i="1"/>
  <c r="O11" i="1"/>
  <c r="H28" i="1"/>
  <c r="I28" i="1" s="1"/>
  <c r="J28" i="1" l="1"/>
  <c r="K28" i="1" s="1"/>
  <c r="P11" i="1"/>
  <c r="R11" i="1" s="1"/>
  <c r="Q13" i="1"/>
  <c r="M12" i="1"/>
  <c r="O12" i="1"/>
  <c r="H29" i="1"/>
  <c r="I29" i="1" s="1"/>
  <c r="J29" i="1" l="1"/>
  <c r="K29" i="1" s="1"/>
  <c r="P12" i="1"/>
  <c r="R12" i="1" s="1"/>
  <c r="Q14" i="1"/>
  <c r="M13" i="1"/>
  <c r="O13" i="1"/>
  <c r="H30" i="1"/>
  <c r="I30" i="1" s="1"/>
  <c r="J30" i="1" l="1"/>
  <c r="K30" i="1" s="1"/>
  <c r="P13" i="1"/>
  <c r="R13" i="1" s="1"/>
  <c r="Q15" i="1"/>
  <c r="M14" i="1"/>
  <c r="O14" i="1"/>
  <c r="H31" i="1"/>
  <c r="I31" i="1" s="1"/>
  <c r="J31" i="1" l="1"/>
  <c r="K31" i="1" s="1"/>
  <c r="P14" i="1"/>
  <c r="R14" i="1" s="1"/>
  <c r="Q16" i="1"/>
  <c r="M15" i="1"/>
  <c r="O15" i="1"/>
  <c r="H32" i="1"/>
  <c r="I32" i="1" s="1"/>
  <c r="J32" i="1" l="1"/>
  <c r="K32" i="1" s="1"/>
  <c r="P15" i="1"/>
  <c r="R15" i="1" s="1"/>
  <c r="Q17" i="1"/>
  <c r="M16" i="1"/>
  <c r="O16" i="1"/>
  <c r="H33" i="1"/>
  <c r="I33" i="1" s="1"/>
  <c r="J33" i="1" l="1"/>
  <c r="K33" i="1" s="1"/>
  <c r="P16" i="1"/>
  <c r="R16" i="1" s="1"/>
  <c r="Q18" i="1"/>
  <c r="M17" i="1"/>
  <c r="O17" i="1"/>
  <c r="H34" i="1"/>
  <c r="I34" i="1" s="1"/>
  <c r="J34" i="1" l="1"/>
  <c r="K34" i="1" s="1"/>
  <c r="P17" i="1"/>
  <c r="R17" i="1" s="1"/>
  <c r="Q19" i="1"/>
  <c r="M18" i="1"/>
  <c r="O18" i="1"/>
  <c r="H35" i="1"/>
  <c r="I35" i="1" s="1"/>
  <c r="J35" i="1" l="1"/>
  <c r="K35" i="1" s="1"/>
  <c r="P18" i="1"/>
  <c r="R18" i="1" s="1"/>
  <c r="Q20" i="1"/>
  <c r="M19" i="1"/>
  <c r="O19" i="1"/>
  <c r="H36" i="1"/>
  <c r="I36" i="1" s="1"/>
  <c r="J36" i="1" s="1"/>
  <c r="K36" i="1" s="1"/>
  <c r="P19" i="1" l="1"/>
  <c r="R19" i="1" s="1"/>
  <c r="Q21" i="1"/>
  <c r="M20" i="1"/>
  <c r="O20" i="1"/>
  <c r="H37" i="1"/>
  <c r="I37" i="1" s="1"/>
  <c r="J37" i="1" l="1"/>
  <c r="K37" i="1" s="1"/>
  <c r="P20" i="1"/>
  <c r="R20" i="1" s="1"/>
  <c r="M21" i="1"/>
  <c r="Q22" i="1"/>
  <c r="O21" i="1"/>
  <c r="P21" i="1" s="1"/>
  <c r="H38" i="1"/>
  <c r="I38" i="1" s="1"/>
  <c r="R21" i="1" l="1"/>
  <c r="J38" i="1"/>
  <c r="K38" i="1" s="1"/>
  <c r="M22" i="1"/>
  <c r="Q23" i="1"/>
  <c r="O22" i="1"/>
  <c r="H39" i="1"/>
  <c r="I39" i="1" s="1"/>
  <c r="J39" i="1" l="1"/>
  <c r="K39" i="1" s="1"/>
  <c r="P22" i="1"/>
  <c r="R22" i="1" s="1"/>
  <c r="M23" i="1"/>
  <c r="O23" i="1"/>
  <c r="Q24" i="1"/>
  <c r="H40" i="1"/>
  <c r="I40" i="1" s="1"/>
  <c r="J40" i="1" s="1"/>
  <c r="K40" i="1" s="1"/>
  <c r="P23" i="1" l="1"/>
  <c r="R23" i="1" s="1"/>
  <c r="M24" i="1"/>
  <c r="Q25" i="1"/>
  <c r="O24" i="1"/>
  <c r="H41" i="1"/>
  <c r="I41" i="1" s="1"/>
  <c r="J41" i="1" l="1"/>
  <c r="K41" i="1" s="1"/>
  <c r="P24" i="1"/>
  <c r="R24" i="1" s="1"/>
  <c r="M25" i="1"/>
  <c r="O25" i="1"/>
  <c r="Q26" i="1"/>
  <c r="H42" i="1"/>
  <c r="I42" i="1" s="1"/>
  <c r="J42" i="1" l="1"/>
  <c r="K42" i="1" s="1"/>
  <c r="P25" i="1"/>
  <c r="R25" i="1" s="1"/>
  <c r="M26" i="1"/>
  <c r="O26" i="1"/>
  <c r="Q27" i="1"/>
  <c r="H43" i="1"/>
  <c r="I43" i="1" s="1"/>
  <c r="J43" i="1" l="1"/>
  <c r="K43" i="1" s="1"/>
  <c r="P26" i="1"/>
  <c r="R26" i="1" s="1"/>
  <c r="M27" i="1"/>
  <c r="Q28" i="1"/>
  <c r="O27" i="1"/>
  <c r="H44" i="1"/>
  <c r="I44" i="1" s="1"/>
  <c r="J44" i="1" l="1"/>
  <c r="K44" i="1" s="1"/>
  <c r="P27" i="1"/>
  <c r="R27" i="1" s="1"/>
  <c r="M28" i="1"/>
  <c r="Q29" i="1"/>
  <c r="O28" i="1"/>
  <c r="H45" i="1"/>
  <c r="I45" i="1" s="1"/>
  <c r="J45" i="1" l="1"/>
  <c r="K45" i="1" s="1"/>
  <c r="P28" i="1"/>
  <c r="R28" i="1" s="1"/>
  <c r="M29" i="1"/>
  <c r="O29" i="1"/>
  <c r="Q30" i="1"/>
  <c r="H46" i="1"/>
  <c r="I46" i="1" s="1"/>
  <c r="J46" i="1" l="1"/>
  <c r="K46" i="1" s="1"/>
  <c r="P29" i="1"/>
  <c r="R29" i="1" s="1"/>
  <c r="M30" i="1"/>
  <c r="Q31" i="1"/>
  <c r="O30" i="1"/>
  <c r="H47" i="1"/>
  <c r="I47" i="1" s="1"/>
  <c r="J47" i="1" l="1"/>
  <c r="K47" i="1" s="1"/>
  <c r="P30" i="1"/>
  <c r="R30" i="1" s="1"/>
  <c r="M31" i="1"/>
  <c r="Q32" i="1"/>
  <c r="O31" i="1"/>
  <c r="H48" i="1"/>
  <c r="I48" i="1" s="1"/>
  <c r="J48" i="1" s="1"/>
  <c r="K48" i="1" s="1"/>
  <c r="P31" i="1" l="1"/>
  <c r="R31" i="1" s="1"/>
  <c r="M32" i="1"/>
  <c r="Q33" i="1"/>
  <c r="O32" i="1"/>
  <c r="H49" i="1"/>
  <c r="I49" i="1" s="1"/>
  <c r="J49" i="1" l="1"/>
  <c r="K49" i="1" s="1"/>
  <c r="P32" i="1"/>
  <c r="R32" i="1" s="1"/>
  <c r="M33" i="1"/>
  <c r="Q34" i="1"/>
  <c r="O33" i="1"/>
  <c r="H50" i="1"/>
  <c r="I50" i="1" s="1"/>
  <c r="J50" i="1" l="1"/>
  <c r="K50" i="1" s="1"/>
  <c r="P33" i="1"/>
  <c r="R33" i="1" s="1"/>
  <c r="M34" i="1"/>
  <c r="Q35" i="1"/>
  <c r="O34" i="1"/>
  <c r="H51" i="1"/>
  <c r="I51" i="1" s="1"/>
  <c r="J51" i="1" l="1"/>
  <c r="K51" i="1" s="1"/>
  <c r="P34" i="1"/>
  <c r="R34" i="1" s="1"/>
  <c r="M35" i="1"/>
  <c r="Q36" i="1"/>
  <c r="O35" i="1"/>
  <c r="H52" i="1"/>
  <c r="I52" i="1" s="1"/>
  <c r="J52" i="1" l="1"/>
  <c r="K52" i="1" s="1"/>
  <c r="P35" i="1"/>
  <c r="R35" i="1" s="1"/>
  <c r="M36" i="1"/>
  <c r="Q37" i="1"/>
  <c r="O36" i="1"/>
  <c r="H53" i="1"/>
  <c r="I53" i="1" s="1"/>
  <c r="J53" i="1" l="1"/>
  <c r="K53" i="1" s="1"/>
  <c r="P36" i="1"/>
  <c r="R36" i="1" s="1"/>
  <c r="M37" i="1"/>
  <c r="Q38" i="1"/>
  <c r="O37" i="1"/>
  <c r="H54" i="1"/>
  <c r="I54" i="1" s="1"/>
  <c r="J54" i="1" l="1"/>
  <c r="K54" i="1" s="1"/>
  <c r="P37" i="1"/>
  <c r="R37" i="1" s="1"/>
  <c r="M38" i="1"/>
  <c r="Q39" i="1"/>
  <c r="O38" i="1"/>
  <c r="H55" i="1"/>
  <c r="I55" i="1" s="1"/>
  <c r="J55" i="1" l="1"/>
  <c r="K55" i="1" s="1"/>
  <c r="P38" i="1"/>
  <c r="R38" i="1" s="1"/>
  <c r="M39" i="1"/>
  <c r="O39" i="1"/>
  <c r="Q40" i="1"/>
  <c r="H56" i="1"/>
  <c r="I56" i="1" s="1"/>
  <c r="J56" i="1" l="1"/>
  <c r="K56" i="1" s="1"/>
  <c r="P39" i="1"/>
  <c r="R39" i="1" s="1"/>
  <c r="M40" i="1"/>
  <c r="O40" i="1"/>
  <c r="Q41" i="1"/>
  <c r="H57" i="1"/>
  <c r="I57" i="1" s="1"/>
  <c r="J57" i="1" l="1"/>
  <c r="K57" i="1" s="1"/>
  <c r="P40" i="1"/>
  <c r="R40" i="1" s="1"/>
  <c r="M41" i="1"/>
  <c r="Q42" i="1"/>
  <c r="O41" i="1"/>
  <c r="H58" i="1"/>
  <c r="I58" i="1" s="1"/>
  <c r="J58" i="1" l="1"/>
  <c r="K58" i="1" s="1"/>
  <c r="P41" i="1"/>
  <c r="R41" i="1" s="1"/>
  <c r="M42" i="1"/>
  <c r="O42" i="1"/>
  <c r="Q43" i="1"/>
  <c r="H59" i="1"/>
  <c r="I59" i="1" s="1"/>
  <c r="J59" i="1" l="1"/>
  <c r="K59" i="1" s="1"/>
  <c r="P42" i="1"/>
  <c r="R42" i="1" s="1"/>
  <c r="M43" i="1"/>
  <c r="O43" i="1"/>
  <c r="Q44" i="1"/>
  <c r="H60" i="1"/>
  <c r="I60" i="1" s="1"/>
  <c r="J60" i="1" l="1"/>
  <c r="K60" i="1" s="1"/>
  <c r="P43" i="1"/>
  <c r="R43" i="1" s="1"/>
  <c r="M44" i="1"/>
  <c r="O44" i="1"/>
  <c r="Q45" i="1"/>
  <c r="H61" i="1"/>
  <c r="I61" i="1" s="1"/>
  <c r="J61" i="1" l="1"/>
  <c r="K61" i="1" s="1"/>
  <c r="P44" i="1"/>
  <c r="R44" i="1" s="1"/>
  <c r="M45" i="1"/>
  <c r="O45" i="1"/>
  <c r="Q46" i="1"/>
  <c r="H62" i="1"/>
  <c r="I62" i="1" s="1"/>
  <c r="J62" i="1" l="1"/>
  <c r="K62" i="1" s="1"/>
  <c r="P45" i="1"/>
  <c r="R45" i="1" s="1"/>
  <c r="M46" i="1"/>
  <c r="Q47" i="1"/>
  <c r="O46" i="1"/>
  <c r="H63" i="1"/>
  <c r="I63" i="1" s="1"/>
  <c r="J63" i="1" l="1"/>
  <c r="K63" i="1" s="1"/>
  <c r="P46" i="1"/>
  <c r="R46" i="1" s="1"/>
  <c r="M47" i="1"/>
  <c r="O47" i="1"/>
  <c r="Q48" i="1"/>
  <c r="H64" i="1"/>
  <c r="I64" i="1" s="1"/>
  <c r="J64" i="1" l="1"/>
  <c r="K64" i="1" s="1"/>
  <c r="P47" i="1"/>
  <c r="R47" i="1" s="1"/>
  <c r="M48" i="1"/>
  <c r="O48" i="1"/>
  <c r="Q49" i="1"/>
  <c r="H65" i="1"/>
  <c r="I65" i="1" s="1"/>
  <c r="J65" i="1" l="1"/>
  <c r="K65" i="1" s="1"/>
  <c r="P48" i="1"/>
  <c r="R48" i="1" s="1"/>
  <c r="M49" i="1"/>
  <c r="O49" i="1"/>
  <c r="Q50" i="1"/>
  <c r="H66" i="1"/>
  <c r="I66" i="1" s="1"/>
  <c r="J66" i="1" l="1"/>
  <c r="K66" i="1" s="1"/>
  <c r="P49" i="1"/>
  <c r="R49" i="1" s="1"/>
  <c r="M50" i="1"/>
  <c r="O50" i="1"/>
  <c r="Q51" i="1"/>
  <c r="H67" i="1"/>
  <c r="I67" i="1" s="1"/>
  <c r="J67" i="1" l="1"/>
  <c r="K67" i="1" s="1"/>
  <c r="P50" i="1"/>
  <c r="R50" i="1" s="1"/>
  <c r="M51" i="1"/>
  <c r="O51" i="1"/>
  <c r="Q52" i="1"/>
  <c r="H68" i="1"/>
  <c r="I68" i="1" s="1"/>
  <c r="J68" i="1" l="1"/>
  <c r="K68" i="1" s="1"/>
  <c r="P51" i="1"/>
  <c r="R51" i="1" s="1"/>
  <c r="M52" i="1"/>
  <c r="O52" i="1"/>
  <c r="Q53" i="1"/>
  <c r="H69" i="1"/>
  <c r="I69" i="1" s="1"/>
  <c r="J69" i="1" l="1"/>
  <c r="K69" i="1" s="1"/>
  <c r="P52" i="1"/>
  <c r="R52" i="1" s="1"/>
  <c r="M53" i="1"/>
  <c r="O53" i="1"/>
  <c r="Q54" i="1"/>
  <c r="H70" i="1"/>
  <c r="I70" i="1" s="1"/>
  <c r="J70" i="1" l="1"/>
  <c r="K70" i="1" s="1"/>
  <c r="P53" i="1"/>
  <c r="R53" i="1" s="1"/>
  <c r="M54" i="1"/>
  <c r="O54" i="1"/>
  <c r="Q55" i="1"/>
  <c r="H71" i="1"/>
  <c r="I71" i="1" s="1"/>
  <c r="J71" i="1" l="1"/>
  <c r="K71" i="1" s="1"/>
  <c r="P54" i="1"/>
  <c r="R54" i="1" s="1"/>
  <c r="M55" i="1"/>
  <c r="O55" i="1"/>
  <c r="Q56" i="1"/>
  <c r="H72" i="1"/>
  <c r="I72" i="1" s="1"/>
  <c r="J72" i="1" l="1"/>
  <c r="K72" i="1" s="1"/>
  <c r="P55" i="1"/>
  <c r="R55" i="1" s="1"/>
  <c r="M56" i="1"/>
  <c r="O56" i="1"/>
  <c r="Q57" i="1"/>
  <c r="H73" i="1"/>
  <c r="I73" i="1" s="1"/>
  <c r="J73" i="1" l="1"/>
  <c r="K73" i="1" s="1"/>
  <c r="P56" i="1"/>
  <c r="R56" i="1" s="1"/>
  <c r="M57" i="1"/>
  <c r="O57" i="1"/>
  <c r="Q58" i="1"/>
  <c r="H74" i="1"/>
  <c r="I74" i="1" s="1"/>
  <c r="J74" i="1" l="1"/>
  <c r="K74" i="1" s="1"/>
  <c r="P57" i="1"/>
  <c r="R57" i="1" s="1"/>
  <c r="M58" i="1"/>
  <c r="O58" i="1"/>
  <c r="Q59" i="1"/>
  <c r="H75" i="1"/>
  <c r="I75" i="1" s="1"/>
  <c r="J75" i="1" l="1"/>
  <c r="K75" i="1" s="1"/>
  <c r="P58" i="1"/>
  <c r="R58" i="1" s="1"/>
  <c r="M59" i="1"/>
  <c r="O59" i="1"/>
  <c r="Q60" i="1"/>
  <c r="H76" i="1"/>
  <c r="I76" i="1" s="1"/>
  <c r="J76" i="1" l="1"/>
  <c r="K76" i="1" s="1"/>
  <c r="P59" i="1"/>
  <c r="R59" i="1" s="1"/>
  <c r="M60" i="1"/>
  <c r="O60" i="1"/>
  <c r="Q61" i="1"/>
  <c r="H77" i="1"/>
  <c r="I77" i="1" s="1"/>
  <c r="J77" i="1" l="1"/>
  <c r="K77" i="1" s="1"/>
  <c r="P60" i="1"/>
  <c r="R60" i="1" s="1"/>
  <c r="M61" i="1"/>
  <c r="O61" i="1"/>
  <c r="Q62" i="1"/>
  <c r="H78" i="1"/>
  <c r="I78" i="1" s="1"/>
  <c r="J78" i="1" l="1"/>
  <c r="K78" i="1" s="1"/>
  <c r="P61" i="1"/>
  <c r="R61" i="1" s="1"/>
  <c r="M62" i="1"/>
  <c r="O62" i="1"/>
  <c r="Q63" i="1"/>
  <c r="H79" i="1"/>
  <c r="I79" i="1" s="1"/>
  <c r="J79" i="1" l="1"/>
  <c r="K79" i="1" s="1"/>
  <c r="P62" i="1"/>
  <c r="R62" i="1" s="1"/>
  <c r="M63" i="1"/>
  <c r="O63" i="1"/>
  <c r="Q64" i="1"/>
  <c r="H80" i="1"/>
  <c r="I80" i="1" s="1"/>
  <c r="J80" i="1" l="1"/>
  <c r="P63" i="1"/>
  <c r="R63" i="1" s="1"/>
  <c r="M64" i="1"/>
  <c r="O64" i="1"/>
  <c r="Q65" i="1"/>
  <c r="K80" i="1"/>
  <c r="H81" i="1"/>
  <c r="I81" i="1" s="1"/>
  <c r="J81" i="1" l="1"/>
  <c r="K81" i="1" s="1"/>
  <c r="P64" i="1"/>
  <c r="R64" i="1" s="1"/>
  <c r="M65" i="1"/>
  <c r="O65" i="1"/>
  <c r="Q66" i="1"/>
  <c r="H82" i="1"/>
  <c r="I82" i="1" s="1"/>
  <c r="J82" i="1" l="1"/>
  <c r="K82" i="1" s="1"/>
  <c r="P65" i="1"/>
  <c r="R65" i="1" s="1"/>
  <c r="M66" i="1"/>
  <c r="O66" i="1"/>
  <c r="Q67" i="1"/>
  <c r="H83" i="1"/>
  <c r="I83" i="1" s="1"/>
  <c r="J83" i="1" l="1"/>
  <c r="K83" i="1" s="1"/>
  <c r="P66" i="1"/>
  <c r="R66" i="1" s="1"/>
  <c r="M67" i="1"/>
  <c r="O67" i="1"/>
  <c r="Q68" i="1"/>
  <c r="H84" i="1"/>
  <c r="I84" i="1" s="1"/>
  <c r="J84" i="1" l="1"/>
  <c r="K84" i="1" s="1"/>
  <c r="P67" i="1"/>
  <c r="R67" i="1" s="1"/>
  <c r="M68" i="1"/>
  <c r="O68" i="1"/>
  <c r="Q69" i="1"/>
  <c r="H85" i="1"/>
  <c r="I85" i="1" s="1"/>
  <c r="J85" i="1" l="1"/>
  <c r="K85" i="1" s="1"/>
  <c r="P68" i="1"/>
  <c r="R68" i="1" s="1"/>
  <c r="M69" i="1"/>
  <c r="O69" i="1"/>
  <c r="Q70" i="1"/>
  <c r="H86" i="1"/>
  <c r="I86" i="1" s="1"/>
  <c r="J86" i="1" l="1"/>
  <c r="K86" i="1" s="1"/>
  <c r="P69" i="1"/>
  <c r="R69" i="1" s="1"/>
  <c r="M70" i="1"/>
  <c r="O70" i="1"/>
  <c r="Q71" i="1"/>
  <c r="H87" i="1"/>
  <c r="I87" i="1" s="1"/>
  <c r="J87" i="1" l="1"/>
  <c r="K87" i="1" s="1"/>
  <c r="P70" i="1"/>
  <c r="R70" i="1" s="1"/>
  <c r="M71" i="1"/>
  <c r="O71" i="1"/>
  <c r="Q72" i="1"/>
  <c r="H88" i="1"/>
  <c r="I88" i="1" s="1"/>
  <c r="J88" i="1" l="1"/>
  <c r="K88" i="1" s="1"/>
  <c r="P71" i="1"/>
  <c r="R71" i="1" s="1"/>
  <c r="M72" i="1"/>
  <c r="O72" i="1"/>
  <c r="Q73" i="1"/>
  <c r="H89" i="1"/>
  <c r="I89" i="1" s="1"/>
  <c r="J89" i="1" l="1"/>
  <c r="K89" i="1" s="1"/>
  <c r="P72" i="1"/>
  <c r="R72" i="1" s="1"/>
  <c r="M73" i="1"/>
  <c r="O73" i="1"/>
  <c r="Q74" i="1"/>
  <c r="H90" i="1"/>
  <c r="I90" i="1" s="1"/>
  <c r="J90" i="1" l="1"/>
  <c r="K90" i="1" s="1"/>
  <c r="P73" i="1"/>
  <c r="R73" i="1" s="1"/>
  <c r="M74" i="1"/>
  <c r="O74" i="1"/>
  <c r="Q75" i="1"/>
  <c r="H91" i="1"/>
  <c r="I91" i="1" s="1"/>
  <c r="J91" i="1" l="1"/>
  <c r="K91" i="1" s="1"/>
  <c r="P74" i="1"/>
  <c r="R74" i="1" s="1"/>
  <c r="M75" i="1"/>
  <c r="O75" i="1"/>
  <c r="H92" i="1"/>
  <c r="I92" i="1" s="1"/>
  <c r="Q77" i="1" l="1"/>
  <c r="Q76" i="1"/>
  <c r="J92" i="1"/>
  <c r="K92" i="1" s="1"/>
  <c r="O77" i="1"/>
  <c r="P77" i="1" s="1"/>
  <c r="Q78" i="1"/>
  <c r="P75" i="1"/>
  <c r="R75" i="1" s="1"/>
  <c r="M76" i="1"/>
  <c r="M77" i="1" s="1"/>
  <c r="O76" i="1"/>
  <c r="H93" i="1"/>
  <c r="I93" i="1" s="1"/>
  <c r="J93" i="1" l="1"/>
  <c r="K93" i="1" s="1"/>
  <c r="Q79" i="1"/>
  <c r="M78" i="1"/>
  <c r="O78" i="1"/>
  <c r="P78" i="1" s="1"/>
  <c r="P76" i="1"/>
  <c r="R76" i="1" s="1"/>
  <c r="R77" i="1" s="1"/>
  <c r="H94" i="1"/>
  <c r="I94" i="1" s="1"/>
  <c r="J94" i="1" l="1"/>
  <c r="K94" i="1" s="1"/>
  <c r="R78" i="1"/>
  <c r="M79" i="1"/>
  <c r="Q80" i="1"/>
  <c r="O79" i="1"/>
  <c r="H95" i="1"/>
  <c r="I95" i="1" s="1"/>
  <c r="P79" i="1" l="1"/>
  <c r="R79" i="1" s="1"/>
  <c r="J95" i="1"/>
  <c r="K95" i="1" s="1"/>
  <c r="M80" i="1"/>
  <c r="Q81" i="1"/>
  <c r="O80" i="1"/>
  <c r="P80" i="1" s="1"/>
  <c r="H96" i="1"/>
  <c r="I96" i="1" s="1"/>
  <c r="J96" i="1" s="1"/>
  <c r="K96" i="1" s="1"/>
  <c r="R80" i="1" l="1"/>
  <c r="M81" i="1"/>
  <c r="Q82" i="1"/>
  <c r="O81" i="1"/>
  <c r="P81" i="1" s="1"/>
  <c r="H97" i="1"/>
  <c r="I97" i="1" s="1"/>
  <c r="R81" i="1" l="1"/>
  <c r="J97" i="1"/>
  <c r="K97" i="1" s="1"/>
  <c r="M82" i="1"/>
  <c r="O82" i="1"/>
  <c r="P82" i="1" s="1"/>
  <c r="Q83" i="1"/>
  <c r="H98" i="1"/>
  <c r="I98" i="1" s="1"/>
  <c r="R82" i="1" l="1"/>
  <c r="J98" i="1"/>
  <c r="M83" i="1"/>
  <c r="Q84" i="1"/>
  <c r="O83" i="1"/>
  <c r="P83" i="1" s="1"/>
  <c r="R83" i="1" s="1"/>
  <c r="K98" i="1"/>
  <c r="H99" i="1"/>
  <c r="I99" i="1" s="1"/>
  <c r="J99" i="1" l="1"/>
  <c r="K99" i="1" s="1"/>
  <c r="O84" i="1"/>
  <c r="P84" i="1" s="1"/>
  <c r="R84" i="1" s="1"/>
  <c r="Q85" i="1"/>
  <c r="M84" i="1"/>
  <c r="H100" i="1"/>
  <c r="I100" i="1" s="1"/>
  <c r="J100" i="1" l="1"/>
  <c r="K100" i="1" s="1"/>
  <c r="M85" i="1"/>
  <c r="O85" i="1"/>
  <c r="P85" i="1" s="1"/>
  <c r="R85" i="1" s="1"/>
  <c r="Q86" i="1"/>
  <c r="H101" i="1"/>
  <c r="I101" i="1" s="1"/>
  <c r="J101" i="1" l="1"/>
  <c r="K101" i="1" s="1"/>
  <c r="M86" i="1"/>
  <c r="Q87" i="1"/>
  <c r="O86" i="1"/>
  <c r="P86" i="1" s="1"/>
  <c r="R86" i="1" s="1"/>
  <c r="H102" i="1"/>
  <c r="I102" i="1" s="1"/>
  <c r="J102" i="1" l="1"/>
  <c r="K102" i="1" s="1"/>
  <c r="M87" i="1"/>
  <c r="O87" i="1"/>
  <c r="P87" i="1" s="1"/>
  <c r="R87" i="1" s="1"/>
  <c r="Q88" i="1"/>
  <c r="H103" i="1"/>
  <c r="I103" i="1" s="1"/>
  <c r="J103" i="1" l="1"/>
  <c r="K103" i="1" s="1"/>
  <c r="O88" i="1"/>
  <c r="P88" i="1" s="1"/>
  <c r="R88" i="1" s="1"/>
  <c r="Q89" i="1"/>
  <c r="M88" i="1"/>
  <c r="H104" i="1"/>
  <c r="I104" i="1" s="1"/>
  <c r="J104" i="1" l="1"/>
  <c r="K104" i="1" s="1"/>
  <c r="M89" i="1"/>
  <c r="O89" i="1"/>
  <c r="P89" i="1" s="1"/>
  <c r="R89" i="1" s="1"/>
  <c r="Q90" i="1"/>
  <c r="H105" i="1"/>
  <c r="I105" i="1" s="1"/>
  <c r="J105" i="1" l="1"/>
  <c r="K105" i="1" s="1"/>
  <c r="M90" i="1"/>
  <c r="Q91" i="1"/>
  <c r="O90" i="1"/>
  <c r="H106" i="1"/>
  <c r="I106" i="1" s="1"/>
  <c r="P90" i="1" l="1"/>
  <c r="R90" i="1" s="1"/>
  <c r="J106" i="1"/>
  <c r="K106" i="1" s="1"/>
  <c r="M91" i="1"/>
  <c r="O91" i="1"/>
  <c r="P91" i="1" s="1"/>
  <c r="Q92" i="1"/>
  <c r="H107" i="1"/>
  <c r="I107" i="1" s="1"/>
  <c r="R91" i="1" l="1"/>
  <c r="J107" i="1"/>
  <c r="K107" i="1" s="1"/>
  <c r="M92" i="1"/>
  <c r="O92" i="1"/>
  <c r="Q93" i="1"/>
  <c r="H108" i="1"/>
  <c r="I108" i="1" s="1"/>
  <c r="P92" i="1" l="1"/>
  <c r="R92" i="1" s="1"/>
  <c r="J108" i="1"/>
  <c r="K108" i="1" s="1"/>
  <c r="M93" i="1"/>
  <c r="Q94" i="1"/>
  <c r="O93" i="1"/>
  <c r="P93" i="1" s="1"/>
  <c r="R93" i="1" s="1"/>
  <c r="H109" i="1"/>
  <c r="I109" i="1" s="1"/>
  <c r="J109" i="1" l="1"/>
  <c r="K109" i="1" s="1"/>
  <c r="M94" i="1"/>
  <c r="Q95" i="1"/>
  <c r="O94" i="1"/>
  <c r="P94" i="1" s="1"/>
  <c r="R94" i="1" s="1"/>
  <c r="H110" i="1"/>
  <c r="I110" i="1" s="1"/>
  <c r="J110" i="1" s="1"/>
  <c r="K110" i="1" s="1"/>
  <c r="M95" i="1" l="1"/>
  <c r="Q96" i="1"/>
  <c r="O95" i="1"/>
  <c r="P95" i="1" s="1"/>
  <c r="R95" i="1" s="1"/>
  <c r="H111" i="1"/>
  <c r="I111" i="1" s="1"/>
  <c r="J111" i="1" l="1"/>
  <c r="K111" i="1" s="1"/>
  <c r="Q97" i="1"/>
  <c r="O96" i="1"/>
  <c r="P96" i="1" s="1"/>
  <c r="R96" i="1" s="1"/>
  <c r="M96" i="1"/>
  <c r="H112" i="1"/>
  <c r="I112" i="1" s="1"/>
  <c r="M97" i="1" l="1"/>
  <c r="J112" i="1"/>
  <c r="K112" i="1" s="1"/>
  <c r="Q98" i="1"/>
  <c r="O97" i="1"/>
  <c r="P97" i="1" s="1"/>
  <c r="R97" i="1" s="1"/>
  <c r="H113" i="1"/>
  <c r="I113" i="1" s="1"/>
  <c r="J113" i="1" s="1"/>
  <c r="K113" i="1" s="1"/>
  <c r="M98" i="1" l="1"/>
  <c r="Q99" i="1"/>
  <c r="O98" i="1"/>
  <c r="P98" i="1" s="1"/>
  <c r="R98" i="1" s="1"/>
  <c r="H114" i="1"/>
  <c r="I114" i="1" s="1"/>
  <c r="J114" i="1" l="1"/>
  <c r="K114" i="1" s="1"/>
  <c r="M99" i="1"/>
  <c r="O99" i="1"/>
  <c r="P99" i="1" s="1"/>
  <c r="R99" i="1" s="1"/>
  <c r="Q100" i="1"/>
  <c r="H115" i="1"/>
  <c r="I115" i="1" s="1"/>
  <c r="J115" i="1" l="1"/>
  <c r="K115" i="1" s="1"/>
  <c r="M100" i="1"/>
  <c r="Q101" i="1"/>
  <c r="O100" i="1"/>
  <c r="P100" i="1" s="1"/>
  <c r="R100" i="1" s="1"/>
  <c r="H116" i="1"/>
  <c r="I116" i="1" s="1"/>
  <c r="J116" i="1" s="1"/>
  <c r="K116" i="1" s="1"/>
  <c r="M101" i="1" l="1"/>
  <c r="O101" i="1"/>
  <c r="P101" i="1" s="1"/>
  <c r="R101" i="1" s="1"/>
  <c r="Q102" i="1"/>
  <c r="H117" i="1"/>
  <c r="I117" i="1" s="1"/>
  <c r="J117" i="1" l="1"/>
  <c r="K117" i="1" s="1"/>
  <c r="Q103" i="1"/>
  <c r="O102" i="1"/>
  <c r="P102" i="1" s="1"/>
  <c r="R102" i="1" s="1"/>
  <c r="M102" i="1"/>
  <c r="H118" i="1"/>
  <c r="I118" i="1" s="1"/>
  <c r="J118" i="1" l="1"/>
  <c r="O103" i="1"/>
  <c r="Q104" i="1"/>
  <c r="M103" i="1"/>
  <c r="K118" i="1"/>
  <c r="H119" i="1"/>
  <c r="I119" i="1" s="1"/>
  <c r="J119" i="1" l="1"/>
  <c r="K119" i="1" s="1"/>
  <c r="P103" i="1"/>
  <c r="R103" i="1" s="1"/>
  <c r="O104" i="1"/>
  <c r="Q105" i="1"/>
  <c r="M104" i="1"/>
  <c r="H120" i="1"/>
  <c r="I120" i="1" s="1"/>
  <c r="J120" i="1" l="1"/>
  <c r="K120" i="1" s="1"/>
  <c r="P104" i="1"/>
  <c r="R104" i="1" s="1"/>
  <c r="M105" i="1"/>
  <c r="Q106" i="1"/>
  <c r="O105" i="1"/>
  <c r="H121" i="1"/>
  <c r="I121" i="1" s="1"/>
  <c r="J121" i="1" s="1"/>
  <c r="K121" i="1" s="1"/>
  <c r="P105" i="1" l="1"/>
  <c r="R105" i="1" s="1"/>
  <c r="M106" i="1"/>
  <c r="Q107" i="1"/>
  <c r="O106" i="1"/>
  <c r="P106" i="1" s="1"/>
  <c r="H122" i="1"/>
  <c r="I122" i="1" s="1"/>
  <c r="R106" i="1" l="1"/>
  <c r="J122" i="1"/>
  <c r="K122" i="1" s="1"/>
  <c r="M107" i="1"/>
  <c r="Q108" i="1"/>
  <c r="O107" i="1"/>
  <c r="P107" i="1" s="1"/>
  <c r="H123" i="1"/>
  <c r="I123" i="1" s="1"/>
  <c r="R107" i="1" l="1"/>
  <c r="J123" i="1"/>
  <c r="K123" i="1" s="1"/>
  <c r="M108" i="1"/>
  <c r="Q109" i="1"/>
  <c r="O108" i="1"/>
  <c r="P108" i="1" s="1"/>
  <c r="R108" i="1" s="1"/>
  <c r="H124" i="1"/>
  <c r="I124" i="1" s="1"/>
  <c r="J124" i="1" l="1"/>
  <c r="K124" i="1" s="1"/>
  <c r="M109" i="1"/>
  <c r="Q110" i="1"/>
  <c r="O109" i="1"/>
  <c r="P109" i="1" s="1"/>
  <c r="R109" i="1" s="1"/>
  <c r="H125" i="1"/>
  <c r="I125" i="1" s="1"/>
  <c r="J125" i="1" s="1"/>
  <c r="K125" i="1" s="1"/>
  <c r="M110" i="1" l="1"/>
  <c r="Q111" i="1"/>
  <c r="O110" i="1"/>
  <c r="P110" i="1" s="1"/>
  <c r="R110" i="1" s="1"/>
  <c r="H126" i="1"/>
  <c r="I126" i="1" s="1"/>
  <c r="J126" i="1" l="1"/>
  <c r="K126" i="1" s="1"/>
  <c r="M111" i="1"/>
  <c r="Q112" i="1"/>
  <c r="O111" i="1"/>
  <c r="P111" i="1" s="1"/>
  <c r="R111" i="1" s="1"/>
  <c r="H127" i="1"/>
  <c r="I127" i="1" s="1"/>
  <c r="J127" i="1" l="1"/>
  <c r="O112" i="1"/>
  <c r="Q113" i="1"/>
  <c r="M112" i="1"/>
  <c r="K127" i="1"/>
  <c r="H128" i="1"/>
  <c r="I128" i="1" s="1"/>
  <c r="J128" i="1" l="1"/>
  <c r="K128" i="1" s="1"/>
  <c r="P112" i="1"/>
  <c r="R112" i="1" s="1"/>
  <c r="M113" i="1"/>
  <c r="O113" i="1"/>
  <c r="P113" i="1" s="1"/>
  <c r="Q114" i="1"/>
  <c r="H129" i="1"/>
  <c r="I129" i="1" s="1"/>
  <c r="J129" i="1" s="1"/>
  <c r="K129" i="1" s="1"/>
  <c r="R113" i="1" l="1"/>
  <c r="M114" i="1"/>
  <c r="Q115" i="1"/>
  <c r="O114" i="1"/>
  <c r="P114" i="1" s="1"/>
  <c r="H130" i="1"/>
  <c r="I130" i="1" s="1"/>
  <c r="R114" i="1" l="1"/>
  <c r="J130" i="1"/>
  <c r="K130" i="1" s="1"/>
  <c r="M115" i="1"/>
  <c r="Q116" i="1"/>
  <c r="O115" i="1"/>
  <c r="P115" i="1" s="1"/>
  <c r="R115" i="1" s="1"/>
  <c r="H131" i="1"/>
  <c r="I131" i="1" s="1"/>
  <c r="J131" i="1" l="1"/>
  <c r="K131" i="1" s="1"/>
  <c r="M116" i="1"/>
  <c r="Q117" i="1"/>
  <c r="O116" i="1"/>
  <c r="P116" i="1" s="1"/>
  <c r="R116" i="1" s="1"/>
  <c r="H132" i="1"/>
  <c r="I132" i="1" s="1"/>
  <c r="J132" i="1" l="1"/>
  <c r="K132" i="1" s="1"/>
  <c r="M117" i="1"/>
  <c r="Q118" i="1"/>
  <c r="O117" i="1"/>
  <c r="P117" i="1" s="1"/>
  <c r="R117" i="1" s="1"/>
  <c r="H133" i="1"/>
  <c r="I133" i="1" s="1"/>
  <c r="J133" i="1" s="1"/>
  <c r="K133" i="1" s="1"/>
  <c r="M118" i="1" l="1"/>
  <c r="Q119" i="1"/>
  <c r="O118" i="1"/>
  <c r="P118" i="1" s="1"/>
  <c r="R118" i="1" s="1"/>
  <c r="H134" i="1"/>
  <c r="I134" i="1" s="1"/>
  <c r="J134" i="1" l="1"/>
  <c r="K134" i="1" s="1"/>
  <c r="O119" i="1"/>
  <c r="P119" i="1" s="1"/>
  <c r="R119" i="1" s="1"/>
  <c r="M119" i="1"/>
  <c r="Q120" i="1"/>
  <c r="H135" i="1"/>
  <c r="I135" i="1" s="1"/>
  <c r="J135" i="1" l="1"/>
  <c r="K135" i="1" s="1"/>
  <c r="Q121" i="1"/>
  <c r="O120" i="1"/>
  <c r="M120" i="1"/>
  <c r="H136" i="1"/>
  <c r="I136" i="1" s="1"/>
  <c r="J136" i="1" s="1"/>
  <c r="K136" i="1" s="1"/>
  <c r="P120" i="1" l="1"/>
  <c r="R120" i="1" s="1"/>
  <c r="M121" i="1"/>
  <c r="O121" i="1"/>
  <c r="P121" i="1" s="1"/>
  <c r="R121" i="1" s="1"/>
  <c r="Q122" i="1"/>
  <c r="H137" i="1"/>
  <c r="I137" i="1" s="1"/>
  <c r="J137" i="1" s="1"/>
  <c r="K137" i="1" s="1"/>
  <c r="M122" i="1" l="1"/>
  <c r="O122" i="1"/>
  <c r="P122" i="1" s="1"/>
  <c r="R122" i="1" s="1"/>
  <c r="H138" i="1"/>
  <c r="I138" i="1" s="1"/>
  <c r="J138" i="1" s="1"/>
  <c r="K138" i="1" s="1"/>
  <c r="Q124" i="1" l="1"/>
  <c r="Q123" i="1"/>
  <c r="Q125" i="1"/>
  <c r="O124" i="1"/>
  <c r="P124" i="1" s="1"/>
  <c r="M123" i="1"/>
  <c r="M124" i="1" s="1"/>
  <c r="O123" i="1"/>
  <c r="H139" i="1"/>
  <c r="I139" i="1" s="1"/>
  <c r="J139" i="1" l="1"/>
  <c r="K139" i="1" s="1"/>
  <c r="P123" i="1"/>
  <c r="R123" i="1" s="1"/>
  <c r="R124" i="1" s="1"/>
  <c r="M125" i="1"/>
  <c r="Q126" i="1"/>
  <c r="O125" i="1"/>
  <c r="H140" i="1"/>
  <c r="I140" i="1" s="1"/>
  <c r="J140" i="1" s="1"/>
  <c r="K140" i="1" s="1"/>
  <c r="P125" i="1" l="1"/>
  <c r="R125" i="1" s="1"/>
  <c r="M126" i="1"/>
  <c r="O126" i="1"/>
  <c r="Q127" i="1"/>
  <c r="H141" i="1"/>
  <c r="I141" i="1" s="1"/>
  <c r="J141" i="1" l="1"/>
  <c r="K141" i="1" s="1"/>
  <c r="P126" i="1"/>
  <c r="R126" i="1" s="1"/>
  <c r="M127" i="1"/>
  <c r="Q128" i="1"/>
  <c r="O127" i="1"/>
  <c r="P127" i="1" s="1"/>
  <c r="H142" i="1"/>
  <c r="I142" i="1" s="1"/>
  <c r="R127" i="1" l="1"/>
  <c r="J142" i="1"/>
  <c r="K142" i="1" s="1"/>
  <c r="Q129" i="1"/>
  <c r="M128" i="1"/>
  <c r="O128" i="1"/>
  <c r="P128" i="1" s="1"/>
  <c r="H143" i="1"/>
  <c r="I143" i="1" s="1"/>
  <c r="J143" i="1" s="1"/>
  <c r="K143" i="1" s="1"/>
  <c r="R128" i="1" l="1"/>
  <c r="O129" i="1"/>
  <c r="M129" i="1"/>
  <c r="H144" i="1"/>
  <c r="I144" i="1" s="1"/>
  <c r="Q131" i="1" l="1"/>
  <c r="Q130" i="1"/>
  <c r="J144" i="1"/>
  <c r="K144" i="1" s="1"/>
  <c r="P129" i="1"/>
  <c r="R129" i="1" s="1"/>
  <c r="Q132" i="1"/>
  <c r="O131" i="1"/>
  <c r="P131" i="1" s="1"/>
  <c r="M130" i="1"/>
  <c r="M131" i="1" s="1"/>
  <c r="O130" i="1"/>
  <c r="P130" i="1" s="1"/>
  <c r="H145" i="1"/>
  <c r="I145" i="1" s="1"/>
  <c r="R130" i="1" l="1"/>
  <c r="R131" i="1" s="1"/>
  <c r="J145" i="1"/>
  <c r="K145" i="1" s="1"/>
  <c r="M132" i="1"/>
  <c r="Q133" i="1"/>
  <c r="O132" i="1"/>
  <c r="P132" i="1" s="1"/>
  <c r="H146" i="1"/>
  <c r="I146" i="1" s="1"/>
  <c r="J146" i="1" l="1"/>
  <c r="K146" i="1" s="1"/>
  <c r="M133" i="1"/>
  <c r="Q134" i="1"/>
  <c r="O133" i="1"/>
  <c r="P133" i="1" s="1"/>
  <c r="R132" i="1"/>
  <c r="H147" i="1"/>
  <c r="I147" i="1" s="1"/>
  <c r="J147" i="1" l="1"/>
  <c r="K147" i="1" s="1"/>
  <c r="R133" i="1"/>
  <c r="M134" i="1"/>
  <c r="Q135" i="1"/>
  <c r="O134" i="1"/>
  <c r="H148" i="1"/>
  <c r="I148" i="1" s="1"/>
  <c r="P134" i="1" l="1"/>
  <c r="R134" i="1" s="1"/>
  <c r="J148" i="1"/>
  <c r="K148" i="1" s="1"/>
  <c r="M135" i="1"/>
  <c r="Q136" i="1"/>
  <c r="O135" i="1"/>
  <c r="P135" i="1" s="1"/>
  <c r="H149" i="1"/>
  <c r="I149" i="1" s="1"/>
  <c r="J149" i="1" s="1"/>
  <c r="K149" i="1" s="1"/>
  <c r="R135" i="1" l="1"/>
  <c r="M136" i="1"/>
  <c r="Q137" i="1"/>
  <c r="O136" i="1"/>
  <c r="P136" i="1" s="1"/>
  <c r="H150" i="1"/>
  <c r="I150" i="1" s="1"/>
  <c r="R136" i="1" l="1"/>
  <c r="J150" i="1"/>
  <c r="K150" i="1" s="1"/>
  <c r="M137" i="1"/>
  <c r="Q138" i="1"/>
  <c r="O137" i="1"/>
  <c r="P137" i="1" s="1"/>
  <c r="R137" i="1" s="1"/>
  <c r="H151" i="1"/>
  <c r="I151" i="1" s="1"/>
  <c r="J151" i="1" l="1"/>
  <c r="K151" i="1" s="1"/>
  <c r="M138" i="1"/>
  <c r="Q139" i="1"/>
  <c r="O138" i="1"/>
  <c r="P138" i="1" s="1"/>
  <c r="R138" i="1" s="1"/>
  <c r="H152" i="1"/>
  <c r="I152" i="1" s="1"/>
  <c r="J152" i="1" l="1"/>
  <c r="K152" i="1" s="1"/>
  <c r="M139" i="1"/>
  <c r="Q140" i="1"/>
  <c r="O139" i="1"/>
  <c r="P139" i="1" s="1"/>
  <c r="R139" i="1" s="1"/>
  <c r="H153" i="1"/>
  <c r="I153" i="1" s="1"/>
  <c r="J153" i="1" l="1"/>
  <c r="K153" i="1" s="1"/>
  <c r="M140" i="1"/>
  <c r="Q141" i="1"/>
  <c r="O140" i="1"/>
  <c r="P140" i="1" s="1"/>
  <c r="R140" i="1" s="1"/>
  <c r="H154" i="1"/>
  <c r="I154" i="1" s="1"/>
  <c r="J154" i="1" l="1"/>
  <c r="K154" i="1" s="1"/>
  <c r="M141" i="1"/>
  <c r="Q142" i="1"/>
  <c r="O141" i="1"/>
  <c r="P141" i="1" s="1"/>
  <c r="R141" i="1" s="1"/>
  <c r="H155" i="1"/>
  <c r="I155" i="1" s="1"/>
  <c r="J155" i="1" l="1"/>
  <c r="K155" i="1" s="1"/>
  <c r="M142" i="1"/>
  <c r="Q143" i="1"/>
  <c r="O142" i="1"/>
  <c r="P142" i="1" s="1"/>
  <c r="R142" i="1" s="1"/>
  <c r="H156" i="1"/>
  <c r="I156" i="1" s="1"/>
  <c r="J156" i="1" l="1"/>
  <c r="K156" i="1" s="1"/>
  <c r="M143" i="1"/>
  <c r="Q144" i="1"/>
  <c r="O143" i="1"/>
  <c r="P143" i="1" s="1"/>
  <c r="R143" i="1" s="1"/>
  <c r="H157" i="1"/>
  <c r="I157" i="1" s="1"/>
  <c r="J157" i="1" l="1"/>
  <c r="K157" i="1" s="1"/>
  <c r="M144" i="1"/>
  <c r="O144" i="1"/>
  <c r="P144" i="1" s="1"/>
  <c r="R144" i="1" s="1"/>
  <c r="Q145" i="1"/>
  <c r="H158" i="1"/>
  <c r="I158" i="1" s="1"/>
  <c r="J158" i="1" l="1"/>
  <c r="K158" i="1" s="1"/>
  <c r="M145" i="1"/>
  <c r="Q146" i="1"/>
  <c r="O145" i="1"/>
  <c r="P145" i="1" s="1"/>
  <c r="R145" i="1" s="1"/>
  <c r="H159" i="1"/>
  <c r="I159" i="1" s="1"/>
  <c r="J159" i="1" s="1"/>
  <c r="K159" i="1" s="1"/>
  <c r="M146" i="1" l="1"/>
  <c r="Q147" i="1"/>
  <c r="O146" i="1"/>
  <c r="P146" i="1" s="1"/>
  <c r="R146" i="1" s="1"/>
  <c r="H160" i="1"/>
  <c r="I160" i="1" s="1"/>
  <c r="J160" i="1" l="1"/>
  <c r="K160" i="1" s="1"/>
  <c r="M147" i="1"/>
  <c r="O147" i="1"/>
  <c r="P147" i="1" s="1"/>
  <c r="R147" i="1" s="1"/>
  <c r="Q148" i="1"/>
  <c r="H161" i="1"/>
  <c r="I161" i="1" s="1"/>
  <c r="J161" i="1" l="1"/>
  <c r="K161" i="1" s="1"/>
  <c r="M148" i="1"/>
  <c r="Q149" i="1"/>
  <c r="O148" i="1"/>
  <c r="P148" i="1" s="1"/>
  <c r="R148" i="1" s="1"/>
  <c r="H162" i="1"/>
  <c r="I162" i="1" s="1"/>
  <c r="J162" i="1" l="1"/>
  <c r="K162" i="1" s="1"/>
  <c r="M149" i="1"/>
  <c r="Q150" i="1"/>
  <c r="O149" i="1"/>
  <c r="P149" i="1" s="1"/>
  <c r="R149" i="1" s="1"/>
  <c r="H163" i="1"/>
  <c r="I163" i="1" s="1"/>
  <c r="J163" i="1" l="1"/>
  <c r="K163" i="1" s="1"/>
  <c r="O150" i="1"/>
  <c r="Q151" i="1"/>
  <c r="M150" i="1"/>
  <c r="H164" i="1"/>
  <c r="I164" i="1" s="1"/>
  <c r="P150" i="1" l="1"/>
  <c r="R150" i="1" s="1"/>
  <c r="J164" i="1"/>
  <c r="K164" i="1" s="1"/>
  <c r="M151" i="1"/>
  <c r="Q152" i="1"/>
  <c r="O151" i="1"/>
  <c r="P151" i="1" s="1"/>
  <c r="R151" i="1" s="1"/>
  <c r="H165" i="1"/>
  <c r="I165" i="1" s="1"/>
  <c r="J165" i="1" l="1"/>
  <c r="K165" i="1" s="1"/>
  <c r="M152" i="1"/>
  <c r="O152" i="1"/>
  <c r="P152" i="1" s="1"/>
  <c r="R152" i="1" s="1"/>
  <c r="Q153" i="1"/>
  <c r="H166" i="1"/>
  <c r="I166" i="1" s="1"/>
  <c r="J166" i="1" l="1"/>
  <c r="K166" i="1" s="1"/>
  <c r="M153" i="1"/>
  <c r="Q154" i="1"/>
  <c r="O153" i="1"/>
  <c r="P153" i="1" s="1"/>
  <c r="R153" i="1" s="1"/>
  <c r="H167" i="1"/>
  <c r="I167" i="1" s="1"/>
  <c r="J167" i="1" l="1"/>
  <c r="K167" i="1" s="1"/>
  <c r="M154" i="1"/>
  <c r="Q155" i="1"/>
  <c r="O154" i="1"/>
  <c r="P154" i="1" s="1"/>
  <c r="R154" i="1" s="1"/>
  <c r="H168" i="1"/>
  <c r="I168" i="1" s="1"/>
  <c r="J168" i="1" s="1"/>
  <c r="K168" i="1" s="1"/>
  <c r="O155" i="1" l="1"/>
  <c r="P155" i="1" s="1"/>
  <c r="R155" i="1" s="1"/>
  <c r="M155" i="1"/>
  <c r="Q156" i="1"/>
  <c r="H169" i="1"/>
  <c r="I169" i="1" s="1"/>
  <c r="J169" i="1" l="1"/>
  <c r="M156" i="1"/>
  <c r="O156" i="1"/>
  <c r="P156" i="1" s="1"/>
  <c r="R156" i="1" s="1"/>
  <c r="K169" i="1"/>
  <c r="H170" i="1"/>
  <c r="I170" i="1" s="1"/>
  <c r="Q158" i="1" l="1"/>
  <c r="Q157" i="1"/>
  <c r="J170" i="1"/>
  <c r="K170" i="1" s="1"/>
  <c r="Q159" i="1"/>
  <c r="O158" i="1"/>
  <c r="P158" i="1" s="1"/>
  <c r="M157" i="1"/>
  <c r="M158" i="1" s="1"/>
  <c r="O157" i="1"/>
  <c r="H171" i="1"/>
  <c r="I171" i="1" s="1"/>
  <c r="J171" i="1" l="1"/>
  <c r="K171" i="1" s="1"/>
  <c r="M159" i="1"/>
  <c r="Q160" i="1"/>
  <c r="O159" i="1"/>
  <c r="P159" i="1" s="1"/>
  <c r="P157" i="1"/>
  <c r="R157" i="1" s="1"/>
  <c r="R158" i="1" s="1"/>
  <c r="H172" i="1"/>
  <c r="I172" i="1" s="1"/>
  <c r="J172" i="1" l="1"/>
  <c r="K172" i="1" s="1"/>
  <c r="M160" i="1"/>
  <c r="Q161" i="1"/>
  <c r="O160" i="1"/>
  <c r="P160" i="1" s="1"/>
  <c r="R159" i="1"/>
  <c r="H173" i="1"/>
  <c r="I173" i="1" s="1"/>
  <c r="J173" i="1" l="1"/>
  <c r="K173" i="1" s="1"/>
  <c r="R160" i="1"/>
  <c r="M161" i="1"/>
  <c r="Q162" i="1"/>
  <c r="O161" i="1"/>
  <c r="P161" i="1" s="1"/>
  <c r="H174" i="1"/>
  <c r="I174" i="1" s="1"/>
  <c r="J174" i="1" l="1"/>
  <c r="M162" i="1"/>
  <c r="Q163" i="1"/>
  <c r="O162" i="1"/>
  <c r="P162" i="1" s="1"/>
  <c r="R161" i="1"/>
  <c r="K174" i="1"/>
  <c r="H175" i="1"/>
  <c r="I175" i="1" s="1"/>
  <c r="J175" i="1" l="1"/>
  <c r="K175" i="1" s="1"/>
  <c r="M163" i="1"/>
  <c r="Q164" i="1"/>
  <c r="O163" i="1"/>
  <c r="P163" i="1" s="1"/>
  <c r="R162" i="1"/>
  <c r="H176" i="1"/>
  <c r="I176" i="1" s="1"/>
  <c r="J176" i="1" s="1"/>
  <c r="K176" i="1" s="1"/>
  <c r="R163" i="1" l="1"/>
  <c r="O164" i="1"/>
  <c r="P164" i="1" s="1"/>
  <c r="Q165" i="1"/>
  <c r="M164" i="1"/>
  <c r="H177" i="1"/>
  <c r="I177" i="1" s="1"/>
  <c r="J177" i="1" l="1"/>
  <c r="O165" i="1"/>
  <c r="Q166" i="1"/>
  <c r="M165" i="1"/>
  <c r="R164" i="1"/>
  <c r="K177" i="1"/>
  <c r="H178" i="1"/>
  <c r="I178" i="1" s="1"/>
  <c r="P165" i="1" l="1"/>
  <c r="R165" i="1" s="1"/>
  <c r="M166" i="1"/>
  <c r="J178" i="1"/>
  <c r="O166" i="1"/>
  <c r="P166" i="1" s="1"/>
  <c r="Q167" i="1"/>
  <c r="H179" i="1"/>
  <c r="I179" i="1" s="1"/>
  <c r="J179" i="1" s="1"/>
  <c r="K179" i="1" s="1"/>
  <c r="R166" i="1" l="1"/>
  <c r="K178" i="1"/>
  <c r="M167" i="1"/>
  <c r="O167" i="1"/>
  <c r="P167" i="1" s="1"/>
  <c r="Q168" i="1"/>
  <c r="H180" i="1"/>
  <c r="I180" i="1" s="1"/>
  <c r="J180" i="1" s="1"/>
  <c r="R167" i="1" l="1"/>
  <c r="Q169" i="1"/>
  <c r="M168" i="1"/>
  <c r="O168" i="1"/>
  <c r="P168" i="1" s="1"/>
  <c r="K180" i="1"/>
  <c r="H181" i="1"/>
  <c r="I181" i="1" s="1"/>
  <c r="J181" i="1" s="1"/>
  <c r="K181" i="1" s="1"/>
  <c r="R168" i="1" l="1"/>
  <c r="M169" i="1"/>
  <c r="Q170" i="1"/>
  <c r="O169" i="1"/>
  <c r="P169" i="1" s="1"/>
  <c r="H182" i="1"/>
  <c r="I182" i="1" s="1"/>
  <c r="R169" i="1" l="1"/>
  <c r="J182" i="1"/>
  <c r="K182" i="1" s="1"/>
  <c r="Q171" i="1"/>
  <c r="M170" i="1"/>
  <c r="O170" i="1"/>
  <c r="P170" i="1" s="1"/>
  <c r="R170" i="1" s="1"/>
  <c r="H183" i="1"/>
  <c r="I183" i="1" s="1"/>
  <c r="J183" i="1" l="1"/>
  <c r="Q172" i="1"/>
  <c r="O171" i="1"/>
  <c r="P171" i="1" s="1"/>
  <c r="R171" i="1" s="1"/>
  <c r="M171" i="1"/>
  <c r="H184" i="1"/>
  <c r="I184" i="1" s="1"/>
  <c r="J184" i="1" s="1"/>
  <c r="K183" i="1" l="1"/>
  <c r="M172" i="1"/>
  <c r="Q173" i="1"/>
  <c r="O172" i="1"/>
  <c r="P172" i="1" s="1"/>
  <c r="R172" i="1" s="1"/>
  <c r="K184" i="1"/>
  <c r="H185" i="1"/>
  <c r="I185" i="1" s="1"/>
  <c r="J185" i="1" l="1"/>
  <c r="O173" i="1"/>
  <c r="P173" i="1" s="1"/>
  <c r="R173" i="1" s="1"/>
  <c r="Q174" i="1"/>
  <c r="M173" i="1"/>
  <c r="K185" i="1"/>
  <c r="H186" i="1"/>
  <c r="I186" i="1" s="1"/>
  <c r="J186" i="1" l="1"/>
  <c r="K186" i="1" s="1"/>
  <c r="M174" i="1"/>
  <c r="Q175" i="1"/>
  <c r="O174" i="1"/>
  <c r="P174" i="1" s="1"/>
  <c r="R174" i="1" s="1"/>
  <c r="H187" i="1"/>
  <c r="I187" i="1" s="1"/>
  <c r="J187" i="1" l="1"/>
  <c r="K187" i="1" s="1"/>
  <c r="O175" i="1"/>
  <c r="P175" i="1" s="1"/>
  <c r="R175" i="1" s="1"/>
  <c r="M175" i="1"/>
  <c r="H188" i="1"/>
  <c r="I188" i="1" s="1"/>
  <c r="Q177" i="1" l="1"/>
  <c r="Q176" i="1"/>
  <c r="O177" i="1"/>
  <c r="P177" i="1" s="1"/>
  <c r="Q178" i="1"/>
  <c r="J188" i="1"/>
  <c r="M176" i="1"/>
  <c r="M177" i="1" s="1"/>
  <c r="O176" i="1"/>
  <c r="H189" i="1"/>
  <c r="I189" i="1" s="1"/>
  <c r="M178" i="1" l="1"/>
  <c r="O178" i="1"/>
  <c r="P178" i="1" s="1"/>
  <c r="Q179" i="1"/>
  <c r="K188" i="1"/>
  <c r="P176" i="1"/>
  <c r="R176" i="1" s="1"/>
  <c r="R177" i="1" s="1"/>
  <c r="J189" i="1"/>
  <c r="H190" i="1"/>
  <c r="I190" i="1" s="1"/>
  <c r="R178" i="1" l="1"/>
  <c r="Q180" i="1"/>
  <c r="O179" i="1"/>
  <c r="P179" i="1" s="1"/>
  <c r="M179" i="1"/>
  <c r="K189" i="1"/>
  <c r="J190" i="1"/>
  <c r="K190" i="1" s="1"/>
  <c r="H191" i="1"/>
  <c r="I191" i="1" s="1"/>
  <c r="M180" i="1" l="1"/>
  <c r="R179" i="1"/>
  <c r="Q181" i="1"/>
  <c r="O180" i="1"/>
  <c r="P180" i="1" s="1"/>
  <c r="J191" i="1"/>
  <c r="K191" i="1" s="1"/>
  <c r="H192" i="1"/>
  <c r="I192" i="1" s="1"/>
  <c r="R180" i="1" l="1"/>
  <c r="O181" i="1"/>
  <c r="P181" i="1" s="1"/>
  <c r="M181" i="1"/>
  <c r="Q182" i="1"/>
  <c r="J192" i="1"/>
  <c r="H193" i="1"/>
  <c r="I193" i="1" s="1"/>
  <c r="J193" i="1" s="1"/>
  <c r="K193" i="1" s="1"/>
  <c r="R181" i="1" l="1"/>
  <c r="M182" i="1"/>
  <c r="Q183" i="1"/>
  <c r="O182" i="1"/>
  <c r="P182" i="1" s="1"/>
  <c r="R182" i="1" s="1"/>
  <c r="K192" i="1"/>
  <c r="H194" i="1"/>
  <c r="I194" i="1" s="1"/>
  <c r="J194" i="1" s="1"/>
  <c r="M183" i="1" l="1"/>
  <c r="O183" i="1"/>
  <c r="P183" i="1" s="1"/>
  <c r="R183" i="1" s="1"/>
  <c r="Q184" i="1"/>
  <c r="K194" i="1"/>
  <c r="H195" i="1"/>
  <c r="I195" i="1" s="1"/>
  <c r="Q185" i="1" l="1"/>
  <c r="M184" i="1"/>
  <c r="O184" i="1"/>
  <c r="P184" i="1" s="1"/>
  <c r="R184" i="1" s="1"/>
  <c r="J195" i="1"/>
  <c r="H196" i="1"/>
  <c r="I196" i="1" s="1"/>
  <c r="K195" i="1" l="1"/>
  <c r="O185" i="1"/>
  <c r="P185" i="1" s="1"/>
  <c r="R185" i="1" s="1"/>
  <c r="M185" i="1"/>
  <c r="Q186" i="1"/>
  <c r="J196" i="1"/>
  <c r="H197" i="1"/>
  <c r="I197" i="1" s="1"/>
  <c r="O186" i="1" l="1"/>
  <c r="P186" i="1" s="1"/>
  <c r="R186" i="1" s="1"/>
  <c r="M186" i="1"/>
  <c r="Q187" i="1"/>
  <c r="K196" i="1"/>
  <c r="J197" i="1"/>
  <c r="H198" i="1"/>
  <c r="I198" i="1" s="1"/>
  <c r="Q188" i="1" l="1"/>
  <c r="M187" i="1"/>
  <c r="O187" i="1"/>
  <c r="P187" i="1" s="1"/>
  <c r="R187" i="1" s="1"/>
  <c r="J198" i="1"/>
  <c r="K197" i="1"/>
  <c r="H199" i="1"/>
  <c r="I199" i="1" s="1"/>
  <c r="M188" i="1" l="1"/>
  <c r="O188" i="1"/>
  <c r="P188" i="1" s="1"/>
  <c r="R188" i="1" s="1"/>
  <c r="Q189" i="1"/>
  <c r="K198" i="1"/>
  <c r="J199" i="1"/>
  <c r="H200" i="1"/>
  <c r="I200" i="1" s="1"/>
  <c r="M189" i="1" l="1"/>
  <c r="Q190" i="1"/>
  <c r="O189" i="1"/>
  <c r="P189" i="1" s="1"/>
  <c r="R189" i="1" s="1"/>
  <c r="K199" i="1"/>
  <c r="J200" i="1"/>
  <c r="H201" i="1"/>
  <c r="I201" i="1" s="1"/>
  <c r="M190" i="1" l="1"/>
  <c r="O190" i="1"/>
  <c r="P190" i="1" s="1"/>
  <c r="R190" i="1" s="1"/>
  <c r="Q191" i="1"/>
  <c r="J201" i="1"/>
  <c r="K200" i="1"/>
  <c r="H202" i="1"/>
  <c r="I202" i="1" s="1"/>
  <c r="Q192" i="1" l="1"/>
  <c r="M191" i="1"/>
  <c r="O191" i="1"/>
  <c r="P191" i="1" s="1"/>
  <c r="R191" i="1" s="1"/>
  <c r="K201" i="1"/>
  <c r="J202" i="1"/>
  <c r="H203" i="1"/>
  <c r="I203" i="1" s="1"/>
  <c r="M192" i="1" l="1"/>
  <c r="Q193" i="1"/>
  <c r="O192" i="1"/>
  <c r="P192" i="1" s="1"/>
  <c r="R192" i="1" s="1"/>
  <c r="K202" i="1"/>
  <c r="J203" i="1"/>
  <c r="K203" i="1" s="1"/>
  <c r="H204" i="1"/>
  <c r="I204" i="1" s="1"/>
  <c r="O193" i="1" l="1"/>
  <c r="P193" i="1" s="1"/>
  <c r="R193" i="1" s="1"/>
  <c r="Q194" i="1"/>
  <c r="M193" i="1"/>
  <c r="J204" i="1"/>
  <c r="K204" i="1" s="1"/>
  <c r="H205" i="1"/>
  <c r="I205" i="1" s="1"/>
  <c r="M194" i="1" l="1"/>
  <c r="O194" i="1"/>
  <c r="P194" i="1" s="1"/>
  <c r="R194" i="1" s="1"/>
  <c r="J205" i="1"/>
  <c r="K205" i="1" s="1"/>
  <c r="H206" i="1"/>
  <c r="I206" i="1" s="1"/>
  <c r="Q196" i="1" l="1"/>
  <c r="Q195" i="1"/>
  <c r="Q197" i="1"/>
  <c r="O196" i="1"/>
  <c r="P196" i="1" s="1"/>
  <c r="O195" i="1"/>
  <c r="M195" i="1"/>
  <c r="M196" i="1" s="1"/>
  <c r="J206" i="1"/>
  <c r="K206" i="1" s="1"/>
  <c r="H207" i="1"/>
  <c r="I207" i="1" s="1"/>
  <c r="P195" i="1" l="1"/>
  <c r="R195" i="1" s="1"/>
  <c r="R196" i="1"/>
  <c r="O197" i="1"/>
  <c r="P197" i="1" s="1"/>
  <c r="M197" i="1"/>
  <c r="J207" i="1"/>
  <c r="K207" i="1" s="1"/>
  <c r="H208" i="1"/>
  <c r="I208" i="1" s="1"/>
  <c r="Q199" i="1" l="1"/>
  <c r="Q198" i="1"/>
  <c r="R197" i="1"/>
  <c r="Q200" i="1"/>
  <c r="O199" i="1"/>
  <c r="P199" i="1" s="1"/>
  <c r="M198" i="1"/>
  <c r="M199" i="1" s="1"/>
  <c r="O198" i="1"/>
  <c r="P198" i="1" s="1"/>
  <c r="J208" i="1"/>
  <c r="H209" i="1"/>
  <c r="I209" i="1" s="1"/>
  <c r="R198" i="1" l="1"/>
  <c r="R199" i="1" s="1"/>
  <c r="M200" i="1"/>
  <c r="Q201" i="1"/>
  <c r="O200" i="1"/>
  <c r="P200" i="1" s="1"/>
  <c r="K208" i="1"/>
  <c r="J209" i="1"/>
  <c r="H210" i="1"/>
  <c r="I210" i="1" s="1"/>
  <c r="O201" i="1" l="1"/>
  <c r="P201" i="1" s="1"/>
  <c r="Q202" i="1"/>
  <c r="M201" i="1"/>
  <c r="R200" i="1"/>
  <c r="K209" i="1"/>
  <c r="J210" i="1"/>
  <c r="K210" i="1" s="1"/>
  <c r="H211" i="1"/>
  <c r="I211" i="1" s="1"/>
  <c r="J211" i="1" s="1"/>
  <c r="K211" i="1" s="1"/>
  <c r="R201" i="1" l="1"/>
  <c r="Q203" i="1"/>
  <c r="O202" i="1"/>
  <c r="P202" i="1" s="1"/>
  <c r="M202" i="1"/>
  <c r="H212" i="1"/>
  <c r="I212" i="1" s="1"/>
  <c r="R202" i="1" l="1"/>
  <c r="M203" i="1"/>
  <c r="O203" i="1"/>
  <c r="P203" i="1" s="1"/>
  <c r="R203" i="1" s="1"/>
  <c r="Q204" i="1"/>
  <c r="J212" i="1"/>
  <c r="K212" i="1" s="1"/>
  <c r="H213" i="1"/>
  <c r="I213" i="1" s="1"/>
  <c r="M204" i="1" l="1"/>
  <c r="O204" i="1"/>
  <c r="P204" i="1" s="1"/>
  <c r="R204" i="1" s="1"/>
  <c r="Q205" i="1"/>
  <c r="J213" i="1"/>
  <c r="H214" i="1"/>
  <c r="I214" i="1" s="1"/>
  <c r="J214" i="1" s="1"/>
  <c r="M205" i="1" l="1"/>
  <c r="Q206" i="1"/>
  <c r="O205" i="1"/>
  <c r="P205" i="1" s="1"/>
  <c r="R205" i="1" s="1"/>
  <c r="K213" i="1"/>
  <c r="K214" i="1"/>
  <c r="H215" i="1"/>
  <c r="I215" i="1" s="1"/>
  <c r="J215" i="1" s="1"/>
  <c r="M206" i="1" l="1"/>
  <c r="Q207" i="1"/>
  <c r="O206" i="1"/>
  <c r="P206" i="1" s="1"/>
  <c r="R206" i="1" s="1"/>
  <c r="K215" i="1"/>
  <c r="H216" i="1"/>
  <c r="I216" i="1" s="1"/>
  <c r="M207" i="1" l="1"/>
  <c r="Q208" i="1"/>
  <c r="O207" i="1"/>
  <c r="P207" i="1" s="1"/>
  <c r="R207" i="1" s="1"/>
  <c r="J216" i="1"/>
  <c r="K216" i="1" s="1"/>
  <c r="H217" i="1"/>
  <c r="I217" i="1" s="1"/>
  <c r="M208" i="1" l="1"/>
  <c r="O208" i="1"/>
  <c r="P208" i="1" s="1"/>
  <c r="R208" i="1" s="1"/>
  <c r="Q209" i="1"/>
  <c r="J217" i="1"/>
  <c r="H218" i="1"/>
  <c r="I218" i="1" s="1"/>
  <c r="M209" i="1" l="1"/>
  <c r="Q210" i="1"/>
  <c r="O209" i="1"/>
  <c r="P209" i="1" s="1"/>
  <c r="R209" i="1" s="1"/>
  <c r="K217" i="1"/>
  <c r="J218" i="1"/>
  <c r="K218" i="1" s="1"/>
  <c r="H219" i="1"/>
  <c r="I219" i="1" s="1"/>
  <c r="M210" i="1" l="1"/>
  <c r="Q211" i="1"/>
  <c r="O210" i="1"/>
  <c r="P210" i="1" s="1"/>
  <c r="R210" i="1" s="1"/>
  <c r="J219" i="1"/>
  <c r="K219" i="1" s="1"/>
  <c r="H220" i="1"/>
  <c r="I220" i="1" s="1"/>
  <c r="J220" i="1" s="1"/>
  <c r="K220" i="1" s="1"/>
  <c r="Q212" i="1" l="1"/>
  <c r="O211" i="1"/>
  <c r="P211" i="1" s="1"/>
  <c r="R211" i="1" s="1"/>
  <c r="M211" i="1"/>
  <c r="H221" i="1"/>
  <c r="I221" i="1" s="1"/>
  <c r="J221" i="1" s="1"/>
  <c r="K221" i="1" s="1"/>
  <c r="Q213" i="1" l="1"/>
  <c r="O212" i="1"/>
  <c r="P212" i="1" s="1"/>
  <c r="R212" i="1" s="1"/>
  <c r="M212" i="1"/>
  <c r="H222" i="1"/>
  <c r="I222" i="1" s="1"/>
  <c r="M213" i="1" l="1"/>
  <c r="O213" i="1"/>
  <c r="P213" i="1" s="1"/>
  <c r="R213" i="1" s="1"/>
  <c r="J222" i="1"/>
  <c r="K222" i="1" s="1"/>
  <c r="H223" i="1"/>
  <c r="I223" i="1" s="1"/>
  <c r="Q215" i="1" l="1"/>
  <c r="Q214" i="1"/>
  <c r="Q216" i="1"/>
  <c r="O215" i="1"/>
  <c r="P215" i="1" s="1"/>
  <c r="O214" i="1"/>
  <c r="M214" i="1"/>
  <c r="M215" i="1" s="1"/>
  <c r="J223" i="1"/>
  <c r="K223" i="1" s="1"/>
  <c r="H224" i="1"/>
  <c r="I224" i="1" s="1"/>
  <c r="M216" i="1" l="1"/>
  <c r="Q217" i="1"/>
  <c r="O216" i="1"/>
  <c r="P216" i="1" s="1"/>
  <c r="P214" i="1"/>
  <c r="R214" i="1" s="1"/>
  <c r="R215" i="1" s="1"/>
  <c r="J224" i="1"/>
  <c r="K224" i="1" s="1"/>
  <c r="H225" i="1"/>
  <c r="I225" i="1" s="1"/>
  <c r="Q218" i="1" l="1"/>
  <c r="O217" i="1"/>
  <c r="P217" i="1" s="1"/>
  <c r="R216" i="1"/>
  <c r="M217" i="1"/>
  <c r="J225" i="1"/>
  <c r="K225" i="1" s="1"/>
  <c r="H226" i="1"/>
  <c r="I226" i="1" s="1"/>
  <c r="M218" i="1" l="1"/>
  <c r="R217" i="1"/>
  <c r="Q219" i="1"/>
  <c r="O218" i="1"/>
  <c r="P218" i="1" s="1"/>
  <c r="J226" i="1"/>
  <c r="K226" i="1" s="1"/>
  <c r="H227" i="1"/>
  <c r="I227" i="1" s="1"/>
  <c r="R218" i="1" l="1"/>
  <c r="O219" i="1"/>
  <c r="P219" i="1" s="1"/>
  <c r="Q220" i="1"/>
  <c r="M219" i="1"/>
  <c r="J227" i="1"/>
  <c r="K227" i="1" s="1"/>
  <c r="H228" i="1"/>
  <c r="I228" i="1" s="1"/>
  <c r="R219" i="1" l="1"/>
  <c r="M220" i="1"/>
  <c r="O220" i="1"/>
  <c r="J228" i="1"/>
  <c r="K228" i="1" s="1"/>
  <c r="H229" i="1"/>
  <c r="I229" i="1" s="1"/>
  <c r="M221" i="1" l="1"/>
  <c r="Q221" i="1"/>
  <c r="P220" i="1"/>
  <c r="R220" i="1" s="1"/>
  <c r="Q222" i="1"/>
  <c r="O221" i="1"/>
  <c r="P221" i="1" s="1"/>
  <c r="J229" i="1"/>
  <c r="K229" i="1" s="1"/>
  <c r="H230" i="1"/>
  <c r="I230" i="1" s="1"/>
  <c r="J230" i="1" s="1"/>
  <c r="K230" i="1" s="1"/>
  <c r="R221" i="1" l="1"/>
  <c r="O222" i="1"/>
  <c r="P222" i="1" s="1"/>
  <c r="R222" i="1" s="1"/>
  <c r="Q223" i="1"/>
  <c r="M222" i="1"/>
  <c r="H231" i="1"/>
  <c r="I231" i="1" s="1"/>
  <c r="J231" i="1" s="1"/>
  <c r="K231" i="1" s="1"/>
  <c r="Q224" i="1" l="1"/>
  <c r="M223" i="1"/>
  <c r="O223" i="1"/>
  <c r="P223" i="1" s="1"/>
  <c r="R223" i="1" s="1"/>
  <c r="H232" i="1"/>
  <c r="I232" i="1" s="1"/>
  <c r="J232" i="1" s="1"/>
  <c r="K232" i="1" s="1"/>
  <c r="Q225" i="1" l="1"/>
  <c r="O224" i="1"/>
  <c r="P224" i="1" s="1"/>
  <c r="R224" i="1" s="1"/>
  <c r="M224" i="1"/>
  <c r="H233" i="1"/>
  <c r="I233" i="1" s="1"/>
  <c r="Q226" i="1" l="1"/>
  <c r="M225" i="1"/>
  <c r="O225" i="1"/>
  <c r="P225" i="1" s="1"/>
  <c r="R225" i="1" s="1"/>
  <c r="J233" i="1"/>
  <c r="K233" i="1" s="1"/>
  <c r="H234" i="1"/>
  <c r="I234" i="1" s="1"/>
  <c r="M226" i="1" l="1"/>
  <c r="O226" i="1"/>
  <c r="P226" i="1" s="1"/>
  <c r="R226" i="1" s="1"/>
  <c r="Q227" i="1"/>
  <c r="J234" i="1"/>
  <c r="H235" i="1"/>
  <c r="I235" i="1" s="1"/>
  <c r="M227" i="1" l="1"/>
  <c r="O227" i="1"/>
  <c r="P227" i="1" s="1"/>
  <c r="R227" i="1" s="1"/>
  <c r="Q228" i="1"/>
  <c r="K234" i="1"/>
  <c r="J235" i="1"/>
  <c r="K235" i="1" s="1"/>
  <c r="H236" i="1"/>
  <c r="I236" i="1" s="1"/>
  <c r="M228" i="1" l="1"/>
  <c r="O228" i="1"/>
  <c r="Q229" i="1"/>
  <c r="J236" i="1"/>
  <c r="K236" i="1" s="1"/>
  <c r="H237" i="1"/>
  <c r="I237" i="1" s="1"/>
  <c r="P228" i="1" l="1"/>
  <c r="R228" i="1" s="1"/>
  <c r="M229" i="1"/>
  <c r="O229" i="1"/>
  <c r="P229" i="1" s="1"/>
  <c r="R229" i="1" s="1"/>
  <c r="Q230" i="1"/>
  <c r="J237" i="1"/>
  <c r="K237" i="1" s="1"/>
  <c r="H238" i="1"/>
  <c r="I238" i="1" s="1"/>
  <c r="J238" i="1" s="1"/>
  <c r="K238" i="1" s="1"/>
  <c r="M230" i="1" l="1"/>
  <c r="Q231" i="1"/>
  <c r="O230" i="1"/>
  <c r="P230" i="1" s="1"/>
  <c r="R230" i="1" s="1"/>
  <c r="H239" i="1"/>
  <c r="I239" i="1" s="1"/>
  <c r="J239" i="1" s="1"/>
  <c r="K239" i="1" s="1"/>
  <c r="M231" i="1" l="1"/>
  <c r="Q232" i="1"/>
  <c r="O231" i="1"/>
  <c r="P231" i="1" s="1"/>
  <c r="R231" i="1" s="1"/>
  <c r="H240" i="1"/>
  <c r="I240" i="1" s="1"/>
  <c r="M232" i="1" l="1"/>
  <c r="Q233" i="1"/>
  <c r="O232" i="1"/>
  <c r="P232" i="1" s="1"/>
  <c r="R232" i="1" s="1"/>
  <c r="J240" i="1"/>
  <c r="K240" i="1" s="1"/>
  <c r="H241" i="1"/>
  <c r="I241" i="1" s="1"/>
  <c r="M233" i="1" l="1"/>
  <c r="Q234" i="1"/>
  <c r="O233" i="1"/>
  <c r="P233" i="1" s="1"/>
  <c r="R233" i="1" s="1"/>
  <c r="J241" i="1"/>
  <c r="H242" i="1"/>
  <c r="I242" i="1" s="1"/>
  <c r="M234" i="1" l="1"/>
  <c r="O234" i="1"/>
  <c r="P234" i="1" s="1"/>
  <c r="R234" i="1" s="1"/>
  <c r="Q235" i="1"/>
  <c r="K241" i="1"/>
  <c r="J242" i="1"/>
  <c r="H243" i="1"/>
  <c r="I243" i="1" s="1"/>
  <c r="J243" i="1" s="1"/>
  <c r="K243" i="1" s="1"/>
  <c r="O235" i="1" l="1"/>
  <c r="P235" i="1" s="1"/>
  <c r="R235" i="1" s="1"/>
  <c r="M235" i="1"/>
  <c r="Q236" i="1"/>
  <c r="K242" i="1"/>
  <c r="H244" i="1"/>
  <c r="I244" i="1" s="1"/>
  <c r="M236" i="1" l="1"/>
  <c r="O236" i="1"/>
  <c r="P236" i="1" s="1"/>
  <c r="R236" i="1" s="1"/>
  <c r="Q237" i="1"/>
  <c r="J244" i="1"/>
  <c r="K244" i="1" s="1"/>
  <c r="H245" i="1"/>
  <c r="I245" i="1" s="1"/>
  <c r="J245" i="1" s="1"/>
  <c r="K245" i="1" s="1"/>
  <c r="M237" i="1" l="1"/>
  <c r="Q238" i="1"/>
  <c r="O237" i="1"/>
  <c r="P237" i="1" s="1"/>
  <c r="R237" i="1" s="1"/>
  <c r="H246" i="1"/>
  <c r="I246" i="1" s="1"/>
  <c r="J246" i="1" s="1"/>
  <c r="K246" i="1" s="1"/>
  <c r="M238" i="1" l="1"/>
  <c r="O238" i="1"/>
  <c r="P238" i="1" s="1"/>
  <c r="R238" i="1" s="1"/>
  <c r="Q239" i="1"/>
  <c r="H247" i="1"/>
  <c r="I247" i="1" s="1"/>
  <c r="J247" i="1" s="1"/>
  <c r="M239" i="1" l="1"/>
  <c r="O239" i="1"/>
  <c r="P239" i="1" s="1"/>
  <c r="R239" i="1" s="1"/>
  <c r="Q240" i="1"/>
  <c r="K247" i="1"/>
  <c r="H248" i="1"/>
  <c r="I248" i="1" s="1"/>
  <c r="M240" i="1" l="1"/>
  <c r="Q241" i="1"/>
  <c r="O240" i="1"/>
  <c r="P240" i="1" s="1"/>
  <c r="R240" i="1" s="1"/>
  <c r="J248" i="1"/>
  <c r="K248" i="1" s="1"/>
  <c r="H249" i="1"/>
  <c r="I249" i="1" s="1"/>
  <c r="M241" i="1" l="1"/>
  <c r="Q242" i="1"/>
  <c r="O241" i="1"/>
  <c r="P241" i="1" s="1"/>
  <c r="R241" i="1" s="1"/>
  <c r="J249" i="1"/>
  <c r="K249" i="1" s="1"/>
  <c r="H250" i="1"/>
  <c r="I250" i="1" s="1"/>
  <c r="J250" i="1" s="1"/>
  <c r="K250" i="1" s="1"/>
  <c r="M242" i="1" l="1"/>
  <c r="O242" i="1"/>
  <c r="Q243" i="1"/>
  <c r="H251" i="1"/>
  <c r="I251" i="1" s="1"/>
  <c r="J251" i="1" s="1"/>
  <c r="P242" i="1" l="1"/>
  <c r="R242" i="1" s="1"/>
  <c r="O243" i="1"/>
  <c r="P243" i="1" s="1"/>
  <c r="Q244" i="1"/>
  <c r="M243" i="1"/>
  <c r="K251" i="1"/>
  <c r="H252" i="1"/>
  <c r="I252" i="1" s="1"/>
  <c r="R243" i="1" l="1"/>
  <c r="M244" i="1"/>
  <c r="O244" i="1"/>
  <c r="P244" i="1" s="1"/>
  <c r="Q245" i="1"/>
  <c r="J252" i="1"/>
  <c r="R244" i="1" l="1"/>
  <c r="M245" i="1"/>
  <c r="O245" i="1"/>
  <c r="P245" i="1" s="1"/>
  <c r="Q246" i="1"/>
  <c r="K252" i="1"/>
  <c r="R245" i="1" l="1"/>
  <c r="M246" i="1"/>
  <c r="O246" i="1"/>
  <c r="P246" i="1" s="1"/>
  <c r="R246" i="1" s="1"/>
  <c r="Q247" i="1"/>
  <c r="M247" i="1" l="1"/>
  <c r="Q248" i="1"/>
  <c r="O247" i="1"/>
  <c r="P247" i="1" s="1"/>
  <c r="R247" i="1" s="1"/>
  <c r="E5" i="2"/>
  <c r="M248" i="1" l="1"/>
  <c r="Q249" i="1"/>
  <c r="O248" i="1"/>
  <c r="P248" i="1" s="1"/>
  <c r="R248" i="1" s="1"/>
  <c r="M249" i="1" l="1"/>
  <c r="Q250" i="1"/>
  <c r="O249" i="1"/>
  <c r="P249" i="1" s="1"/>
  <c r="R249" i="1" s="1"/>
  <c r="Q251" i="1" l="1"/>
  <c r="O250" i="1"/>
  <c r="P250" i="1" s="1"/>
  <c r="R250" i="1" s="1"/>
  <c r="M250" i="1"/>
  <c r="M251" i="1" s="1"/>
  <c r="O251" i="1" l="1"/>
  <c r="P251" i="1" s="1"/>
  <c r="R251" i="1" s="1"/>
  <c r="Q252" i="1"/>
  <c r="M252" i="1" l="1"/>
  <c r="O252" i="1"/>
  <c r="P252" i="1" s="1"/>
  <c r="R252" i="1" s="1"/>
</calcChain>
</file>

<file path=xl/sharedStrings.xml><?xml version="1.0" encoding="utf-8"?>
<sst xmlns="http://schemas.openxmlformats.org/spreadsheetml/2006/main" count="25" uniqueCount="22">
  <si>
    <t>Date</t>
  </si>
  <si>
    <t>Open</t>
  </si>
  <si>
    <t>High</t>
  </si>
  <si>
    <t>Low</t>
  </si>
  <si>
    <t>Close</t>
  </si>
  <si>
    <t>Fast EMA</t>
  </si>
  <si>
    <t>Slow EMA</t>
  </si>
  <si>
    <t>LOTS</t>
  </si>
  <si>
    <t>SCALE</t>
  </si>
  <si>
    <t>Balance</t>
  </si>
  <si>
    <t>Gain</t>
  </si>
  <si>
    <t>Girth</t>
  </si>
  <si>
    <t>Trend</t>
  </si>
  <si>
    <t>Entry Price</t>
  </si>
  <si>
    <t>Position</t>
  </si>
  <si>
    <t>Close Price</t>
  </si>
  <si>
    <t>Close Position</t>
  </si>
  <si>
    <t>P/L</t>
  </si>
  <si>
    <t>Entry Positoin</t>
  </si>
  <si>
    <t>Price</t>
  </si>
  <si>
    <t>Cumulative P/L</t>
  </si>
  <si>
    <t>Running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</si>
</sst>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/d/yy\ h:mm\ AM/PM;@"/>
    <numFmt numFmtId="165" formatCode="0.0000"/>
    <numFmt numFmtId="166" formatCode="&quot;$&quot;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8" fontId="1" fillId="2" borderId="0" xfId="0" applyNumberFormat="1" applyFont="1" applyFill="1" applyAlignment="1">
      <alignment horizontal="center" vertical="center"/>
    </xf>
    <xf numFmtId="8" fontId="1" fillId="0" borderId="0" xfId="1" applyNumberFormat="1" applyFont="1" applyAlignment="1">
      <alignment horizontal="center" vertical="center"/>
    </xf>
    <xf numFmtId="9" fontId="1" fillId="0" borderId="0" xfId="2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2"/>
  <sheetViews>
    <sheetView tabSelected="1" topLeftCell="G28" workbookViewId="0">
      <selection activeCell="Q40" sqref="Q40"/>
    </sheetView>
  </sheetViews>
  <sheetFormatPr defaultColWidth="8.85546875" defaultRowHeight="15" x14ac:dyDescent="0.25"/>
  <cols>
    <col min="1" max="1" width="16.85546875" style="2" bestFit="1" customWidth="1"/>
    <col min="2" max="5" width="9.5703125" style="1" bestFit="1" customWidth="1"/>
    <col min="6" max="6" width="9.28515625" style="1" bestFit="1" customWidth="1"/>
    <col min="7" max="7" width="9.85546875" style="1" bestFit="1" customWidth="1"/>
    <col min="8" max="8" width="9.28515625" style="6" bestFit="1" customWidth="1"/>
    <col min="9" max="9" width="8.85546875" style="1"/>
    <col min="10" max="10" width="12.42578125" style="1" bestFit="1" customWidth="1"/>
    <col min="11" max="11" width="10.140625" style="4" bestFit="1" customWidth="1"/>
    <col min="12" max="12" width="8.85546875" style="1"/>
    <col min="13" max="13" width="10.5703125" style="4" customWidth="1"/>
    <col min="14" max="14" width="12.42578125" style="1" bestFit="1" customWidth="1"/>
    <col min="15" max="15" width="10.28515625" style="4" bestFit="1" customWidth="1"/>
    <col min="16" max="16" width="11.7109375" style="1" bestFit="1" customWidth="1"/>
    <col min="17" max="17" width="11.7109375" style="1" customWidth="1"/>
    <col min="18" max="18" width="19" style="1" bestFit="1" customWidth="1"/>
    <col min="19" max="16384" width="8.85546875" style="1"/>
  </cols>
  <sheetData>
    <row r="1" spans="1:18" x14ac:dyDescent="0.25">
      <c r="A1" s="2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6" t="s">
        <v>11</v>
      </c>
      <c r="I1" s="1" t="s">
        <v>12</v>
      </c>
      <c r="J1" s="1" t="s">
        <v>18</v>
      </c>
      <c r="K1" s="4" t="s">
        <v>19</v>
      </c>
      <c r="L1" s="1" t="s">
        <v>14</v>
      </c>
      <c r="M1" s="4" t="s">
        <v>13</v>
      </c>
      <c r="N1" s="1" t="s">
        <v>16</v>
      </c>
      <c r="O1" s="4" t="s">
        <v>15</v>
      </c>
      <c r="P1" s="1" t="s">
        <v>17</v>
      </c>
      <c r="Q1" s="1" t="s">
        <v>21</v>
      </c>
      <c r="R1" s="1" t="s">
        <v>20</v>
      </c>
    </row>
    <row r="2" spans="1:18" x14ac:dyDescent="0.25">
      <c r="A2" s="2">
        <v>43102</v>
      </c>
      <c r="B2" s="4">
        <v>268.80999755859301</v>
      </c>
      <c r="C2" s="4">
        <v>267.39999389648398</v>
      </c>
      <c r="D2" s="4">
        <v>267.83999633789</v>
      </c>
      <c r="E2" s="4">
        <v>268.76998901367102</v>
      </c>
      <c r="F2" s="3"/>
      <c r="G2" s="3"/>
      <c r="H2" s="7"/>
      <c r="I2" s="8"/>
      <c r="J2" s="8"/>
      <c r="K2" s="9"/>
      <c r="L2" s="8"/>
      <c r="M2" s="9"/>
      <c r="N2" s="8"/>
      <c r="O2" s="9"/>
      <c r="P2" s="8"/>
      <c r="Q2" s="8"/>
      <c r="R2" s="8"/>
    </row>
    <row r="3" spans="1:18" x14ac:dyDescent="0.25">
      <c r="A3" s="2">
        <v>43103</v>
      </c>
      <c r="B3" s="4">
        <v>270.64001464843699</v>
      </c>
      <c r="C3" s="4">
        <v>268.95999145507801</v>
      </c>
      <c r="D3" s="4">
        <v>268.95999145507801</v>
      </c>
      <c r="E3" s="4">
        <v>270.47000122070301</v>
      </c>
      <c r="F3" s="3"/>
      <c r="G3" s="3"/>
      <c r="H3" s="7"/>
      <c r="I3" s="8"/>
      <c r="J3" s="8"/>
      <c r="K3" s="9"/>
      <c r="L3" s="8"/>
      <c r="M3" s="9"/>
      <c r="N3" s="8"/>
      <c r="O3" s="9"/>
      <c r="P3" s="10"/>
      <c r="Q3" s="10"/>
      <c r="R3" s="10"/>
    </row>
    <row r="4" spans="1:18" x14ac:dyDescent="0.25">
      <c r="A4" s="2">
        <v>43104</v>
      </c>
      <c r="B4" s="4">
        <v>272.16000366210898</v>
      </c>
      <c r="C4" s="4">
        <v>270.54000854492102</v>
      </c>
      <c r="D4" s="4">
        <v>271.20001220703102</v>
      </c>
      <c r="E4" s="4">
        <v>271.60998535156199</v>
      </c>
      <c r="F4" s="3"/>
      <c r="G4" s="3"/>
      <c r="H4" s="7"/>
      <c r="I4" s="8"/>
      <c r="J4" s="1" t="str">
        <f>IF(I3="","",IF(I4&lt;&gt;I3,I4,""))</f>
        <v/>
      </c>
      <c r="K4" s="4" t="str">
        <f>IF(J4&lt;&gt;"",E4,"")</f>
        <v/>
      </c>
      <c r="L4" s="1" t="str">
        <f>IF(J3="Long",1,IF(J3="Short",-1,IF(L3&lt;&gt;"",L3,"")))</f>
        <v/>
      </c>
      <c r="M4" s="4" t="str">
        <f t="shared" ref="M4:M67" si="0">IF(L4="","",IF(K3&lt;&gt;"",K3,M3))</f>
        <v/>
      </c>
      <c r="N4" s="1" t="str">
        <f>IF(AND(L4&lt;&gt;"",J4&lt;&gt;""),J4,"")</f>
        <v/>
      </c>
      <c r="O4" s="4" t="str">
        <f>IF(N4="","",E4)</f>
        <v/>
      </c>
      <c r="P4" s="5" t="str">
        <f>IF(O4="","",IF(N4="Short",(O4-M4)*Variable!$E$2*Variable!$E$1,(M4-O4)*Variable!$E$2*Variable!$E$1))</f>
        <v/>
      </c>
      <c r="Q4" s="5">
        <f>IF(L4="",0,IF(L4&gt;0,E4-E3,E3-E4))</f>
        <v>0</v>
      </c>
      <c r="R4" s="5">
        <f>IF(P4&lt;&gt;"",P4+R3,R3)</f>
        <v>0</v>
      </c>
    </row>
    <row r="5" spans="1:18" x14ac:dyDescent="0.25">
      <c r="A5" s="2">
        <v>43105</v>
      </c>
      <c r="B5" s="4">
        <v>273.55999755859301</v>
      </c>
      <c r="C5" s="4">
        <v>271.95001220703102</v>
      </c>
      <c r="D5" s="4">
        <v>272.510009765625</v>
      </c>
      <c r="E5" s="4">
        <v>273.42001342773398</v>
      </c>
      <c r="F5" s="3"/>
      <c r="G5" s="3"/>
      <c r="H5" s="7"/>
      <c r="I5" s="8"/>
      <c r="J5" s="1" t="str">
        <f t="shared" ref="J5:J68" si="1">IF(I4="","",IF(I5&lt;&gt;I4,I5,""))</f>
        <v/>
      </c>
      <c r="K5" s="4" t="str">
        <f t="shared" ref="K5:K68" si="2">IF(J5&lt;&gt;"",E5,"")</f>
        <v/>
      </c>
      <c r="L5" s="1" t="str">
        <f t="shared" ref="L5:L68" si="3">IF(J4="Long",1,IF(J4="Short",-1,IF(L4&lt;&gt;"",L4,"")))</f>
        <v/>
      </c>
      <c r="M5" s="4" t="str">
        <f t="shared" si="0"/>
        <v/>
      </c>
      <c r="N5" s="1" t="str">
        <f t="shared" ref="N5:N68" si="4">IF(AND(L5&lt;&gt;"",J5&lt;&gt;""),J5,"")</f>
        <v/>
      </c>
      <c r="O5" s="4" t="str">
        <f>IF(N5="","",E5)</f>
        <v/>
      </c>
      <c r="P5" s="5" t="str">
        <f>IF(O5="","",IF(N5="Short",(O5-M5)*Variable!$E$2*Variable!$E$1,(M5-O5)*Variable!$E$2*Variable!$E$1))</f>
        <v/>
      </c>
      <c r="Q5" s="5">
        <f t="shared" ref="Q5:Q68" si="5">IF(L5="",0,IF(L5&gt;0,E5-E4,E4-E5))</f>
        <v>0</v>
      </c>
      <c r="R5" s="5">
        <f t="shared" ref="R5:R68" si="6">IF(P5&lt;&gt;"",P5+R4,R4)</f>
        <v>0</v>
      </c>
    </row>
    <row r="6" spans="1:18" x14ac:dyDescent="0.25">
      <c r="A6" s="2">
        <v>43108</v>
      </c>
      <c r="B6" s="4">
        <v>274.100006103515</v>
      </c>
      <c r="C6" s="4">
        <v>272.98001098632801</v>
      </c>
      <c r="D6" s="4">
        <v>273.30999755859301</v>
      </c>
      <c r="E6" s="4">
        <v>273.92001342773398</v>
      </c>
      <c r="F6" s="3"/>
      <c r="G6" s="3"/>
      <c r="H6" s="7"/>
      <c r="I6" s="8"/>
      <c r="J6" s="1" t="str">
        <f t="shared" si="1"/>
        <v/>
      </c>
      <c r="K6" s="4" t="str">
        <f t="shared" si="2"/>
        <v/>
      </c>
      <c r="L6" s="1" t="str">
        <f t="shared" si="3"/>
        <v/>
      </c>
      <c r="M6" s="4" t="str">
        <f t="shared" si="0"/>
        <v/>
      </c>
      <c r="N6" s="1" t="str">
        <f t="shared" si="4"/>
        <v/>
      </c>
      <c r="O6" s="4" t="str">
        <f>IF(N6="","",E6)</f>
        <v/>
      </c>
      <c r="P6" s="5" t="str">
        <f>IF(O6="","",IF(N6="Short",(O6-M6)*Variable!$E$2*Variable!$E$1,(M6-O6)*Variable!$E$2*Variable!$E$1))</f>
        <v/>
      </c>
      <c r="Q6" s="5">
        <f t="shared" si="5"/>
        <v>0</v>
      </c>
      <c r="R6" s="5">
        <f t="shared" si="6"/>
        <v>0</v>
      </c>
    </row>
    <row r="7" spans="1:18" x14ac:dyDescent="0.25">
      <c r="A7" s="2">
        <v>43109</v>
      </c>
      <c r="B7" s="4">
        <v>275.25</v>
      </c>
      <c r="C7" s="4">
        <v>274.079986572265</v>
      </c>
      <c r="D7" s="4">
        <v>274.39999389648398</v>
      </c>
      <c r="E7" s="4">
        <v>274.54000854492102</v>
      </c>
      <c r="F7" s="3"/>
      <c r="G7" s="3"/>
      <c r="H7" s="7"/>
      <c r="I7" s="8"/>
      <c r="J7" s="1" t="str">
        <f t="shared" si="1"/>
        <v/>
      </c>
      <c r="K7" s="4" t="str">
        <f t="shared" si="2"/>
        <v/>
      </c>
      <c r="L7" s="1" t="str">
        <f t="shared" si="3"/>
        <v/>
      </c>
      <c r="M7" s="4" t="str">
        <f t="shared" si="0"/>
        <v/>
      </c>
      <c r="N7" s="1" t="str">
        <f t="shared" si="4"/>
        <v/>
      </c>
      <c r="O7" s="4" t="str">
        <f>IF(N7="","",E7)</f>
        <v/>
      </c>
      <c r="P7" s="5" t="str">
        <f>IF(O7="","",IF(N7="Short",(O7-M7)*Variable!$E$2*Variable!$E$1,(M7-O7)*Variable!$E$2*Variable!$E$1))</f>
        <v/>
      </c>
      <c r="Q7" s="5">
        <f t="shared" si="5"/>
        <v>0</v>
      </c>
      <c r="R7" s="5">
        <f t="shared" si="6"/>
        <v>0</v>
      </c>
    </row>
    <row r="8" spans="1:18" x14ac:dyDescent="0.25">
      <c r="A8" s="2">
        <v>43110</v>
      </c>
      <c r="B8" s="4">
        <v>274.42001342773398</v>
      </c>
      <c r="C8" s="4">
        <v>272.92001342773398</v>
      </c>
      <c r="D8" s="4">
        <v>273.67999267578102</v>
      </c>
      <c r="E8" s="4">
        <v>274.11999511718699</v>
      </c>
      <c r="F8" s="3"/>
      <c r="G8" s="3"/>
      <c r="H8" s="7"/>
      <c r="I8" s="8"/>
      <c r="J8" s="1" t="str">
        <f t="shared" si="1"/>
        <v/>
      </c>
      <c r="K8" s="4" t="str">
        <f t="shared" si="2"/>
        <v/>
      </c>
      <c r="L8" s="1" t="str">
        <f t="shared" si="3"/>
        <v/>
      </c>
      <c r="M8" s="4" t="str">
        <f t="shared" si="0"/>
        <v/>
      </c>
      <c r="N8" s="1" t="str">
        <f t="shared" si="4"/>
        <v/>
      </c>
      <c r="O8" s="4" t="str">
        <f>IF(N8="","",E8)</f>
        <v/>
      </c>
      <c r="P8" s="5" t="str">
        <f>IF(O8="","",IF(N8="Short",(O8-M8)*Variable!$E$2*Variable!$E$1,(M8-O8)*Variable!$E$2*Variable!$E$1))</f>
        <v/>
      </c>
      <c r="Q8" s="5">
        <f t="shared" si="5"/>
        <v>0</v>
      </c>
      <c r="R8" s="5">
        <f t="shared" si="6"/>
        <v>0</v>
      </c>
    </row>
    <row r="9" spans="1:18" x14ac:dyDescent="0.25">
      <c r="A9" s="2">
        <v>43111</v>
      </c>
      <c r="B9" s="4">
        <v>276.11999511718699</v>
      </c>
      <c r="C9" s="4">
        <v>274.55999755859301</v>
      </c>
      <c r="D9" s="4">
        <v>274.75</v>
      </c>
      <c r="E9" s="4">
        <v>276.11999511718699</v>
      </c>
      <c r="F9" s="3"/>
      <c r="G9" s="3"/>
      <c r="H9" s="7"/>
      <c r="I9" s="8"/>
      <c r="J9" s="1" t="str">
        <f t="shared" si="1"/>
        <v/>
      </c>
      <c r="K9" s="4" t="str">
        <f t="shared" si="2"/>
        <v/>
      </c>
      <c r="L9" s="1" t="str">
        <f t="shared" si="3"/>
        <v/>
      </c>
      <c r="M9" s="4" t="str">
        <f t="shared" si="0"/>
        <v/>
      </c>
      <c r="N9" s="1" t="str">
        <f t="shared" si="4"/>
        <v/>
      </c>
      <c r="O9" s="4" t="str">
        <f>IF(N9="","",E9)</f>
        <v/>
      </c>
      <c r="P9" s="5" t="str">
        <f>IF(O9="","",IF(N9="Short",(O9-M9)*Variable!$E$2*Variable!$E$1,(M9-O9)*Variable!$E$2*Variable!$E$1))</f>
        <v/>
      </c>
      <c r="Q9" s="5">
        <f t="shared" si="5"/>
        <v>0</v>
      </c>
      <c r="R9" s="5">
        <f t="shared" si="6"/>
        <v>0</v>
      </c>
    </row>
    <row r="10" spans="1:18" x14ac:dyDescent="0.25">
      <c r="A10" s="2">
        <v>43112</v>
      </c>
      <c r="B10" s="4">
        <v>278.10998535156199</v>
      </c>
      <c r="C10" s="4">
        <v>276.079986572265</v>
      </c>
      <c r="D10" s="4">
        <v>276.42001342773398</v>
      </c>
      <c r="E10" s="4">
        <v>277.92001342773398</v>
      </c>
      <c r="F10" s="3"/>
      <c r="G10" s="3"/>
      <c r="H10" s="7"/>
      <c r="I10" s="8"/>
      <c r="J10" s="1" t="str">
        <f t="shared" si="1"/>
        <v/>
      </c>
      <c r="K10" s="4" t="str">
        <f t="shared" si="2"/>
        <v/>
      </c>
      <c r="L10" s="1" t="str">
        <f t="shared" si="3"/>
        <v/>
      </c>
      <c r="M10" s="4" t="str">
        <f t="shared" si="0"/>
        <v/>
      </c>
      <c r="N10" s="1" t="str">
        <f t="shared" si="4"/>
        <v/>
      </c>
      <c r="O10" s="4" t="str">
        <f>IF(N10="","",E10)</f>
        <v/>
      </c>
      <c r="P10" s="5" t="str">
        <f>IF(O10="","",IF(N10="Short",(O10-M10)*Variable!$E$2*Variable!$E$1,(M10-O10)*Variable!$E$2*Variable!$E$1))</f>
        <v/>
      </c>
      <c r="Q10" s="5">
        <f t="shared" si="5"/>
        <v>0</v>
      </c>
      <c r="R10" s="5">
        <f t="shared" si="6"/>
        <v>0</v>
      </c>
    </row>
    <row r="11" spans="1:18" x14ac:dyDescent="0.25">
      <c r="A11" s="2">
        <v>43116</v>
      </c>
      <c r="B11" s="4">
        <v>280.08999633789</v>
      </c>
      <c r="C11" s="4">
        <v>276.17999267578102</v>
      </c>
      <c r="D11" s="4">
        <v>279.350006103515</v>
      </c>
      <c r="E11" s="4">
        <v>276.97000122070301</v>
      </c>
      <c r="F11" s="3">
        <f>AVERAGE(E2:E11)</f>
        <v>273.78600158691359</v>
      </c>
      <c r="G11" s="3"/>
      <c r="H11" s="7"/>
      <c r="I11" s="8"/>
      <c r="J11" s="1" t="str">
        <f t="shared" si="1"/>
        <v/>
      </c>
      <c r="K11" s="4" t="str">
        <f t="shared" si="2"/>
        <v/>
      </c>
      <c r="L11" s="1" t="str">
        <f t="shared" si="3"/>
        <v/>
      </c>
      <c r="M11" s="4" t="str">
        <f t="shared" si="0"/>
        <v/>
      </c>
      <c r="N11" s="1" t="str">
        <f t="shared" si="4"/>
        <v/>
      </c>
      <c r="O11" s="4" t="str">
        <f>IF(N11="","",E11)</f>
        <v/>
      </c>
      <c r="P11" s="5" t="str">
        <f>IF(O11="","",IF(N11="Short",(O11-M11)*Variable!$E$2*Variable!$E$1,(M11-O11)*Variable!$E$2*Variable!$E$1))</f>
        <v/>
      </c>
      <c r="Q11" s="5">
        <f t="shared" si="5"/>
        <v>0</v>
      </c>
      <c r="R11" s="5">
        <f t="shared" si="6"/>
        <v>0</v>
      </c>
    </row>
    <row r="12" spans="1:18" x14ac:dyDescent="0.25">
      <c r="A12" s="2">
        <v>43117</v>
      </c>
      <c r="B12" s="4">
        <v>280.04998779296801</v>
      </c>
      <c r="C12" s="4">
        <v>276.97000122070301</v>
      </c>
      <c r="D12" s="4">
        <v>278.02999877929602</v>
      </c>
      <c r="E12" s="4">
        <v>279.60998535156199</v>
      </c>
      <c r="F12" s="3">
        <f t="shared" ref="F12:F75" si="7">AVERAGE(E3:E12)</f>
        <v>274.8700012207027</v>
      </c>
      <c r="G12" s="3"/>
      <c r="H12" s="7"/>
      <c r="I12" s="8"/>
      <c r="J12" s="1" t="str">
        <f t="shared" si="1"/>
        <v/>
      </c>
      <c r="K12" s="4" t="str">
        <f t="shared" si="2"/>
        <v/>
      </c>
      <c r="L12" s="1" t="str">
        <f t="shared" si="3"/>
        <v/>
      </c>
      <c r="M12" s="4" t="str">
        <f t="shared" si="0"/>
        <v/>
      </c>
      <c r="N12" s="1" t="str">
        <f t="shared" si="4"/>
        <v/>
      </c>
      <c r="O12" s="4" t="str">
        <f>IF(N12="","",E12)</f>
        <v/>
      </c>
      <c r="P12" s="5" t="str">
        <f>IF(O12="","",IF(N12="Short",(O12-M12)*Variable!$E$2*Variable!$E$1,(M12-O12)*Variable!$E$2*Variable!$E$1))</f>
        <v/>
      </c>
      <c r="Q12" s="5">
        <f t="shared" si="5"/>
        <v>0</v>
      </c>
      <c r="R12" s="5">
        <f t="shared" si="6"/>
        <v>0</v>
      </c>
    </row>
    <row r="13" spans="1:18" x14ac:dyDescent="0.25">
      <c r="A13" s="2">
        <v>43118</v>
      </c>
      <c r="B13" s="4">
        <v>279.95999145507801</v>
      </c>
      <c r="C13" s="4">
        <v>278.579986572265</v>
      </c>
      <c r="D13" s="4">
        <v>279.48001098632801</v>
      </c>
      <c r="E13" s="4">
        <v>279.14001464843699</v>
      </c>
      <c r="F13" s="3">
        <f t="shared" si="7"/>
        <v>275.7370025634761</v>
      </c>
      <c r="G13" s="3"/>
      <c r="H13" s="7"/>
      <c r="I13" s="8"/>
      <c r="J13" s="1" t="str">
        <f t="shared" si="1"/>
        <v/>
      </c>
      <c r="K13" s="4" t="str">
        <f t="shared" si="2"/>
        <v/>
      </c>
      <c r="L13" s="1" t="str">
        <f t="shared" si="3"/>
        <v/>
      </c>
      <c r="M13" s="4" t="str">
        <f t="shared" si="0"/>
        <v/>
      </c>
      <c r="N13" s="1" t="str">
        <f t="shared" si="4"/>
        <v/>
      </c>
      <c r="O13" s="4" t="str">
        <f>IF(N13="","",E13)</f>
        <v/>
      </c>
      <c r="P13" s="5" t="str">
        <f>IF(O13="","",IF(N13="Short",(O13-M13)*Variable!$E$2*Variable!$E$1,(M13-O13)*Variable!$E$2*Variable!$E$1))</f>
        <v/>
      </c>
      <c r="Q13" s="5">
        <f t="shared" si="5"/>
        <v>0</v>
      </c>
      <c r="R13" s="5">
        <f t="shared" si="6"/>
        <v>0</v>
      </c>
    </row>
    <row r="14" spans="1:18" x14ac:dyDescent="0.25">
      <c r="A14" s="2">
        <v>43119</v>
      </c>
      <c r="B14" s="4">
        <v>280.41000366210898</v>
      </c>
      <c r="C14" s="4">
        <v>279.14001464843699</v>
      </c>
      <c r="D14" s="4">
        <v>279.79998779296801</v>
      </c>
      <c r="E14" s="4">
        <v>280.41000366210898</v>
      </c>
      <c r="F14" s="3">
        <f t="shared" si="7"/>
        <v>276.6170043945308</v>
      </c>
      <c r="G14" s="3"/>
      <c r="H14" s="7"/>
      <c r="I14" s="8"/>
      <c r="J14" s="1" t="str">
        <f t="shared" si="1"/>
        <v/>
      </c>
      <c r="K14" s="4" t="str">
        <f t="shared" si="2"/>
        <v/>
      </c>
      <c r="L14" s="1" t="str">
        <f t="shared" si="3"/>
        <v/>
      </c>
      <c r="M14" s="4" t="str">
        <f t="shared" si="0"/>
        <v/>
      </c>
      <c r="N14" s="1" t="str">
        <f t="shared" si="4"/>
        <v/>
      </c>
      <c r="O14" s="4" t="str">
        <f>IF(N14="","",E14)</f>
        <v/>
      </c>
      <c r="P14" s="5" t="str">
        <f>IF(O14="","",IF(N14="Short",(O14-M14)*Variable!$E$2*Variable!$E$1,(M14-O14)*Variable!$E$2*Variable!$E$1))</f>
        <v/>
      </c>
      <c r="Q14" s="5">
        <f t="shared" si="5"/>
        <v>0</v>
      </c>
      <c r="R14" s="5">
        <f t="shared" si="6"/>
        <v>0</v>
      </c>
    </row>
    <row r="15" spans="1:18" x14ac:dyDescent="0.25">
      <c r="A15" s="2">
        <v>43122</v>
      </c>
      <c r="B15" s="4">
        <v>282.69000244140602</v>
      </c>
      <c r="C15" s="4">
        <v>280.10998535156199</v>
      </c>
      <c r="D15" s="4">
        <v>280.17001342773398</v>
      </c>
      <c r="E15" s="4">
        <v>282.69000244140602</v>
      </c>
      <c r="F15" s="3">
        <f t="shared" si="7"/>
        <v>277.54400329589799</v>
      </c>
      <c r="G15" s="3"/>
      <c r="H15" s="7"/>
      <c r="I15" s="8"/>
      <c r="J15" s="1" t="str">
        <f t="shared" si="1"/>
        <v/>
      </c>
      <c r="K15" s="4" t="str">
        <f t="shared" si="2"/>
        <v/>
      </c>
      <c r="L15" s="1" t="str">
        <f t="shared" si="3"/>
        <v/>
      </c>
      <c r="M15" s="4" t="str">
        <f t="shared" si="0"/>
        <v/>
      </c>
      <c r="N15" s="1" t="str">
        <f t="shared" si="4"/>
        <v/>
      </c>
      <c r="O15" s="4" t="str">
        <f>IF(N15="","",E15)</f>
        <v/>
      </c>
      <c r="P15" s="5" t="str">
        <f>IF(O15="","",IF(N15="Short",(O15-M15)*Variable!$E$2*Variable!$E$1,(M15-O15)*Variable!$E$2*Variable!$E$1))</f>
        <v/>
      </c>
      <c r="Q15" s="5">
        <f t="shared" si="5"/>
        <v>0</v>
      </c>
      <c r="R15" s="5">
        <f t="shared" si="6"/>
        <v>0</v>
      </c>
    </row>
    <row r="16" spans="1:18" x14ac:dyDescent="0.25">
      <c r="A16" s="2">
        <v>43123</v>
      </c>
      <c r="B16" s="4">
        <v>283.61999511718699</v>
      </c>
      <c r="C16" s="4">
        <v>282.36999511718699</v>
      </c>
      <c r="D16" s="4">
        <v>282.739990234375</v>
      </c>
      <c r="E16" s="4">
        <v>283.29000854492102</v>
      </c>
      <c r="F16" s="3">
        <f t="shared" si="7"/>
        <v>278.48100280761673</v>
      </c>
      <c r="G16" s="3"/>
      <c r="H16" s="7"/>
      <c r="I16" s="8"/>
      <c r="J16" s="1" t="str">
        <f t="shared" si="1"/>
        <v/>
      </c>
      <c r="K16" s="4" t="str">
        <f t="shared" si="2"/>
        <v/>
      </c>
      <c r="L16" s="1" t="str">
        <f t="shared" si="3"/>
        <v/>
      </c>
      <c r="M16" s="4" t="str">
        <f t="shared" si="0"/>
        <v/>
      </c>
      <c r="N16" s="1" t="str">
        <f t="shared" si="4"/>
        <v/>
      </c>
      <c r="O16" s="4" t="str">
        <f>IF(N16="","",E16)</f>
        <v/>
      </c>
      <c r="P16" s="5" t="str">
        <f>IF(O16="","",IF(N16="Short",(O16-M16)*Variable!$E$2*Variable!$E$1,(M16-O16)*Variable!$E$2*Variable!$E$1))</f>
        <v/>
      </c>
      <c r="Q16" s="5">
        <f t="shared" si="5"/>
        <v>0</v>
      </c>
      <c r="R16" s="5">
        <f t="shared" si="6"/>
        <v>0</v>
      </c>
    </row>
    <row r="17" spans="1:18" x14ac:dyDescent="0.25">
      <c r="A17" s="2">
        <v>43124</v>
      </c>
      <c r="B17" s="4">
        <v>284.70001220703102</v>
      </c>
      <c r="C17" s="4">
        <v>281.83999633789</v>
      </c>
      <c r="D17" s="4">
        <v>284.01998901367102</v>
      </c>
      <c r="E17" s="4">
        <v>283.17999267578102</v>
      </c>
      <c r="F17" s="3">
        <f t="shared" si="7"/>
        <v>279.34500122070278</v>
      </c>
      <c r="G17" s="3"/>
      <c r="H17" s="7"/>
      <c r="I17" s="8"/>
      <c r="J17" s="1" t="str">
        <f t="shared" si="1"/>
        <v/>
      </c>
      <c r="K17" s="4" t="str">
        <f t="shared" si="2"/>
        <v/>
      </c>
      <c r="L17" s="1" t="str">
        <f t="shared" si="3"/>
        <v/>
      </c>
      <c r="M17" s="4" t="str">
        <f t="shared" si="0"/>
        <v/>
      </c>
      <c r="N17" s="1" t="str">
        <f t="shared" si="4"/>
        <v/>
      </c>
      <c r="O17" s="4" t="str">
        <f>IF(N17="","",E17)</f>
        <v/>
      </c>
      <c r="P17" s="5" t="str">
        <f>IF(O17="","",IF(N17="Short",(O17-M17)*Variable!$E$2*Variable!$E$1,(M17-O17)*Variable!$E$2*Variable!$E$1))</f>
        <v/>
      </c>
      <c r="Q17" s="5">
        <f t="shared" si="5"/>
        <v>0</v>
      </c>
      <c r="R17" s="5">
        <f t="shared" si="6"/>
        <v>0</v>
      </c>
    </row>
    <row r="18" spans="1:18" x14ac:dyDescent="0.25">
      <c r="A18" s="2">
        <v>43125</v>
      </c>
      <c r="B18" s="4">
        <v>284.26998901367102</v>
      </c>
      <c r="C18" s="4">
        <v>282.39999389648398</v>
      </c>
      <c r="D18" s="4">
        <v>284.16000366210898</v>
      </c>
      <c r="E18" s="4">
        <v>283.29998779296801</v>
      </c>
      <c r="F18" s="3">
        <f t="shared" si="7"/>
        <v>280.2630004882808</v>
      </c>
      <c r="G18" s="3"/>
      <c r="H18" s="7"/>
      <c r="I18" s="8"/>
      <c r="J18" s="1" t="str">
        <f t="shared" si="1"/>
        <v/>
      </c>
      <c r="K18" s="4" t="str">
        <f t="shared" si="2"/>
        <v/>
      </c>
      <c r="L18" s="1" t="str">
        <f t="shared" si="3"/>
        <v/>
      </c>
      <c r="M18" s="4" t="str">
        <f t="shared" si="0"/>
        <v/>
      </c>
      <c r="N18" s="1" t="str">
        <f t="shared" si="4"/>
        <v/>
      </c>
      <c r="O18" s="4" t="str">
        <f>IF(N18="","",E18)</f>
        <v/>
      </c>
      <c r="P18" s="5" t="str">
        <f>IF(O18="","",IF(N18="Short",(O18-M18)*Variable!$E$2*Variable!$E$1,(M18-O18)*Variable!$E$2*Variable!$E$1))</f>
        <v/>
      </c>
      <c r="Q18" s="5">
        <f t="shared" si="5"/>
        <v>0</v>
      </c>
      <c r="R18" s="5">
        <f t="shared" si="6"/>
        <v>0</v>
      </c>
    </row>
    <row r="19" spans="1:18" x14ac:dyDescent="0.25">
      <c r="A19" s="2">
        <v>43126</v>
      </c>
      <c r="B19" s="4">
        <v>286.63000488281199</v>
      </c>
      <c r="C19" s="4">
        <v>283.95999145507801</v>
      </c>
      <c r="D19" s="4">
        <v>284.25</v>
      </c>
      <c r="E19" s="4">
        <v>286.579986572265</v>
      </c>
      <c r="F19" s="3">
        <f t="shared" si="7"/>
        <v>281.30899963378863</v>
      </c>
      <c r="G19" s="3"/>
      <c r="H19" s="7"/>
      <c r="I19" s="8"/>
      <c r="J19" s="1" t="str">
        <f t="shared" si="1"/>
        <v/>
      </c>
      <c r="K19" s="4" t="str">
        <f t="shared" si="2"/>
        <v/>
      </c>
      <c r="L19" s="1" t="str">
        <f t="shared" si="3"/>
        <v/>
      </c>
      <c r="M19" s="4" t="str">
        <f t="shared" si="0"/>
        <v/>
      </c>
      <c r="N19" s="1" t="str">
        <f t="shared" si="4"/>
        <v/>
      </c>
      <c r="O19" s="4" t="str">
        <f>IF(N19="","",E19)</f>
        <v/>
      </c>
      <c r="P19" s="5" t="str">
        <f>IF(O19="","",IF(N19="Short",(O19-M19)*Variable!$E$2*Variable!$E$1,(M19-O19)*Variable!$E$2*Variable!$E$1))</f>
        <v/>
      </c>
      <c r="Q19" s="5">
        <f t="shared" si="5"/>
        <v>0</v>
      </c>
      <c r="R19" s="5">
        <f t="shared" si="6"/>
        <v>0</v>
      </c>
    </row>
    <row r="20" spans="1:18" x14ac:dyDescent="0.25">
      <c r="A20" s="2">
        <v>43129</v>
      </c>
      <c r="B20" s="4">
        <v>286.42999267578102</v>
      </c>
      <c r="C20" s="4">
        <v>284.5</v>
      </c>
      <c r="D20" s="4">
        <v>285.92999267578102</v>
      </c>
      <c r="E20" s="4">
        <v>284.67999267578102</v>
      </c>
      <c r="F20" s="3">
        <f t="shared" si="7"/>
        <v>281.98499755859331</v>
      </c>
      <c r="G20" s="3"/>
      <c r="H20" s="7"/>
      <c r="I20" s="8"/>
      <c r="J20" s="1" t="str">
        <f t="shared" si="1"/>
        <v/>
      </c>
      <c r="K20" s="4" t="str">
        <f t="shared" si="2"/>
        <v/>
      </c>
      <c r="L20" s="1" t="str">
        <f t="shared" si="3"/>
        <v/>
      </c>
      <c r="M20" s="4" t="str">
        <f t="shared" si="0"/>
        <v/>
      </c>
      <c r="N20" s="1" t="str">
        <f t="shared" si="4"/>
        <v/>
      </c>
      <c r="O20" s="4" t="str">
        <f>IF(N20="","",E20)</f>
        <v/>
      </c>
      <c r="P20" s="5" t="str">
        <f>IF(O20="","",IF(N20="Short",(O20-M20)*Variable!$E$2*Variable!$E$1,(M20-O20)*Variable!$E$2*Variable!$E$1))</f>
        <v/>
      </c>
      <c r="Q20" s="5">
        <f t="shared" si="5"/>
        <v>0</v>
      </c>
      <c r="R20" s="5">
        <f t="shared" si="6"/>
        <v>0</v>
      </c>
    </row>
    <row r="21" spans="1:18" x14ac:dyDescent="0.25">
      <c r="A21" s="2">
        <v>43130</v>
      </c>
      <c r="B21" s="4">
        <v>284.739990234375</v>
      </c>
      <c r="C21" s="4">
        <v>281.22000122070301</v>
      </c>
      <c r="D21" s="4">
        <v>282.600006103515</v>
      </c>
      <c r="E21" s="4">
        <v>281.760009765625</v>
      </c>
      <c r="F21" s="3">
        <f t="shared" si="7"/>
        <v>282.46399841308551</v>
      </c>
      <c r="G21" s="3">
        <f>AVERAGE(E2:E21)</f>
        <v>278.12499999999955</v>
      </c>
      <c r="H21" s="6">
        <f>(F21-G21)*Variable!$E$2</f>
        <v>4.3389984130859602</v>
      </c>
      <c r="I21" s="1" t="str">
        <f t="shared" ref="I21:I84" si="8">IF(H21&lt;0,"Short","Long")</f>
        <v>Long</v>
      </c>
      <c r="J21" s="1" t="str">
        <f>IF(I20="","",IF(I21&lt;&gt;I20,I21,""))</f>
        <v/>
      </c>
      <c r="K21" s="4" t="str">
        <f t="shared" si="2"/>
        <v/>
      </c>
      <c r="L21" s="1" t="str">
        <f t="shared" si="3"/>
        <v/>
      </c>
      <c r="M21" s="4" t="str">
        <f t="shared" si="0"/>
        <v/>
      </c>
      <c r="N21" s="1" t="str">
        <f t="shared" si="4"/>
        <v/>
      </c>
      <c r="O21" s="4" t="str">
        <f>IF(N21="","",E21)</f>
        <v/>
      </c>
      <c r="P21" s="5" t="str">
        <f>IF(O21="","",IF(N21="Short",(O21-M21)*Variable!$E$2*Variable!$E$1,(M21-O21)*Variable!$E$2*Variable!$E$1))</f>
        <v/>
      </c>
      <c r="Q21" s="5">
        <f t="shared" si="5"/>
        <v>0</v>
      </c>
      <c r="R21" s="5">
        <f t="shared" si="6"/>
        <v>0</v>
      </c>
    </row>
    <row r="22" spans="1:18" x14ac:dyDescent="0.25">
      <c r="A22" s="2">
        <v>43131</v>
      </c>
      <c r="B22" s="4">
        <v>283.29998779296801</v>
      </c>
      <c r="C22" s="4">
        <v>280.67999267578102</v>
      </c>
      <c r="D22" s="4">
        <v>282.73001098632801</v>
      </c>
      <c r="E22" s="4">
        <v>281.89999389648398</v>
      </c>
      <c r="F22" s="3">
        <f t="shared" si="7"/>
        <v>282.6929992675777</v>
      </c>
      <c r="G22" s="3">
        <f>AVERAGE(E3:E22)</f>
        <v>278.7815002441402</v>
      </c>
      <c r="H22" s="6">
        <f>(F22-G22)*Variable!$E$2</f>
        <v>3.9114990234375</v>
      </c>
      <c r="I22" s="1" t="str">
        <f t="shared" si="8"/>
        <v>Long</v>
      </c>
      <c r="J22" s="1" t="str">
        <f t="shared" si="1"/>
        <v/>
      </c>
      <c r="K22" s="4" t="str">
        <f t="shared" si="2"/>
        <v/>
      </c>
      <c r="L22" s="1" t="str">
        <f t="shared" si="3"/>
        <v/>
      </c>
      <c r="M22" s="4" t="str">
        <f t="shared" si="0"/>
        <v/>
      </c>
      <c r="N22" s="1" t="str">
        <f t="shared" si="4"/>
        <v/>
      </c>
      <c r="O22" s="4" t="str">
        <f>IF(N22="","",E22)</f>
        <v/>
      </c>
      <c r="P22" s="5" t="str">
        <f>IF(O22="","",IF(N22="Short",(O22-M22)*Variable!$E$2*Variable!$E$1,(M22-O22)*Variable!$E$2*Variable!$E$1))</f>
        <v/>
      </c>
      <c r="Q22" s="5">
        <f t="shared" si="5"/>
        <v>0</v>
      </c>
      <c r="R22" s="5">
        <f t="shared" si="6"/>
        <v>0</v>
      </c>
    </row>
    <row r="23" spans="1:18" x14ac:dyDescent="0.25">
      <c r="A23" s="2">
        <v>43132</v>
      </c>
      <c r="B23" s="4">
        <v>283.05999755859301</v>
      </c>
      <c r="C23" s="4">
        <v>280.67999267578102</v>
      </c>
      <c r="D23" s="4">
        <v>281.07000732421801</v>
      </c>
      <c r="E23" s="4">
        <v>281.579986572265</v>
      </c>
      <c r="F23" s="3">
        <f t="shared" si="7"/>
        <v>282.93699645996048</v>
      </c>
      <c r="G23" s="3">
        <f t="shared" ref="G23:G85" si="9">AVERAGE(E4:E23)</f>
        <v>279.33699951171832</v>
      </c>
      <c r="H23" s="6">
        <f>(F23-G23)*Variable!$E$2</f>
        <v>3.5999969482421648</v>
      </c>
      <c r="I23" s="1" t="str">
        <f t="shared" si="8"/>
        <v>Long</v>
      </c>
      <c r="J23" s="1" t="str">
        <f t="shared" si="1"/>
        <v/>
      </c>
      <c r="K23" s="4" t="str">
        <f t="shared" si="2"/>
        <v/>
      </c>
      <c r="L23" s="1" t="str">
        <f t="shared" si="3"/>
        <v/>
      </c>
      <c r="M23" s="4" t="str">
        <f t="shared" si="0"/>
        <v/>
      </c>
      <c r="N23" s="1" t="str">
        <f t="shared" si="4"/>
        <v/>
      </c>
      <c r="O23" s="4" t="str">
        <f>IF(N23="","",E23)</f>
        <v/>
      </c>
      <c r="P23" s="5" t="str">
        <f>IF(O23="","",IF(N23="Short",(O23-M23)*Variable!$E$2*Variable!$E$1,(M23-O23)*Variable!$E$2*Variable!$E$1))</f>
        <v/>
      </c>
      <c r="Q23" s="5">
        <f t="shared" si="5"/>
        <v>0</v>
      </c>
      <c r="R23" s="5">
        <f t="shared" si="6"/>
        <v>0</v>
      </c>
    </row>
    <row r="24" spans="1:18" x14ac:dyDescent="0.25">
      <c r="A24" s="2">
        <v>43133</v>
      </c>
      <c r="B24" s="4">
        <v>280.23001098632801</v>
      </c>
      <c r="C24" s="4">
        <v>275.41000366210898</v>
      </c>
      <c r="D24" s="4">
        <v>280.079986572265</v>
      </c>
      <c r="E24" s="4">
        <v>275.45001220703102</v>
      </c>
      <c r="F24" s="3">
        <f t="shared" si="7"/>
        <v>282.44099731445277</v>
      </c>
      <c r="G24" s="3">
        <f t="shared" si="9"/>
        <v>279.52900085449176</v>
      </c>
      <c r="H24" s="6">
        <f>(F24-G24)*Variable!$E$2</f>
        <v>2.9119964599610171</v>
      </c>
      <c r="I24" s="1" t="str">
        <f t="shared" si="8"/>
        <v>Long</v>
      </c>
      <c r="J24" s="1" t="str">
        <f t="shared" si="1"/>
        <v/>
      </c>
      <c r="K24" s="4" t="str">
        <f t="shared" si="2"/>
        <v/>
      </c>
      <c r="L24" s="1" t="str">
        <f t="shared" si="3"/>
        <v/>
      </c>
      <c r="M24" s="4" t="str">
        <f t="shared" si="0"/>
        <v/>
      </c>
      <c r="N24" s="1" t="str">
        <f t="shared" si="4"/>
        <v/>
      </c>
      <c r="O24" s="4" t="str">
        <f>IF(N24="","",E24)</f>
        <v/>
      </c>
      <c r="P24" s="5" t="str">
        <f>IF(O24="","",IF(N24="Short",(O24-M24)*Variable!$E$2*Variable!$E$1,(M24-O24)*Variable!$E$2*Variable!$E$1))</f>
        <v/>
      </c>
      <c r="Q24" s="5">
        <f t="shared" si="5"/>
        <v>0</v>
      </c>
      <c r="R24" s="5">
        <f t="shared" si="6"/>
        <v>0</v>
      </c>
    </row>
    <row r="25" spans="1:18" x14ac:dyDescent="0.25">
      <c r="A25" s="2">
        <v>43136</v>
      </c>
      <c r="B25" s="4">
        <v>275.850006103515</v>
      </c>
      <c r="C25" s="4">
        <v>263.30999755859301</v>
      </c>
      <c r="D25" s="4">
        <v>273.45001220703102</v>
      </c>
      <c r="E25" s="4">
        <v>263.92999267578102</v>
      </c>
      <c r="F25" s="3">
        <f t="shared" si="7"/>
        <v>280.56499633789025</v>
      </c>
      <c r="G25" s="3">
        <f t="shared" si="9"/>
        <v>279.05449981689412</v>
      </c>
      <c r="H25" s="6">
        <f>(F25-G25)*Variable!$E$2</f>
        <v>1.5104965209961279</v>
      </c>
      <c r="I25" s="1" t="str">
        <f t="shared" si="8"/>
        <v>Long</v>
      </c>
      <c r="J25" s="1" t="str">
        <f t="shared" si="1"/>
        <v/>
      </c>
      <c r="K25" s="4" t="str">
        <f t="shared" si="2"/>
        <v/>
      </c>
      <c r="L25" s="1" t="str">
        <f t="shared" si="3"/>
        <v/>
      </c>
      <c r="M25" s="4" t="str">
        <f t="shared" si="0"/>
        <v/>
      </c>
      <c r="N25" s="1" t="str">
        <f t="shared" si="4"/>
        <v/>
      </c>
      <c r="O25" s="4" t="str">
        <f>IF(N25="","",E25)</f>
        <v/>
      </c>
      <c r="P25" s="5" t="str">
        <f>IF(O25="","",IF(N25="Short",(O25-M25)*Variable!$E$2*Variable!$E$1,(M25-O25)*Variable!$E$2*Variable!$E$1))</f>
        <v/>
      </c>
      <c r="Q25" s="5">
        <f t="shared" si="5"/>
        <v>0</v>
      </c>
      <c r="R25" s="5">
        <f t="shared" si="6"/>
        <v>0</v>
      </c>
    </row>
    <row r="26" spans="1:18" x14ac:dyDescent="0.25">
      <c r="A26" s="2">
        <v>43137</v>
      </c>
      <c r="B26" s="4">
        <v>269.70001220703102</v>
      </c>
      <c r="C26" s="4">
        <v>258.70001220703102</v>
      </c>
      <c r="D26" s="4">
        <v>259.94000244140602</v>
      </c>
      <c r="E26" s="4">
        <v>269.13000488281199</v>
      </c>
      <c r="F26" s="3">
        <f t="shared" si="7"/>
        <v>279.14899597167926</v>
      </c>
      <c r="G26" s="3">
        <f t="shared" si="9"/>
        <v>278.81499938964805</v>
      </c>
      <c r="H26" s="6">
        <f>(F26-G26)*Variable!$E$2</f>
        <v>0.33399658203120453</v>
      </c>
      <c r="I26" s="1" t="str">
        <f t="shared" si="8"/>
        <v>Long</v>
      </c>
      <c r="J26" s="1" t="str">
        <f t="shared" si="1"/>
        <v/>
      </c>
      <c r="K26" s="4" t="str">
        <f t="shared" si="2"/>
        <v/>
      </c>
      <c r="L26" s="1" t="str">
        <f t="shared" si="3"/>
        <v/>
      </c>
      <c r="M26" s="4" t="str">
        <f t="shared" si="0"/>
        <v/>
      </c>
      <c r="N26" s="1" t="str">
        <f t="shared" si="4"/>
        <v/>
      </c>
      <c r="O26" s="4" t="str">
        <f>IF(N26="","",E26)</f>
        <v/>
      </c>
      <c r="P26" s="5" t="str">
        <f>IF(O26="","",IF(N26="Short",(O26-M26)*Variable!$E$2*Variable!$E$1,(M26-O26)*Variable!$E$2*Variable!$E$1))</f>
        <v/>
      </c>
      <c r="Q26" s="5">
        <f t="shared" si="5"/>
        <v>0</v>
      </c>
      <c r="R26" s="5">
        <f t="shared" si="6"/>
        <v>0</v>
      </c>
    </row>
    <row r="27" spans="1:18" x14ac:dyDescent="0.25">
      <c r="A27" s="2">
        <v>43138</v>
      </c>
      <c r="B27" s="4">
        <v>272.35998535156199</v>
      </c>
      <c r="C27" s="4">
        <v>267.579986572265</v>
      </c>
      <c r="D27" s="4">
        <v>268.5</v>
      </c>
      <c r="E27" s="4">
        <v>267.67001342773398</v>
      </c>
      <c r="F27" s="3">
        <f t="shared" si="7"/>
        <v>277.59799804687458</v>
      </c>
      <c r="G27" s="3">
        <f t="shared" si="9"/>
        <v>278.47149963378871</v>
      </c>
      <c r="H27" s="6">
        <f>(F27-G27)*Variable!$E$2</f>
        <v>-0.87350158691413071</v>
      </c>
      <c r="I27" s="1" t="str">
        <f t="shared" si="8"/>
        <v>Short</v>
      </c>
      <c r="J27" s="1" t="str">
        <f t="shared" si="1"/>
        <v>Short</v>
      </c>
      <c r="K27" s="4">
        <f t="shared" si="2"/>
        <v>267.67001342773398</v>
      </c>
      <c r="L27" s="1" t="str">
        <f t="shared" si="3"/>
        <v/>
      </c>
      <c r="M27" s="4" t="str">
        <f t="shared" si="0"/>
        <v/>
      </c>
      <c r="N27" s="1" t="str">
        <f t="shared" si="4"/>
        <v/>
      </c>
      <c r="O27" s="4" t="str">
        <f>IF(N27="","",E27)</f>
        <v/>
      </c>
      <c r="P27" s="5" t="str">
        <f>IF(O27="","",IF(N27="Short",(O27-M27)*Variable!$E$2*Variable!$E$1,(M27-O27)*Variable!$E$2*Variable!$E$1))</f>
        <v/>
      </c>
      <c r="Q27" s="5">
        <f t="shared" si="5"/>
        <v>0</v>
      </c>
      <c r="R27" s="5">
        <f t="shared" si="6"/>
        <v>0</v>
      </c>
    </row>
    <row r="28" spans="1:18" x14ac:dyDescent="0.25">
      <c r="A28" s="2">
        <v>43139</v>
      </c>
      <c r="B28" s="4">
        <v>268.17001342773398</v>
      </c>
      <c r="C28" s="4">
        <v>257.58999633789</v>
      </c>
      <c r="D28" s="4">
        <v>268.010009765625</v>
      </c>
      <c r="E28" s="4">
        <v>257.63000488281199</v>
      </c>
      <c r="F28" s="3">
        <f t="shared" si="7"/>
        <v>275.03099975585894</v>
      </c>
      <c r="G28" s="3">
        <f t="shared" si="9"/>
        <v>277.64700012206993</v>
      </c>
      <c r="H28" s="6">
        <f>(F28-G28)*Variable!$E$2</f>
        <v>-2.616000366210983</v>
      </c>
      <c r="I28" s="1" t="str">
        <f t="shared" si="8"/>
        <v>Short</v>
      </c>
      <c r="J28" s="1" t="str">
        <f t="shared" si="1"/>
        <v/>
      </c>
      <c r="K28" s="4" t="str">
        <f t="shared" si="2"/>
        <v/>
      </c>
      <c r="L28" s="1">
        <f t="shared" si="3"/>
        <v>-1</v>
      </c>
      <c r="M28" s="4">
        <f t="shared" si="0"/>
        <v>267.67001342773398</v>
      </c>
      <c r="N28" s="1" t="str">
        <f t="shared" si="4"/>
        <v/>
      </c>
      <c r="O28" s="4" t="str">
        <f>IF(N28="","",E28)</f>
        <v/>
      </c>
      <c r="P28" s="5" t="str">
        <f>IF(O28="","",IF(N28="Short",(O28-M28)*Variable!$E$2*Variable!$E$1,(M28-O28)*Variable!$E$2*Variable!$E$1))</f>
        <v/>
      </c>
      <c r="Q28" s="5">
        <f t="shared" si="5"/>
        <v>10.040008544921989</v>
      </c>
      <c r="R28" s="5">
        <f>IF(P28&lt;&gt;"",P28+R27,R27)</f>
        <v>0</v>
      </c>
    </row>
    <row r="29" spans="1:18" x14ac:dyDescent="0.25">
      <c r="A29" s="2">
        <v>43140</v>
      </c>
      <c r="B29" s="4">
        <v>263.60998535156199</v>
      </c>
      <c r="C29" s="4">
        <v>252.919998168945</v>
      </c>
      <c r="D29" s="4">
        <v>260.79998779296801</v>
      </c>
      <c r="E29" s="4">
        <v>261.5</v>
      </c>
      <c r="F29" s="3">
        <f t="shared" si="7"/>
        <v>272.52300109863251</v>
      </c>
      <c r="G29" s="3">
        <f t="shared" si="9"/>
        <v>276.9160003662106</v>
      </c>
      <c r="H29" s="6">
        <f>(F29-G29)*Variable!$E$2</f>
        <v>-4.3929992675780909</v>
      </c>
      <c r="I29" s="1" t="str">
        <f t="shared" si="8"/>
        <v>Short</v>
      </c>
      <c r="J29" s="1" t="str">
        <f t="shared" si="1"/>
        <v/>
      </c>
      <c r="K29" s="4" t="str">
        <f t="shared" si="2"/>
        <v/>
      </c>
      <c r="L29" s="1">
        <f t="shared" si="3"/>
        <v>-1</v>
      </c>
      <c r="M29" s="4">
        <f t="shared" si="0"/>
        <v>267.67001342773398</v>
      </c>
      <c r="N29" s="1" t="str">
        <f t="shared" si="4"/>
        <v/>
      </c>
      <c r="O29" s="4" t="str">
        <f>IF(N29="","",E29)</f>
        <v/>
      </c>
      <c r="P29" s="5" t="str">
        <f>IF(O29="","",IF(N29="Short",(O29-M29)*Variable!$E$2*Variable!$E$1,(M29-O29)*Variable!$E$2*Variable!$E$1))</f>
        <v/>
      </c>
      <c r="Q29" s="5">
        <f t="shared" si="5"/>
        <v>-3.8699951171880116</v>
      </c>
      <c r="R29" s="5">
        <f t="shared" si="6"/>
        <v>0</v>
      </c>
    </row>
    <row r="30" spans="1:18" x14ac:dyDescent="0.25">
      <c r="A30" s="2">
        <v>43143</v>
      </c>
      <c r="B30" s="4">
        <v>267.010009765625</v>
      </c>
      <c r="C30" s="4">
        <v>261.66000366210898</v>
      </c>
      <c r="D30" s="4">
        <v>263.829986572265</v>
      </c>
      <c r="E30" s="4">
        <v>265.33999633789</v>
      </c>
      <c r="F30" s="3">
        <f t="shared" si="7"/>
        <v>270.58900146484336</v>
      </c>
      <c r="G30" s="3">
        <f t="shared" si="9"/>
        <v>276.28699951171836</v>
      </c>
      <c r="H30" s="6">
        <f>(F30-G30)*Variable!$E$2</f>
        <v>-5.697998046875</v>
      </c>
      <c r="I30" s="1" t="str">
        <f t="shared" si="8"/>
        <v>Short</v>
      </c>
      <c r="J30" s="1" t="str">
        <f t="shared" si="1"/>
        <v/>
      </c>
      <c r="K30" s="4" t="str">
        <f t="shared" si="2"/>
        <v/>
      </c>
      <c r="L30" s="1">
        <f t="shared" si="3"/>
        <v>-1</v>
      </c>
      <c r="M30" s="4">
        <f t="shared" si="0"/>
        <v>267.67001342773398</v>
      </c>
      <c r="N30" s="1" t="str">
        <f t="shared" si="4"/>
        <v/>
      </c>
      <c r="O30" s="4" t="str">
        <f>IF(N30="","",E30)</f>
        <v/>
      </c>
      <c r="P30" s="5" t="str">
        <f>IF(O30="","",IF(N30="Short",(O30-M30)*Variable!$E$2*Variable!$E$1,(M30-O30)*Variable!$E$2*Variable!$E$1))</f>
        <v/>
      </c>
      <c r="Q30" s="5">
        <f t="shared" si="5"/>
        <v>-3.8399963378899997</v>
      </c>
      <c r="R30" s="5">
        <f t="shared" si="6"/>
        <v>0</v>
      </c>
    </row>
    <row r="31" spans="1:18" x14ac:dyDescent="0.25">
      <c r="A31" s="2">
        <v>43144</v>
      </c>
      <c r="B31" s="4">
        <v>266.61999511718699</v>
      </c>
      <c r="C31" s="4">
        <v>263.30999755859301</v>
      </c>
      <c r="D31" s="4">
        <v>263.97000122070301</v>
      </c>
      <c r="E31" s="4">
        <v>266</v>
      </c>
      <c r="F31" s="3">
        <f t="shared" si="7"/>
        <v>269.01300048828091</v>
      </c>
      <c r="G31" s="3">
        <f t="shared" si="9"/>
        <v>275.73849945068321</v>
      </c>
      <c r="H31" s="6">
        <f>(F31-G31)*Variable!$E$2</f>
        <v>-6.7254989624022983</v>
      </c>
      <c r="I31" s="1" t="str">
        <f t="shared" si="8"/>
        <v>Short</v>
      </c>
      <c r="J31" s="1" t="str">
        <f t="shared" si="1"/>
        <v/>
      </c>
      <c r="K31" s="4" t="str">
        <f t="shared" si="2"/>
        <v/>
      </c>
      <c r="L31" s="1">
        <f t="shared" si="3"/>
        <v>-1</v>
      </c>
      <c r="M31" s="4">
        <f t="shared" si="0"/>
        <v>267.67001342773398</v>
      </c>
      <c r="N31" s="1" t="str">
        <f t="shared" si="4"/>
        <v/>
      </c>
      <c r="O31" s="4" t="str">
        <f>IF(N31="","",E31)</f>
        <v/>
      </c>
      <c r="P31" s="5" t="str">
        <f>IF(O31="","",IF(N31="Short",(O31-M31)*Variable!$E$2*Variable!$E$1,(M31-O31)*Variable!$E$2*Variable!$E$1))</f>
        <v/>
      </c>
      <c r="Q31" s="5">
        <f t="shared" si="5"/>
        <v>-0.66000366211000028</v>
      </c>
      <c r="R31" s="5">
        <f t="shared" si="6"/>
        <v>0</v>
      </c>
    </row>
    <row r="32" spans="1:18" x14ac:dyDescent="0.25">
      <c r="A32" s="2">
        <v>43145</v>
      </c>
      <c r="B32" s="4">
        <v>270</v>
      </c>
      <c r="C32" s="4">
        <v>264.29998779296801</v>
      </c>
      <c r="D32" s="4">
        <v>264.30999755859301</v>
      </c>
      <c r="E32" s="4">
        <v>269.58999633789</v>
      </c>
      <c r="F32" s="3">
        <f t="shared" si="7"/>
        <v>267.78200073242152</v>
      </c>
      <c r="G32" s="3">
        <f t="shared" si="9"/>
        <v>275.23749999999961</v>
      </c>
      <c r="H32" s="6">
        <f>(F32-G32)*Variable!$E$2</f>
        <v>-7.4554992675780909</v>
      </c>
      <c r="I32" s="1" t="str">
        <f t="shared" si="8"/>
        <v>Short</v>
      </c>
      <c r="J32" s="1" t="str">
        <f t="shared" si="1"/>
        <v/>
      </c>
      <c r="K32" s="4" t="str">
        <f t="shared" si="2"/>
        <v/>
      </c>
      <c r="L32" s="1">
        <f t="shared" si="3"/>
        <v>-1</v>
      </c>
      <c r="M32" s="4">
        <f t="shared" si="0"/>
        <v>267.67001342773398</v>
      </c>
      <c r="N32" s="1" t="str">
        <f t="shared" si="4"/>
        <v/>
      </c>
      <c r="O32" s="4" t="str">
        <f>IF(N32="","",E32)</f>
        <v/>
      </c>
      <c r="P32" s="5" t="str">
        <f>IF(O32="","",IF(N32="Short",(O32-M32)*Variable!$E$2*Variable!$E$1,(M32-O32)*Variable!$E$2*Variable!$E$1))</f>
        <v/>
      </c>
      <c r="Q32" s="5">
        <f t="shared" si="5"/>
        <v>-3.5899963378899997</v>
      </c>
      <c r="R32" s="5">
        <f t="shared" si="6"/>
        <v>0</v>
      </c>
    </row>
    <row r="33" spans="1:19" x14ac:dyDescent="0.25">
      <c r="A33" s="2">
        <v>43146</v>
      </c>
      <c r="B33" s="4">
        <v>273.04000854492102</v>
      </c>
      <c r="C33" s="4">
        <v>268.76998901367102</v>
      </c>
      <c r="D33" s="4">
        <v>271.57000732421801</v>
      </c>
      <c r="E33" s="4">
        <v>273.02999877929602</v>
      </c>
      <c r="F33" s="3">
        <f t="shared" si="7"/>
        <v>266.9270019531246</v>
      </c>
      <c r="G33" s="3">
        <f t="shared" si="9"/>
        <v>274.93199920654251</v>
      </c>
      <c r="H33" s="6">
        <f>(F33-G33)*Variable!$E$2</f>
        <v>-8.0049972534179119</v>
      </c>
      <c r="I33" s="1" t="str">
        <f t="shared" si="8"/>
        <v>Short</v>
      </c>
      <c r="J33" s="1" t="str">
        <f t="shared" si="1"/>
        <v/>
      </c>
      <c r="K33" s="4" t="str">
        <f t="shared" si="2"/>
        <v/>
      </c>
      <c r="L33" s="1">
        <f t="shared" si="3"/>
        <v>-1</v>
      </c>
      <c r="M33" s="4">
        <f t="shared" si="0"/>
        <v>267.67001342773398</v>
      </c>
      <c r="N33" s="1" t="str">
        <f t="shared" si="4"/>
        <v/>
      </c>
      <c r="O33" s="4" t="str">
        <f>IF(N33="","",E33)</f>
        <v/>
      </c>
      <c r="P33" s="5" t="str">
        <f>IF(O33="","",IF(N33="Short",(O33-M33)*Variable!$E$2*Variable!$E$1,(M33-O33)*Variable!$E$2*Variable!$E$1))</f>
        <v/>
      </c>
      <c r="Q33" s="5">
        <f t="shared" si="5"/>
        <v>-3.4400024414060226</v>
      </c>
      <c r="R33" s="5">
        <f t="shared" si="6"/>
        <v>0</v>
      </c>
    </row>
    <row r="34" spans="1:19" x14ac:dyDescent="0.25">
      <c r="A34" s="2">
        <v>43147</v>
      </c>
      <c r="B34" s="4">
        <v>275.32000732421801</v>
      </c>
      <c r="C34" s="4">
        <v>272.26998901367102</v>
      </c>
      <c r="D34" s="4">
        <v>272.32000732421801</v>
      </c>
      <c r="E34" s="4">
        <v>273.10998535156199</v>
      </c>
      <c r="F34" s="3">
        <f t="shared" si="7"/>
        <v>266.6929992675777</v>
      </c>
      <c r="G34" s="3">
        <f t="shared" si="9"/>
        <v>274.56699829101518</v>
      </c>
      <c r="H34" s="6">
        <f>(F34-G34)*Variable!$E$2</f>
        <v>-7.8739990234374773</v>
      </c>
      <c r="I34" s="1" t="str">
        <f t="shared" si="8"/>
        <v>Short</v>
      </c>
      <c r="J34" s="1" t="str">
        <f t="shared" si="1"/>
        <v/>
      </c>
      <c r="K34" s="4" t="str">
        <f t="shared" si="2"/>
        <v/>
      </c>
      <c r="L34" s="1">
        <f t="shared" si="3"/>
        <v>-1</v>
      </c>
      <c r="M34" s="4">
        <f t="shared" si="0"/>
        <v>267.67001342773398</v>
      </c>
      <c r="N34" s="1" t="str">
        <f t="shared" si="4"/>
        <v/>
      </c>
      <c r="O34" s="4" t="str">
        <f>IF(N34="","",E34)</f>
        <v/>
      </c>
      <c r="P34" s="5" t="str">
        <f>IF(O34="","",IF(N34="Short",(O34-M34)*Variable!$E$2*Variable!$E$1,(M34-O34)*Variable!$E$2*Variable!$E$1))</f>
        <v/>
      </c>
      <c r="Q34" s="5">
        <f t="shared" si="5"/>
        <v>-7.9986572265966061E-2</v>
      </c>
      <c r="R34" s="5">
        <f t="shared" si="6"/>
        <v>0</v>
      </c>
    </row>
    <row r="35" spans="1:19" x14ac:dyDescent="0.25">
      <c r="A35" s="2">
        <v>43151</v>
      </c>
      <c r="B35" s="4">
        <v>273.67001342773398</v>
      </c>
      <c r="C35" s="4">
        <v>270.5</v>
      </c>
      <c r="D35" s="4">
        <v>272.02999877929602</v>
      </c>
      <c r="E35" s="4">
        <v>271.39999389648398</v>
      </c>
      <c r="F35" s="3">
        <f t="shared" si="7"/>
        <v>267.43999938964799</v>
      </c>
      <c r="G35" s="3">
        <f t="shared" si="9"/>
        <v>274.00249786376912</v>
      </c>
      <c r="H35" s="6">
        <f>(F35-G35)*Variable!$E$2</f>
        <v>-6.5624984741211279</v>
      </c>
      <c r="I35" s="1" t="str">
        <f t="shared" si="8"/>
        <v>Short</v>
      </c>
      <c r="J35" s="1" t="str">
        <f t="shared" si="1"/>
        <v/>
      </c>
      <c r="K35" s="4" t="str">
        <f t="shared" si="2"/>
        <v/>
      </c>
      <c r="L35" s="1">
        <f t="shared" si="3"/>
        <v>-1</v>
      </c>
      <c r="M35" s="4">
        <f t="shared" si="0"/>
        <v>267.67001342773398</v>
      </c>
      <c r="N35" s="1" t="str">
        <f t="shared" si="4"/>
        <v/>
      </c>
      <c r="O35" s="4" t="str">
        <f>IF(N35="","",E35)</f>
        <v/>
      </c>
      <c r="P35" s="5" t="str">
        <f>IF(O35="","",IF(N35="Short",(O35-M35)*Variable!$E$2*Variable!$E$1,(M35-O35)*Variable!$E$2*Variable!$E$1))</f>
        <v/>
      </c>
      <c r="Q35" s="5">
        <f t="shared" si="5"/>
        <v>1.7099914550780113</v>
      </c>
      <c r="R35" s="5">
        <f t="shared" si="6"/>
        <v>0</v>
      </c>
    </row>
    <row r="36" spans="1:19" x14ac:dyDescent="0.25">
      <c r="A36" s="2">
        <v>43152</v>
      </c>
      <c r="B36" s="4">
        <v>274.72000122070301</v>
      </c>
      <c r="C36" s="4">
        <v>269.94000244140602</v>
      </c>
      <c r="D36" s="4">
        <v>271.89999389648398</v>
      </c>
      <c r="E36" s="4">
        <v>270.04998779296801</v>
      </c>
      <c r="F36" s="3">
        <f t="shared" si="7"/>
        <v>267.53199768066355</v>
      </c>
      <c r="G36" s="3">
        <f t="shared" si="9"/>
        <v>273.34049682617143</v>
      </c>
      <c r="H36" s="6">
        <f>(F36-G36)*Variable!$E$2</f>
        <v>-5.8084991455078807</v>
      </c>
      <c r="I36" s="1" t="str">
        <f t="shared" si="8"/>
        <v>Short</v>
      </c>
      <c r="J36" s="1" t="str">
        <f t="shared" si="1"/>
        <v/>
      </c>
      <c r="K36" s="4" t="str">
        <f t="shared" si="2"/>
        <v/>
      </c>
      <c r="L36" s="1">
        <f t="shared" si="3"/>
        <v>-1</v>
      </c>
      <c r="M36" s="4">
        <f t="shared" si="0"/>
        <v>267.67001342773398</v>
      </c>
      <c r="N36" s="1" t="str">
        <f t="shared" si="4"/>
        <v/>
      </c>
      <c r="O36" s="4" t="str">
        <f>IF(N36="","",E36)</f>
        <v/>
      </c>
      <c r="P36" s="5" t="str">
        <f>IF(O36="","",IF(N36="Short",(O36-M36)*Variable!$E$2*Variable!$E$1,(M36-O36)*Variable!$E$2*Variable!$E$1))</f>
        <v/>
      </c>
      <c r="Q36" s="5">
        <f t="shared" si="5"/>
        <v>1.3500061035159661</v>
      </c>
      <c r="R36" s="5">
        <f t="shared" si="6"/>
        <v>0</v>
      </c>
    </row>
    <row r="37" spans="1:19" x14ac:dyDescent="0.25">
      <c r="A37" s="2">
        <v>43153</v>
      </c>
      <c r="B37" s="4">
        <v>273.04998779296801</v>
      </c>
      <c r="C37" s="4">
        <v>269.64001464843699</v>
      </c>
      <c r="D37" s="4">
        <v>271.100006103515</v>
      </c>
      <c r="E37" s="4">
        <v>270.39999389648398</v>
      </c>
      <c r="F37" s="3">
        <f t="shared" si="7"/>
        <v>267.80499572753854</v>
      </c>
      <c r="G37" s="3">
        <f t="shared" si="9"/>
        <v>272.70149688720664</v>
      </c>
      <c r="H37" s="6">
        <f>(F37-G37)*Variable!$E$2</f>
        <v>-4.8965011596681052</v>
      </c>
      <c r="I37" s="1" t="str">
        <f t="shared" si="8"/>
        <v>Short</v>
      </c>
      <c r="J37" s="1" t="str">
        <f t="shared" si="1"/>
        <v/>
      </c>
      <c r="K37" s="4" t="str">
        <f t="shared" si="2"/>
        <v/>
      </c>
      <c r="L37" s="1">
        <f t="shared" si="3"/>
        <v>-1</v>
      </c>
      <c r="M37" s="4">
        <f t="shared" si="0"/>
        <v>267.67001342773398</v>
      </c>
      <c r="N37" s="1" t="str">
        <f t="shared" si="4"/>
        <v/>
      </c>
      <c r="O37" s="4" t="str">
        <f>IF(N37="","",E37)</f>
        <v/>
      </c>
      <c r="P37" s="5" t="str">
        <f>IF(O37="","",IF(N37="Short",(O37-M37)*Variable!$E$2*Variable!$E$1,(M37-O37)*Variable!$E$2*Variable!$E$1))</f>
        <v/>
      </c>
      <c r="Q37" s="5">
        <f t="shared" si="5"/>
        <v>-0.35000610351596606</v>
      </c>
      <c r="R37" s="5">
        <f t="shared" si="6"/>
        <v>0</v>
      </c>
    </row>
    <row r="38" spans="1:19" x14ac:dyDescent="0.25">
      <c r="A38" s="2">
        <v>43154</v>
      </c>
      <c r="B38" s="4">
        <v>274.70999145507801</v>
      </c>
      <c r="C38" s="4">
        <v>271.25</v>
      </c>
      <c r="D38" s="4">
        <v>271.79000854492102</v>
      </c>
      <c r="E38" s="4">
        <v>274.70999145507801</v>
      </c>
      <c r="F38" s="3">
        <f t="shared" si="7"/>
        <v>269.51299438476519</v>
      </c>
      <c r="G38" s="3">
        <f t="shared" si="9"/>
        <v>272.27199707031212</v>
      </c>
      <c r="H38" s="6">
        <f>(F38-G38)*Variable!$E$2</f>
        <v>-2.7590026855469318</v>
      </c>
      <c r="I38" s="1" t="str">
        <f t="shared" si="8"/>
        <v>Short</v>
      </c>
      <c r="J38" s="1" t="str">
        <f t="shared" si="1"/>
        <v/>
      </c>
      <c r="K38" s="4" t="str">
        <f t="shared" si="2"/>
        <v/>
      </c>
      <c r="L38" s="1">
        <f t="shared" si="3"/>
        <v>-1</v>
      </c>
      <c r="M38" s="4">
        <f t="shared" si="0"/>
        <v>267.67001342773398</v>
      </c>
      <c r="N38" s="1" t="str">
        <f t="shared" si="4"/>
        <v/>
      </c>
      <c r="O38" s="4" t="str">
        <f>IF(N38="","",E38)</f>
        <v/>
      </c>
      <c r="P38" s="5" t="str">
        <f>IF(O38="","",IF(N38="Short",(O38-M38)*Variable!$E$2*Variable!$E$1,(M38-O38)*Variable!$E$2*Variable!$E$1))</f>
        <v/>
      </c>
      <c r="Q38" s="5">
        <f t="shared" si="5"/>
        <v>-4.3099975585940342</v>
      </c>
      <c r="R38" s="5">
        <f t="shared" si="6"/>
        <v>0</v>
      </c>
    </row>
    <row r="39" spans="1:19" x14ac:dyDescent="0.25">
      <c r="A39" s="2">
        <v>43157</v>
      </c>
      <c r="B39" s="4">
        <v>278.010009765625</v>
      </c>
      <c r="C39" s="4">
        <v>275.260009765625</v>
      </c>
      <c r="D39" s="4">
        <v>275.92999267578102</v>
      </c>
      <c r="E39" s="4">
        <v>277.89999389648398</v>
      </c>
      <c r="F39" s="3">
        <f t="shared" si="7"/>
        <v>271.15299377441363</v>
      </c>
      <c r="G39" s="3">
        <f t="shared" si="9"/>
        <v>271.8379974365231</v>
      </c>
      <c r="H39" s="6">
        <f>(F39-G39)*Variable!$E$2</f>
        <v>-0.68500366210946595</v>
      </c>
      <c r="I39" s="1" t="str">
        <f t="shared" si="8"/>
        <v>Short</v>
      </c>
      <c r="J39" s="1" t="str">
        <f t="shared" si="1"/>
        <v/>
      </c>
      <c r="K39" s="4" t="str">
        <f t="shared" si="2"/>
        <v/>
      </c>
      <c r="L39" s="1">
        <f t="shared" si="3"/>
        <v>-1</v>
      </c>
      <c r="M39" s="4">
        <f t="shared" si="0"/>
        <v>267.67001342773398</v>
      </c>
      <c r="N39" s="1" t="str">
        <f t="shared" si="4"/>
        <v/>
      </c>
      <c r="O39" s="4" t="str">
        <f>IF(N39="","",E39)</f>
        <v/>
      </c>
      <c r="P39" s="5" t="str">
        <f>IF(O39="","",IF(N39="Short",(O39-M39)*Variable!$E$2*Variable!$E$1,(M39-O39)*Variable!$E$2*Variable!$E$1))</f>
        <v/>
      </c>
      <c r="Q39" s="5">
        <f t="shared" si="5"/>
        <v>-3.1900024414059658</v>
      </c>
      <c r="R39" s="5">
        <f t="shared" si="6"/>
        <v>0</v>
      </c>
    </row>
    <row r="40" spans="1:19" x14ac:dyDescent="0.25">
      <c r="A40" s="2">
        <v>43158</v>
      </c>
      <c r="B40" s="4">
        <v>278.92001342773398</v>
      </c>
      <c r="C40" s="4">
        <v>274.35998535156199</v>
      </c>
      <c r="D40" s="4">
        <v>278.10998535156199</v>
      </c>
      <c r="E40" s="4">
        <v>274.42999267578102</v>
      </c>
      <c r="F40" s="3">
        <f t="shared" si="7"/>
        <v>272.06199340820268</v>
      </c>
      <c r="G40" s="3">
        <f t="shared" si="9"/>
        <v>271.32549743652311</v>
      </c>
      <c r="H40" s="6">
        <f>(F40-G40)*Variable!$E$2</f>
        <v>0.73649597167957381</v>
      </c>
      <c r="I40" s="1" t="str">
        <f t="shared" si="8"/>
        <v>Long</v>
      </c>
      <c r="J40" s="1" t="str">
        <f t="shared" si="1"/>
        <v>Long</v>
      </c>
      <c r="K40" s="4">
        <f t="shared" si="2"/>
        <v>274.42999267578102</v>
      </c>
      <c r="L40" s="1">
        <f t="shared" si="3"/>
        <v>-1</v>
      </c>
      <c r="M40" s="4">
        <f t="shared" si="0"/>
        <v>267.67001342773398</v>
      </c>
      <c r="N40" s="1" t="str">
        <f t="shared" si="4"/>
        <v>Long</v>
      </c>
      <c r="O40" s="4">
        <f>IF(N40="","",E40)</f>
        <v>274.42999267578102</v>
      </c>
      <c r="P40" s="5">
        <f>IF(O40="","",IF(N40="Short",(O40-M40)*Variable!$E$2*Variable!$E$1,(M40-O40)*Variable!$E$2*Variable!$E$1))</f>
        <v>-6.7599792480470455</v>
      </c>
      <c r="Q40" s="5">
        <f t="shared" si="5"/>
        <v>3.4700012207029545</v>
      </c>
      <c r="R40" s="5">
        <f t="shared" si="6"/>
        <v>-6.7599792480470455</v>
      </c>
      <c r="S40" s="5"/>
    </row>
    <row r="41" spans="1:19" x14ac:dyDescent="0.25">
      <c r="A41" s="2">
        <v>43159</v>
      </c>
      <c r="B41" s="4">
        <v>276.19000244140602</v>
      </c>
      <c r="C41" s="4">
        <v>271.29000854492102</v>
      </c>
      <c r="D41" s="4">
        <v>275.67999267578102</v>
      </c>
      <c r="E41" s="4">
        <v>271.64999389648398</v>
      </c>
      <c r="F41" s="3">
        <f t="shared" si="7"/>
        <v>272.62699279785107</v>
      </c>
      <c r="G41" s="3">
        <f t="shared" si="9"/>
        <v>270.81999664306608</v>
      </c>
      <c r="H41" s="6">
        <f>(F41-G41)*Variable!$E$2</f>
        <v>1.8069961547849971</v>
      </c>
      <c r="I41" s="1" t="str">
        <f t="shared" si="8"/>
        <v>Long</v>
      </c>
      <c r="J41" s="1" t="str">
        <f t="shared" si="1"/>
        <v/>
      </c>
      <c r="K41" s="4" t="str">
        <f t="shared" si="2"/>
        <v/>
      </c>
      <c r="L41" s="1">
        <f t="shared" si="3"/>
        <v>1</v>
      </c>
      <c r="M41" s="4">
        <f t="shared" si="0"/>
        <v>274.42999267578102</v>
      </c>
      <c r="N41" s="1" t="str">
        <f t="shared" si="4"/>
        <v/>
      </c>
      <c r="O41" s="4" t="str">
        <f>IF(N41="","",E41)</f>
        <v/>
      </c>
      <c r="P41" s="5" t="str">
        <f>IF(O41="","",IF(N41="Short",(O41-M41)*Variable!$E$2*Variable!$E$1,(M41-O41)*Variable!$E$2*Variable!$E$1))</f>
        <v/>
      </c>
      <c r="Q41" s="5">
        <f t="shared" si="5"/>
        <v>-2.7799987792970455</v>
      </c>
      <c r="R41" s="5">
        <f t="shared" si="6"/>
        <v>-6.7599792480470455</v>
      </c>
    </row>
    <row r="42" spans="1:19" x14ac:dyDescent="0.25">
      <c r="A42" s="2">
        <v>43160</v>
      </c>
      <c r="B42" s="4">
        <v>273.17001342773398</v>
      </c>
      <c r="C42" s="4">
        <v>266</v>
      </c>
      <c r="D42" s="4">
        <v>271.41000366210898</v>
      </c>
      <c r="E42" s="4">
        <v>267.70001220703102</v>
      </c>
      <c r="F42" s="3">
        <f t="shared" si="7"/>
        <v>272.43799438476515</v>
      </c>
      <c r="G42" s="3">
        <f t="shared" si="9"/>
        <v>270.10999755859336</v>
      </c>
      <c r="H42" s="6">
        <f>(F42-G42)*Variable!$E$2</f>
        <v>2.3279968261717841</v>
      </c>
      <c r="I42" s="1" t="str">
        <f t="shared" si="8"/>
        <v>Long</v>
      </c>
      <c r="J42" s="1" t="str">
        <f t="shared" si="1"/>
        <v/>
      </c>
      <c r="K42" s="4" t="str">
        <f t="shared" si="2"/>
        <v/>
      </c>
      <c r="L42" s="1">
        <f t="shared" si="3"/>
        <v>1</v>
      </c>
      <c r="M42" s="4">
        <f t="shared" si="0"/>
        <v>274.42999267578102</v>
      </c>
      <c r="N42" s="1" t="str">
        <f t="shared" si="4"/>
        <v/>
      </c>
      <c r="O42" s="4" t="str">
        <f>IF(N42="","",E42)</f>
        <v/>
      </c>
      <c r="P42" s="5" t="str">
        <f>IF(O42="","",IF(N42="Short",(O42-M42)*Variable!$E$2*Variable!$E$1,(M42-O42)*Variable!$E$2*Variable!$E$1))</f>
        <v/>
      </c>
      <c r="Q42" s="5">
        <f t="shared" si="5"/>
        <v>-3.9499816894529545</v>
      </c>
      <c r="R42" s="5">
        <f t="shared" si="6"/>
        <v>-6.7599792480470455</v>
      </c>
    </row>
    <row r="43" spans="1:19" x14ac:dyDescent="0.25">
      <c r="A43" s="2">
        <v>43161</v>
      </c>
      <c r="B43" s="4">
        <v>269.72000122070301</v>
      </c>
      <c r="C43" s="4">
        <v>264.82000732421801</v>
      </c>
      <c r="D43" s="4">
        <v>265.79998779296801</v>
      </c>
      <c r="E43" s="4">
        <v>269.079986572265</v>
      </c>
      <c r="F43" s="3">
        <f t="shared" si="7"/>
        <v>272.04299316406207</v>
      </c>
      <c r="G43" s="3">
        <f t="shared" si="9"/>
        <v>269.48499755859336</v>
      </c>
      <c r="H43" s="6">
        <f>(F43-G43)*Variable!$E$2</f>
        <v>2.5579956054687045</v>
      </c>
      <c r="I43" s="1" t="str">
        <f t="shared" si="8"/>
        <v>Long</v>
      </c>
      <c r="J43" s="1" t="str">
        <f t="shared" si="1"/>
        <v/>
      </c>
      <c r="K43" s="4" t="str">
        <f t="shared" si="2"/>
        <v/>
      </c>
      <c r="L43" s="1">
        <f t="shared" si="3"/>
        <v>1</v>
      </c>
      <c r="M43" s="4">
        <f t="shared" si="0"/>
        <v>274.42999267578102</v>
      </c>
      <c r="N43" s="1" t="str">
        <f t="shared" si="4"/>
        <v/>
      </c>
      <c r="O43" s="4" t="str">
        <f>IF(N43="","",E43)</f>
        <v/>
      </c>
      <c r="P43" s="5" t="str">
        <f>IF(O43="","",IF(N43="Short",(O43-M43)*Variable!$E$2*Variable!$E$1,(M43-O43)*Variable!$E$2*Variable!$E$1))</f>
        <v/>
      </c>
      <c r="Q43" s="5">
        <f t="shared" si="5"/>
        <v>1.3799743652339771</v>
      </c>
      <c r="R43" s="5">
        <f t="shared" si="6"/>
        <v>-6.7599792480470455</v>
      </c>
    </row>
    <row r="44" spans="1:19" x14ac:dyDescent="0.25">
      <c r="A44" s="2">
        <v>43164</v>
      </c>
      <c r="B44" s="4">
        <v>272.89001464843699</v>
      </c>
      <c r="C44" s="4">
        <v>267.60998535156199</v>
      </c>
      <c r="D44" s="4">
        <v>267.73001098632801</v>
      </c>
      <c r="E44" s="4">
        <v>272.19000244140602</v>
      </c>
      <c r="F44" s="3">
        <f t="shared" si="7"/>
        <v>271.95099487304651</v>
      </c>
      <c r="G44" s="3">
        <f t="shared" si="9"/>
        <v>269.32199707031214</v>
      </c>
      <c r="H44" s="6">
        <f>(F44-G44)*Variable!$E$2</f>
        <v>2.628997802734375</v>
      </c>
      <c r="I44" s="1" t="str">
        <f t="shared" si="8"/>
        <v>Long</v>
      </c>
      <c r="J44" s="1" t="str">
        <f t="shared" si="1"/>
        <v/>
      </c>
      <c r="K44" s="4" t="str">
        <f t="shared" si="2"/>
        <v/>
      </c>
      <c r="L44" s="1">
        <f t="shared" si="3"/>
        <v>1</v>
      </c>
      <c r="M44" s="4">
        <f t="shared" si="0"/>
        <v>274.42999267578102</v>
      </c>
      <c r="N44" s="1" t="str">
        <f t="shared" si="4"/>
        <v/>
      </c>
      <c r="O44" s="4" t="str">
        <f>IF(N44="","",E44)</f>
        <v/>
      </c>
      <c r="P44" s="5" t="str">
        <f>IF(O44="","",IF(N44="Short",(O44-M44)*Variable!$E$2*Variable!$E$1,(M44-O44)*Variable!$E$2*Variable!$E$1))</f>
        <v/>
      </c>
      <c r="Q44" s="5">
        <f t="shared" si="5"/>
        <v>3.1100158691410229</v>
      </c>
      <c r="R44" s="5">
        <f t="shared" si="6"/>
        <v>-6.7599792480470455</v>
      </c>
    </row>
    <row r="45" spans="1:19" x14ac:dyDescent="0.25">
      <c r="A45" s="2">
        <v>43165</v>
      </c>
      <c r="B45" s="4">
        <v>273.39001464843699</v>
      </c>
      <c r="C45" s="4">
        <v>271.17999267578102</v>
      </c>
      <c r="D45" s="4">
        <v>273.29998779296801</v>
      </c>
      <c r="E45" s="4">
        <v>272.88000488281199</v>
      </c>
      <c r="F45" s="3">
        <f t="shared" si="7"/>
        <v>272.0989959716793</v>
      </c>
      <c r="G45" s="3">
        <f t="shared" si="9"/>
        <v>269.76949768066368</v>
      </c>
      <c r="H45" s="6">
        <f>(F45-G45)*Variable!$E$2</f>
        <v>2.329498291015625</v>
      </c>
      <c r="I45" s="1" t="str">
        <f t="shared" si="8"/>
        <v>Long</v>
      </c>
      <c r="J45" s="1" t="str">
        <f t="shared" si="1"/>
        <v/>
      </c>
      <c r="K45" s="4" t="str">
        <f t="shared" si="2"/>
        <v/>
      </c>
      <c r="L45" s="1">
        <f t="shared" si="3"/>
        <v>1</v>
      </c>
      <c r="M45" s="4">
        <f t="shared" si="0"/>
        <v>274.42999267578102</v>
      </c>
      <c r="N45" s="1" t="str">
        <f t="shared" si="4"/>
        <v/>
      </c>
      <c r="O45" s="4" t="str">
        <f>IF(N45="","",E45)</f>
        <v/>
      </c>
      <c r="P45" s="5" t="str">
        <f>IF(O45="","",IF(N45="Short",(O45-M45)*Variable!$E$2*Variable!$E$1,(M45-O45)*Variable!$E$2*Variable!$E$1))</f>
        <v/>
      </c>
      <c r="Q45" s="5">
        <f t="shared" si="5"/>
        <v>0.69000244140596578</v>
      </c>
      <c r="R45" s="5">
        <f t="shared" si="6"/>
        <v>-6.7599792480470455</v>
      </c>
    </row>
    <row r="46" spans="1:19" x14ac:dyDescent="0.25">
      <c r="A46" s="2">
        <v>43166</v>
      </c>
      <c r="B46" s="4">
        <v>273.17999267578102</v>
      </c>
      <c r="C46" s="4">
        <v>270.20001220703102</v>
      </c>
      <c r="D46" s="4">
        <v>270.42001342773398</v>
      </c>
      <c r="E46" s="4">
        <v>272.77999877929602</v>
      </c>
      <c r="F46" s="3">
        <f t="shared" si="7"/>
        <v>272.37199707031209</v>
      </c>
      <c r="G46" s="3">
        <f t="shared" si="9"/>
        <v>269.95199737548779</v>
      </c>
      <c r="H46" s="6">
        <f>(F46-G46)*Variable!$E$2</f>
        <v>2.4199996948242983</v>
      </c>
      <c r="I46" s="1" t="str">
        <f t="shared" si="8"/>
        <v>Long</v>
      </c>
      <c r="J46" s="1" t="str">
        <f t="shared" si="1"/>
        <v/>
      </c>
      <c r="K46" s="4" t="str">
        <f t="shared" si="2"/>
        <v/>
      </c>
      <c r="L46" s="1">
        <f t="shared" si="3"/>
        <v>1</v>
      </c>
      <c r="M46" s="4">
        <f t="shared" si="0"/>
        <v>274.42999267578102</v>
      </c>
      <c r="N46" s="1" t="str">
        <f t="shared" si="4"/>
        <v/>
      </c>
      <c r="O46" s="4" t="str">
        <f>IF(N46="","",E46)</f>
        <v/>
      </c>
      <c r="P46" s="5" t="str">
        <f>IF(O46="","",IF(N46="Short",(O46-M46)*Variable!$E$2*Variable!$E$1,(M46-O46)*Variable!$E$2*Variable!$E$1))</f>
        <v/>
      </c>
      <c r="Q46" s="5">
        <f t="shared" si="5"/>
        <v>-0.10000610351596606</v>
      </c>
      <c r="R46" s="5">
        <f t="shared" si="6"/>
        <v>-6.7599792480470455</v>
      </c>
    </row>
    <row r="47" spans="1:19" x14ac:dyDescent="0.25">
      <c r="A47" s="2">
        <v>43167</v>
      </c>
      <c r="B47" s="4">
        <v>274.239990234375</v>
      </c>
      <c r="C47" s="4">
        <v>272.42001342773398</v>
      </c>
      <c r="D47" s="4">
        <v>273.54998779296801</v>
      </c>
      <c r="E47" s="4">
        <v>274.100006103515</v>
      </c>
      <c r="F47" s="3">
        <f t="shared" si="7"/>
        <v>272.74199829101519</v>
      </c>
      <c r="G47" s="3">
        <f t="shared" si="9"/>
        <v>270.27349700927687</v>
      </c>
      <c r="H47" s="6">
        <f>(F47-G47)*Variable!$E$2</f>
        <v>2.4685012817383267</v>
      </c>
      <c r="I47" s="1" t="str">
        <f t="shared" si="8"/>
        <v>Long</v>
      </c>
      <c r="J47" s="1" t="str">
        <f t="shared" si="1"/>
        <v/>
      </c>
      <c r="K47" s="4" t="str">
        <f t="shared" si="2"/>
        <v/>
      </c>
      <c r="L47" s="1">
        <f t="shared" si="3"/>
        <v>1</v>
      </c>
      <c r="M47" s="4">
        <f t="shared" si="0"/>
        <v>274.42999267578102</v>
      </c>
      <c r="N47" s="1" t="str">
        <f t="shared" si="4"/>
        <v/>
      </c>
      <c r="O47" s="4" t="str">
        <f>IF(N47="","",E47)</f>
        <v/>
      </c>
      <c r="P47" s="5" t="str">
        <f>IF(O47="","",IF(N47="Short",(O47-M47)*Variable!$E$2*Variable!$E$1,(M47-O47)*Variable!$E$2*Variable!$E$1))</f>
        <v/>
      </c>
      <c r="Q47" s="5">
        <f t="shared" si="5"/>
        <v>1.3200073242189774</v>
      </c>
      <c r="R47" s="5">
        <f t="shared" si="6"/>
        <v>-6.7599792480470455</v>
      </c>
    </row>
    <row r="48" spans="1:19" x14ac:dyDescent="0.25">
      <c r="A48" s="2">
        <v>43168</v>
      </c>
      <c r="B48" s="4">
        <v>278.86999511718699</v>
      </c>
      <c r="C48" s="4">
        <v>275.33999633789</v>
      </c>
      <c r="D48" s="4">
        <v>275.70001220703102</v>
      </c>
      <c r="E48" s="4">
        <v>278.86999511718699</v>
      </c>
      <c r="F48" s="3">
        <f t="shared" si="7"/>
        <v>273.15799865722613</v>
      </c>
      <c r="G48" s="3">
        <f t="shared" si="9"/>
        <v>271.33549652099555</v>
      </c>
      <c r="H48" s="6">
        <f>(F48-G48)*Variable!$E$2</f>
        <v>1.8225021362305824</v>
      </c>
      <c r="I48" s="1" t="str">
        <f t="shared" si="8"/>
        <v>Long</v>
      </c>
      <c r="J48" s="1" t="str">
        <f t="shared" si="1"/>
        <v/>
      </c>
      <c r="K48" s="4" t="str">
        <f t="shared" si="2"/>
        <v/>
      </c>
      <c r="L48" s="1">
        <f t="shared" si="3"/>
        <v>1</v>
      </c>
      <c r="M48" s="4">
        <f t="shared" si="0"/>
        <v>274.42999267578102</v>
      </c>
      <c r="N48" s="1" t="str">
        <f t="shared" si="4"/>
        <v/>
      </c>
      <c r="O48" s="4" t="str">
        <f>IF(N48="","",E48)</f>
        <v/>
      </c>
      <c r="P48" s="5" t="str">
        <f>IF(O48="","",IF(N48="Short",(O48-M48)*Variable!$E$2*Variable!$E$1,(M48-O48)*Variable!$E$2*Variable!$E$1))</f>
        <v/>
      </c>
      <c r="Q48" s="5">
        <f t="shared" si="5"/>
        <v>4.7699890136719887</v>
      </c>
      <c r="R48" s="5">
        <f t="shared" si="6"/>
        <v>-6.7599792480470455</v>
      </c>
    </row>
    <row r="49" spans="1:19" x14ac:dyDescent="0.25">
      <c r="A49" s="2">
        <v>43171</v>
      </c>
      <c r="B49" s="4">
        <v>279.91000366210898</v>
      </c>
      <c r="C49" s="4">
        <v>278.079986572265</v>
      </c>
      <c r="D49" s="4">
        <v>279.20001220703102</v>
      </c>
      <c r="E49" s="4">
        <v>278.51998901367102</v>
      </c>
      <c r="F49" s="3">
        <f t="shared" si="7"/>
        <v>273.21999816894481</v>
      </c>
      <c r="G49" s="3">
        <f t="shared" si="9"/>
        <v>272.18649597167916</v>
      </c>
      <c r="H49" s="6">
        <f>(F49-G49)*Variable!$E$2</f>
        <v>1.0335021972656477</v>
      </c>
      <c r="I49" s="1" t="str">
        <f t="shared" si="8"/>
        <v>Long</v>
      </c>
      <c r="J49" s="1" t="str">
        <f t="shared" si="1"/>
        <v/>
      </c>
      <c r="K49" s="4" t="str">
        <f t="shared" si="2"/>
        <v/>
      </c>
      <c r="L49" s="1">
        <f t="shared" si="3"/>
        <v>1</v>
      </c>
      <c r="M49" s="4">
        <f t="shared" si="0"/>
        <v>274.42999267578102</v>
      </c>
      <c r="N49" s="1" t="str">
        <f t="shared" si="4"/>
        <v/>
      </c>
      <c r="O49" s="4" t="str">
        <f>IF(N49="","",E49)</f>
        <v/>
      </c>
      <c r="P49" s="5" t="str">
        <f>IF(O49="","",IF(N49="Short",(O49-M49)*Variable!$E$2*Variable!$E$1,(M49-O49)*Variable!$E$2*Variable!$E$1))</f>
        <v/>
      </c>
      <c r="Q49" s="5">
        <f t="shared" si="5"/>
        <v>-0.35000610351596606</v>
      </c>
      <c r="R49" s="5">
        <f t="shared" si="6"/>
        <v>-6.7599792480470455</v>
      </c>
    </row>
    <row r="50" spans="1:19" x14ac:dyDescent="0.25">
      <c r="A50" s="2">
        <v>43172</v>
      </c>
      <c r="B50" s="4">
        <v>280.41000366210898</v>
      </c>
      <c r="C50" s="4">
        <v>276.02999877929602</v>
      </c>
      <c r="D50" s="4">
        <v>279.83999633789</v>
      </c>
      <c r="E50" s="4">
        <v>276.72000122070301</v>
      </c>
      <c r="F50" s="3">
        <f t="shared" si="7"/>
        <v>273.44899902343701</v>
      </c>
      <c r="G50" s="3">
        <f t="shared" si="9"/>
        <v>272.75549621581979</v>
      </c>
      <c r="H50" s="6">
        <f>(F50-G50)*Variable!$E$2</f>
        <v>0.69350280761722161</v>
      </c>
      <c r="I50" s="1" t="str">
        <f t="shared" si="8"/>
        <v>Long</v>
      </c>
      <c r="J50" s="1" t="str">
        <f t="shared" si="1"/>
        <v/>
      </c>
      <c r="K50" s="4" t="str">
        <f t="shared" si="2"/>
        <v/>
      </c>
      <c r="L50" s="1">
        <f t="shared" si="3"/>
        <v>1</v>
      </c>
      <c r="M50" s="4">
        <f t="shared" si="0"/>
        <v>274.42999267578102</v>
      </c>
      <c r="N50" s="1" t="str">
        <f t="shared" si="4"/>
        <v/>
      </c>
      <c r="O50" s="4" t="str">
        <f>IF(N50="","",E50)</f>
        <v/>
      </c>
      <c r="P50" s="5" t="str">
        <f>IF(O50="","",IF(N50="Short",(O50-M50)*Variable!$E$2*Variable!$E$1,(M50-O50)*Variable!$E$2*Variable!$E$1))</f>
        <v/>
      </c>
      <c r="Q50" s="5">
        <f t="shared" si="5"/>
        <v>-1.799987792968011</v>
      </c>
      <c r="R50" s="5">
        <f t="shared" si="6"/>
        <v>-6.7599792480470455</v>
      </c>
    </row>
    <row r="51" spans="1:19" x14ac:dyDescent="0.25">
      <c r="A51" s="2">
        <v>43173</v>
      </c>
      <c r="B51" s="4">
        <v>278.01998901367102</v>
      </c>
      <c r="C51" s="4">
        <v>274.67001342773398</v>
      </c>
      <c r="D51" s="4">
        <v>277.80999755859301</v>
      </c>
      <c r="E51" s="4">
        <v>275.29998779296801</v>
      </c>
      <c r="F51" s="3">
        <f t="shared" si="7"/>
        <v>273.81399841308541</v>
      </c>
      <c r="G51" s="3">
        <f t="shared" si="9"/>
        <v>273.22049560546822</v>
      </c>
      <c r="H51" s="6">
        <f>(F51-G51)*Variable!$E$2</f>
        <v>0.59350280761719887</v>
      </c>
      <c r="I51" s="1" t="str">
        <f t="shared" si="8"/>
        <v>Long</v>
      </c>
      <c r="J51" s="1" t="str">
        <f t="shared" si="1"/>
        <v/>
      </c>
      <c r="K51" s="4" t="str">
        <f t="shared" si="2"/>
        <v/>
      </c>
      <c r="L51" s="1">
        <f t="shared" si="3"/>
        <v>1</v>
      </c>
      <c r="M51" s="4">
        <f t="shared" si="0"/>
        <v>274.42999267578102</v>
      </c>
      <c r="N51" s="1" t="str">
        <f t="shared" si="4"/>
        <v/>
      </c>
      <c r="O51" s="4" t="str">
        <f>IF(N51="","",E51)</f>
        <v/>
      </c>
      <c r="P51" s="5" t="str">
        <f>IF(O51="","",IF(N51="Short",(O51-M51)*Variable!$E$2*Variable!$E$1,(M51-O51)*Variable!$E$2*Variable!$E$1))</f>
        <v/>
      </c>
      <c r="Q51" s="5">
        <f t="shared" si="5"/>
        <v>-1.4200134277350003</v>
      </c>
      <c r="R51" s="5">
        <f t="shared" si="6"/>
        <v>-6.7599792480470455</v>
      </c>
    </row>
    <row r="52" spans="1:19" x14ac:dyDescent="0.25">
      <c r="A52" s="2">
        <v>43174</v>
      </c>
      <c r="B52" s="4">
        <v>276.60998535156199</v>
      </c>
      <c r="C52" s="4">
        <v>274.42999267578102</v>
      </c>
      <c r="D52" s="4">
        <v>275.88000488281199</v>
      </c>
      <c r="E52" s="4">
        <v>275</v>
      </c>
      <c r="F52" s="3">
        <f t="shared" si="7"/>
        <v>274.54399719238228</v>
      </c>
      <c r="G52" s="3">
        <f t="shared" si="9"/>
        <v>273.49099578857374</v>
      </c>
      <c r="H52" s="6">
        <f>(F52-G52)*Variable!$E$2</f>
        <v>1.0530014038085369</v>
      </c>
      <c r="I52" s="1" t="str">
        <f t="shared" si="8"/>
        <v>Long</v>
      </c>
      <c r="J52" s="1" t="str">
        <f t="shared" si="1"/>
        <v/>
      </c>
      <c r="K52" s="4" t="str">
        <f t="shared" si="2"/>
        <v/>
      </c>
      <c r="L52" s="1">
        <f t="shared" si="3"/>
        <v>1</v>
      </c>
      <c r="M52" s="4">
        <f t="shared" si="0"/>
        <v>274.42999267578102</v>
      </c>
      <c r="N52" s="1" t="str">
        <f t="shared" si="4"/>
        <v/>
      </c>
      <c r="O52" s="4" t="str">
        <f>IF(N52="","",E52)</f>
        <v/>
      </c>
      <c r="P52" s="5" t="str">
        <f>IF(O52="","",IF(N52="Short",(O52-M52)*Variable!$E$2*Variable!$E$1,(M52-O52)*Variable!$E$2*Variable!$E$1))</f>
        <v/>
      </c>
      <c r="Q52" s="5">
        <f t="shared" si="5"/>
        <v>-0.29998779296801104</v>
      </c>
      <c r="R52" s="5">
        <f t="shared" si="6"/>
        <v>-6.7599792480470455</v>
      </c>
    </row>
    <row r="53" spans="1:19" x14ac:dyDescent="0.25">
      <c r="A53" s="2">
        <v>43175</v>
      </c>
      <c r="B53" s="4">
        <v>275.39001464843699</v>
      </c>
      <c r="C53" s="4">
        <v>274.14001464843699</v>
      </c>
      <c r="D53" s="4">
        <v>274.5</v>
      </c>
      <c r="E53" s="4">
        <v>274.20001220703102</v>
      </c>
      <c r="F53" s="3">
        <f t="shared" si="7"/>
        <v>275.05599975585892</v>
      </c>
      <c r="G53" s="3">
        <f t="shared" si="9"/>
        <v>273.54949645996055</v>
      </c>
      <c r="H53" s="6">
        <f>(F53-G53)*Variable!$E$2</f>
        <v>1.5065032958983693</v>
      </c>
      <c r="I53" s="1" t="str">
        <f t="shared" si="8"/>
        <v>Long</v>
      </c>
      <c r="J53" s="1" t="str">
        <f t="shared" si="1"/>
        <v/>
      </c>
      <c r="K53" s="4" t="str">
        <f t="shared" si="2"/>
        <v/>
      </c>
      <c r="L53" s="1">
        <f t="shared" si="3"/>
        <v>1</v>
      </c>
      <c r="M53" s="4">
        <f t="shared" si="0"/>
        <v>274.42999267578102</v>
      </c>
      <c r="N53" s="1" t="str">
        <f t="shared" si="4"/>
        <v/>
      </c>
      <c r="O53" s="4" t="str">
        <f>IF(N53="","",E53)</f>
        <v/>
      </c>
      <c r="P53" s="5" t="str">
        <f>IF(O53="","",IF(N53="Short",(O53-M53)*Variable!$E$2*Variable!$E$1,(M53-O53)*Variable!$E$2*Variable!$E$1))</f>
        <v/>
      </c>
      <c r="Q53" s="5">
        <f t="shared" si="5"/>
        <v>-0.79998779296897737</v>
      </c>
      <c r="R53" s="5">
        <f t="shared" si="6"/>
        <v>-6.7599792480470455</v>
      </c>
    </row>
    <row r="54" spans="1:19" x14ac:dyDescent="0.25">
      <c r="A54" s="2">
        <v>43178</v>
      </c>
      <c r="B54" s="4">
        <v>274.39999389648398</v>
      </c>
      <c r="C54" s="4">
        <v>268.61999511718699</v>
      </c>
      <c r="D54" s="4">
        <v>273.350006103515</v>
      </c>
      <c r="E54" s="4">
        <v>270.489990234375</v>
      </c>
      <c r="F54" s="3">
        <f t="shared" si="7"/>
        <v>274.88599853515581</v>
      </c>
      <c r="G54" s="3">
        <f t="shared" si="9"/>
        <v>273.41849670410119</v>
      </c>
      <c r="H54" s="6">
        <f>(F54-G54)*Variable!$E$2</f>
        <v>1.4675018310546193</v>
      </c>
      <c r="I54" s="1" t="str">
        <f t="shared" si="8"/>
        <v>Long</v>
      </c>
      <c r="J54" s="1" t="str">
        <f t="shared" si="1"/>
        <v/>
      </c>
      <c r="K54" s="4" t="str">
        <f t="shared" si="2"/>
        <v/>
      </c>
      <c r="L54" s="1">
        <f t="shared" si="3"/>
        <v>1</v>
      </c>
      <c r="M54" s="4">
        <f t="shared" si="0"/>
        <v>274.42999267578102</v>
      </c>
      <c r="N54" s="1" t="str">
        <f t="shared" si="4"/>
        <v/>
      </c>
      <c r="O54" s="4" t="str">
        <f>IF(N54="","",E54)</f>
        <v/>
      </c>
      <c r="P54" s="5" t="str">
        <f>IF(O54="","",IF(N54="Short",(O54-M54)*Variable!$E$2*Variable!$E$1,(M54-O54)*Variable!$E$2*Variable!$E$1))</f>
        <v/>
      </c>
      <c r="Q54" s="5">
        <f t="shared" si="5"/>
        <v>-3.7100219726560226</v>
      </c>
      <c r="R54" s="5">
        <f t="shared" si="6"/>
        <v>-6.7599792480470455</v>
      </c>
    </row>
    <row r="55" spans="1:19" x14ac:dyDescent="0.25">
      <c r="A55" s="2">
        <v>43179</v>
      </c>
      <c r="B55" s="4">
        <v>271.67001342773398</v>
      </c>
      <c r="C55" s="4">
        <v>270.17999267578102</v>
      </c>
      <c r="D55" s="4">
        <v>270.94000244140602</v>
      </c>
      <c r="E55" s="4">
        <v>270.95001220703102</v>
      </c>
      <c r="F55" s="3">
        <f t="shared" si="7"/>
        <v>274.69299926757765</v>
      </c>
      <c r="G55" s="3">
        <f t="shared" si="9"/>
        <v>273.39599761962847</v>
      </c>
      <c r="H55" s="6">
        <f>(F55-G55)*Variable!$E$2</f>
        <v>1.2970016479491733</v>
      </c>
      <c r="I55" s="1" t="str">
        <f t="shared" si="8"/>
        <v>Long</v>
      </c>
      <c r="J55" s="1" t="str">
        <f t="shared" si="1"/>
        <v/>
      </c>
      <c r="K55" s="4" t="str">
        <f t="shared" si="2"/>
        <v/>
      </c>
      <c r="L55" s="1">
        <f t="shared" si="3"/>
        <v>1</v>
      </c>
      <c r="M55" s="4">
        <f t="shared" si="0"/>
        <v>274.42999267578102</v>
      </c>
      <c r="N55" s="1" t="str">
        <f t="shared" si="4"/>
        <v/>
      </c>
      <c r="O55" s="4" t="str">
        <f>IF(N55="","",E55)</f>
        <v/>
      </c>
      <c r="P55" s="5" t="str">
        <f>IF(O55="","",IF(N55="Short",(O55-M55)*Variable!$E$2*Variable!$E$1,(M55-O55)*Variable!$E$2*Variable!$E$1))</f>
        <v/>
      </c>
      <c r="Q55" s="5">
        <f t="shared" si="5"/>
        <v>0.46002197265602263</v>
      </c>
      <c r="R55" s="5">
        <f t="shared" si="6"/>
        <v>-6.7599792480470455</v>
      </c>
    </row>
    <row r="56" spans="1:19" x14ac:dyDescent="0.25">
      <c r="A56" s="2">
        <v>43180</v>
      </c>
      <c r="B56" s="4">
        <v>273.26998901367102</v>
      </c>
      <c r="C56" s="4">
        <v>270.19000244140602</v>
      </c>
      <c r="D56" s="4">
        <v>270.89999389648398</v>
      </c>
      <c r="E56" s="4">
        <v>270.42999267578102</v>
      </c>
      <c r="F56" s="3">
        <f t="shared" si="7"/>
        <v>274.4579986572262</v>
      </c>
      <c r="G56" s="3">
        <f t="shared" si="9"/>
        <v>273.4149978637692</v>
      </c>
      <c r="H56" s="6">
        <f>(F56-G56)*Variable!$E$2</f>
        <v>1.0430007934569971</v>
      </c>
      <c r="I56" s="1" t="str">
        <f t="shared" si="8"/>
        <v>Long</v>
      </c>
      <c r="J56" s="1" t="str">
        <f t="shared" si="1"/>
        <v/>
      </c>
      <c r="K56" s="4" t="str">
        <f t="shared" si="2"/>
        <v/>
      </c>
      <c r="L56" s="1">
        <f t="shared" si="3"/>
        <v>1</v>
      </c>
      <c r="M56" s="4">
        <f t="shared" si="0"/>
        <v>274.42999267578102</v>
      </c>
      <c r="N56" s="1" t="str">
        <f t="shared" si="4"/>
        <v/>
      </c>
      <c r="O56" s="4" t="str">
        <f>IF(N56="","",E56)</f>
        <v/>
      </c>
      <c r="P56" s="5" t="str">
        <f>IF(O56="","",IF(N56="Short",(O56-M56)*Variable!$E$2*Variable!$E$1,(M56-O56)*Variable!$E$2*Variable!$E$1))</f>
        <v/>
      </c>
      <c r="Q56" s="5">
        <f t="shared" si="5"/>
        <v>-0.52001953125</v>
      </c>
      <c r="R56" s="5">
        <f t="shared" si="6"/>
        <v>-6.7599792480470455</v>
      </c>
    </row>
    <row r="57" spans="1:19" x14ac:dyDescent="0.25">
      <c r="A57" s="2">
        <v>43181</v>
      </c>
      <c r="B57" s="4">
        <v>268.86999511718699</v>
      </c>
      <c r="C57" s="4">
        <v>263.35998535156199</v>
      </c>
      <c r="D57" s="4">
        <v>267.91000366210898</v>
      </c>
      <c r="E57" s="4">
        <v>263.67001342773398</v>
      </c>
      <c r="F57" s="3">
        <f t="shared" si="7"/>
        <v>273.41499938964813</v>
      </c>
      <c r="G57" s="3">
        <f t="shared" si="9"/>
        <v>273.07849884033169</v>
      </c>
      <c r="H57" s="6">
        <f>(F57-G57)*Variable!$E$2</f>
        <v>0.33650054931644036</v>
      </c>
      <c r="I57" s="1" t="str">
        <f t="shared" si="8"/>
        <v>Long</v>
      </c>
      <c r="J57" s="1" t="str">
        <f t="shared" si="1"/>
        <v/>
      </c>
      <c r="K57" s="4" t="str">
        <f t="shared" si="2"/>
        <v/>
      </c>
      <c r="L57" s="1">
        <f t="shared" si="3"/>
        <v>1</v>
      </c>
      <c r="M57" s="4">
        <f t="shared" si="0"/>
        <v>274.42999267578102</v>
      </c>
      <c r="N57" s="1" t="str">
        <f t="shared" si="4"/>
        <v/>
      </c>
      <c r="O57" s="4" t="str">
        <f>IF(N57="","",E57)</f>
        <v/>
      </c>
      <c r="P57" s="5" t="str">
        <f>IF(O57="","",IF(N57="Short",(O57-M57)*Variable!$E$2*Variable!$E$1,(M57-O57)*Variable!$E$2*Variable!$E$1))</f>
        <v/>
      </c>
      <c r="Q57" s="5">
        <f t="shared" si="5"/>
        <v>-6.7599792480470455</v>
      </c>
      <c r="R57" s="5">
        <f t="shared" si="6"/>
        <v>-6.7599792480470455</v>
      </c>
    </row>
    <row r="58" spans="1:19" x14ac:dyDescent="0.25">
      <c r="A58" s="2">
        <v>43182</v>
      </c>
      <c r="B58" s="4">
        <v>264.54000854492102</v>
      </c>
      <c r="C58" s="4">
        <v>257.829986572265</v>
      </c>
      <c r="D58" s="4">
        <v>264.17001342773398</v>
      </c>
      <c r="E58" s="4">
        <v>258.04998779296801</v>
      </c>
      <c r="F58" s="3">
        <f t="shared" si="7"/>
        <v>271.3329986572262</v>
      </c>
      <c r="G58" s="3">
        <f t="shared" si="9"/>
        <v>272.24549865722622</v>
      </c>
      <c r="H58" s="6">
        <f>(F58-G58)*Variable!$E$2</f>
        <v>-0.91250000000002274</v>
      </c>
      <c r="I58" s="1" t="str">
        <f t="shared" si="8"/>
        <v>Short</v>
      </c>
      <c r="J58" s="1" t="str">
        <f t="shared" si="1"/>
        <v>Short</v>
      </c>
      <c r="K58" s="4">
        <f t="shared" si="2"/>
        <v>258.04998779296801</v>
      </c>
      <c r="L58" s="1">
        <f t="shared" si="3"/>
        <v>1</v>
      </c>
      <c r="M58" s="4">
        <f t="shared" si="0"/>
        <v>274.42999267578102</v>
      </c>
      <c r="N58" s="1" t="str">
        <f t="shared" si="4"/>
        <v>Short</v>
      </c>
      <c r="O58" s="4">
        <f>IF(N58="","",E58)</f>
        <v>258.04998779296801</v>
      </c>
      <c r="P58" s="5">
        <f>IF(O58="","",IF(N58="Short",(O58-M58)*Variable!$E$2*Variable!$E$1,(M58-O58)*Variable!$E$2*Variable!$E$1))</f>
        <v>-16.380004882813012</v>
      </c>
      <c r="Q58" s="5">
        <f t="shared" si="5"/>
        <v>-5.6200256347659661</v>
      </c>
      <c r="R58" s="5">
        <f t="shared" si="6"/>
        <v>-23.139984130860057</v>
      </c>
      <c r="S58" s="5"/>
    </row>
    <row r="59" spans="1:19" x14ac:dyDescent="0.25">
      <c r="A59" s="2">
        <v>43185</v>
      </c>
      <c r="B59" s="4">
        <v>265.42999267578102</v>
      </c>
      <c r="C59" s="4">
        <v>259.41000366210898</v>
      </c>
      <c r="D59" s="4">
        <v>262.13000488281199</v>
      </c>
      <c r="E59" s="4">
        <v>265.10998535156199</v>
      </c>
      <c r="F59" s="3">
        <f t="shared" si="7"/>
        <v>269.99199829101531</v>
      </c>
      <c r="G59" s="3">
        <f t="shared" si="9"/>
        <v>271.60599822998006</v>
      </c>
      <c r="H59" s="6">
        <f>(F59-G59)*Variable!$E$2</f>
        <v>-1.6139999389647528</v>
      </c>
      <c r="I59" s="1" t="str">
        <f t="shared" si="8"/>
        <v>Short</v>
      </c>
      <c r="J59" s="1" t="str">
        <f t="shared" si="1"/>
        <v/>
      </c>
      <c r="K59" s="4" t="str">
        <f t="shared" si="2"/>
        <v/>
      </c>
      <c r="L59" s="1">
        <f t="shared" si="3"/>
        <v>-1</v>
      </c>
      <c r="M59" s="4">
        <f t="shared" si="0"/>
        <v>258.04998779296801</v>
      </c>
      <c r="N59" s="1" t="str">
        <f t="shared" si="4"/>
        <v/>
      </c>
      <c r="O59" s="4" t="str">
        <f>IF(N59="","",E59)</f>
        <v/>
      </c>
      <c r="P59" s="5" t="str">
        <f>IF(O59="","",IF(N59="Short",(O59-M59)*Variable!$E$2*Variable!$E$1,(M59-O59)*Variable!$E$2*Variable!$E$1))</f>
        <v/>
      </c>
      <c r="Q59" s="5">
        <f t="shared" si="5"/>
        <v>-7.0599975585939774</v>
      </c>
      <c r="R59" s="5">
        <f t="shared" si="6"/>
        <v>-23.139984130860057</v>
      </c>
    </row>
    <row r="60" spans="1:19" x14ac:dyDescent="0.25">
      <c r="A60" s="2">
        <v>43186</v>
      </c>
      <c r="B60" s="4">
        <v>266.76998901367102</v>
      </c>
      <c r="C60" s="4">
        <v>258.83999633789</v>
      </c>
      <c r="D60" s="4">
        <v>266.17001342773398</v>
      </c>
      <c r="E60" s="4">
        <v>260.600006103515</v>
      </c>
      <c r="F60" s="3">
        <f t="shared" si="7"/>
        <v>268.3799987792965</v>
      </c>
      <c r="G60" s="3">
        <f t="shared" si="9"/>
        <v>270.91449890136676</v>
      </c>
      <c r="H60" s="6">
        <f>(F60-G60)*Variable!$E$2</f>
        <v>-2.5345001220702557</v>
      </c>
      <c r="I60" s="1" t="str">
        <f t="shared" si="8"/>
        <v>Short</v>
      </c>
      <c r="J60" s="1" t="str">
        <f t="shared" si="1"/>
        <v/>
      </c>
      <c r="K60" s="4" t="str">
        <f t="shared" si="2"/>
        <v/>
      </c>
      <c r="L60" s="1">
        <f t="shared" si="3"/>
        <v>-1</v>
      </c>
      <c r="M60" s="4">
        <f t="shared" si="0"/>
        <v>258.04998779296801</v>
      </c>
      <c r="N60" s="1" t="str">
        <f t="shared" si="4"/>
        <v/>
      </c>
      <c r="O60" s="4" t="str">
        <f>IF(N60="","",E60)</f>
        <v/>
      </c>
      <c r="P60" s="5" t="str">
        <f>IF(O60="","",IF(N60="Short",(O60-M60)*Variable!$E$2*Variable!$E$1,(M60-O60)*Variable!$E$2*Variable!$E$1))</f>
        <v/>
      </c>
      <c r="Q60" s="5">
        <f t="shared" si="5"/>
        <v>4.5099792480469887</v>
      </c>
      <c r="R60" s="5">
        <f t="shared" si="6"/>
        <v>-23.139984130860057</v>
      </c>
    </row>
    <row r="61" spans="1:19" x14ac:dyDescent="0.25">
      <c r="A61" s="2">
        <v>43187</v>
      </c>
      <c r="B61" s="4">
        <v>262.64001464843699</v>
      </c>
      <c r="C61" s="4">
        <v>258.579986572265</v>
      </c>
      <c r="D61" s="4">
        <v>260.75</v>
      </c>
      <c r="E61" s="4">
        <v>259.829986572265</v>
      </c>
      <c r="F61" s="3">
        <f t="shared" si="7"/>
        <v>266.83299865722626</v>
      </c>
      <c r="G61" s="3">
        <f t="shared" si="9"/>
        <v>270.32349853515581</v>
      </c>
      <c r="H61" s="6">
        <f>(F61-G61)*Variable!$E$2</f>
        <v>-3.4904998779295511</v>
      </c>
      <c r="I61" s="1" t="str">
        <f t="shared" si="8"/>
        <v>Short</v>
      </c>
      <c r="J61" s="1" t="str">
        <f t="shared" si="1"/>
        <v/>
      </c>
      <c r="K61" s="4" t="str">
        <f t="shared" si="2"/>
        <v/>
      </c>
      <c r="L61" s="1">
        <f t="shared" si="3"/>
        <v>-1</v>
      </c>
      <c r="M61" s="4">
        <f t="shared" si="0"/>
        <v>258.04998779296801</v>
      </c>
      <c r="N61" s="1" t="str">
        <f t="shared" si="4"/>
        <v/>
      </c>
      <c r="O61" s="4" t="str">
        <f>IF(N61="","",E61)</f>
        <v/>
      </c>
      <c r="P61" s="5" t="str">
        <f>IF(O61="","",IF(N61="Short",(O61-M61)*Variable!$E$2*Variable!$E$1,(M61-O61)*Variable!$E$2*Variable!$E$1))</f>
        <v/>
      </c>
      <c r="Q61" s="5">
        <f t="shared" si="5"/>
        <v>0.77001953125</v>
      </c>
      <c r="R61" s="5">
        <f t="shared" si="6"/>
        <v>-23.139984130860057</v>
      </c>
    </row>
    <row r="62" spans="1:19" x14ac:dyDescent="0.25">
      <c r="A62" s="2">
        <v>43188</v>
      </c>
      <c r="B62" s="4">
        <v>265.260009765625</v>
      </c>
      <c r="C62" s="4">
        <v>259.83999633789</v>
      </c>
      <c r="D62" s="4">
        <v>261.11999511718699</v>
      </c>
      <c r="E62" s="4">
        <v>263.14999389648398</v>
      </c>
      <c r="F62" s="3">
        <f t="shared" si="7"/>
        <v>265.64799804687465</v>
      </c>
      <c r="G62" s="3">
        <f t="shared" si="9"/>
        <v>270.09599761962846</v>
      </c>
      <c r="H62" s="6">
        <f>(F62-G62)*Variable!$E$2</f>
        <v>-4.4479995727538153</v>
      </c>
      <c r="I62" s="1" t="str">
        <f t="shared" si="8"/>
        <v>Short</v>
      </c>
      <c r="J62" s="1" t="str">
        <f t="shared" si="1"/>
        <v/>
      </c>
      <c r="K62" s="4" t="str">
        <f t="shared" si="2"/>
        <v/>
      </c>
      <c r="L62" s="1">
        <f t="shared" si="3"/>
        <v>-1</v>
      </c>
      <c r="M62" s="4">
        <f t="shared" si="0"/>
        <v>258.04998779296801</v>
      </c>
      <c r="N62" s="1" t="str">
        <f t="shared" si="4"/>
        <v/>
      </c>
      <c r="O62" s="4" t="str">
        <f>IF(N62="","",E62)</f>
        <v/>
      </c>
      <c r="P62" s="5" t="str">
        <f>IF(O62="","",IF(N62="Short",(O62-M62)*Variable!$E$2*Variable!$E$1,(M62-O62)*Variable!$E$2*Variable!$E$1))</f>
        <v/>
      </c>
      <c r="Q62" s="5">
        <f t="shared" si="5"/>
        <v>-3.3200073242189774</v>
      </c>
      <c r="R62" s="5">
        <f t="shared" si="6"/>
        <v>-23.139984130860057</v>
      </c>
    </row>
    <row r="63" spans="1:19" x14ac:dyDescent="0.25">
      <c r="A63" s="2">
        <v>43192</v>
      </c>
      <c r="B63" s="4">
        <v>263.13000488281199</v>
      </c>
      <c r="C63" s="4">
        <v>254.669998168945</v>
      </c>
      <c r="D63" s="4">
        <v>262.54998779296801</v>
      </c>
      <c r="E63" s="4">
        <v>257.47000122070301</v>
      </c>
      <c r="F63" s="3">
        <f t="shared" si="7"/>
        <v>263.97499694824182</v>
      </c>
      <c r="G63" s="3">
        <f t="shared" si="9"/>
        <v>269.51549835205037</v>
      </c>
      <c r="H63" s="6">
        <f>(F63-G63)*Variable!$E$2</f>
        <v>-5.5405014038085483</v>
      </c>
      <c r="I63" s="1" t="str">
        <f t="shared" si="8"/>
        <v>Short</v>
      </c>
      <c r="J63" s="1" t="str">
        <f t="shared" si="1"/>
        <v/>
      </c>
      <c r="K63" s="4" t="str">
        <f t="shared" si="2"/>
        <v/>
      </c>
      <c r="L63" s="1">
        <f t="shared" si="3"/>
        <v>-1</v>
      </c>
      <c r="M63" s="4">
        <f t="shared" si="0"/>
        <v>258.04998779296801</v>
      </c>
      <c r="N63" s="1" t="str">
        <f t="shared" si="4"/>
        <v/>
      </c>
      <c r="O63" s="4" t="str">
        <f>IF(N63="","",E63)</f>
        <v/>
      </c>
      <c r="P63" s="5" t="str">
        <f>IF(O63="","",IF(N63="Short",(O63-M63)*Variable!$E$2*Variable!$E$1,(M63-O63)*Variable!$E$2*Variable!$E$1))</f>
        <v/>
      </c>
      <c r="Q63" s="5">
        <f t="shared" si="5"/>
        <v>5.6799926757809658</v>
      </c>
      <c r="R63" s="5">
        <f t="shared" si="6"/>
        <v>-23.139984130860057</v>
      </c>
    </row>
    <row r="64" spans="1:19" x14ac:dyDescent="0.25">
      <c r="A64" s="2">
        <v>43193</v>
      </c>
      <c r="B64" s="4">
        <v>261.30999755859301</v>
      </c>
      <c r="C64" s="4">
        <v>256.83999633789</v>
      </c>
      <c r="D64" s="4">
        <v>258.86999511718699</v>
      </c>
      <c r="E64" s="4">
        <v>260.76998901367102</v>
      </c>
      <c r="F64" s="3">
        <f t="shared" si="7"/>
        <v>263.0029968261714</v>
      </c>
      <c r="G64" s="3">
        <f t="shared" si="9"/>
        <v>268.94449768066363</v>
      </c>
      <c r="H64" s="6">
        <f>(F64-G64)*Variable!$E$2</f>
        <v>-5.941500854492233</v>
      </c>
      <c r="I64" s="1" t="str">
        <f t="shared" si="8"/>
        <v>Short</v>
      </c>
      <c r="J64" s="1" t="str">
        <f t="shared" si="1"/>
        <v/>
      </c>
      <c r="K64" s="4" t="str">
        <f t="shared" si="2"/>
        <v/>
      </c>
      <c r="L64" s="1">
        <f t="shared" si="3"/>
        <v>-1</v>
      </c>
      <c r="M64" s="4">
        <f t="shared" si="0"/>
        <v>258.04998779296801</v>
      </c>
      <c r="N64" s="1" t="str">
        <f t="shared" si="4"/>
        <v/>
      </c>
      <c r="O64" s="4" t="str">
        <f>IF(N64="","",E64)</f>
        <v/>
      </c>
      <c r="P64" s="5" t="str">
        <f>IF(O64="","",IF(N64="Short",(O64-M64)*Variable!$E$2*Variable!$E$1,(M64-O64)*Variable!$E$2*Variable!$E$1))</f>
        <v/>
      </c>
      <c r="Q64" s="5">
        <f t="shared" si="5"/>
        <v>-3.299987792968011</v>
      </c>
      <c r="R64" s="5">
        <f t="shared" si="6"/>
        <v>-23.139984130860057</v>
      </c>
    </row>
    <row r="65" spans="1:18" x14ac:dyDescent="0.25">
      <c r="A65" s="2">
        <v>43194</v>
      </c>
      <c r="B65" s="4">
        <v>264.35998535156199</v>
      </c>
      <c r="C65" s="4">
        <v>256.600006103515</v>
      </c>
      <c r="D65" s="4">
        <v>256.75</v>
      </c>
      <c r="E65" s="4">
        <v>263.55999755859301</v>
      </c>
      <c r="F65" s="3">
        <f t="shared" si="7"/>
        <v>262.2639953613276</v>
      </c>
      <c r="G65" s="3">
        <f t="shared" si="9"/>
        <v>268.47849731445268</v>
      </c>
      <c r="H65" s="6">
        <f>(F65-G65)*Variable!$E$2</f>
        <v>-6.2145019531250796</v>
      </c>
      <c r="I65" s="1" t="str">
        <f t="shared" si="8"/>
        <v>Short</v>
      </c>
      <c r="J65" s="1" t="str">
        <f t="shared" si="1"/>
        <v/>
      </c>
      <c r="K65" s="4" t="str">
        <f t="shared" si="2"/>
        <v/>
      </c>
      <c r="L65" s="1">
        <f t="shared" si="3"/>
        <v>-1</v>
      </c>
      <c r="M65" s="4">
        <f t="shared" si="0"/>
        <v>258.04998779296801</v>
      </c>
      <c r="N65" s="1" t="str">
        <f t="shared" si="4"/>
        <v/>
      </c>
      <c r="O65" s="4" t="str">
        <f>IF(N65="","",E65)</f>
        <v/>
      </c>
      <c r="P65" s="5" t="str">
        <f>IF(O65="","",IF(N65="Short",(O65-M65)*Variable!$E$2*Variable!$E$1,(M65-O65)*Variable!$E$2*Variable!$E$1))</f>
        <v/>
      </c>
      <c r="Q65" s="5">
        <f t="shared" si="5"/>
        <v>-2.7900085449219887</v>
      </c>
      <c r="R65" s="5">
        <f t="shared" si="6"/>
        <v>-23.139984130860057</v>
      </c>
    </row>
    <row r="66" spans="1:18" x14ac:dyDescent="0.25">
      <c r="A66" s="2">
        <v>43195</v>
      </c>
      <c r="B66" s="4">
        <v>266.64001464843699</v>
      </c>
      <c r="C66" s="4">
        <v>264.32000732421801</v>
      </c>
      <c r="D66" s="4">
        <v>265.54998779296801</v>
      </c>
      <c r="E66" s="4">
        <v>265.64001464843699</v>
      </c>
      <c r="F66" s="3">
        <f t="shared" si="7"/>
        <v>261.78499755859315</v>
      </c>
      <c r="G66" s="3">
        <f t="shared" si="9"/>
        <v>268.1214981079097</v>
      </c>
      <c r="H66" s="6">
        <f>(F66-G66)*Variable!$E$2</f>
        <v>-6.336500549316554</v>
      </c>
      <c r="I66" s="1" t="str">
        <f t="shared" si="8"/>
        <v>Short</v>
      </c>
      <c r="J66" s="1" t="str">
        <f t="shared" si="1"/>
        <v/>
      </c>
      <c r="K66" s="4" t="str">
        <f t="shared" si="2"/>
        <v/>
      </c>
      <c r="L66" s="1">
        <f t="shared" si="3"/>
        <v>-1</v>
      </c>
      <c r="M66" s="4">
        <f t="shared" si="0"/>
        <v>258.04998779296801</v>
      </c>
      <c r="N66" s="1" t="str">
        <f t="shared" si="4"/>
        <v/>
      </c>
      <c r="O66" s="4" t="str">
        <f>IF(N66="","",E66)</f>
        <v/>
      </c>
      <c r="P66" s="5" t="str">
        <f>IF(O66="","",IF(N66="Short",(O66-M66)*Variable!$E$2*Variable!$E$1,(M66-O66)*Variable!$E$2*Variable!$E$1))</f>
        <v/>
      </c>
      <c r="Q66" s="5">
        <f t="shared" si="5"/>
        <v>-2.0800170898439774</v>
      </c>
      <c r="R66" s="5">
        <f t="shared" si="6"/>
        <v>-23.139984130860057</v>
      </c>
    </row>
    <row r="67" spans="1:18" x14ac:dyDescent="0.25">
      <c r="A67" s="2">
        <v>43196</v>
      </c>
      <c r="B67" s="4">
        <v>265.10998535156199</v>
      </c>
      <c r="C67" s="4">
        <v>258</v>
      </c>
      <c r="D67" s="4">
        <v>263.42001342773398</v>
      </c>
      <c r="E67" s="4">
        <v>259.72000122070301</v>
      </c>
      <c r="F67" s="3">
        <f t="shared" si="7"/>
        <v>261.38999633789007</v>
      </c>
      <c r="G67" s="3">
        <f t="shared" si="9"/>
        <v>267.4024978637691</v>
      </c>
      <c r="H67" s="6">
        <f>(F67-G67)*Variable!$E$2</f>
        <v>-6.0125015258790313</v>
      </c>
      <c r="I67" s="1" t="str">
        <f t="shared" si="8"/>
        <v>Short</v>
      </c>
      <c r="J67" s="1" t="str">
        <f t="shared" si="1"/>
        <v/>
      </c>
      <c r="K67" s="4" t="str">
        <f t="shared" si="2"/>
        <v/>
      </c>
      <c r="L67" s="1">
        <f t="shared" si="3"/>
        <v>-1</v>
      </c>
      <c r="M67" s="4">
        <f t="shared" si="0"/>
        <v>258.04998779296801</v>
      </c>
      <c r="N67" s="1" t="str">
        <f t="shared" si="4"/>
        <v/>
      </c>
      <c r="O67" s="4" t="str">
        <f>IF(N67="","",E67)</f>
        <v/>
      </c>
      <c r="P67" s="5" t="str">
        <f>IF(O67="","",IF(N67="Short",(O67-M67)*Variable!$E$2*Variable!$E$1,(M67-O67)*Variable!$E$2*Variable!$E$1))</f>
        <v/>
      </c>
      <c r="Q67" s="5">
        <f t="shared" si="5"/>
        <v>5.9200134277339771</v>
      </c>
      <c r="R67" s="5">
        <f t="shared" si="6"/>
        <v>-23.139984130860057</v>
      </c>
    </row>
    <row r="68" spans="1:18" x14ac:dyDescent="0.25">
      <c r="A68" s="2">
        <v>43199</v>
      </c>
      <c r="B68" s="4">
        <v>264.83999633789</v>
      </c>
      <c r="C68" s="4">
        <v>259.94000244140602</v>
      </c>
      <c r="D68" s="4">
        <v>261.36999511718699</v>
      </c>
      <c r="E68" s="4">
        <v>261</v>
      </c>
      <c r="F68" s="3">
        <f t="shared" si="7"/>
        <v>261.6849975585933</v>
      </c>
      <c r="G68" s="3">
        <f t="shared" si="9"/>
        <v>266.50899810790975</v>
      </c>
      <c r="H68" s="6">
        <f>(F68-G68)*Variable!$E$2</f>
        <v>-4.8240005493164517</v>
      </c>
      <c r="I68" s="1" t="str">
        <f t="shared" si="8"/>
        <v>Short</v>
      </c>
      <c r="J68" s="1" t="str">
        <f t="shared" si="1"/>
        <v/>
      </c>
      <c r="K68" s="4" t="str">
        <f t="shared" si="2"/>
        <v/>
      </c>
      <c r="L68" s="1">
        <f t="shared" si="3"/>
        <v>-1</v>
      </c>
      <c r="M68" s="4">
        <f t="shared" ref="M68:M131" si="10">IF(L68="","",IF(K67&lt;&gt;"",K67,M67))</f>
        <v>258.04998779296801</v>
      </c>
      <c r="N68" s="1" t="str">
        <f t="shared" si="4"/>
        <v/>
      </c>
      <c r="O68" s="4" t="str">
        <f>IF(N68="","",E68)</f>
        <v/>
      </c>
      <c r="P68" s="5" t="str">
        <f>IF(O68="","",IF(N68="Short",(O68-M68)*Variable!$E$2*Variable!$E$1,(M68-O68)*Variable!$E$2*Variable!$E$1))</f>
        <v/>
      </c>
      <c r="Q68" s="5">
        <f t="shared" si="5"/>
        <v>-1.2799987792969887</v>
      </c>
      <c r="R68" s="5">
        <f t="shared" si="6"/>
        <v>-23.139984130860057</v>
      </c>
    </row>
    <row r="69" spans="1:18" x14ac:dyDescent="0.25">
      <c r="A69" s="2">
        <v>43200</v>
      </c>
      <c r="B69" s="4">
        <v>266.04000854492102</v>
      </c>
      <c r="C69" s="4">
        <v>262.98001098632801</v>
      </c>
      <c r="D69" s="4">
        <v>264.26998901367102</v>
      </c>
      <c r="E69" s="4">
        <v>265.14999389648398</v>
      </c>
      <c r="F69" s="3">
        <f t="shared" si="7"/>
        <v>261.68899841308547</v>
      </c>
      <c r="G69" s="3">
        <f t="shared" si="9"/>
        <v>265.84049835205042</v>
      </c>
      <c r="H69" s="6">
        <f>(F69-G69)*Variable!$E$2</f>
        <v>-4.1514999389649461</v>
      </c>
      <c r="I69" s="1" t="str">
        <f t="shared" si="8"/>
        <v>Short</v>
      </c>
      <c r="J69" s="1" t="str">
        <f t="shared" ref="J69:J132" si="11">IF(I68="","",IF(I69&lt;&gt;I68,I69,""))</f>
        <v/>
      </c>
      <c r="K69" s="4" t="str">
        <f t="shared" ref="K69:K132" si="12">IF(J69&lt;&gt;"",E69,"")</f>
        <v/>
      </c>
      <c r="L69" s="1">
        <f t="shared" ref="L69:L132" si="13">IF(J68="Long",1,IF(J68="Short",-1,IF(L68&lt;&gt;"",L68,"")))</f>
        <v>-1</v>
      </c>
      <c r="M69" s="4">
        <f t="shared" si="10"/>
        <v>258.04998779296801</v>
      </c>
      <c r="N69" s="1" t="str">
        <f t="shared" ref="N69:N132" si="14">IF(AND(L69&lt;&gt;"",J69&lt;&gt;""),J69,"")</f>
        <v/>
      </c>
      <c r="O69" s="4" t="str">
        <f>IF(N69="","",E69)</f>
        <v/>
      </c>
      <c r="P69" s="5" t="str">
        <f>IF(O69="","",IF(N69="Short",(O69-M69)*Variable!$E$2*Variable!$E$1,(M69-O69)*Variable!$E$2*Variable!$E$1))</f>
        <v/>
      </c>
      <c r="Q69" s="5">
        <f t="shared" ref="Q69:Q132" si="15">IF(L69="",0,IF(L69&gt;0,E69-E68,E68-E69))</f>
        <v>-4.1499938964839771</v>
      </c>
      <c r="R69" s="5">
        <f t="shared" ref="R69:R132" si="16">IF(P69&lt;&gt;"",P69+R68,R68)</f>
        <v>-23.139984130860057</v>
      </c>
    </row>
    <row r="70" spans="1:18" x14ac:dyDescent="0.25">
      <c r="A70" s="2">
        <v>43201</v>
      </c>
      <c r="B70" s="4">
        <v>265.64001464843699</v>
      </c>
      <c r="C70" s="4">
        <v>263.39001464843699</v>
      </c>
      <c r="D70" s="4">
        <v>263.47000122070301</v>
      </c>
      <c r="E70" s="4">
        <v>263.760009765625</v>
      </c>
      <c r="F70" s="3">
        <f t="shared" si="7"/>
        <v>262.0049987792965</v>
      </c>
      <c r="G70" s="3">
        <f t="shared" si="9"/>
        <v>265.1924987792965</v>
      </c>
      <c r="H70" s="6">
        <f>(F70-G70)*Variable!$E$2</f>
        <v>-3.1875</v>
      </c>
      <c r="I70" s="1" t="str">
        <f t="shared" si="8"/>
        <v>Short</v>
      </c>
      <c r="J70" s="1" t="str">
        <f t="shared" si="11"/>
        <v/>
      </c>
      <c r="K70" s="4" t="str">
        <f t="shared" si="12"/>
        <v/>
      </c>
      <c r="L70" s="1">
        <f t="shared" si="13"/>
        <v>-1</v>
      </c>
      <c r="M70" s="4">
        <f t="shared" si="10"/>
        <v>258.04998779296801</v>
      </c>
      <c r="N70" s="1" t="str">
        <f t="shared" si="14"/>
        <v/>
      </c>
      <c r="O70" s="4" t="str">
        <f>IF(N70="","",E70)</f>
        <v/>
      </c>
      <c r="P70" s="5" t="str">
        <f>IF(O70="","",IF(N70="Short",(O70-M70)*Variable!$E$2*Variable!$E$1,(M70-O70)*Variable!$E$2*Variable!$E$1))</f>
        <v/>
      </c>
      <c r="Q70" s="5">
        <f t="shared" si="15"/>
        <v>1.3899841308589771</v>
      </c>
      <c r="R70" s="5">
        <f t="shared" si="16"/>
        <v>-23.139984130860057</v>
      </c>
    </row>
    <row r="71" spans="1:18" x14ac:dyDescent="0.25">
      <c r="A71" s="2">
        <v>43202</v>
      </c>
      <c r="B71" s="4">
        <v>267</v>
      </c>
      <c r="C71" s="4">
        <v>265.05999755859301</v>
      </c>
      <c r="D71" s="4">
        <v>265.260009765625</v>
      </c>
      <c r="E71" s="4">
        <v>265.92999267578102</v>
      </c>
      <c r="F71" s="3">
        <f t="shared" si="7"/>
        <v>262.61499938964806</v>
      </c>
      <c r="G71" s="3">
        <f t="shared" si="9"/>
        <v>264.72399902343716</v>
      </c>
      <c r="H71" s="6">
        <f>(F71-G71)*Variable!$E$2</f>
        <v>-2.1089996337890966</v>
      </c>
      <c r="I71" s="1" t="str">
        <f t="shared" si="8"/>
        <v>Short</v>
      </c>
      <c r="J71" s="1" t="str">
        <f t="shared" si="11"/>
        <v/>
      </c>
      <c r="K71" s="4" t="str">
        <f t="shared" si="12"/>
        <v/>
      </c>
      <c r="L71" s="1">
        <f t="shared" si="13"/>
        <v>-1</v>
      </c>
      <c r="M71" s="4">
        <f t="shared" si="10"/>
        <v>258.04998779296801</v>
      </c>
      <c r="N71" s="1" t="str">
        <f t="shared" si="14"/>
        <v/>
      </c>
      <c r="O71" s="4" t="str">
        <f>IF(N71="","",E71)</f>
        <v/>
      </c>
      <c r="P71" s="5" t="str">
        <f>IF(O71="","",IF(N71="Short",(O71-M71)*Variable!$E$2*Variable!$E$1,(M71-O71)*Variable!$E$2*Variable!$E$1))</f>
        <v/>
      </c>
      <c r="Q71" s="5">
        <f t="shared" si="15"/>
        <v>-2.1699829101560226</v>
      </c>
      <c r="R71" s="5">
        <f t="shared" si="16"/>
        <v>-23.139984130860057</v>
      </c>
    </row>
    <row r="72" spans="1:18" x14ac:dyDescent="0.25">
      <c r="A72" s="2">
        <v>43203</v>
      </c>
      <c r="B72" s="4">
        <v>267.54000854492102</v>
      </c>
      <c r="C72" s="4">
        <v>264.010009765625</v>
      </c>
      <c r="D72" s="4">
        <v>267.41000366210898</v>
      </c>
      <c r="E72" s="4">
        <v>265.14999389648398</v>
      </c>
      <c r="F72" s="3">
        <f t="shared" si="7"/>
        <v>262.81499938964811</v>
      </c>
      <c r="G72" s="3">
        <f t="shared" si="9"/>
        <v>264.23149871826143</v>
      </c>
      <c r="H72" s="6">
        <f>(F72-G72)*Variable!$E$2</f>
        <v>-1.4164993286133267</v>
      </c>
      <c r="I72" s="1" t="str">
        <f t="shared" si="8"/>
        <v>Short</v>
      </c>
      <c r="J72" s="1" t="str">
        <f t="shared" si="11"/>
        <v/>
      </c>
      <c r="K72" s="4" t="str">
        <f t="shared" si="12"/>
        <v/>
      </c>
      <c r="L72" s="1">
        <f t="shared" si="13"/>
        <v>-1</v>
      </c>
      <c r="M72" s="4">
        <f t="shared" si="10"/>
        <v>258.04998779296801</v>
      </c>
      <c r="N72" s="1" t="str">
        <f t="shared" si="14"/>
        <v/>
      </c>
      <c r="O72" s="4" t="str">
        <f>IF(N72="","",E72)</f>
        <v/>
      </c>
      <c r="P72" s="5" t="str">
        <f>IF(O72="","",IF(N72="Short",(O72-M72)*Variable!$E$2*Variable!$E$1,(M72-O72)*Variable!$E$2*Variable!$E$1))</f>
        <v/>
      </c>
      <c r="Q72" s="5">
        <f t="shared" si="15"/>
        <v>0.77999877929704553</v>
      </c>
      <c r="R72" s="5">
        <f t="shared" si="16"/>
        <v>-23.139984130860057</v>
      </c>
    </row>
    <row r="73" spans="1:18" x14ac:dyDescent="0.25">
      <c r="A73" s="2">
        <v>43206</v>
      </c>
      <c r="B73" s="4">
        <v>268.20001220703102</v>
      </c>
      <c r="C73" s="4">
        <v>266.07000732421801</v>
      </c>
      <c r="D73" s="4">
        <v>267</v>
      </c>
      <c r="E73" s="4">
        <v>267.329986572265</v>
      </c>
      <c r="F73" s="3">
        <f t="shared" si="7"/>
        <v>263.80099792480434</v>
      </c>
      <c r="G73" s="3">
        <f t="shared" si="9"/>
        <v>263.88799743652305</v>
      </c>
      <c r="H73" s="6">
        <f>(F73-G73)*Variable!$E$2</f>
        <v>-8.6999511718715894E-2</v>
      </c>
      <c r="I73" s="1" t="str">
        <f t="shared" si="8"/>
        <v>Short</v>
      </c>
      <c r="J73" s="1" t="str">
        <f t="shared" si="11"/>
        <v/>
      </c>
      <c r="K73" s="4" t="str">
        <f t="shared" si="12"/>
        <v/>
      </c>
      <c r="L73" s="1">
        <f t="shared" si="13"/>
        <v>-1</v>
      </c>
      <c r="M73" s="4">
        <f t="shared" si="10"/>
        <v>258.04998779296801</v>
      </c>
      <c r="N73" s="1" t="str">
        <f t="shared" si="14"/>
        <v/>
      </c>
      <c r="O73" s="4" t="str">
        <f>IF(N73="","",E73)</f>
        <v/>
      </c>
      <c r="P73" s="5" t="str">
        <f>IF(O73="","",IF(N73="Short",(O73-M73)*Variable!$E$2*Variable!$E$1,(M73-O73)*Variable!$E$2*Variable!$E$1))</f>
        <v/>
      </c>
      <c r="Q73" s="5">
        <f t="shared" si="15"/>
        <v>-2.1799926757810226</v>
      </c>
      <c r="R73" s="5">
        <f t="shared" si="16"/>
        <v>-23.139984130860057</v>
      </c>
    </row>
    <row r="74" spans="1:18" x14ac:dyDescent="0.25">
      <c r="A74" s="2">
        <v>43207</v>
      </c>
      <c r="B74" s="4">
        <v>270.86999511718699</v>
      </c>
      <c r="C74" s="4">
        <v>268.75</v>
      </c>
      <c r="D74" s="4">
        <v>269.329986572265</v>
      </c>
      <c r="E74" s="4">
        <v>270.19000244140602</v>
      </c>
      <c r="F74" s="3">
        <f t="shared" si="7"/>
        <v>264.74299926757783</v>
      </c>
      <c r="G74" s="3">
        <f t="shared" si="9"/>
        <v>263.87299804687461</v>
      </c>
      <c r="H74" s="6">
        <f>(F74-G74)*Variable!$E$2</f>
        <v>0.87000122070321595</v>
      </c>
      <c r="I74" s="1" t="str">
        <f t="shared" si="8"/>
        <v>Long</v>
      </c>
      <c r="J74" s="1" t="str">
        <f t="shared" si="11"/>
        <v>Long</v>
      </c>
      <c r="K74" s="4">
        <f t="shared" si="12"/>
        <v>270.19000244140602</v>
      </c>
      <c r="L74" s="1">
        <f t="shared" si="13"/>
        <v>-1</v>
      </c>
      <c r="M74" s="4">
        <f t="shared" si="10"/>
        <v>258.04998779296801</v>
      </c>
      <c r="N74" s="1" t="str">
        <f t="shared" si="14"/>
        <v>Long</v>
      </c>
      <c r="O74" s="4">
        <f>IF(N74="","",E74)</f>
        <v>270.19000244140602</v>
      </c>
      <c r="P74" s="5">
        <f>IF(O74="","",IF(N74="Short",(O74-M74)*Variable!$E$2*Variable!$E$1,(M74-O74)*Variable!$E$2*Variable!$E$1))</f>
        <v>-12.140014648438012</v>
      </c>
      <c r="Q74" s="5">
        <f t="shared" si="15"/>
        <v>-2.8600158691410229</v>
      </c>
      <c r="R74" s="5">
        <f t="shared" si="16"/>
        <v>-35.279998779298069</v>
      </c>
    </row>
    <row r="75" spans="1:18" x14ac:dyDescent="0.25">
      <c r="A75" s="2">
        <v>43208</v>
      </c>
      <c r="B75" s="4">
        <v>271.29998779296801</v>
      </c>
      <c r="C75" s="4">
        <v>269.86999511718699</v>
      </c>
      <c r="D75" s="4">
        <v>270.69000244140602</v>
      </c>
      <c r="E75" s="4">
        <v>270.39001464843699</v>
      </c>
      <c r="F75" s="3">
        <f t="shared" si="7"/>
        <v>265.42600097656219</v>
      </c>
      <c r="G75" s="3">
        <f t="shared" si="9"/>
        <v>263.84499816894493</v>
      </c>
      <c r="H75" s="6">
        <f>(F75-G75)*Variable!$E$2</f>
        <v>1.5810028076172671</v>
      </c>
      <c r="I75" s="1" t="str">
        <f t="shared" si="8"/>
        <v>Long</v>
      </c>
      <c r="J75" s="1" t="str">
        <f t="shared" si="11"/>
        <v/>
      </c>
      <c r="K75" s="4" t="str">
        <f t="shared" si="12"/>
        <v/>
      </c>
      <c r="L75" s="1">
        <f t="shared" si="13"/>
        <v>1</v>
      </c>
      <c r="M75" s="4">
        <f t="shared" si="10"/>
        <v>270.19000244140602</v>
      </c>
      <c r="N75" s="1" t="str">
        <f t="shared" si="14"/>
        <v/>
      </c>
      <c r="O75" s="4" t="str">
        <f>IF(N75="","",E75)</f>
        <v/>
      </c>
      <c r="P75" s="5" t="str">
        <f>IF(O75="","",IF(N75="Short",(O75-M75)*Variable!$E$2*Variable!$E$1,(M75-O75)*Variable!$E$2*Variable!$E$1))</f>
        <v/>
      </c>
      <c r="Q75" s="5">
        <f t="shared" si="15"/>
        <v>0.20001220703096578</v>
      </c>
      <c r="R75" s="5">
        <f t="shared" si="16"/>
        <v>-35.279998779298069</v>
      </c>
    </row>
    <row r="76" spans="1:18" x14ac:dyDescent="0.25">
      <c r="A76" s="2">
        <v>43209</v>
      </c>
      <c r="B76" s="4">
        <v>269.88000488281199</v>
      </c>
      <c r="C76" s="4">
        <v>267.72000122070301</v>
      </c>
      <c r="D76" s="4">
        <v>269.64999389648398</v>
      </c>
      <c r="E76" s="4">
        <v>268.89001464843699</v>
      </c>
      <c r="F76" s="3">
        <f t="shared" ref="F76:F139" si="17">AVERAGE(E67:E76)</f>
        <v>265.75100097656224</v>
      </c>
      <c r="G76" s="3">
        <f t="shared" si="9"/>
        <v>263.76799926757769</v>
      </c>
      <c r="H76" s="6">
        <f>(F76-G76)*Variable!$E$2</f>
        <v>1.9830017089845455</v>
      </c>
      <c r="I76" s="1" t="str">
        <f t="shared" si="8"/>
        <v>Long</v>
      </c>
      <c r="J76" s="1" t="str">
        <f t="shared" si="11"/>
        <v/>
      </c>
      <c r="K76" s="4" t="str">
        <f t="shared" si="12"/>
        <v/>
      </c>
      <c r="L76" s="1">
        <f t="shared" si="13"/>
        <v>1</v>
      </c>
      <c r="M76" s="4">
        <f t="shared" si="10"/>
        <v>270.19000244140602</v>
      </c>
      <c r="N76" s="1" t="str">
        <f t="shared" si="14"/>
        <v/>
      </c>
      <c r="O76" s="4" t="str">
        <f>IF(N76="","",E76)</f>
        <v/>
      </c>
      <c r="P76" s="5" t="str">
        <f>IF(O76="","",IF(N76="Short",(O76-M76)*Variable!$E$2*Variable!$E$1,(M76-O76)*Variable!$E$2*Variable!$E$1))</f>
        <v/>
      </c>
      <c r="Q76" s="5">
        <f t="shared" si="15"/>
        <v>-1.5</v>
      </c>
      <c r="R76" s="5">
        <f t="shared" si="16"/>
        <v>-35.279998779298069</v>
      </c>
    </row>
    <row r="77" spans="1:18" x14ac:dyDescent="0.25">
      <c r="A77" s="2">
        <v>43210</v>
      </c>
      <c r="B77" s="4">
        <v>269.05999755859301</v>
      </c>
      <c r="C77" s="4">
        <v>265.60998535156199</v>
      </c>
      <c r="D77" s="4">
        <v>268.80999755859301</v>
      </c>
      <c r="E77" s="4">
        <v>266.60998535156199</v>
      </c>
      <c r="F77" s="3">
        <f t="shared" si="17"/>
        <v>266.43999938964805</v>
      </c>
      <c r="G77" s="3">
        <f t="shared" si="9"/>
        <v>263.91499786376903</v>
      </c>
      <c r="H77" s="6">
        <f>(F77-G77)*Variable!$E$2</f>
        <v>2.5250015258790199</v>
      </c>
      <c r="I77" s="1" t="str">
        <f t="shared" si="8"/>
        <v>Long</v>
      </c>
      <c r="J77" s="1" t="str">
        <f t="shared" si="11"/>
        <v/>
      </c>
      <c r="K77" s="4" t="str">
        <f t="shared" si="12"/>
        <v/>
      </c>
      <c r="L77" s="1">
        <f t="shared" si="13"/>
        <v>1</v>
      </c>
      <c r="M77" s="4">
        <f t="shared" si="10"/>
        <v>270.19000244140602</v>
      </c>
      <c r="N77" s="1" t="str">
        <f t="shared" si="14"/>
        <v/>
      </c>
      <c r="O77" s="4" t="str">
        <f>IF(N77="","",E77)</f>
        <v/>
      </c>
      <c r="P77" s="5" t="str">
        <f>IF(O77="","",IF(N77="Short",(O77-M77)*Variable!$E$2*Variable!$E$1,(M77-O77)*Variable!$E$2*Variable!$E$1))</f>
        <v/>
      </c>
      <c r="Q77" s="5">
        <f t="shared" si="15"/>
        <v>-2.280029296875</v>
      </c>
      <c r="R77" s="5">
        <f t="shared" si="16"/>
        <v>-35.279998779298069</v>
      </c>
    </row>
    <row r="78" spans="1:18" x14ac:dyDescent="0.25">
      <c r="A78" s="2">
        <v>43213</v>
      </c>
      <c r="B78" s="4">
        <v>267.89001464843699</v>
      </c>
      <c r="C78" s="4">
        <v>265.350006103515</v>
      </c>
      <c r="D78" s="4">
        <v>267.260009765625</v>
      </c>
      <c r="E78" s="4">
        <v>266.57000732421801</v>
      </c>
      <c r="F78" s="3">
        <f t="shared" si="17"/>
        <v>266.99700012206984</v>
      </c>
      <c r="G78" s="3">
        <f t="shared" si="9"/>
        <v>264.34099884033151</v>
      </c>
      <c r="H78" s="6">
        <f>(F78-G78)*Variable!$E$2</f>
        <v>2.6560012817383267</v>
      </c>
      <c r="I78" s="1" t="str">
        <f t="shared" si="8"/>
        <v>Long</v>
      </c>
      <c r="J78" s="1" t="str">
        <f t="shared" si="11"/>
        <v/>
      </c>
      <c r="K78" s="4" t="str">
        <f t="shared" si="12"/>
        <v/>
      </c>
      <c r="L78" s="1">
        <f t="shared" si="13"/>
        <v>1</v>
      </c>
      <c r="M78" s="4">
        <f t="shared" si="10"/>
        <v>270.19000244140602</v>
      </c>
      <c r="N78" s="1" t="str">
        <f t="shared" si="14"/>
        <v/>
      </c>
      <c r="O78" s="4" t="str">
        <f>IF(N78="","",E78)</f>
        <v/>
      </c>
      <c r="P78" s="5" t="str">
        <f>IF(O78="","",IF(N78="Short",(O78-M78)*Variable!$E$2*Variable!$E$1,(M78-O78)*Variable!$E$2*Variable!$E$1))</f>
        <v/>
      </c>
      <c r="Q78" s="5">
        <f t="shared" si="15"/>
        <v>-3.9978027343977374E-2</v>
      </c>
      <c r="R78" s="5">
        <f t="shared" si="16"/>
        <v>-35.279998779298069</v>
      </c>
    </row>
    <row r="79" spans="1:18" x14ac:dyDescent="0.25">
      <c r="A79" s="2">
        <v>43214</v>
      </c>
      <c r="B79" s="4">
        <v>267.98001098632801</v>
      </c>
      <c r="C79" s="4">
        <v>261.27999877929602</v>
      </c>
      <c r="D79" s="4">
        <v>267.73001098632801</v>
      </c>
      <c r="E79" s="4">
        <v>262.98001098632801</v>
      </c>
      <c r="F79" s="3">
        <f t="shared" si="17"/>
        <v>266.78000183105428</v>
      </c>
      <c r="G79" s="3">
        <f t="shared" si="9"/>
        <v>264.23450012206985</v>
      </c>
      <c r="H79" s="6">
        <f>(F79-G79)*Variable!$E$2</f>
        <v>2.5455017089844318</v>
      </c>
      <c r="I79" s="1" t="str">
        <f t="shared" si="8"/>
        <v>Long</v>
      </c>
      <c r="J79" s="1" t="str">
        <f t="shared" si="11"/>
        <v/>
      </c>
      <c r="K79" s="4" t="str">
        <f t="shared" si="12"/>
        <v/>
      </c>
      <c r="L79" s="1">
        <f t="shared" si="13"/>
        <v>1</v>
      </c>
      <c r="M79" s="4">
        <f t="shared" si="10"/>
        <v>270.19000244140602</v>
      </c>
      <c r="N79" s="1" t="str">
        <f t="shared" si="14"/>
        <v/>
      </c>
      <c r="O79" s="4" t="str">
        <f>IF(N79="","",E79)</f>
        <v/>
      </c>
      <c r="P79" s="5" t="str">
        <f>IF(O79="","",IF(N79="Short",(O79-M79)*Variable!$E$2*Variable!$E$1,(M79-O79)*Variable!$E$2*Variable!$E$1))</f>
        <v/>
      </c>
      <c r="Q79" s="5">
        <f t="shared" si="15"/>
        <v>-3.5899963378899997</v>
      </c>
      <c r="R79" s="5">
        <f t="shared" si="16"/>
        <v>-35.279998779298069</v>
      </c>
    </row>
    <row r="80" spans="1:18" x14ac:dyDescent="0.25">
      <c r="A80" s="2">
        <v>43215</v>
      </c>
      <c r="B80" s="4">
        <v>264.13000488281199</v>
      </c>
      <c r="C80" s="4">
        <v>260.850006103515</v>
      </c>
      <c r="D80" s="4">
        <v>262.91000366210898</v>
      </c>
      <c r="E80" s="4">
        <v>263.63000488281199</v>
      </c>
      <c r="F80" s="3">
        <f t="shared" si="17"/>
        <v>266.76700134277303</v>
      </c>
      <c r="G80" s="3">
        <f t="shared" si="9"/>
        <v>264.38600006103474</v>
      </c>
      <c r="H80" s="6">
        <f>(F80-G80)*Variable!$E$2</f>
        <v>2.3810012817382926</v>
      </c>
      <c r="I80" s="1" t="str">
        <f t="shared" si="8"/>
        <v>Long</v>
      </c>
      <c r="J80" s="1" t="str">
        <f t="shared" si="11"/>
        <v/>
      </c>
      <c r="K80" s="4" t="str">
        <f t="shared" si="12"/>
        <v/>
      </c>
      <c r="L80" s="1">
        <f t="shared" si="13"/>
        <v>1</v>
      </c>
      <c r="M80" s="4">
        <f t="shared" si="10"/>
        <v>270.19000244140602</v>
      </c>
      <c r="N80" s="1" t="str">
        <f t="shared" si="14"/>
        <v/>
      </c>
      <c r="O80" s="4" t="str">
        <f>IF(N80="","",E80)</f>
        <v/>
      </c>
      <c r="P80" s="5" t="str">
        <f>IF(O80="","",IF(N80="Short",(O80-M80)*Variable!$E$2*Variable!$E$1,(M80-O80)*Variable!$E$2*Variable!$E$1))</f>
        <v/>
      </c>
      <c r="Q80" s="5">
        <f t="shared" si="15"/>
        <v>0.6499938964839771</v>
      </c>
      <c r="R80" s="5">
        <f t="shared" si="16"/>
        <v>-35.279998779298069</v>
      </c>
    </row>
    <row r="81" spans="1:18" x14ac:dyDescent="0.25">
      <c r="A81" s="2">
        <v>43216</v>
      </c>
      <c r="B81" s="4">
        <v>267.25</v>
      </c>
      <c r="C81" s="4">
        <v>264.29000854492102</v>
      </c>
      <c r="D81" s="4">
        <v>264.79000854492102</v>
      </c>
      <c r="E81" s="4">
        <v>266.30999755859301</v>
      </c>
      <c r="F81" s="3">
        <f t="shared" si="17"/>
        <v>266.8050018310542</v>
      </c>
      <c r="G81" s="3">
        <f t="shared" si="9"/>
        <v>264.71000061035113</v>
      </c>
      <c r="H81" s="6">
        <f>(F81-G81)*Variable!$E$2</f>
        <v>2.0950012207030682</v>
      </c>
      <c r="I81" s="1" t="str">
        <f t="shared" si="8"/>
        <v>Long</v>
      </c>
      <c r="J81" s="1" t="str">
        <f t="shared" si="11"/>
        <v/>
      </c>
      <c r="K81" s="4" t="str">
        <f t="shared" si="12"/>
        <v/>
      </c>
      <c r="L81" s="1">
        <f t="shared" si="13"/>
        <v>1</v>
      </c>
      <c r="M81" s="4">
        <f t="shared" si="10"/>
        <v>270.19000244140602</v>
      </c>
      <c r="N81" s="1" t="str">
        <f t="shared" si="14"/>
        <v/>
      </c>
      <c r="O81" s="4" t="str">
        <f>IF(N81="","",E81)</f>
        <v/>
      </c>
      <c r="P81" s="5" t="str">
        <f>IF(O81="","",IF(N81="Short",(O81-M81)*Variable!$E$2*Variable!$E$1,(M81-O81)*Variable!$E$2*Variable!$E$1))</f>
        <v/>
      </c>
      <c r="Q81" s="5">
        <f t="shared" si="15"/>
        <v>2.6799926757810226</v>
      </c>
      <c r="R81" s="5">
        <f t="shared" si="16"/>
        <v>-35.279998779298069</v>
      </c>
    </row>
    <row r="82" spans="1:18" x14ac:dyDescent="0.25">
      <c r="A82" s="2">
        <v>43217</v>
      </c>
      <c r="B82" s="4">
        <v>267.33999633789</v>
      </c>
      <c r="C82" s="4">
        <v>265.5</v>
      </c>
      <c r="D82" s="4">
        <v>267</v>
      </c>
      <c r="E82" s="4">
        <v>266.55999755859301</v>
      </c>
      <c r="F82" s="3">
        <f t="shared" si="17"/>
        <v>266.9460021972651</v>
      </c>
      <c r="G82" s="3">
        <f t="shared" si="9"/>
        <v>264.88050079345663</v>
      </c>
      <c r="H82" s="6">
        <f>(F82-G82)*Variable!$E$2</f>
        <v>2.0655014038084687</v>
      </c>
      <c r="I82" s="1" t="str">
        <f t="shared" si="8"/>
        <v>Long</v>
      </c>
      <c r="J82" s="1" t="str">
        <f t="shared" si="11"/>
        <v/>
      </c>
      <c r="K82" s="4" t="str">
        <f t="shared" si="12"/>
        <v/>
      </c>
      <c r="L82" s="1">
        <f t="shared" si="13"/>
        <v>1</v>
      </c>
      <c r="M82" s="4">
        <f t="shared" si="10"/>
        <v>270.19000244140602</v>
      </c>
      <c r="N82" s="1" t="str">
        <f t="shared" si="14"/>
        <v/>
      </c>
      <c r="O82" s="4" t="str">
        <f>IF(N82="","",E82)</f>
        <v/>
      </c>
      <c r="P82" s="5" t="str">
        <f>IF(O82="","",IF(N82="Short",(O82-M82)*Variable!$E$2*Variable!$E$1,(M82-O82)*Variable!$E$2*Variable!$E$1))</f>
        <v/>
      </c>
      <c r="Q82" s="5">
        <f t="shared" si="15"/>
        <v>0.25</v>
      </c>
      <c r="R82" s="5">
        <f t="shared" si="16"/>
        <v>-35.279998779298069</v>
      </c>
    </row>
    <row r="83" spans="1:18" x14ac:dyDescent="0.25">
      <c r="A83" s="2">
        <v>43220</v>
      </c>
      <c r="B83" s="4">
        <v>267.89001464843699</v>
      </c>
      <c r="C83" s="4">
        <v>264.42999267578102</v>
      </c>
      <c r="D83" s="4">
        <v>267.260009765625</v>
      </c>
      <c r="E83" s="4">
        <v>264.510009765625</v>
      </c>
      <c r="F83" s="3">
        <f t="shared" si="17"/>
        <v>266.6640045166011</v>
      </c>
      <c r="G83" s="3">
        <f t="shared" si="9"/>
        <v>265.23250122070266</v>
      </c>
      <c r="H83" s="6">
        <f>(F83-G83)*Variable!$E$2</f>
        <v>1.4315032958984375</v>
      </c>
      <c r="I83" s="1" t="str">
        <f t="shared" si="8"/>
        <v>Long</v>
      </c>
      <c r="J83" s="1" t="str">
        <f t="shared" si="11"/>
        <v/>
      </c>
      <c r="K83" s="4" t="str">
        <f t="shared" si="12"/>
        <v/>
      </c>
      <c r="L83" s="1">
        <f t="shared" si="13"/>
        <v>1</v>
      </c>
      <c r="M83" s="4">
        <f t="shared" si="10"/>
        <v>270.19000244140602</v>
      </c>
      <c r="N83" s="1" t="str">
        <f t="shared" si="14"/>
        <v/>
      </c>
      <c r="O83" s="4" t="str">
        <f>IF(N83="","",E83)</f>
        <v/>
      </c>
      <c r="P83" s="5" t="str">
        <f>IF(O83="","",IF(N83="Short",(O83-M83)*Variable!$E$2*Variable!$E$1,(M83-O83)*Variable!$E$2*Variable!$E$1))</f>
        <v/>
      </c>
      <c r="Q83" s="5">
        <f t="shared" si="15"/>
        <v>-2.049987792968011</v>
      </c>
      <c r="R83" s="5">
        <f t="shared" si="16"/>
        <v>-35.279998779298069</v>
      </c>
    </row>
    <row r="84" spans="1:18" x14ac:dyDescent="0.25">
      <c r="A84" s="2">
        <v>43221</v>
      </c>
      <c r="B84" s="4">
        <v>265.100006103515</v>
      </c>
      <c r="C84" s="4">
        <v>262.10998535156199</v>
      </c>
      <c r="D84" s="4">
        <v>263.86999511718699</v>
      </c>
      <c r="E84" s="4">
        <v>264.98001098632801</v>
      </c>
      <c r="F84" s="3">
        <f t="shared" si="17"/>
        <v>266.14300537109335</v>
      </c>
      <c r="G84" s="3">
        <f t="shared" si="9"/>
        <v>265.44300231933556</v>
      </c>
      <c r="H84" s="6">
        <f>(F84-G84)*Variable!$E$2</f>
        <v>0.70000305175778976</v>
      </c>
      <c r="I84" s="1" t="str">
        <f t="shared" si="8"/>
        <v>Long</v>
      </c>
      <c r="J84" s="1" t="str">
        <f t="shared" si="11"/>
        <v/>
      </c>
      <c r="K84" s="4" t="str">
        <f t="shared" si="12"/>
        <v/>
      </c>
      <c r="L84" s="1">
        <f t="shared" si="13"/>
        <v>1</v>
      </c>
      <c r="M84" s="4">
        <f t="shared" si="10"/>
        <v>270.19000244140602</v>
      </c>
      <c r="N84" s="1" t="str">
        <f t="shared" si="14"/>
        <v/>
      </c>
      <c r="O84" s="4" t="str">
        <f>IF(N84="","",E84)</f>
        <v/>
      </c>
      <c r="P84" s="5" t="str">
        <f>IF(O84="","",IF(N84="Short",(O84-M84)*Variable!$E$2*Variable!$E$1,(M84-O84)*Variable!$E$2*Variable!$E$1))</f>
        <v/>
      </c>
      <c r="Q84" s="5">
        <f t="shared" si="15"/>
        <v>0.47000122070301131</v>
      </c>
      <c r="R84" s="5">
        <f t="shared" si="16"/>
        <v>-35.279998779298069</v>
      </c>
    </row>
    <row r="85" spans="1:18" x14ac:dyDescent="0.25">
      <c r="A85" s="2">
        <v>43222</v>
      </c>
      <c r="B85" s="4">
        <v>265.67999267578102</v>
      </c>
      <c r="C85" s="4">
        <v>262.760009765625</v>
      </c>
      <c r="D85" s="4">
        <v>264.760009765625</v>
      </c>
      <c r="E85" s="4">
        <v>263.20001220703102</v>
      </c>
      <c r="F85" s="3">
        <f t="shared" si="17"/>
        <v>265.42400512695275</v>
      </c>
      <c r="G85" s="3">
        <f t="shared" si="9"/>
        <v>265.42500305175747</v>
      </c>
      <c r="H85" s="6">
        <f>(F85-G85)*Variable!$E$2</f>
        <v>-9.9792480472160605E-4</v>
      </c>
      <c r="I85" s="1" t="str">
        <f t="shared" ref="I85:I148" si="18">IF(H85&lt;0,"Short","Long")</f>
        <v>Short</v>
      </c>
      <c r="J85" s="1" t="str">
        <f t="shared" si="11"/>
        <v>Short</v>
      </c>
      <c r="K85" s="4">
        <f t="shared" si="12"/>
        <v>263.20001220703102</v>
      </c>
      <c r="L85" s="1">
        <f t="shared" si="13"/>
        <v>1</v>
      </c>
      <c r="M85" s="4">
        <f t="shared" si="10"/>
        <v>270.19000244140602</v>
      </c>
      <c r="N85" s="1" t="str">
        <f t="shared" si="14"/>
        <v>Short</v>
      </c>
      <c r="O85" s="4">
        <f>IF(N85="","",E85)</f>
        <v>263.20001220703102</v>
      </c>
      <c r="P85" s="5">
        <f>IF(O85="","",IF(N85="Short",(O85-M85)*Variable!$E$2*Variable!$E$1,(M85-O85)*Variable!$E$2*Variable!$E$1))</f>
        <v>-6.989990234375</v>
      </c>
      <c r="Q85" s="5">
        <f t="shared" si="15"/>
        <v>-1.7799987792969887</v>
      </c>
      <c r="R85" s="5">
        <f t="shared" si="16"/>
        <v>-42.269989013673069</v>
      </c>
    </row>
    <row r="86" spans="1:18" x14ac:dyDescent="0.25">
      <c r="A86" s="2">
        <v>43223</v>
      </c>
      <c r="B86" s="4">
        <v>263.35998535156199</v>
      </c>
      <c r="C86" s="4">
        <v>259.04998779296801</v>
      </c>
      <c r="D86" s="4">
        <v>262.260009765625</v>
      </c>
      <c r="E86" s="4">
        <v>262.61999511718699</v>
      </c>
      <c r="F86" s="3">
        <f t="shared" si="17"/>
        <v>264.7970031738277</v>
      </c>
      <c r="G86" s="3">
        <f t="shared" ref="G86:G149" si="19">AVERAGE(E67:E86)</f>
        <v>265.27400207519497</v>
      </c>
      <c r="H86" s="6">
        <f>(F86-G86)*Variable!$E$2</f>
        <v>-0.47699890136726708</v>
      </c>
      <c r="I86" s="1" t="str">
        <f t="shared" si="18"/>
        <v>Short</v>
      </c>
      <c r="J86" s="1" t="str">
        <f t="shared" si="11"/>
        <v/>
      </c>
      <c r="K86" s="4" t="str">
        <f t="shared" si="12"/>
        <v/>
      </c>
      <c r="L86" s="1">
        <f t="shared" si="13"/>
        <v>-1</v>
      </c>
      <c r="M86" s="4">
        <f t="shared" si="10"/>
        <v>263.20001220703102</v>
      </c>
      <c r="N86" s="1" t="str">
        <f t="shared" si="14"/>
        <v/>
      </c>
      <c r="O86" s="4" t="str">
        <f>IF(N86="","",E86)</f>
        <v/>
      </c>
      <c r="P86" s="5" t="str">
        <f>IF(O86="","",IF(N86="Short",(O86-M86)*Variable!$E$2*Variable!$E$1,(M86-O86)*Variable!$E$2*Variable!$E$1))</f>
        <v/>
      </c>
      <c r="Q86" s="5">
        <f t="shared" si="15"/>
        <v>0.58001708984403422</v>
      </c>
      <c r="R86" s="5">
        <f t="shared" si="16"/>
        <v>-42.269989013673069</v>
      </c>
    </row>
    <row r="87" spans="1:18" x14ac:dyDescent="0.25">
      <c r="A87" s="2">
        <v>43224</v>
      </c>
      <c r="B87" s="4">
        <v>266.79000854492102</v>
      </c>
      <c r="C87" s="4">
        <v>261.14999389648398</v>
      </c>
      <c r="D87" s="4">
        <v>261.51998901367102</v>
      </c>
      <c r="E87" s="4">
        <v>266.01998901367102</v>
      </c>
      <c r="F87" s="3">
        <f t="shared" si="17"/>
        <v>264.73800354003868</v>
      </c>
      <c r="G87" s="3">
        <f t="shared" si="19"/>
        <v>265.58900146484331</v>
      </c>
      <c r="H87" s="6">
        <f>(F87-G87)*Variable!$E$2</f>
        <v>-0.85099792480463066</v>
      </c>
      <c r="I87" s="1" t="str">
        <f t="shared" si="18"/>
        <v>Short</v>
      </c>
      <c r="J87" s="1" t="str">
        <f t="shared" si="11"/>
        <v/>
      </c>
      <c r="K87" s="4" t="str">
        <f t="shared" si="12"/>
        <v/>
      </c>
      <c r="L87" s="1">
        <f t="shared" si="13"/>
        <v>-1</v>
      </c>
      <c r="M87" s="4">
        <f t="shared" si="10"/>
        <v>263.20001220703102</v>
      </c>
      <c r="N87" s="1" t="str">
        <f t="shared" si="14"/>
        <v/>
      </c>
      <c r="O87" s="4" t="str">
        <f>IF(N87="","",E87)</f>
        <v/>
      </c>
      <c r="P87" s="5" t="str">
        <f>IF(O87="","",IF(N87="Short",(O87-M87)*Variable!$E$2*Variable!$E$1,(M87-O87)*Variable!$E$2*Variable!$E$1))</f>
        <v/>
      </c>
      <c r="Q87" s="5">
        <f t="shared" si="15"/>
        <v>-3.3999938964840339</v>
      </c>
      <c r="R87" s="5">
        <f t="shared" si="16"/>
        <v>-42.269989013673069</v>
      </c>
    </row>
    <row r="88" spans="1:18" x14ac:dyDescent="0.25">
      <c r="A88" s="2">
        <v>43227</v>
      </c>
      <c r="B88" s="4">
        <v>268.01998901367102</v>
      </c>
      <c r="C88" s="4">
        <v>266.10998535156199</v>
      </c>
      <c r="D88" s="4">
        <v>266.89001464843699</v>
      </c>
      <c r="E88" s="4">
        <v>266.92001342773398</v>
      </c>
      <c r="F88" s="3">
        <f t="shared" si="17"/>
        <v>264.77300415039019</v>
      </c>
      <c r="G88" s="3">
        <f t="shared" si="19"/>
        <v>265.88500213623001</v>
      </c>
      <c r="H88" s="6">
        <f>(F88-G88)*Variable!$E$2</f>
        <v>-1.111997985839821</v>
      </c>
      <c r="I88" s="1" t="str">
        <f t="shared" si="18"/>
        <v>Short</v>
      </c>
      <c r="J88" s="1" t="str">
        <f t="shared" si="11"/>
        <v/>
      </c>
      <c r="K88" s="4" t="str">
        <f t="shared" si="12"/>
        <v/>
      </c>
      <c r="L88" s="1">
        <f t="shared" si="13"/>
        <v>-1</v>
      </c>
      <c r="M88" s="4">
        <f t="shared" si="10"/>
        <v>263.20001220703102</v>
      </c>
      <c r="N88" s="1" t="str">
        <f t="shared" si="14"/>
        <v/>
      </c>
      <c r="O88" s="4" t="str">
        <f>IF(N88="","",E88)</f>
        <v/>
      </c>
      <c r="P88" s="5" t="str">
        <f>IF(O88="","",IF(N88="Short",(O88-M88)*Variable!$E$2*Variable!$E$1,(M88-O88)*Variable!$E$2*Variable!$E$1))</f>
        <v/>
      </c>
      <c r="Q88" s="5">
        <f t="shared" si="15"/>
        <v>-0.90002441406295475</v>
      </c>
      <c r="R88" s="5">
        <f t="shared" si="16"/>
        <v>-42.269989013673069</v>
      </c>
    </row>
    <row r="89" spans="1:18" x14ac:dyDescent="0.25">
      <c r="A89" s="2">
        <v>43228</v>
      </c>
      <c r="B89" s="4">
        <v>267.329986572265</v>
      </c>
      <c r="C89" s="4">
        <v>265.14999389648398</v>
      </c>
      <c r="D89" s="4">
        <v>266.5</v>
      </c>
      <c r="E89" s="4">
        <v>266.92001342773398</v>
      </c>
      <c r="F89" s="3">
        <f t="shared" si="17"/>
        <v>265.16700439453081</v>
      </c>
      <c r="G89" s="3">
        <f t="shared" si="19"/>
        <v>265.97350311279257</v>
      </c>
      <c r="H89" s="6">
        <f>(F89-G89)*Variable!$E$2</f>
        <v>-0.80649871826176422</v>
      </c>
      <c r="I89" s="1" t="str">
        <f t="shared" si="18"/>
        <v>Short</v>
      </c>
      <c r="J89" s="1" t="str">
        <f t="shared" si="11"/>
        <v/>
      </c>
      <c r="K89" s="4" t="str">
        <f t="shared" si="12"/>
        <v/>
      </c>
      <c r="L89" s="1">
        <f t="shared" si="13"/>
        <v>-1</v>
      </c>
      <c r="M89" s="4">
        <f t="shared" si="10"/>
        <v>263.20001220703102</v>
      </c>
      <c r="N89" s="1" t="str">
        <f t="shared" si="14"/>
        <v/>
      </c>
      <c r="O89" s="4" t="str">
        <f>IF(N89="","",E89)</f>
        <v/>
      </c>
      <c r="P89" s="5" t="str">
        <f>IF(O89="","",IF(N89="Short",(O89-M89)*Variable!$E$2*Variable!$E$1,(M89-O89)*Variable!$E$2*Variable!$E$1))</f>
        <v/>
      </c>
      <c r="Q89" s="5">
        <f t="shared" si="15"/>
        <v>0</v>
      </c>
      <c r="R89" s="5">
        <f t="shared" si="16"/>
        <v>-42.269989013673069</v>
      </c>
    </row>
    <row r="90" spans="1:18" x14ac:dyDescent="0.25">
      <c r="A90" s="2">
        <v>43229</v>
      </c>
      <c r="B90" s="4">
        <v>269.86999511718699</v>
      </c>
      <c r="C90" s="4">
        <v>267.08999633789</v>
      </c>
      <c r="D90" s="4">
        <v>267.67999267578102</v>
      </c>
      <c r="E90" s="4">
        <v>269.5</v>
      </c>
      <c r="F90" s="3">
        <f t="shared" si="17"/>
        <v>265.75400390624958</v>
      </c>
      <c r="G90" s="3">
        <f t="shared" si="19"/>
        <v>266.26050262451133</v>
      </c>
      <c r="H90" s="6">
        <f>(F90-G90)*Variable!$E$2</f>
        <v>-0.50649871826175286</v>
      </c>
      <c r="I90" s="1" t="str">
        <f t="shared" si="18"/>
        <v>Short</v>
      </c>
      <c r="J90" s="1" t="str">
        <f t="shared" si="11"/>
        <v/>
      </c>
      <c r="K90" s="4" t="str">
        <f t="shared" si="12"/>
        <v/>
      </c>
      <c r="L90" s="1">
        <f t="shared" si="13"/>
        <v>-1</v>
      </c>
      <c r="M90" s="4">
        <f t="shared" si="10"/>
        <v>263.20001220703102</v>
      </c>
      <c r="N90" s="1" t="str">
        <f t="shared" si="14"/>
        <v/>
      </c>
      <c r="O90" s="4" t="str">
        <f>IF(N90="","",E90)</f>
        <v/>
      </c>
      <c r="P90" s="5" t="str">
        <f>IF(O90="","",IF(N90="Short",(O90-M90)*Variable!$E$2*Variable!$E$1,(M90-O90)*Variable!$E$2*Variable!$E$1))</f>
        <v/>
      </c>
      <c r="Q90" s="5">
        <f t="shared" si="15"/>
        <v>-2.5799865722660229</v>
      </c>
      <c r="R90" s="5">
        <f t="shared" si="16"/>
        <v>-42.269989013673069</v>
      </c>
    </row>
    <row r="91" spans="1:18" x14ac:dyDescent="0.25">
      <c r="A91" s="2">
        <v>43230</v>
      </c>
      <c r="B91" s="4">
        <v>272.39001464843699</v>
      </c>
      <c r="C91" s="4">
        <v>270.22000122070301</v>
      </c>
      <c r="D91" s="4">
        <v>270.33999633789</v>
      </c>
      <c r="E91" s="4">
        <v>272.01998901367102</v>
      </c>
      <c r="F91" s="3">
        <f t="shared" si="17"/>
        <v>266.32500305175739</v>
      </c>
      <c r="G91" s="3">
        <f t="shared" si="19"/>
        <v>266.56500244140585</v>
      </c>
      <c r="H91" s="6">
        <f>(F91-G91)*Variable!$E$2</f>
        <v>-0.23999938964846024</v>
      </c>
      <c r="I91" s="1" t="str">
        <f t="shared" si="18"/>
        <v>Short</v>
      </c>
      <c r="J91" s="1" t="str">
        <f t="shared" si="11"/>
        <v/>
      </c>
      <c r="K91" s="4" t="str">
        <f t="shared" si="12"/>
        <v/>
      </c>
      <c r="L91" s="1">
        <f t="shared" si="13"/>
        <v>-1</v>
      </c>
      <c r="M91" s="4">
        <f t="shared" si="10"/>
        <v>263.20001220703102</v>
      </c>
      <c r="N91" s="1" t="str">
        <f t="shared" si="14"/>
        <v/>
      </c>
      <c r="O91" s="4" t="str">
        <f>IF(N91="","",E91)</f>
        <v/>
      </c>
      <c r="P91" s="5" t="str">
        <f>IF(O91="","",IF(N91="Short",(O91-M91)*Variable!$E$2*Variable!$E$1,(M91-O91)*Variable!$E$2*Variable!$E$1))</f>
        <v/>
      </c>
      <c r="Q91" s="5">
        <f t="shared" si="15"/>
        <v>-2.5199890136710223</v>
      </c>
      <c r="R91" s="5">
        <f t="shared" si="16"/>
        <v>-42.269989013673069</v>
      </c>
    </row>
    <row r="92" spans="1:18" x14ac:dyDescent="0.25">
      <c r="A92" s="2">
        <v>43231</v>
      </c>
      <c r="B92" s="4">
        <v>273.14999389648398</v>
      </c>
      <c r="C92" s="4">
        <v>271.579986572265</v>
      </c>
      <c r="D92" s="4">
        <v>272.16000366210898</v>
      </c>
      <c r="E92" s="4">
        <v>272.850006103515</v>
      </c>
      <c r="F92" s="3">
        <f t="shared" si="17"/>
        <v>266.95400390624957</v>
      </c>
      <c r="G92" s="3">
        <f t="shared" si="19"/>
        <v>266.95000305175734</v>
      </c>
      <c r="H92" s="6">
        <f>(F92-G92)*Variable!$E$2</f>
        <v>4.0008544922329747E-3</v>
      </c>
      <c r="I92" s="1" t="str">
        <f t="shared" si="18"/>
        <v>Long</v>
      </c>
      <c r="J92" s="1" t="str">
        <f t="shared" si="11"/>
        <v>Long</v>
      </c>
      <c r="K92" s="4">
        <f t="shared" si="12"/>
        <v>272.850006103515</v>
      </c>
      <c r="L92" s="1">
        <f t="shared" si="13"/>
        <v>-1</v>
      </c>
      <c r="M92" s="4">
        <f t="shared" si="10"/>
        <v>263.20001220703102</v>
      </c>
      <c r="N92" s="1" t="str">
        <f t="shared" si="14"/>
        <v>Long</v>
      </c>
      <c r="O92" s="4">
        <f>IF(N92="","",E92)</f>
        <v>272.850006103515</v>
      </c>
      <c r="P92" s="5">
        <f>IF(O92="","",IF(N92="Short",(O92-M92)*Variable!$E$2*Variable!$E$1,(M92-O92)*Variable!$E$2*Variable!$E$1))</f>
        <v>-9.6499938964839771</v>
      </c>
      <c r="Q92" s="5">
        <f t="shared" si="15"/>
        <v>-0.83001708984397737</v>
      </c>
      <c r="R92" s="5">
        <f t="shared" si="16"/>
        <v>-51.919982910157046</v>
      </c>
    </row>
    <row r="93" spans="1:18" x14ac:dyDescent="0.25">
      <c r="A93" s="2">
        <v>43234</v>
      </c>
      <c r="B93" s="4">
        <v>274.079986572265</v>
      </c>
      <c r="C93" s="4">
        <v>272.35998535156199</v>
      </c>
      <c r="D93" s="4">
        <v>273.33999633789</v>
      </c>
      <c r="E93" s="4">
        <v>272.98001098632801</v>
      </c>
      <c r="F93" s="3">
        <f t="shared" si="17"/>
        <v>267.80100402831988</v>
      </c>
      <c r="G93" s="3">
        <f t="shared" si="19"/>
        <v>267.23250427246052</v>
      </c>
      <c r="H93" s="6">
        <f>(F93-G93)*Variable!$E$2</f>
        <v>0.56849975585936363</v>
      </c>
      <c r="I93" s="1" t="str">
        <f t="shared" si="18"/>
        <v>Long</v>
      </c>
      <c r="J93" s="1" t="str">
        <f t="shared" si="11"/>
        <v/>
      </c>
      <c r="K93" s="4" t="str">
        <f t="shared" si="12"/>
        <v/>
      </c>
      <c r="L93" s="1">
        <f t="shared" si="13"/>
        <v>1</v>
      </c>
      <c r="M93" s="4">
        <f t="shared" si="10"/>
        <v>272.850006103515</v>
      </c>
      <c r="N93" s="1" t="str">
        <f t="shared" si="14"/>
        <v/>
      </c>
      <c r="O93" s="4" t="str">
        <f>IF(N93="","",E93)</f>
        <v/>
      </c>
      <c r="P93" s="5" t="str">
        <f>IF(O93="","",IF(N93="Short",(O93-M93)*Variable!$E$2*Variable!$E$1,(M93-O93)*Variable!$E$2*Variable!$E$1))</f>
        <v/>
      </c>
      <c r="Q93" s="5">
        <f t="shared" si="15"/>
        <v>0.13000488281301159</v>
      </c>
      <c r="R93" s="5">
        <f t="shared" si="16"/>
        <v>-51.919982910157046</v>
      </c>
    </row>
    <row r="94" spans="1:18" x14ac:dyDescent="0.25">
      <c r="A94" s="2">
        <v>43235</v>
      </c>
      <c r="B94" s="4">
        <v>271.60998535156199</v>
      </c>
      <c r="C94" s="4">
        <v>270.02999877929602</v>
      </c>
      <c r="D94" s="4">
        <v>271.58999633789</v>
      </c>
      <c r="E94" s="4">
        <v>271.100006103515</v>
      </c>
      <c r="F94" s="3">
        <f t="shared" si="17"/>
        <v>268.41300354003863</v>
      </c>
      <c r="G94" s="3">
        <f t="shared" si="19"/>
        <v>267.27800445556591</v>
      </c>
      <c r="H94" s="6">
        <f>(F94-G94)*Variable!$E$2</f>
        <v>1.1349990844727245</v>
      </c>
      <c r="I94" s="1" t="str">
        <f t="shared" si="18"/>
        <v>Long</v>
      </c>
      <c r="J94" s="1" t="str">
        <f t="shared" si="11"/>
        <v/>
      </c>
      <c r="K94" s="4" t="str">
        <f t="shared" si="12"/>
        <v/>
      </c>
      <c r="L94" s="1">
        <f t="shared" si="13"/>
        <v>1</v>
      </c>
      <c r="M94" s="4">
        <f t="shared" si="10"/>
        <v>272.850006103515</v>
      </c>
      <c r="N94" s="1" t="str">
        <f t="shared" si="14"/>
        <v/>
      </c>
      <c r="O94" s="4" t="str">
        <f>IF(N94="","",E94)</f>
        <v/>
      </c>
      <c r="P94" s="5" t="str">
        <f>IF(O94="","",IF(N94="Short",(O94-M94)*Variable!$E$2*Variable!$E$1,(M94-O94)*Variable!$E$2*Variable!$E$1))</f>
        <v/>
      </c>
      <c r="Q94" s="5">
        <f t="shared" si="15"/>
        <v>-1.8800048828130116</v>
      </c>
      <c r="R94" s="5">
        <f t="shared" si="16"/>
        <v>-51.919982910157046</v>
      </c>
    </row>
    <row r="95" spans="1:18" x14ac:dyDescent="0.25">
      <c r="A95" s="2">
        <v>43236</v>
      </c>
      <c r="B95" s="4">
        <v>272.760009765625</v>
      </c>
      <c r="C95" s="4">
        <v>271.10998535156199</v>
      </c>
      <c r="D95" s="4">
        <v>271.14001464843699</v>
      </c>
      <c r="E95" s="4">
        <v>272.239990234375</v>
      </c>
      <c r="F95" s="3">
        <f t="shared" si="17"/>
        <v>269.31700134277298</v>
      </c>
      <c r="G95" s="3">
        <f t="shared" si="19"/>
        <v>267.37050323486289</v>
      </c>
      <c r="H95" s="6">
        <f>(F95-G95)*Variable!$E$2</f>
        <v>1.946498107910088</v>
      </c>
      <c r="I95" s="1" t="str">
        <f t="shared" si="18"/>
        <v>Long</v>
      </c>
      <c r="J95" s="1" t="str">
        <f t="shared" si="11"/>
        <v/>
      </c>
      <c r="K95" s="4" t="str">
        <f t="shared" si="12"/>
        <v/>
      </c>
      <c r="L95" s="1">
        <f t="shared" si="13"/>
        <v>1</v>
      </c>
      <c r="M95" s="4">
        <f t="shared" si="10"/>
        <v>272.850006103515</v>
      </c>
      <c r="N95" s="1" t="str">
        <f t="shared" si="14"/>
        <v/>
      </c>
      <c r="O95" s="4" t="str">
        <f>IF(N95="","",E95)</f>
        <v/>
      </c>
      <c r="P95" s="5" t="str">
        <f>IF(O95="","",IF(N95="Short",(O95-M95)*Variable!$E$2*Variable!$E$1,(M95-O95)*Variable!$E$2*Variable!$E$1))</f>
        <v/>
      </c>
      <c r="Q95" s="5">
        <f t="shared" si="15"/>
        <v>1.1399841308600003</v>
      </c>
      <c r="R95" s="5">
        <f t="shared" si="16"/>
        <v>-51.919982910157046</v>
      </c>
    </row>
    <row r="96" spans="1:18" x14ac:dyDescent="0.25">
      <c r="A96" s="2">
        <v>43237</v>
      </c>
      <c r="B96" s="4">
        <v>273.23001098632801</v>
      </c>
      <c r="C96" s="4">
        <v>271.13000488281199</v>
      </c>
      <c r="D96" s="4">
        <v>271.94000244140602</v>
      </c>
      <c r="E96" s="4">
        <v>272.010009765625</v>
      </c>
      <c r="F96" s="3">
        <f t="shared" si="17"/>
        <v>270.25600280761682</v>
      </c>
      <c r="G96" s="3">
        <f t="shared" si="19"/>
        <v>267.52650299072224</v>
      </c>
      <c r="H96" s="6">
        <f>(F96-G96)*Variable!$E$2</f>
        <v>2.7294998168945881</v>
      </c>
      <c r="I96" s="1" t="str">
        <f t="shared" si="18"/>
        <v>Long</v>
      </c>
      <c r="J96" s="1" t="str">
        <f t="shared" si="11"/>
        <v/>
      </c>
      <c r="K96" s="4" t="str">
        <f t="shared" si="12"/>
        <v/>
      </c>
      <c r="L96" s="1">
        <f t="shared" si="13"/>
        <v>1</v>
      </c>
      <c r="M96" s="4">
        <f t="shared" si="10"/>
        <v>272.850006103515</v>
      </c>
      <c r="N96" s="1" t="str">
        <f t="shared" si="14"/>
        <v/>
      </c>
      <c r="O96" s="4" t="str">
        <f>IF(N96="","",E96)</f>
        <v/>
      </c>
      <c r="P96" s="5" t="str">
        <f>IF(O96="","",IF(N96="Short",(O96-M96)*Variable!$E$2*Variable!$E$1,(M96-O96)*Variable!$E$2*Variable!$E$1))</f>
        <v/>
      </c>
      <c r="Q96" s="5">
        <f t="shared" si="15"/>
        <v>-0.22998046875</v>
      </c>
      <c r="R96" s="5">
        <f t="shared" si="16"/>
        <v>-51.919982910157046</v>
      </c>
    </row>
    <row r="97" spans="1:18" x14ac:dyDescent="0.25">
      <c r="A97" s="2">
        <v>43238</v>
      </c>
      <c r="B97" s="4">
        <v>272.02999877929602</v>
      </c>
      <c r="C97" s="4">
        <v>270.92999267578102</v>
      </c>
      <c r="D97" s="4">
        <v>271.61999511718699</v>
      </c>
      <c r="E97" s="4">
        <v>271.329986572265</v>
      </c>
      <c r="F97" s="3">
        <f t="shared" si="17"/>
        <v>270.78700256347622</v>
      </c>
      <c r="G97" s="3">
        <f t="shared" si="19"/>
        <v>267.76250305175739</v>
      </c>
      <c r="H97" s="6">
        <f>(F97-G97)*Variable!$E$2</f>
        <v>3.0244995117188296</v>
      </c>
      <c r="I97" s="1" t="str">
        <f t="shared" si="18"/>
        <v>Long</v>
      </c>
      <c r="J97" s="1" t="str">
        <f t="shared" si="11"/>
        <v/>
      </c>
      <c r="K97" s="4" t="str">
        <f t="shared" si="12"/>
        <v/>
      </c>
      <c r="L97" s="1">
        <f t="shared" si="13"/>
        <v>1</v>
      </c>
      <c r="M97" s="4">
        <f t="shared" si="10"/>
        <v>272.850006103515</v>
      </c>
      <c r="N97" s="1" t="str">
        <f t="shared" si="14"/>
        <v/>
      </c>
      <c r="O97" s="4" t="str">
        <f>IF(N97="","",E97)</f>
        <v/>
      </c>
      <c r="P97" s="5" t="str">
        <f>IF(O97="","",IF(N97="Short",(O97-M97)*Variable!$E$2*Variable!$E$1,(M97-O97)*Variable!$E$2*Variable!$E$1))</f>
        <v/>
      </c>
      <c r="Q97" s="5">
        <f t="shared" si="15"/>
        <v>-0.68002319336000028</v>
      </c>
      <c r="R97" s="5">
        <f t="shared" si="16"/>
        <v>-51.919982910157046</v>
      </c>
    </row>
    <row r="98" spans="1:18" x14ac:dyDescent="0.25">
      <c r="A98" s="2">
        <v>43241</v>
      </c>
      <c r="B98" s="4">
        <v>273.98001098632801</v>
      </c>
      <c r="C98" s="4">
        <v>272.57000732421801</v>
      </c>
      <c r="D98" s="4">
        <v>273.010009765625</v>
      </c>
      <c r="E98" s="4">
        <v>273.36999511718699</v>
      </c>
      <c r="F98" s="3">
        <f t="shared" si="17"/>
        <v>271.4320007324215</v>
      </c>
      <c r="G98" s="3">
        <f t="shared" si="19"/>
        <v>268.10250244140582</v>
      </c>
      <c r="H98" s="6">
        <f>(F98-G98)*Variable!$E$2</f>
        <v>3.3294982910156818</v>
      </c>
      <c r="I98" s="1" t="str">
        <f t="shared" si="18"/>
        <v>Long</v>
      </c>
      <c r="J98" s="1" t="str">
        <f t="shared" si="11"/>
        <v/>
      </c>
      <c r="K98" s="4" t="str">
        <f t="shared" si="12"/>
        <v/>
      </c>
      <c r="L98" s="1">
        <f t="shared" si="13"/>
        <v>1</v>
      </c>
      <c r="M98" s="4">
        <f t="shared" si="10"/>
        <v>272.850006103515</v>
      </c>
      <c r="N98" s="1" t="str">
        <f t="shared" si="14"/>
        <v/>
      </c>
      <c r="O98" s="4" t="str">
        <f>IF(N98="","",E98)</f>
        <v/>
      </c>
      <c r="P98" s="5" t="str">
        <f>IF(O98="","",IF(N98="Short",(O98-M98)*Variable!$E$2*Variable!$E$1,(M98-O98)*Variable!$E$2*Variable!$E$1))</f>
        <v/>
      </c>
      <c r="Q98" s="5">
        <f t="shared" si="15"/>
        <v>2.0400085449219887</v>
      </c>
      <c r="R98" s="5">
        <f t="shared" si="16"/>
        <v>-51.919982910157046</v>
      </c>
    </row>
    <row r="99" spans="1:18" x14ac:dyDescent="0.25">
      <c r="A99" s="2">
        <v>43242</v>
      </c>
      <c r="B99" s="4">
        <v>274.25</v>
      </c>
      <c r="C99" s="4">
        <v>272.239990234375</v>
      </c>
      <c r="D99" s="4">
        <v>273.95999145507801</v>
      </c>
      <c r="E99" s="4">
        <v>272.60998535156199</v>
      </c>
      <c r="F99" s="3">
        <f t="shared" si="17"/>
        <v>272.00099792480427</v>
      </c>
      <c r="G99" s="3">
        <f t="shared" si="19"/>
        <v>268.58400115966754</v>
      </c>
      <c r="H99" s="6">
        <f>(F99-G99)*Variable!$E$2</f>
        <v>3.4169967651367301</v>
      </c>
      <c r="I99" s="1" t="str">
        <f t="shared" si="18"/>
        <v>Long</v>
      </c>
      <c r="J99" s="1" t="str">
        <f t="shared" si="11"/>
        <v/>
      </c>
      <c r="K99" s="4" t="str">
        <f t="shared" si="12"/>
        <v/>
      </c>
      <c r="L99" s="1">
        <f t="shared" si="13"/>
        <v>1</v>
      </c>
      <c r="M99" s="4">
        <f t="shared" si="10"/>
        <v>272.850006103515</v>
      </c>
      <c r="N99" s="1" t="str">
        <f t="shared" si="14"/>
        <v/>
      </c>
      <c r="O99" s="4" t="str">
        <f>IF(N99="","",E99)</f>
        <v/>
      </c>
      <c r="P99" s="5" t="str">
        <f>IF(O99="","",IF(N99="Short",(O99-M99)*Variable!$E$2*Variable!$E$1,(M99-O99)*Variable!$E$2*Variable!$E$1))</f>
        <v/>
      </c>
      <c r="Q99" s="5">
        <f t="shared" si="15"/>
        <v>-0.760009765625</v>
      </c>
      <c r="R99" s="5">
        <f t="shared" si="16"/>
        <v>-51.919982910157046</v>
      </c>
    </row>
    <row r="100" spans="1:18" x14ac:dyDescent="0.25">
      <c r="A100" s="2">
        <v>43243</v>
      </c>
      <c r="B100" s="4">
        <v>273.39001464843699</v>
      </c>
      <c r="C100" s="4">
        <v>270.989990234375</v>
      </c>
      <c r="D100" s="4">
        <v>271.17001342773398</v>
      </c>
      <c r="E100" s="4">
        <v>273.35998535156199</v>
      </c>
      <c r="F100" s="3">
        <f t="shared" si="17"/>
        <v>272.38699645996047</v>
      </c>
      <c r="G100" s="3">
        <f t="shared" si="19"/>
        <v>269.07050018310503</v>
      </c>
      <c r="H100" s="6">
        <f>(F100-G100)*Variable!$E$2</f>
        <v>3.316496276855446</v>
      </c>
      <c r="I100" s="1" t="str">
        <f t="shared" si="18"/>
        <v>Long</v>
      </c>
      <c r="J100" s="1" t="str">
        <f t="shared" si="11"/>
        <v/>
      </c>
      <c r="K100" s="4" t="str">
        <f t="shared" si="12"/>
        <v/>
      </c>
      <c r="L100" s="1">
        <f t="shared" si="13"/>
        <v>1</v>
      </c>
      <c r="M100" s="4">
        <f t="shared" si="10"/>
        <v>272.850006103515</v>
      </c>
      <c r="N100" s="1" t="str">
        <f t="shared" si="14"/>
        <v/>
      </c>
      <c r="O100" s="4" t="str">
        <f>IF(N100="","",E100)</f>
        <v/>
      </c>
      <c r="P100" s="5" t="str">
        <f>IF(O100="","",IF(N100="Short",(O100-M100)*Variable!$E$2*Variable!$E$1,(M100-O100)*Variable!$E$2*Variable!$E$1))</f>
        <v/>
      </c>
      <c r="Q100" s="5">
        <f t="shared" si="15"/>
        <v>0.75</v>
      </c>
      <c r="R100" s="5">
        <f t="shared" si="16"/>
        <v>-51.919982910157046</v>
      </c>
    </row>
    <row r="101" spans="1:18" x14ac:dyDescent="0.25">
      <c r="A101" s="2">
        <v>43244</v>
      </c>
      <c r="B101" s="4">
        <v>273.22000122070301</v>
      </c>
      <c r="C101" s="4">
        <v>270.77999877929602</v>
      </c>
      <c r="D101" s="4">
        <v>272.91000366210898</v>
      </c>
      <c r="E101" s="4">
        <v>272.79998779296801</v>
      </c>
      <c r="F101" s="3">
        <f t="shared" si="17"/>
        <v>272.46499633789017</v>
      </c>
      <c r="G101" s="3">
        <f t="shared" si="19"/>
        <v>269.39499969482375</v>
      </c>
      <c r="H101" s="6">
        <f>(F101-G101)*Variable!$E$2</f>
        <v>3.0699966430664176</v>
      </c>
      <c r="I101" s="1" t="str">
        <f t="shared" si="18"/>
        <v>Long</v>
      </c>
      <c r="J101" s="1" t="str">
        <f t="shared" si="11"/>
        <v/>
      </c>
      <c r="K101" s="4" t="str">
        <f t="shared" si="12"/>
        <v/>
      </c>
      <c r="L101" s="1">
        <f t="shared" si="13"/>
        <v>1</v>
      </c>
      <c r="M101" s="4">
        <f t="shared" si="10"/>
        <v>272.850006103515</v>
      </c>
      <c r="N101" s="1" t="str">
        <f t="shared" si="14"/>
        <v/>
      </c>
      <c r="O101" s="4" t="str">
        <f>IF(N101="","",E101)</f>
        <v/>
      </c>
      <c r="P101" s="5" t="str">
        <f>IF(O101="","",IF(N101="Short",(O101-M101)*Variable!$E$2*Variable!$E$1,(M101-O101)*Variable!$E$2*Variable!$E$1))</f>
        <v/>
      </c>
      <c r="Q101" s="5">
        <f t="shared" si="15"/>
        <v>-0.55999755859397737</v>
      </c>
      <c r="R101" s="5">
        <f t="shared" si="16"/>
        <v>-51.919982910157046</v>
      </c>
    </row>
    <row r="102" spans="1:18" x14ac:dyDescent="0.25">
      <c r="A102" s="2">
        <v>43245</v>
      </c>
      <c r="B102" s="4">
        <v>272.85998535156199</v>
      </c>
      <c r="C102" s="4">
        <v>271.579986572265</v>
      </c>
      <c r="D102" s="4">
        <v>272.14999389648398</v>
      </c>
      <c r="E102" s="4">
        <v>272.14999389648398</v>
      </c>
      <c r="F102" s="3">
        <f t="shared" si="17"/>
        <v>272.39499511718708</v>
      </c>
      <c r="G102" s="3">
        <f t="shared" si="19"/>
        <v>269.67449951171835</v>
      </c>
      <c r="H102" s="6">
        <f>(F102-G102)*Variable!$E$2</f>
        <v>2.7204956054687273</v>
      </c>
      <c r="I102" s="1" t="str">
        <f t="shared" si="18"/>
        <v>Long</v>
      </c>
      <c r="J102" s="1" t="str">
        <f t="shared" si="11"/>
        <v/>
      </c>
      <c r="K102" s="4" t="str">
        <f t="shared" si="12"/>
        <v/>
      </c>
      <c r="L102" s="1">
        <f t="shared" si="13"/>
        <v>1</v>
      </c>
      <c r="M102" s="4">
        <f t="shared" si="10"/>
        <v>272.850006103515</v>
      </c>
      <c r="N102" s="1" t="str">
        <f t="shared" si="14"/>
        <v/>
      </c>
      <c r="O102" s="4" t="str">
        <f>IF(N102="","",E102)</f>
        <v/>
      </c>
      <c r="P102" s="5" t="str">
        <f>IF(O102="","",IF(N102="Short",(O102-M102)*Variable!$E$2*Variable!$E$1,(M102-O102)*Variable!$E$2*Variable!$E$1))</f>
        <v/>
      </c>
      <c r="Q102" s="5">
        <f t="shared" si="15"/>
        <v>-0.64999389648403394</v>
      </c>
      <c r="R102" s="5">
        <f t="shared" si="16"/>
        <v>-51.919982910157046</v>
      </c>
    </row>
    <row r="103" spans="1:18" x14ac:dyDescent="0.25">
      <c r="A103" s="2">
        <v>43249</v>
      </c>
      <c r="B103" s="4">
        <v>271.17001342773398</v>
      </c>
      <c r="C103" s="4">
        <v>267.760009765625</v>
      </c>
      <c r="D103" s="4">
        <v>270.30999755859301</v>
      </c>
      <c r="E103" s="4">
        <v>269.01998901367102</v>
      </c>
      <c r="F103" s="3">
        <f t="shared" si="17"/>
        <v>271.99899291992136</v>
      </c>
      <c r="G103" s="3">
        <f t="shared" si="19"/>
        <v>269.89999847412065</v>
      </c>
      <c r="H103" s="6">
        <f>(F103-G103)*Variable!$E$2</f>
        <v>2.098994445800713</v>
      </c>
      <c r="I103" s="1" t="str">
        <f t="shared" si="18"/>
        <v>Long</v>
      </c>
      <c r="J103" s="1" t="str">
        <f t="shared" si="11"/>
        <v/>
      </c>
      <c r="K103" s="4" t="str">
        <f t="shared" si="12"/>
        <v/>
      </c>
      <c r="L103" s="1">
        <f t="shared" si="13"/>
        <v>1</v>
      </c>
      <c r="M103" s="4">
        <f t="shared" si="10"/>
        <v>272.850006103515</v>
      </c>
      <c r="N103" s="1" t="str">
        <f t="shared" si="14"/>
        <v/>
      </c>
      <c r="O103" s="4" t="str">
        <f>IF(N103="","",E103)</f>
        <v/>
      </c>
      <c r="P103" s="5" t="str">
        <f>IF(O103="","",IF(N103="Short",(O103-M103)*Variable!$E$2*Variable!$E$1,(M103-O103)*Variable!$E$2*Variable!$E$1))</f>
        <v/>
      </c>
      <c r="Q103" s="5">
        <f t="shared" si="15"/>
        <v>-3.1300048828129547</v>
      </c>
      <c r="R103" s="5">
        <f t="shared" si="16"/>
        <v>-51.919982910157046</v>
      </c>
    </row>
    <row r="104" spans="1:18" x14ac:dyDescent="0.25">
      <c r="A104" s="2">
        <v>43250</v>
      </c>
      <c r="B104" s="4">
        <v>273.10998535156199</v>
      </c>
      <c r="C104" s="4">
        <v>270.42001342773398</v>
      </c>
      <c r="D104" s="4">
        <v>270.5</v>
      </c>
      <c r="E104" s="4">
        <v>272.60998535156199</v>
      </c>
      <c r="F104" s="3">
        <f t="shared" si="17"/>
        <v>272.14999084472612</v>
      </c>
      <c r="G104" s="3">
        <f t="shared" si="19"/>
        <v>270.28149719238235</v>
      </c>
      <c r="H104" s="6">
        <f>(F104-G104)*Variable!$E$2</f>
        <v>1.8684936523437727</v>
      </c>
      <c r="I104" s="1" t="str">
        <f t="shared" si="18"/>
        <v>Long</v>
      </c>
      <c r="J104" s="1" t="str">
        <f t="shared" si="11"/>
        <v/>
      </c>
      <c r="K104" s="4" t="str">
        <f t="shared" si="12"/>
        <v/>
      </c>
      <c r="L104" s="1">
        <f t="shared" si="13"/>
        <v>1</v>
      </c>
      <c r="M104" s="4">
        <f t="shared" si="10"/>
        <v>272.850006103515</v>
      </c>
      <c r="N104" s="1" t="str">
        <f t="shared" si="14"/>
        <v/>
      </c>
      <c r="O104" s="4" t="str">
        <f>IF(N104="","",E104)</f>
        <v/>
      </c>
      <c r="P104" s="5" t="str">
        <f>IF(O104="","",IF(N104="Short",(O104-M104)*Variable!$E$2*Variable!$E$1,(M104-O104)*Variable!$E$2*Variable!$E$1))</f>
        <v/>
      </c>
      <c r="Q104" s="5">
        <f t="shared" si="15"/>
        <v>3.5899963378909661</v>
      </c>
      <c r="R104" s="5">
        <f t="shared" si="16"/>
        <v>-51.919982910157046</v>
      </c>
    </row>
    <row r="105" spans="1:18" x14ac:dyDescent="0.25">
      <c r="A105" s="2">
        <v>43251</v>
      </c>
      <c r="B105" s="4">
        <v>272.489990234375</v>
      </c>
      <c r="C105" s="4">
        <v>270.260009765625</v>
      </c>
      <c r="D105" s="4">
        <v>272.14999389648398</v>
      </c>
      <c r="E105" s="4">
        <v>270.94000244140602</v>
      </c>
      <c r="F105" s="3">
        <f t="shared" si="17"/>
        <v>272.01999206542922</v>
      </c>
      <c r="G105" s="3">
        <f t="shared" si="19"/>
        <v>270.66849670410113</v>
      </c>
      <c r="H105" s="6">
        <f>(F105-G105)*Variable!$E$2</f>
        <v>1.3514953613280909</v>
      </c>
      <c r="I105" s="1" t="str">
        <f t="shared" si="18"/>
        <v>Long</v>
      </c>
      <c r="J105" s="1" t="str">
        <f t="shared" si="11"/>
        <v/>
      </c>
      <c r="K105" s="4" t="str">
        <f t="shared" si="12"/>
        <v/>
      </c>
      <c r="L105" s="1">
        <f t="shared" si="13"/>
        <v>1</v>
      </c>
      <c r="M105" s="4">
        <f t="shared" si="10"/>
        <v>272.850006103515</v>
      </c>
      <c r="N105" s="1" t="str">
        <f t="shared" si="14"/>
        <v/>
      </c>
      <c r="O105" s="4" t="str">
        <f>IF(N105="","",E105)</f>
        <v/>
      </c>
      <c r="P105" s="5" t="str">
        <f>IF(O105="","",IF(N105="Short",(O105-M105)*Variable!$E$2*Variable!$E$1,(M105-O105)*Variable!$E$2*Variable!$E$1))</f>
        <v/>
      </c>
      <c r="Q105" s="5">
        <f t="shared" si="15"/>
        <v>-1.6699829101559658</v>
      </c>
      <c r="R105" s="5">
        <f t="shared" si="16"/>
        <v>-51.919982910157046</v>
      </c>
    </row>
    <row r="106" spans="1:18" x14ac:dyDescent="0.25">
      <c r="A106" s="2">
        <v>43252</v>
      </c>
      <c r="B106" s="4">
        <v>273.94000244140602</v>
      </c>
      <c r="C106" s="4">
        <v>272.329986572265</v>
      </c>
      <c r="D106" s="4">
        <v>272.41000366210898</v>
      </c>
      <c r="E106" s="4">
        <v>273.600006103515</v>
      </c>
      <c r="F106" s="3">
        <f t="shared" si="17"/>
        <v>272.17899169921827</v>
      </c>
      <c r="G106" s="3">
        <f t="shared" si="19"/>
        <v>271.21749725341749</v>
      </c>
      <c r="H106" s="6">
        <f>(F106-G106)*Variable!$E$2</f>
        <v>0.96149444580078125</v>
      </c>
      <c r="I106" s="1" t="str">
        <f t="shared" si="18"/>
        <v>Long</v>
      </c>
      <c r="J106" s="1" t="str">
        <f t="shared" si="11"/>
        <v/>
      </c>
      <c r="K106" s="4" t="str">
        <f t="shared" si="12"/>
        <v/>
      </c>
      <c r="L106" s="1">
        <f t="shared" si="13"/>
        <v>1</v>
      </c>
      <c r="M106" s="4">
        <f t="shared" si="10"/>
        <v>272.850006103515</v>
      </c>
      <c r="N106" s="1" t="str">
        <f t="shared" si="14"/>
        <v/>
      </c>
      <c r="O106" s="4" t="str">
        <f>IF(N106="","",E106)</f>
        <v/>
      </c>
      <c r="P106" s="5" t="str">
        <f>IF(O106="","",IF(N106="Short",(O106-M106)*Variable!$E$2*Variable!$E$1,(M106-O106)*Variable!$E$2*Variable!$E$1))</f>
        <v/>
      </c>
      <c r="Q106" s="5">
        <f t="shared" si="15"/>
        <v>2.6600036621089771</v>
      </c>
      <c r="R106" s="5">
        <f t="shared" si="16"/>
        <v>-51.919982910157046</v>
      </c>
    </row>
    <row r="107" spans="1:18" x14ac:dyDescent="0.25">
      <c r="A107" s="2">
        <v>43255</v>
      </c>
      <c r="B107" s="4">
        <v>275.19000244140602</v>
      </c>
      <c r="C107" s="4">
        <v>274.260009765625</v>
      </c>
      <c r="D107" s="4">
        <v>274.52999877929602</v>
      </c>
      <c r="E107" s="4">
        <v>274.89999389648398</v>
      </c>
      <c r="F107" s="3">
        <f t="shared" si="17"/>
        <v>272.53599243164007</v>
      </c>
      <c r="G107" s="3">
        <f t="shared" si="19"/>
        <v>271.66149749755817</v>
      </c>
      <c r="H107" s="6">
        <f>(F107-G107)*Variable!$E$2</f>
        <v>0.87449493408189483</v>
      </c>
      <c r="I107" s="1" t="str">
        <f t="shared" si="18"/>
        <v>Long</v>
      </c>
      <c r="J107" s="1" t="str">
        <f t="shared" si="11"/>
        <v/>
      </c>
      <c r="K107" s="4" t="str">
        <f t="shared" si="12"/>
        <v/>
      </c>
      <c r="L107" s="1">
        <f t="shared" si="13"/>
        <v>1</v>
      </c>
      <c r="M107" s="4">
        <f t="shared" si="10"/>
        <v>272.850006103515</v>
      </c>
      <c r="N107" s="1" t="str">
        <f t="shared" si="14"/>
        <v/>
      </c>
      <c r="O107" s="4" t="str">
        <f>IF(N107="","",E107)</f>
        <v/>
      </c>
      <c r="P107" s="5" t="str">
        <f>IF(O107="","",IF(N107="Short",(O107-M107)*Variable!$E$2*Variable!$E$1,(M107-O107)*Variable!$E$2*Variable!$E$1))</f>
        <v/>
      </c>
      <c r="Q107" s="5">
        <f t="shared" si="15"/>
        <v>1.2999877929689774</v>
      </c>
      <c r="R107" s="5">
        <f t="shared" si="16"/>
        <v>-51.919982910157046</v>
      </c>
    </row>
    <row r="108" spans="1:18" x14ac:dyDescent="0.25">
      <c r="A108" s="2">
        <v>43256</v>
      </c>
      <c r="B108" s="4">
        <v>275.52999877929602</v>
      </c>
      <c r="C108" s="4">
        <v>274.17999267578102</v>
      </c>
      <c r="D108" s="4">
        <v>275.04998779296801</v>
      </c>
      <c r="E108" s="4">
        <v>275.100006103515</v>
      </c>
      <c r="F108" s="3">
        <f t="shared" si="17"/>
        <v>272.70899353027289</v>
      </c>
      <c r="G108" s="3">
        <f t="shared" si="19"/>
        <v>272.07049713134722</v>
      </c>
      <c r="H108" s="6">
        <f>(F108-G108)*Variable!$E$2</f>
        <v>0.63849639892566756</v>
      </c>
      <c r="I108" s="1" t="str">
        <f t="shared" si="18"/>
        <v>Long</v>
      </c>
      <c r="J108" s="1" t="str">
        <f t="shared" si="11"/>
        <v/>
      </c>
      <c r="K108" s="4" t="str">
        <f t="shared" si="12"/>
        <v/>
      </c>
      <c r="L108" s="1">
        <f t="shared" si="13"/>
        <v>1</v>
      </c>
      <c r="M108" s="4">
        <f t="shared" si="10"/>
        <v>272.850006103515</v>
      </c>
      <c r="N108" s="1" t="str">
        <f t="shared" si="14"/>
        <v/>
      </c>
      <c r="O108" s="4" t="str">
        <f>IF(N108="","",E108)</f>
        <v/>
      </c>
      <c r="P108" s="5" t="str">
        <f>IF(O108="","",IF(N108="Short",(O108-M108)*Variable!$E$2*Variable!$E$1,(M108-O108)*Variable!$E$2*Variable!$E$1))</f>
        <v/>
      </c>
      <c r="Q108" s="5">
        <f t="shared" si="15"/>
        <v>0.20001220703102263</v>
      </c>
      <c r="R108" s="5">
        <f t="shared" si="16"/>
        <v>-51.919982910157046</v>
      </c>
    </row>
    <row r="109" spans="1:18" x14ac:dyDescent="0.25">
      <c r="A109" s="2">
        <v>43257</v>
      </c>
      <c r="B109" s="4">
        <v>277.51998901367102</v>
      </c>
      <c r="C109" s="4">
        <v>275.08999633789</v>
      </c>
      <c r="D109" s="4">
        <v>275.79000854492102</v>
      </c>
      <c r="E109" s="4">
        <v>277.39999389648398</v>
      </c>
      <c r="F109" s="3">
        <f t="shared" si="17"/>
        <v>273.18799438476515</v>
      </c>
      <c r="G109" s="3">
        <f t="shared" si="19"/>
        <v>272.59449615478468</v>
      </c>
      <c r="H109" s="6">
        <f>(F109-G109)*Variable!$E$2</f>
        <v>0.59349822998046875</v>
      </c>
      <c r="I109" s="1" t="str">
        <f t="shared" si="18"/>
        <v>Long</v>
      </c>
      <c r="J109" s="1" t="str">
        <f t="shared" si="11"/>
        <v/>
      </c>
      <c r="K109" s="4" t="str">
        <f t="shared" si="12"/>
        <v/>
      </c>
      <c r="L109" s="1">
        <f t="shared" si="13"/>
        <v>1</v>
      </c>
      <c r="M109" s="4">
        <f t="shared" si="10"/>
        <v>272.850006103515</v>
      </c>
      <c r="N109" s="1" t="str">
        <f t="shared" si="14"/>
        <v/>
      </c>
      <c r="O109" s="4" t="str">
        <f>IF(N109="","",E109)</f>
        <v/>
      </c>
      <c r="P109" s="5" t="str">
        <f>IF(O109="","",IF(N109="Short",(O109-M109)*Variable!$E$2*Variable!$E$1,(M109-O109)*Variable!$E$2*Variable!$E$1))</f>
        <v/>
      </c>
      <c r="Q109" s="5">
        <f t="shared" si="15"/>
        <v>2.2999877929689774</v>
      </c>
      <c r="R109" s="5">
        <f t="shared" si="16"/>
        <v>-51.919982910157046</v>
      </c>
    </row>
    <row r="110" spans="1:18" x14ac:dyDescent="0.25">
      <c r="A110" s="2">
        <v>43258</v>
      </c>
      <c r="B110" s="4">
        <v>278.27999877929602</v>
      </c>
      <c r="C110" s="4">
        <v>276.33999633789</v>
      </c>
      <c r="D110" s="4">
        <v>277.95001220703102</v>
      </c>
      <c r="E110" s="4">
        <v>277.36999511718699</v>
      </c>
      <c r="F110" s="3">
        <f t="shared" si="17"/>
        <v>273.58899536132759</v>
      </c>
      <c r="G110" s="3">
        <f t="shared" si="19"/>
        <v>272.98799591064403</v>
      </c>
      <c r="H110" s="6">
        <f>(F110-G110)*Variable!$E$2</f>
        <v>0.60099945068355964</v>
      </c>
      <c r="I110" s="1" t="str">
        <f t="shared" si="18"/>
        <v>Long</v>
      </c>
      <c r="J110" s="1" t="str">
        <f t="shared" si="11"/>
        <v/>
      </c>
      <c r="K110" s="4" t="str">
        <f t="shared" si="12"/>
        <v/>
      </c>
      <c r="L110" s="1">
        <f t="shared" si="13"/>
        <v>1</v>
      </c>
      <c r="M110" s="4">
        <f t="shared" si="10"/>
        <v>272.850006103515</v>
      </c>
      <c r="N110" s="1" t="str">
        <f t="shared" si="14"/>
        <v/>
      </c>
      <c r="O110" s="4" t="str">
        <f>IF(N110="","",E110)</f>
        <v/>
      </c>
      <c r="P110" s="5" t="str">
        <f>IF(O110="","",IF(N110="Short",(O110-M110)*Variable!$E$2*Variable!$E$1,(M110-O110)*Variable!$E$2*Variable!$E$1))</f>
        <v/>
      </c>
      <c r="Q110" s="5">
        <f t="shared" si="15"/>
        <v>-2.9998779296988687E-2</v>
      </c>
      <c r="R110" s="5">
        <f t="shared" si="16"/>
        <v>-51.919982910157046</v>
      </c>
    </row>
    <row r="111" spans="1:18" x14ac:dyDescent="0.25">
      <c r="A111" s="2">
        <v>43259</v>
      </c>
      <c r="B111" s="4">
        <v>278.25</v>
      </c>
      <c r="C111" s="4">
        <v>276.66000366210898</v>
      </c>
      <c r="D111" s="4">
        <v>276.850006103515</v>
      </c>
      <c r="E111" s="4">
        <v>278.19000244140602</v>
      </c>
      <c r="F111" s="3">
        <f t="shared" si="17"/>
        <v>274.1279968261714</v>
      </c>
      <c r="G111" s="3">
        <f t="shared" si="19"/>
        <v>273.29649658203078</v>
      </c>
      <c r="H111" s="6">
        <f>(F111-G111)*Variable!$E$2</f>
        <v>0.83150024414061363</v>
      </c>
      <c r="I111" s="1" t="str">
        <f t="shared" si="18"/>
        <v>Long</v>
      </c>
      <c r="J111" s="1" t="str">
        <f t="shared" si="11"/>
        <v/>
      </c>
      <c r="K111" s="4" t="str">
        <f t="shared" si="12"/>
        <v/>
      </c>
      <c r="L111" s="1">
        <f t="shared" si="13"/>
        <v>1</v>
      </c>
      <c r="M111" s="4">
        <f t="shared" si="10"/>
        <v>272.850006103515</v>
      </c>
      <c r="N111" s="1" t="str">
        <f t="shared" si="14"/>
        <v/>
      </c>
      <c r="O111" s="4" t="str">
        <f>IF(N111="","",E111)</f>
        <v/>
      </c>
      <c r="P111" s="5" t="str">
        <f>IF(O111="","",IF(N111="Short",(O111-M111)*Variable!$E$2*Variable!$E$1,(M111-O111)*Variable!$E$2*Variable!$E$1))</f>
        <v/>
      </c>
      <c r="Q111" s="5">
        <f t="shared" si="15"/>
        <v>0.82000732421903422</v>
      </c>
      <c r="R111" s="5">
        <f t="shared" si="16"/>
        <v>-51.919982910157046</v>
      </c>
    </row>
    <row r="112" spans="1:18" x14ac:dyDescent="0.25">
      <c r="A112" s="2">
        <v>43262</v>
      </c>
      <c r="B112" s="4">
        <v>279.36999511718699</v>
      </c>
      <c r="C112" s="4">
        <v>278.30999755859301</v>
      </c>
      <c r="D112" s="4">
        <v>278.44000244140602</v>
      </c>
      <c r="E112" s="4">
        <v>278.55999755859301</v>
      </c>
      <c r="F112" s="3">
        <f t="shared" si="17"/>
        <v>274.76899719238224</v>
      </c>
      <c r="G112" s="3">
        <f t="shared" si="19"/>
        <v>273.58199615478469</v>
      </c>
      <c r="H112" s="6">
        <f>(F112-G112)*Variable!$E$2</f>
        <v>1.1870010375975539</v>
      </c>
      <c r="I112" s="1" t="str">
        <f t="shared" si="18"/>
        <v>Long</v>
      </c>
      <c r="J112" s="1" t="str">
        <f t="shared" si="11"/>
        <v/>
      </c>
      <c r="K112" s="4" t="str">
        <f t="shared" si="12"/>
        <v/>
      </c>
      <c r="L112" s="1">
        <f t="shared" si="13"/>
        <v>1</v>
      </c>
      <c r="M112" s="4">
        <f t="shared" si="10"/>
        <v>272.850006103515</v>
      </c>
      <c r="N112" s="1" t="str">
        <f t="shared" si="14"/>
        <v/>
      </c>
      <c r="O112" s="4" t="str">
        <f>IF(N112="","",E112)</f>
        <v/>
      </c>
      <c r="P112" s="5" t="str">
        <f>IF(O112="","",IF(N112="Short",(O112-M112)*Variable!$E$2*Variable!$E$1,(M112-O112)*Variable!$E$2*Variable!$E$1))</f>
        <v/>
      </c>
      <c r="Q112" s="5">
        <f t="shared" si="15"/>
        <v>0.36999511718698841</v>
      </c>
      <c r="R112" s="5">
        <f t="shared" si="16"/>
        <v>-51.919982910157046</v>
      </c>
    </row>
    <row r="113" spans="1:18" x14ac:dyDescent="0.25">
      <c r="A113" s="2">
        <v>43263</v>
      </c>
      <c r="B113" s="4">
        <v>279.329986572265</v>
      </c>
      <c r="C113" s="4">
        <v>278.19000244140602</v>
      </c>
      <c r="D113" s="4">
        <v>279.02999877929602</v>
      </c>
      <c r="E113" s="4">
        <v>278.92001342773398</v>
      </c>
      <c r="F113" s="3">
        <f t="shared" si="17"/>
        <v>275.75899963378856</v>
      </c>
      <c r="G113" s="3">
        <f t="shared" si="19"/>
        <v>273.87899627685499</v>
      </c>
      <c r="H113" s="6">
        <f>(F113-G113)*Variable!$E$2</f>
        <v>1.880003356933571</v>
      </c>
      <c r="I113" s="1" t="str">
        <f t="shared" si="18"/>
        <v>Long</v>
      </c>
      <c r="J113" s="1" t="str">
        <f t="shared" si="11"/>
        <v/>
      </c>
      <c r="K113" s="4" t="str">
        <f t="shared" si="12"/>
        <v/>
      </c>
      <c r="L113" s="1">
        <f t="shared" si="13"/>
        <v>1</v>
      </c>
      <c r="M113" s="4">
        <f t="shared" si="10"/>
        <v>272.850006103515</v>
      </c>
      <c r="N113" s="1" t="str">
        <f t="shared" si="14"/>
        <v/>
      </c>
      <c r="O113" s="4" t="str">
        <f>IF(N113="","",E113)</f>
        <v/>
      </c>
      <c r="P113" s="5" t="str">
        <f>IF(O113="","",IF(N113="Short",(O113-M113)*Variable!$E$2*Variable!$E$1,(M113-O113)*Variable!$E$2*Variable!$E$1))</f>
        <v/>
      </c>
      <c r="Q113" s="5">
        <f t="shared" si="15"/>
        <v>0.36001586914096606</v>
      </c>
      <c r="R113" s="5">
        <f t="shared" si="16"/>
        <v>-51.919982910157046</v>
      </c>
    </row>
    <row r="114" spans="1:18" x14ac:dyDescent="0.25">
      <c r="A114" s="2">
        <v>43264</v>
      </c>
      <c r="B114" s="4">
        <v>279.48001098632801</v>
      </c>
      <c r="C114" s="4">
        <v>277.79998779296801</v>
      </c>
      <c r="D114" s="4">
        <v>279.19000244140602</v>
      </c>
      <c r="E114" s="4">
        <v>278.02999877929602</v>
      </c>
      <c r="F114" s="3">
        <f t="shared" si="17"/>
        <v>276.30100097656197</v>
      </c>
      <c r="G114" s="3">
        <f t="shared" si="19"/>
        <v>274.2254959106441</v>
      </c>
      <c r="H114" s="6">
        <f>(F114-G114)*Variable!$E$2</f>
        <v>2.0755050659178664</v>
      </c>
      <c r="I114" s="1" t="str">
        <f t="shared" si="18"/>
        <v>Long</v>
      </c>
      <c r="J114" s="1" t="str">
        <f t="shared" si="11"/>
        <v/>
      </c>
      <c r="K114" s="4" t="str">
        <f t="shared" si="12"/>
        <v/>
      </c>
      <c r="L114" s="1">
        <f t="shared" si="13"/>
        <v>1</v>
      </c>
      <c r="M114" s="4">
        <f t="shared" si="10"/>
        <v>272.850006103515</v>
      </c>
      <c r="N114" s="1" t="str">
        <f t="shared" si="14"/>
        <v/>
      </c>
      <c r="O114" s="4" t="str">
        <f>IF(N114="","",E114)</f>
        <v/>
      </c>
      <c r="P114" s="5" t="str">
        <f>IF(O114="","",IF(N114="Short",(O114-M114)*Variable!$E$2*Variable!$E$1,(M114-O114)*Variable!$E$2*Variable!$E$1))</f>
        <v/>
      </c>
      <c r="Q114" s="5">
        <f t="shared" si="15"/>
        <v>-0.89001464843795475</v>
      </c>
      <c r="R114" s="5">
        <f t="shared" si="16"/>
        <v>-51.919982910157046</v>
      </c>
    </row>
    <row r="115" spans="1:18" x14ac:dyDescent="0.25">
      <c r="A115" s="2">
        <v>43265</v>
      </c>
      <c r="B115" s="4">
        <v>279.329986572265</v>
      </c>
      <c r="C115" s="4">
        <v>278.05999755859301</v>
      </c>
      <c r="D115" s="4">
        <v>279.010009765625</v>
      </c>
      <c r="E115" s="4">
        <v>278.73001098632801</v>
      </c>
      <c r="F115" s="3">
        <f t="shared" si="17"/>
        <v>277.08000183105423</v>
      </c>
      <c r="G115" s="3">
        <f t="shared" si="19"/>
        <v>274.54999694824176</v>
      </c>
      <c r="H115" s="6">
        <f>(F115-G115)*Variable!$E$2</f>
        <v>2.5300048828124773</v>
      </c>
      <c r="I115" s="1" t="str">
        <f t="shared" si="18"/>
        <v>Long</v>
      </c>
      <c r="J115" s="1" t="str">
        <f t="shared" si="11"/>
        <v/>
      </c>
      <c r="K115" s="4" t="str">
        <f t="shared" si="12"/>
        <v/>
      </c>
      <c r="L115" s="1">
        <f t="shared" si="13"/>
        <v>1</v>
      </c>
      <c r="M115" s="4">
        <f t="shared" si="10"/>
        <v>272.850006103515</v>
      </c>
      <c r="N115" s="1" t="str">
        <f t="shared" si="14"/>
        <v/>
      </c>
      <c r="O115" s="4" t="str">
        <f>IF(N115="","",E115)</f>
        <v/>
      </c>
      <c r="P115" s="5" t="str">
        <f>IF(O115="","",IF(N115="Short",(O115-M115)*Variable!$E$2*Variable!$E$1,(M115-O115)*Variable!$E$2*Variable!$E$1))</f>
        <v/>
      </c>
      <c r="Q115" s="5">
        <f t="shared" si="15"/>
        <v>0.70001220703198896</v>
      </c>
      <c r="R115" s="5">
        <f t="shared" si="16"/>
        <v>-51.919982910157046</v>
      </c>
    </row>
    <row r="116" spans="1:18" x14ac:dyDescent="0.25">
      <c r="A116" s="2">
        <v>43266</v>
      </c>
      <c r="B116" s="4">
        <v>277.510009765625</v>
      </c>
      <c r="C116" s="4">
        <v>275.350006103515</v>
      </c>
      <c r="D116" s="4">
        <v>276.600006103515</v>
      </c>
      <c r="E116" s="4">
        <v>277.13000488281199</v>
      </c>
      <c r="F116" s="3">
        <f t="shared" si="17"/>
        <v>277.43300170898391</v>
      </c>
      <c r="G116" s="3">
        <f t="shared" si="19"/>
        <v>274.80599670410106</v>
      </c>
      <c r="H116" s="6">
        <f>(F116-G116)*Variable!$E$2</f>
        <v>2.6270050048828466</v>
      </c>
      <c r="I116" s="1" t="str">
        <f t="shared" si="18"/>
        <v>Long</v>
      </c>
      <c r="J116" s="1" t="str">
        <f t="shared" si="11"/>
        <v/>
      </c>
      <c r="K116" s="4" t="str">
        <f t="shared" si="12"/>
        <v/>
      </c>
      <c r="L116" s="1">
        <f t="shared" si="13"/>
        <v>1</v>
      </c>
      <c r="M116" s="4">
        <f t="shared" si="10"/>
        <v>272.850006103515</v>
      </c>
      <c r="N116" s="1" t="str">
        <f t="shared" si="14"/>
        <v/>
      </c>
      <c r="O116" s="4" t="str">
        <f>IF(N116="","",E116)</f>
        <v/>
      </c>
      <c r="P116" s="5" t="str">
        <f>IF(O116="","",IF(N116="Short",(O116-M116)*Variable!$E$2*Variable!$E$1,(M116-O116)*Variable!$E$2*Variable!$E$1))</f>
        <v/>
      </c>
      <c r="Q116" s="5">
        <f t="shared" si="15"/>
        <v>-1.6000061035160229</v>
      </c>
      <c r="R116" s="5">
        <f t="shared" si="16"/>
        <v>-51.919982910157046</v>
      </c>
    </row>
    <row r="117" spans="1:18" x14ac:dyDescent="0.25">
      <c r="A117" s="2">
        <v>43269</v>
      </c>
      <c r="B117" s="4">
        <v>276.70001220703102</v>
      </c>
      <c r="C117" s="4">
        <v>274.95001220703102</v>
      </c>
      <c r="D117" s="4">
        <v>275.489990234375</v>
      </c>
      <c r="E117" s="4">
        <v>276.55999755859301</v>
      </c>
      <c r="F117" s="3">
        <f t="shared" si="17"/>
        <v>277.59900207519479</v>
      </c>
      <c r="G117" s="3">
        <f t="shared" si="19"/>
        <v>275.0674972534174</v>
      </c>
      <c r="H117" s="6">
        <f>(F117-G117)*Variable!$E$2</f>
        <v>2.5315048217773892</v>
      </c>
      <c r="I117" s="1" t="str">
        <f t="shared" si="18"/>
        <v>Long</v>
      </c>
      <c r="J117" s="1" t="str">
        <f t="shared" si="11"/>
        <v/>
      </c>
      <c r="K117" s="4" t="str">
        <f t="shared" si="12"/>
        <v/>
      </c>
      <c r="L117" s="1">
        <f t="shared" si="13"/>
        <v>1</v>
      </c>
      <c r="M117" s="4">
        <f t="shared" si="10"/>
        <v>272.850006103515</v>
      </c>
      <c r="N117" s="1" t="str">
        <f t="shared" si="14"/>
        <v/>
      </c>
      <c r="O117" s="4" t="str">
        <f>IF(N117="","",E117)</f>
        <v/>
      </c>
      <c r="P117" s="5" t="str">
        <f>IF(O117="","",IF(N117="Short",(O117-M117)*Variable!$E$2*Variable!$E$1,(M117-O117)*Variable!$E$2*Variable!$E$1))</f>
        <v/>
      </c>
      <c r="Q117" s="5">
        <f t="shared" si="15"/>
        <v>-0.57000732421897737</v>
      </c>
      <c r="R117" s="5">
        <f t="shared" si="16"/>
        <v>-51.919982910157046</v>
      </c>
    </row>
    <row r="118" spans="1:18" x14ac:dyDescent="0.25">
      <c r="A118" s="2">
        <v>43270</v>
      </c>
      <c r="B118" s="4">
        <v>275.75</v>
      </c>
      <c r="C118" s="4">
        <v>273.52999877929602</v>
      </c>
      <c r="D118" s="4">
        <v>274</v>
      </c>
      <c r="E118" s="4">
        <v>275.5</v>
      </c>
      <c r="F118" s="3">
        <f t="shared" si="17"/>
        <v>277.63900146484332</v>
      </c>
      <c r="G118" s="3">
        <f t="shared" si="19"/>
        <v>275.1739974975581</v>
      </c>
      <c r="H118" s="6">
        <f>(F118-G118)*Variable!$E$2</f>
        <v>2.4650039672852131</v>
      </c>
      <c r="I118" s="1" t="str">
        <f t="shared" si="18"/>
        <v>Long</v>
      </c>
      <c r="J118" s="1" t="str">
        <f t="shared" si="11"/>
        <v/>
      </c>
      <c r="K118" s="4" t="str">
        <f t="shared" si="12"/>
        <v/>
      </c>
      <c r="L118" s="1">
        <f t="shared" si="13"/>
        <v>1</v>
      </c>
      <c r="M118" s="4">
        <f t="shared" si="10"/>
        <v>272.850006103515</v>
      </c>
      <c r="N118" s="1" t="str">
        <f t="shared" si="14"/>
        <v/>
      </c>
      <c r="O118" s="4" t="str">
        <f>IF(N118="","",E118)</f>
        <v/>
      </c>
      <c r="P118" s="5" t="str">
        <f>IF(O118="","",IF(N118="Short",(O118-M118)*Variable!$E$2*Variable!$E$1,(M118-O118)*Variable!$E$2*Variable!$E$1))</f>
        <v/>
      </c>
      <c r="Q118" s="5">
        <f t="shared" si="15"/>
        <v>-1.059997558593011</v>
      </c>
      <c r="R118" s="5">
        <f t="shared" si="16"/>
        <v>-51.919982910157046</v>
      </c>
    </row>
    <row r="119" spans="1:18" x14ac:dyDescent="0.25">
      <c r="A119" s="2">
        <v>43271</v>
      </c>
      <c r="B119" s="4">
        <v>276.72000122070301</v>
      </c>
      <c r="C119" s="4">
        <v>275.58999633789</v>
      </c>
      <c r="D119" s="4">
        <v>276.26998901367102</v>
      </c>
      <c r="E119" s="4">
        <v>275.97000122070301</v>
      </c>
      <c r="F119" s="3">
        <f t="shared" si="17"/>
        <v>277.49600219726523</v>
      </c>
      <c r="G119" s="3">
        <f t="shared" si="19"/>
        <v>275.34199829101516</v>
      </c>
      <c r="H119" s="6">
        <f>(F119-G119)*Variable!$E$2</f>
        <v>2.1540039062500682</v>
      </c>
      <c r="I119" s="1" t="str">
        <f t="shared" si="18"/>
        <v>Long</v>
      </c>
      <c r="J119" s="1" t="str">
        <f t="shared" si="11"/>
        <v/>
      </c>
      <c r="K119" s="4" t="str">
        <f t="shared" si="12"/>
        <v/>
      </c>
      <c r="L119" s="1">
        <f t="shared" si="13"/>
        <v>1</v>
      </c>
      <c r="M119" s="4">
        <f t="shared" si="10"/>
        <v>272.850006103515</v>
      </c>
      <c r="N119" s="1" t="str">
        <f t="shared" si="14"/>
        <v/>
      </c>
      <c r="O119" s="4" t="str">
        <f>IF(N119="","",E119)</f>
        <v/>
      </c>
      <c r="P119" s="5" t="str">
        <f>IF(O119="","",IF(N119="Short",(O119-M119)*Variable!$E$2*Variable!$E$1,(M119-O119)*Variable!$E$2*Variable!$E$1))</f>
        <v/>
      </c>
      <c r="Q119" s="5">
        <f t="shared" si="15"/>
        <v>0.47000122070301131</v>
      </c>
      <c r="R119" s="5">
        <f t="shared" si="16"/>
        <v>-51.919982910157046</v>
      </c>
    </row>
    <row r="120" spans="1:18" x14ac:dyDescent="0.25">
      <c r="A120" s="2">
        <v>43272</v>
      </c>
      <c r="B120" s="4">
        <v>275.98001098632801</v>
      </c>
      <c r="C120" s="4">
        <v>273.67999267578102</v>
      </c>
      <c r="D120" s="4">
        <v>275.95999145507801</v>
      </c>
      <c r="E120" s="4">
        <v>274.239990234375</v>
      </c>
      <c r="F120" s="3">
        <f t="shared" si="17"/>
        <v>277.18300170898402</v>
      </c>
      <c r="G120" s="3">
        <f t="shared" si="19"/>
        <v>275.38599853515575</v>
      </c>
      <c r="H120" s="6">
        <f>(F120-G120)*Variable!$E$2</f>
        <v>1.7970031738282728</v>
      </c>
      <c r="I120" s="1" t="str">
        <f t="shared" si="18"/>
        <v>Long</v>
      </c>
      <c r="J120" s="1" t="str">
        <f t="shared" si="11"/>
        <v/>
      </c>
      <c r="K120" s="4" t="str">
        <f t="shared" si="12"/>
        <v/>
      </c>
      <c r="L120" s="1">
        <f t="shared" si="13"/>
        <v>1</v>
      </c>
      <c r="M120" s="4">
        <f t="shared" si="10"/>
        <v>272.850006103515</v>
      </c>
      <c r="N120" s="1" t="str">
        <f t="shared" si="14"/>
        <v/>
      </c>
      <c r="O120" s="4" t="str">
        <f>IF(N120="","",E120)</f>
        <v/>
      </c>
      <c r="P120" s="5" t="str">
        <f>IF(O120="","",IF(N120="Short",(O120-M120)*Variable!$E$2*Variable!$E$1,(M120-O120)*Variable!$E$2*Variable!$E$1))</f>
        <v/>
      </c>
      <c r="Q120" s="5">
        <f t="shared" si="15"/>
        <v>-1.7300109863280113</v>
      </c>
      <c r="R120" s="5">
        <f t="shared" si="16"/>
        <v>-51.919982910157046</v>
      </c>
    </row>
    <row r="121" spans="1:18" x14ac:dyDescent="0.25">
      <c r="A121" s="2">
        <v>43273</v>
      </c>
      <c r="B121" s="4">
        <v>275.79000854492102</v>
      </c>
      <c r="C121" s="4">
        <v>274.489990234375</v>
      </c>
      <c r="D121" s="4">
        <v>275.66000366210898</v>
      </c>
      <c r="E121" s="4">
        <v>274.739990234375</v>
      </c>
      <c r="F121" s="3">
        <f t="shared" si="17"/>
        <v>276.8380004882809</v>
      </c>
      <c r="G121" s="3">
        <f t="shared" si="19"/>
        <v>275.48299865722618</v>
      </c>
      <c r="H121" s="6">
        <f>(F121-G121)*Variable!$E$2</f>
        <v>1.3550018310547216</v>
      </c>
      <c r="I121" s="1" t="str">
        <f t="shared" si="18"/>
        <v>Long</v>
      </c>
      <c r="J121" s="1" t="str">
        <f t="shared" si="11"/>
        <v/>
      </c>
      <c r="K121" s="4" t="str">
        <f t="shared" si="12"/>
        <v/>
      </c>
      <c r="L121" s="1">
        <f t="shared" si="13"/>
        <v>1</v>
      </c>
      <c r="M121" s="4">
        <f t="shared" si="10"/>
        <v>272.850006103515</v>
      </c>
      <c r="N121" s="1" t="str">
        <f t="shared" si="14"/>
        <v/>
      </c>
      <c r="O121" s="4" t="str">
        <f>IF(N121="","",E121)</f>
        <v/>
      </c>
      <c r="P121" s="5" t="str">
        <f>IF(O121="","",IF(N121="Short",(O121-M121)*Variable!$E$2*Variable!$E$1,(M121-O121)*Variable!$E$2*Variable!$E$1))</f>
        <v/>
      </c>
      <c r="Q121" s="5">
        <f t="shared" si="15"/>
        <v>0.5</v>
      </c>
      <c r="R121" s="5">
        <f t="shared" si="16"/>
        <v>-51.919982910157046</v>
      </c>
    </row>
    <row r="122" spans="1:18" x14ac:dyDescent="0.25">
      <c r="A122" s="2">
        <v>43276</v>
      </c>
      <c r="B122" s="4">
        <v>273.61999511718699</v>
      </c>
      <c r="C122" s="4">
        <v>269.100006103515</v>
      </c>
      <c r="D122" s="4">
        <v>273.44000244140602</v>
      </c>
      <c r="E122" s="4">
        <v>271</v>
      </c>
      <c r="F122" s="3">
        <f t="shared" si="17"/>
        <v>276.08200073242159</v>
      </c>
      <c r="G122" s="3">
        <f t="shared" si="19"/>
        <v>275.42549896240195</v>
      </c>
      <c r="H122" s="6">
        <f>(F122-G122)*Variable!$E$2</f>
        <v>0.65650177001964494</v>
      </c>
      <c r="I122" s="1" t="str">
        <f t="shared" si="18"/>
        <v>Long</v>
      </c>
      <c r="J122" s="1" t="str">
        <f t="shared" si="11"/>
        <v/>
      </c>
      <c r="K122" s="4" t="str">
        <f t="shared" si="12"/>
        <v/>
      </c>
      <c r="L122" s="1">
        <f t="shared" si="13"/>
        <v>1</v>
      </c>
      <c r="M122" s="4">
        <f t="shared" si="10"/>
        <v>272.850006103515</v>
      </c>
      <c r="N122" s="1" t="str">
        <f t="shared" si="14"/>
        <v/>
      </c>
      <c r="O122" s="4" t="str">
        <f>IF(N122="","",E122)</f>
        <v/>
      </c>
      <c r="P122" s="5" t="str">
        <f>IF(O122="","",IF(N122="Short",(O122-M122)*Variable!$E$2*Variable!$E$1,(M122-O122)*Variable!$E$2*Variable!$E$1))</f>
        <v/>
      </c>
      <c r="Q122" s="5">
        <f t="shared" si="15"/>
        <v>-3.739990234375</v>
      </c>
      <c r="R122" s="5">
        <f t="shared" si="16"/>
        <v>-51.919982910157046</v>
      </c>
    </row>
    <row r="123" spans="1:18" x14ac:dyDescent="0.25">
      <c r="A123" s="2">
        <v>43277</v>
      </c>
      <c r="B123" s="4">
        <v>272.55999755859301</v>
      </c>
      <c r="C123" s="4">
        <v>270.79000854492102</v>
      </c>
      <c r="D123" s="4">
        <v>271.64001464843699</v>
      </c>
      <c r="E123" s="4">
        <v>271.600006103515</v>
      </c>
      <c r="F123" s="3">
        <f t="shared" si="17"/>
        <v>275.34999999999974</v>
      </c>
      <c r="G123" s="3">
        <f t="shared" si="19"/>
        <v>275.55449981689412</v>
      </c>
      <c r="H123" s="6">
        <f>(F123-G123)*Variable!$E$2</f>
        <v>-0.20449981689438346</v>
      </c>
      <c r="I123" s="1" t="str">
        <f t="shared" si="18"/>
        <v>Short</v>
      </c>
      <c r="J123" s="1" t="str">
        <f t="shared" si="11"/>
        <v>Short</v>
      </c>
      <c r="K123" s="4">
        <f t="shared" si="12"/>
        <v>271.600006103515</v>
      </c>
      <c r="L123" s="1">
        <f t="shared" si="13"/>
        <v>1</v>
      </c>
      <c r="M123" s="4">
        <f t="shared" si="10"/>
        <v>272.850006103515</v>
      </c>
      <c r="N123" s="1" t="str">
        <f t="shared" si="14"/>
        <v>Short</v>
      </c>
      <c r="O123" s="4">
        <f>IF(N123="","",E123)</f>
        <v>271.600006103515</v>
      </c>
      <c r="P123" s="5">
        <f>IF(O123="","",IF(N123="Short",(O123-M123)*Variable!$E$2*Variable!$E$1,(M123-O123)*Variable!$E$2*Variable!$E$1))</f>
        <v>-1.25</v>
      </c>
      <c r="Q123" s="5">
        <f t="shared" si="15"/>
        <v>0.60000610351499972</v>
      </c>
      <c r="R123" s="5">
        <f t="shared" si="16"/>
        <v>-53.169982910157046</v>
      </c>
    </row>
    <row r="124" spans="1:18" x14ac:dyDescent="0.25">
      <c r="A124" s="2">
        <v>43278</v>
      </c>
      <c r="B124" s="4">
        <v>273.86999511718699</v>
      </c>
      <c r="C124" s="4">
        <v>269.17999267578102</v>
      </c>
      <c r="D124" s="4">
        <v>272.260009765625</v>
      </c>
      <c r="E124" s="4">
        <v>269.350006103515</v>
      </c>
      <c r="F124" s="3">
        <f t="shared" si="17"/>
        <v>274.48200073242162</v>
      </c>
      <c r="G124" s="3">
        <f t="shared" si="19"/>
        <v>275.39150085449171</v>
      </c>
      <c r="H124" s="6">
        <f>(F124-G124)*Variable!$E$2</f>
        <v>-0.90950012207008513</v>
      </c>
      <c r="I124" s="1" t="str">
        <f t="shared" si="18"/>
        <v>Short</v>
      </c>
      <c r="J124" s="1" t="str">
        <f t="shared" si="11"/>
        <v/>
      </c>
      <c r="K124" s="4" t="str">
        <f t="shared" si="12"/>
        <v/>
      </c>
      <c r="L124" s="1">
        <f t="shared" si="13"/>
        <v>-1</v>
      </c>
      <c r="M124" s="4">
        <f t="shared" si="10"/>
        <v>271.600006103515</v>
      </c>
      <c r="N124" s="1" t="str">
        <f t="shared" si="14"/>
        <v/>
      </c>
      <c r="O124" s="4" t="str">
        <f>IF(N124="","",E124)</f>
        <v/>
      </c>
      <c r="P124" s="5" t="str">
        <f>IF(O124="","",IF(N124="Short",(O124-M124)*Variable!$E$2*Variable!$E$1,(M124-O124)*Variable!$E$2*Variable!$E$1))</f>
        <v/>
      </c>
      <c r="Q124" s="5">
        <f t="shared" si="15"/>
        <v>2.25</v>
      </c>
      <c r="R124" s="5">
        <f t="shared" si="16"/>
        <v>-53.169982910157046</v>
      </c>
    </row>
    <row r="125" spans="1:18" x14ac:dyDescent="0.25">
      <c r="A125" s="2">
        <v>43279</v>
      </c>
      <c r="B125" s="4">
        <v>271.75</v>
      </c>
      <c r="C125" s="4">
        <v>268.489990234375</v>
      </c>
      <c r="D125" s="4">
        <v>269.29000854492102</v>
      </c>
      <c r="E125" s="4">
        <v>270.89001464843699</v>
      </c>
      <c r="F125" s="3">
        <f t="shared" si="17"/>
        <v>273.69800109863252</v>
      </c>
      <c r="G125" s="3">
        <f t="shared" si="19"/>
        <v>275.38900146484332</v>
      </c>
      <c r="H125" s="6">
        <f>(F125-G125)*Variable!$E$2</f>
        <v>-1.6910003662108011</v>
      </c>
      <c r="I125" s="1" t="str">
        <f t="shared" si="18"/>
        <v>Short</v>
      </c>
      <c r="J125" s="1" t="str">
        <f t="shared" si="11"/>
        <v/>
      </c>
      <c r="K125" s="4" t="str">
        <f t="shared" si="12"/>
        <v/>
      </c>
      <c r="L125" s="1">
        <f t="shared" si="13"/>
        <v>-1</v>
      </c>
      <c r="M125" s="4">
        <f t="shared" si="10"/>
        <v>271.600006103515</v>
      </c>
      <c r="N125" s="1" t="str">
        <f t="shared" si="14"/>
        <v/>
      </c>
      <c r="O125" s="4" t="str">
        <f>IF(N125="","",E125)</f>
        <v/>
      </c>
      <c r="P125" s="5" t="str">
        <f>IF(O125="","",IF(N125="Short",(O125-M125)*Variable!$E$2*Variable!$E$1,(M125-O125)*Variable!$E$2*Variable!$E$1))</f>
        <v/>
      </c>
      <c r="Q125" s="5">
        <f t="shared" si="15"/>
        <v>-1.5400085449219887</v>
      </c>
      <c r="R125" s="5">
        <f t="shared" si="16"/>
        <v>-53.169982910157046</v>
      </c>
    </row>
    <row r="126" spans="1:18" x14ac:dyDescent="0.25">
      <c r="A126" s="2">
        <v>43280</v>
      </c>
      <c r="B126" s="4">
        <v>273.66000366210898</v>
      </c>
      <c r="C126" s="4">
        <v>271.14999389648398</v>
      </c>
      <c r="D126" s="4">
        <v>272.11999511718699</v>
      </c>
      <c r="E126" s="4">
        <v>271.27999877929602</v>
      </c>
      <c r="F126" s="3">
        <f t="shared" si="17"/>
        <v>273.11300048828087</v>
      </c>
      <c r="G126" s="3">
        <f t="shared" si="19"/>
        <v>275.27300109863234</v>
      </c>
      <c r="H126" s="6">
        <f>(F126-G126)*Variable!$E$2</f>
        <v>-2.1600006103514602</v>
      </c>
      <c r="I126" s="1" t="str">
        <f t="shared" si="18"/>
        <v>Short</v>
      </c>
      <c r="J126" s="1" t="str">
        <f t="shared" si="11"/>
        <v/>
      </c>
      <c r="K126" s="4" t="str">
        <f t="shared" si="12"/>
        <v/>
      </c>
      <c r="L126" s="1">
        <f t="shared" si="13"/>
        <v>-1</v>
      </c>
      <c r="M126" s="4">
        <f t="shared" si="10"/>
        <v>271.600006103515</v>
      </c>
      <c r="N126" s="1" t="str">
        <f t="shared" si="14"/>
        <v/>
      </c>
      <c r="O126" s="4" t="str">
        <f>IF(N126="","",E126)</f>
        <v/>
      </c>
      <c r="P126" s="5" t="str">
        <f>IF(O126="","",IF(N126="Short",(O126-M126)*Variable!$E$2*Variable!$E$1,(M126-O126)*Variable!$E$2*Variable!$E$1))</f>
        <v/>
      </c>
      <c r="Q126" s="5">
        <f t="shared" si="15"/>
        <v>-0.38998413085903394</v>
      </c>
      <c r="R126" s="5">
        <f t="shared" si="16"/>
        <v>-53.169982910157046</v>
      </c>
    </row>
    <row r="127" spans="1:18" x14ac:dyDescent="0.25">
      <c r="A127" s="2">
        <v>43283</v>
      </c>
      <c r="B127" s="4">
        <v>272.04000854492102</v>
      </c>
      <c r="C127" s="4">
        <v>269.239990234375</v>
      </c>
      <c r="D127" s="4">
        <v>269.510009765625</v>
      </c>
      <c r="E127" s="4">
        <v>271.85998535156199</v>
      </c>
      <c r="F127" s="3">
        <f t="shared" si="17"/>
        <v>272.64299926757781</v>
      </c>
      <c r="G127" s="3">
        <f t="shared" si="19"/>
        <v>275.12100067138624</v>
      </c>
      <c r="H127" s="6">
        <f>(F127-G127)*Variable!$E$2</f>
        <v>-2.4780014038084346</v>
      </c>
      <c r="I127" s="1" t="str">
        <f t="shared" si="18"/>
        <v>Short</v>
      </c>
      <c r="J127" s="1" t="str">
        <f t="shared" si="11"/>
        <v/>
      </c>
      <c r="K127" s="4" t="str">
        <f t="shared" si="12"/>
        <v/>
      </c>
      <c r="L127" s="1">
        <f t="shared" si="13"/>
        <v>-1</v>
      </c>
      <c r="M127" s="4">
        <f t="shared" si="10"/>
        <v>271.600006103515</v>
      </c>
      <c r="N127" s="1" t="str">
        <f t="shared" si="14"/>
        <v/>
      </c>
      <c r="O127" s="4" t="str">
        <f>IF(N127="","",E127)</f>
        <v/>
      </c>
      <c r="P127" s="5" t="str">
        <f>IF(O127="","",IF(N127="Short",(O127-M127)*Variable!$E$2*Variable!$E$1,(M127-O127)*Variable!$E$2*Variable!$E$1))</f>
        <v/>
      </c>
      <c r="Q127" s="5">
        <f t="shared" si="15"/>
        <v>-0.57998657226596606</v>
      </c>
      <c r="R127" s="5">
        <f t="shared" si="16"/>
        <v>-53.169982910157046</v>
      </c>
    </row>
    <row r="128" spans="1:18" x14ac:dyDescent="0.25">
      <c r="A128" s="2">
        <v>43284</v>
      </c>
      <c r="B128" s="4">
        <v>272.98001098632801</v>
      </c>
      <c r="C128" s="4">
        <v>270.42001342773398</v>
      </c>
      <c r="D128" s="4">
        <v>272.86999511718699</v>
      </c>
      <c r="E128" s="4">
        <v>270.89999389648398</v>
      </c>
      <c r="F128" s="3">
        <f t="shared" si="17"/>
        <v>272.18299865722622</v>
      </c>
      <c r="G128" s="3">
        <f t="shared" si="19"/>
        <v>274.91100006103471</v>
      </c>
      <c r="H128" s="6">
        <f>(F128-G128)*Variable!$E$2</f>
        <v>-2.7280014038084914</v>
      </c>
      <c r="I128" s="1" t="str">
        <f t="shared" si="18"/>
        <v>Short</v>
      </c>
      <c r="J128" s="1" t="str">
        <f t="shared" si="11"/>
        <v/>
      </c>
      <c r="K128" s="4" t="str">
        <f t="shared" si="12"/>
        <v/>
      </c>
      <c r="L128" s="1">
        <f t="shared" si="13"/>
        <v>-1</v>
      </c>
      <c r="M128" s="4">
        <f t="shared" si="10"/>
        <v>271.600006103515</v>
      </c>
      <c r="N128" s="1" t="str">
        <f t="shared" si="14"/>
        <v/>
      </c>
      <c r="O128" s="4" t="str">
        <f>IF(N128="","",E128)</f>
        <v/>
      </c>
      <c r="P128" s="5" t="str">
        <f>IF(O128="","",IF(N128="Short",(O128-M128)*Variable!$E$2*Variable!$E$1,(M128-O128)*Variable!$E$2*Variable!$E$1))</f>
        <v/>
      </c>
      <c r="Q128" s="5">
        <f t="shared" si="15"/>
        <v>0.95999145507801131</v>
      </c>
      <c r="R128" s="5">
        <f t="shared" si="16"/>
        <v>-53.169982910157046</v>
      </c>
    </row>
    <row r="129" spans="1:18" x14ac:dyDescent="0.25">
      <c r="A129" s="2">
        <v>43286</v>
      </c>
      <c r="B129" s="4">
        <v>273.17999267578102</v>
      </c>
      <c r="C129" s="4">
        <v>270.95999145507801</v>
      </c>
      <c r="D129" s="4">
        <v>272.17001342773398</v>
      </c>
      <c r="E129" s="4">
        <v>273.10998535156199</v>
      </c>
      <c r="F129" s="3">
        <f t="shared" si="17"/>
        <v>271.89699707031207</v>
      </c>
      <c r="G129" s="3">
        <f t="shared" si="19"/>
        <v>274.69649963378862</v>
      </c>
      <c r="H129" s="6">
        <f>(F129-G129)*Variable!$E$2</f>
        <v>-2.7995025634765511</v>
      </c>
      <c r="I129" s="1" t="str">
        <f t="shared" si="18"/>
        <v>Short</v>
      </c>
      <c r="J129" s="1" t="str">
        <f t="shared" si="11"/>
        <v/>
      </c>
      <c r="K129" s="4" t="str">
        <f t="shared" si="12"/>
        <v/>
      </c>
      <c r="L129" s="1">
        <f t="shared" si="13"/>
        <v>-1</v>
      </c>
      <c r="M129" s="4">
        <f t="shared" si="10"/>
        <v>271.600006103515</v>
      </c>
      <c r="N129" s="1" t="str">
        <f t="shared" si="14"/>
        <v/>
      </c>
      <c r="O129" s="4" t="str">
        <f>IF(N129="","",E129)</f>
        <v/>
      </c>
      <c r="P129" s="5" t="str">
        <f>IF(O129="","",IF(N129="Short",(O129-M129)*Variable!$E$2*Variable!$E$1,(M129-O129)*Variable!$E$2*Variable!$E$1))</f>
        <v/>
      </c>
      <c r="Q129" s="5">
        <f t="shared" si="15"/>
        <v>-2.2099914550780113</v>
      </c>
      <c r="R129" s="5">
        <f t="shared" si="16"/>
        <v>-53.169982910157046</v>
      </c>
    </row>
    <row r="130" spans="1:18" x14ac:dyDescent="0.25">
      <c r="A130" s="2">
        <v>43287</v>
      </c>
      <c r="B130" s="4">
        <v>275.83999633789</v>
      </c>
      <c r="C130" s="4">
        <v>272.70999145507801</v>
      </c>
      <c r="D130" s="4">
        <v>273.14001464843699</v>
      </c>
      <c r="E130" s="4">
        <v>275.42001342773398</v>
      </c>
      <c r="F130" s="3">
        <f t="shared" si="17"/>
        <v>272.01499938964798</v>
      </c>
      <c r="G130" s="3">
        <f t="shared" si="19"/>
        <v>274.59900054931597</v>
      </c>
      <c r="H130" s="6">
        <f>(F130-G130)*Variable!$E$2</f>
        <v>-2.5840011596679915</v>
      </c>
      <c r="I130" s="1" t="str">
        <f t="shared" si="18"/>
        <v>Short</v>
      </c>
      <c r="J130" s="1" t="str">
        <f t="shared" si="11"/>
        <v/>
      </c>
      <c r="K130" s="4" t="str">
        <f t="shared" si="12"/>
        <v/>
      </c>
      <c r="L130" s="1">
        <f t="shared" si="13"/>
        <v>-1</v>
      </c>
      <c r="M130" s="4">
        <f t="shared" si="10"/>
        <v>271.600006103515</v>
      </c>
      <c r="N130" s="1" t="str">
        <f t="shared" si="14"/>
        <v/>
      </c>
      <c r="O130" s="4" t="str">
        <f>IF(N130="","",E130)</f>
        <v/>
      </c>
      <c r="P130" s="5" t="str">
        <f>IF(O130="","",IF(N130="Short",(O130-M130)*Variable!$E$2*Variable!$E$1,(M130-O130)*Variable!$E$2*Variable!$E$1))</f>
        <v/>
      </c>
      <c r="Q130" s="5">
        <f t="shared" si="15"/>
        <v>-2.3100280761719887</v>
      </c>
      <c r="R130" s="5">
        <f t="shared" si="16"/>
        <v>-53.169982910157046</v>
      </c>
    </row>
    <row r="131" spans="1:18" x14ac:dyDescent="0.25">
      <c r="A131" s="2">
        <v>43290</v>
      </c>
      <c r="B131" s="4">
        <v>277.95999145507801</v>
      </c>
      <c r="C131" s="4">
        <v>276.5</v>
      </c>
      <c r="D131" s="4">
        <v>276.54998779296801</v>
      </c>
      <c r="E131" s="4">
        <v>277.89999389648398</v>
      </c>
      <c r="F131" s="3">
        <f t="shared" si="17"/>
        <v>272.3309997558589</v>
      </c>
      <c r="G131" s="3">
        <f t="shared" si="19"/>
        <v>274.58450012206993</v>
      </c>
      <c r="H131" s="6">
        <f>(F131-G131)*Variable!$E$2</f>
        <v>-2.2535003662110284</v>
      </c>
      <c r="I131" s="1" t="str">
        <f t="shared" si="18"/>
        <v>Short</v>
      </c>
      <c r="J131" s="1" t="str">
        <f t="shared" si="11"/>
        <v/>
      </c>
      <c r="K131" s="4" t="str">
        <f t="shared" si="12"/>
        <v/>
      </c>
      <c r="L131" s="1">
        <f t="shared" si="13"/>
        <v>-1</v>
      </c>
      <c r="M131" s="4">
        <f t="shared" si="10"/>
        <v>271.600006103515</v>
      </c>
      <c r="N131" s="1" t="str">
        <f t="shared" si="14"/>
        <v/>
      </c>
      <c r="O131" s="4" t="str">
        <f>IF(N131="","",E131)</f>
        <v/>
      </c>
      <c r="P131" s="5" t="str">
        <f>IF(O131="","",IF(N131="Short",(O131-M131)*Variable!$E$2*Variable!$E$1,(M131-O131)*Variable!$E$2*Variable!$E$1))</f>
        <v/>
      </c>
      <c r="Q131" s="5">
        <f t="shared" si="15"/>
        <v>-2.47998046875</v>
      </c>
      <c r="R131" s="5">
        <f t="shared" si="16"/>
        <v>-53.169982910157046</v>
      </c>
    </row>
    <row r="132" spans="1:18" x14ac:dyDescent="0.25">
      <c r="A132" s="2">
        <v>43291</v>
      </c>
      <c r="B132" s="4">
        <v>279.010009765625</v>
      </c>
      <c r="C132" s="4">
        <v>278.079986572265</v>
      </c>
      <c r="D132" s="4">
        <v>278.41000366210898</v>
      </c>
      <c r="E132" s="4">
        <v>278.89999389648398</v>
      </c>
      <c r="F132" s="3">
        <f t="shared" si="17"/>
        <v>273.12099914550726</v>
      </c>
      <c r="G132" s="3">
        <f t="shared" si="19"/>
        <v>274.60149993896454</v>
      </c>
      <c r="H132" s="6">
        <f>(F132-G132)*Variable!$E$2</f>
        <v>-1.4805007934572814</v>
      </c>
      <c r="I132" s="1" t="str">
        <f t="shared" si="18"/>
        <v>Short</v>
      </c>
      <c r="J132" s="1" t="str">
        <f t="shared" si="11"/>
        <v/>
      </c>
      <c r="K132" s="4" t="str">
        <f t="shared" si="12"/>
        <v/>
      </c>
      <c r="L132" s="1">
        <f t="shared" si="13"/>
        <v>-1</v>
      </c>
      <c r="M132" s="4">
        <f t="shared" ref="M132:M195" si="20">IF(L132="","",IF(K131&lt;&gt;"",K131,M131))</f>
        <v>271.600006103515</v>
      </c>
      <c r="N132" s="1" t="str">
        <f t="shared" si="14"/>
        <v/>
      </c>
      <c r="O132" s="4" t="str">
        <f>IF(N132="","",E132)</f>
        <v/>
      </c>
      <c r="P132" s="5" t="str">
        <f>IF(O132="","",IF(N132="Short",(O132-M132)*Variable!$E$2*Variable!$E$1,(M132-O132)*Variable!$E$2*Variable!$E$1))</f>
        <v/>
      </c>
      <c r="Q132" s="5">
        <f t="shared" si="15"/>
        <v>-1</v>
      </c>
      <c r="R132" s="5">
        <f t="shared" si="16"/>
        <v>-53.169982910157046</v>
      </c>
    </row>
    <row r="133" spans="1:18" x14ac:dyDescent="0.25">
      <c r="A133" s="2">
        <v>43292</v>
      </c>
      <c r="B133" s="4">
        <v>278.04000854492102</v>
      </c>
      <c r="C133" s="4">
        <v>276.51998901367102</v>
      </c>
      <c r="D133" s="4">
        <v>277.14999389648398</v>
      </c>
      <c r="E133" s="4">
        <v>276.85998535156199</v>
      </c>
      <c r="F133" s="3">
        <f t="shared" si="17"/>
        <v>273.64699707031201</v>
      </c>
      <c r="G133" s="3">
        <f t="shared" si="19"/>
        <v>274.49849853515587</v>
      </c>
      <c r="H133" s="6">
        <f>(F133-G133)*Variable!$E$2</f>
        <v>-0.85150146484386369</v>
      </c>
      <c r="I133" s="1" t="str">
        <f t="shared" si="18"/>
        <v>Short</v>
      </c>
      <c r="J133" s="1" t="str">
        <f t="shared" ref="J133:J196" si="21">IF(I132="","",IF(I133&lt;&gt;I132,I133,""))</f>
        <v/>
      </c>
      <c r="K133" s="4" t="str">
        <f t="shared" ref="K133:K196" si="22">IF(J133&lt;&gt;"",E133,"")</f>
        <v/>
      </c>
      <c r="L133" s="1">
        <f t="shared" ref="L133:L196" si="23">IF(J132="Long",1,IF(J132="Short",-1,IF(L132&lt;&gt;"",L132,"")))</f>
        <v>-1</v>
      </c>
      <c r="M133" s="4">
        <f t="shared" si="20"/>
        <v>271.600006103515</v>
      </c>
      <c r="N133" s="1" t="str">
        <f t="shared" ref="N133:N196" si="24">IF(AND(L133&lt;&gt;"",J133&lt;&gt;""),J133,"")</f>
        <v/>
      </c>
      <c r="O133" s="4" t="str">
        <f>IF(N133="","",E133)</f>
        <v/>
      </c>
      <c r="P133" s="5" t="str">
        <f>IF(O133="","",IF(N133="Short",(O133-M133)*Variable!$E$2*Variable!$E$1,(M133-O133)*Variable!$E$2*Variable!$E$1))</f>
        <v/>
      </c>
      <c r="Q133" s="5">
        <f t="shared" ref="Q133:Q196" si="25">IF(L133="",0,IF(L133&gt;0,E133-E132,E132-E133))</f>
        <v>2.0400085449219887</v>
      </c>
      <c r="R133" s="5">
        <f t="shared" ref="R133:R196" si="26">IF(P133&lt;&gt;"",P133+R132,R132)</f>
        <v>-53.169982910157046</v>
      </c>
    </row>
    <row r="134" spans="1:18" x14ac:dyDescent="0.25">
      <c r="A134" s="2">
        <v>43293</v>
      </c>
      <c r="B134" s="4">
        <v>279.42999267578102</v>
      </c>
      <c r="C134" s="4">
        <v>277.600006103515</v>
      </c>
      <c r="D134" s="4">
        <v>278.27999877929602</v>
      </c>
      <c r="E134" s="4">
        <v>279.36999511718699</v>
      </c>
      <c r="F134" s="3">
        <f t="shared" si="17"/>
        <v>274.6489959716792</v>
      </c>
      <c r="G134" s="3">
        <f t="shared" si="19"/>
        <v>274.56549835205044</v>
      </c>
      <c r="H134" s="6">
        <f>(F134-G134)*Variable!$E$2</f>
        <v>8.3497619628758457E-2</v>
      </c>
      <c r="I134" s="1" t="str">
        <f t="shared" si="18"/>
        <v>Long</v>
      </c>
      <c r="J134" s="1" t="str">
        <f t="shared" si="21"/>
        <v>Long</v>
      </c>
      <c r="K134" s="4">
        <f t="shared" si="22"/>
        <v>279.36999511718699</v>
      </c>
      <c r="L134" s="1">
        <f t="shared" si="23"/>
        <v>-1</v>
      </c>
      <c r="M134" s="4">
        <f t="shared" si="20"/>
        <v>271.600006103515</v>
      </c>
      <c r="N134" s="1" t="str">
        <f t="shared" si="24"/>
        <v>Long</v>
      </c>
      <c r="O134" s="4">
        <f>IF(N134="","",E134)</f>
        <v>279.36999511718699</v>
      </c>
      <c r="P134" s="5">
        <f>IF(O134="","",IF(N134="Short",(O134-M134)*Variable!$E$2*Variable!$E$1,(M134-O134)*Variable!$E$2*Variable!$E$1))</f>
        <v>-7.7699890136719887</v>
      </c>
      <c r="Q134" s="5">
        <f t="shared" si="25"/>
        <v>-2.510009765625</v>
      </c>
      <c r="R134" s="5">
        <f t="shared" si="26"/>
        <v>-60.939971923829034</v>
      </c>
    </row>
    <row r="135" spans="1:18" x14ac:dyDescent="0.25">
      <c r="A135" s="2">
        <v>43294</v>
      </c>
      <c r="B135" s="4">
        <v>279.92999267578102</v>
      </c>
      <c r="C135" s="4">
        <v>278.66000366210898</v>
      </c>
      <c r="D135" s="4">
        <v>279.17001342773398</v>
      </c>
      <c r="E135" s="4">
        <v>279.58999633789</v>
      </c>
      <c r="F135" s="3">
        <f t="shared" si="17"/>
        <v>275.5189941406245</v>
      </c>
      <c r="G135" s="3">
        <f t="shared" si="19"/>
        <v>274.60849761962851</v>
      </c>
      <c r="H135" s="6">
        <f>(F135-G135)*Variable!$E$2</f>
        <v>0.91049652099599143</v>
      </c>
      <c r="I135" s="1" t="str">
        <f t="shared" si="18"/>
        <v>Long</v>
      </c>
      <c r="J135" s="1" t="str">
        <f t="shared" si="21"/>
        <v/>
      </c>
      <c r="K135" s="4" t="str">
        <f t="shared" si="22"/>
        <v/>
      </c>
      <c r="L135" s="1">
        <f t="shared" si="23"/>
        <v>1</v>
      </c>
      <c r="M135" s="4">
        <f t="shared" si="20"/>
        <v>279.36999511718699</v>
      </c>
      <c r="N135" s="1" t="str">
        <f t="shared" si="24"/>
        <v/>
      </c>
      <c r="O135" s="4" t="str">
        <f>IF(N135="","",E135)</f>
        <v/>
      </c>
      <c r="P135" s="5" t="str">
        <f>IF(O135="","",IF(N135="Short",(O135-M135)*Variable!$E$2*Variable!$E$1,(M135-O135)*Variable!$E$2*Variable!$E$1))</f>
        <v/>
      </c>
      <c r="Q135" s="5">
        <f t="shared" si="25"/>
        <v>0.22000122070301131</v>
      </c>
      <c r="R135" s="5">
        <f t="shared" si="26"/>
        <v>-60.939971923829034</v>
      </c>
    </row>
    <row r="136" spans="1:18" x14ac:dyDescent="0.25">
      <c r="A136" s="2">
        <v>43297</v>
      </c>
      <c r="B136" s="4">
        <v>279.79998779296801</v>
      </c>
      <c r="C136" s="4">
        <v>278.83999633789</v>
      </c>
      <c r="D136" s="4">
        <v>279.64001464843699</v>
      </c>
      <c r="E136" s="4">
        <v>279.33999633789</v>
      </c>
      <c r="F136" s="3">
        <f t="shared" si="17"/>
        <v>276.32499389648393</v>
      </c>
      <c r="G136" s="3">
        <f t="shared" si="19"/>
        <v>274.71899719238235</v>
      </c>
      <c r="H136" s="6">
        <f>(F136-G136)*Variable!$E$2</f>
        <v>1.6059967041015852</v>
      </c>
      <c r="I136" s="1" t="str">
        <f t="shared" si="18"/>
        <v>Long</v>
      </c>
      <c r="J136" s="1" t="str">
        <f t="shared" si="21"/>
        <v/>
      </c>
      <c r="K136" s="4" t="str">
        <f t="shared" si="22"/>
        <v/>
      </c>
      <c r="L136" s="1">
        <f t="shared" si="23"/>
        <v>1</v>
      </c>
      <c r="M136" s="4">
        <f t="shared" si="20"/>
        <v>279.36999511718699</v>
      </c>
      <c r="N136" s="1" t="str">
        <f t="shared" si="24"/>
        <v/>
      </c>
      <c r="O136" s="4" t="str">
        <f>IF(N136="","",E136)</f>
        <v/>
      </c>
      <c r="P136" s="5" t="str">
        <f>IF(O136="","",IF(N136="Short",(O136-M136)*Variable!$E$2*Variable!$E$1,(M136-O136)*Variable!$E$2*Variable!$E$1))</f>
        <v/>
      </c>
      <c r="Q136" s="5">
        <f t="shared" si="25"/>
        <v>-0.25</v>
      </c>
      <c r="R136" s="5">
        <f t="shared" si="26"/>
        <v>-60.939971923829034</v>
      </c>
    </row>
    <row r="137" spans="1:18" x14ac:dyDescent="0.25">
      <c r="A137" s="2">
        <v>43298</v>
      </c>
      <c r="B137" s="4">
        <v>280.91000366210898</v>
      </c>
      <c r="C137" s="4">
        <v>278.41000366210898</v>
      </c>
      <c r="D137" s="4">
        <v>278.47000122070301</v>
      </c>
      <c r="E137" s="4">
        <v>280.47000122070301</v>
      </c>
      <c r="F137" s="3">
        <f t="shared" si="17"/>
        <v>277.18599548339802</v>
      </c>
      <c r="G137" s="3">
        <f t="shared" si="19"/>
        <v>274.91449737548783</v>
      </c>
      <c r="H137" s="6">
        <f>(F137-G137)*Variable!$E$2</f>
        <v>2.2714981079101904</v>
      </c>
      <c r="I137" s="1" t="str">
        <f t="shared" si="18"/>
        <v>Long</v>
      </c>
      <c r="J137" s="1" t="str">
        <f t="shared" si="21"/>
        <v/>
      </c>
      <c r="K137" s="4" t="str">
        <f t="shared" si="22"/>
        <v/>
      </c>
      <c r="L137" s="1">
        <f t="shared" si="23"/>
        <v>1</v>
      </c>
      <c r="M137" s="4">
        <f t="shared" si="20"/>
        <v>279.36999511718699</v>
      </c>
      <c r="N137" s="1" t="str">
        <f t="shared" si="24"/>
        <v/>
      </c>
      <c r="O137" s="4" t="str">
        <f>IF(N137="","",E137)</f>
        <v/>
      </c>
      <c r="P137" s="5" t="str">
        <f>IF(O137="","",IF(N137="Short",(O137-M137)*Variable!$E$2*Variable!$E$1,(M137-O137)*Variable!$E$2*Variable!$E$1))</f>
        <v/>
      </c>
      <c r="Q137" s="5">
        <f t="shared" si="25"/>
        <v>1.1300048828130116</v>
      </c>
      <c r="R137" s="5">
        <f t="shared" si="26"/>
        <v>-60.939971923829034</v>
      </c>
    </row>
    <row r="138" spans="1:18" x14ac:dyDescent="0.25">
      <c r="A138" s="2">
        <v>43299</v>
      </c>
      <c r="B138" s="4">
        <v>281.17999267578102</v>
      </c>
      <c r="C138" s="4">
        <v>280.05999755859301</v>
      </c>
      <c r="D138" s="4">
        <v>280.55999755859301</v>
      </c>
      <c r="E138" s="4">
        <v>281.05999755859301</v>
      </c>
      <c r="F138" s="3">
        <f t="shared" si="17"/>
        <v>278.20199584960886</v>
      </c>
      <c r="G138" s="3">
        <f t="shared" si="19"/>
        <v>275.19249725341746</v>
      </c>
      <c r="H138" s="6">
        <f>(F138-G138)*Variable!$E$2</f>
        <v>3.0094985961914063</v>
      </c>
      <c r="I138" s="1" t="str">
        <f t="shared" si="18"/>
        <v>Long</v>
      </c>
      <c r="J138" s="1" t="str">
        <f t="shared" si="21"/>
        <v/>
      </c>
      <c r="K138" s="4" t="str">
        <f t="shared" si="22"/>
        <v/>
      </c>
      <c r="L138" s="1">
        <f t="shared" si="23"/>
        <v>1</v>
      </c>
      <c r="M138" s="4">
        <f t="shared" si="20"/>
        <v>279.36999511718699</v>
      </c>
      <c r="N138" s="1" t="str">
        <f t="shared" si="24"/>
        <v/>
      </c>
      <c r="O138" s="4" t="str">
        <f>IF(N138="","",E138)</f>
        <v/>
      </c>
      <c r="P138" s="5" t="str">
        <f>IF(O138="","",IF(N138="Short",(O138-M138)*Variable!$E$2*Variable!$E$1,(M138-O138)*Variable!$E$2*Variable!$E$1))</f>
        <v/>
      </c>
      <c r="Q138" s="5">
        <f t="shared" si="25"/>
        <v>0.58999633788999972</v>
      </c>
      <c r="R138" s="5">
        <f t="shared" si="26"/>
        <v>-60.939971923829034</v>
      </c>
    </row>
    <row r="139" spans="1:18" x14ac:dyDescent="0.25">
      <c r="A139" s="2">
        <v>43300</v>
      </c>
      <c r="B139" s="4">
        <v>280.739990234375</v>
      </c>
      <c r="C139" s="4">
        <v>279.45999145507801</v>
      </c>
      <c r="D139" s="4">
        <v>280.30999755859301</v>
      </c>
      <c r="E139" s="4">
        <v>280</v>
      </c>
      <c r="F139" s="3">
        <f t="shared" si="17"/>
        <v>278.89099731445265</v>
      </c>
      <c r="G139" s="3">
        <f t="shared" si="19"/>
        <v>275.39399719238236</v>
      </c>
      <c r="H139" s="6">
        <f>(F139-G139)*Variable!$E$2</f>
        <v>3.4970001220702898</v>
      </c>
      <c r="I139" s="1" t="str">
        <f t="shared" si="18"/>
        <v>Long</v>
      </c>
      <c r="J139" s="1" t="str">
        <f t="shared" si="21"/>
        <v/>
      </c>
      <c r="K139" s="4" t="str">
        <f t="shared" si="22"/>
        <v/>
      </c>
      <c r="L139" s="1">
        <f t="shared" si="23"/>
        <v>1</v>
      </c>
      <c r="M139" s="4">
        <f t="shared" si="20"/>
        <v>279.36999511718699</v>
      </c>
      <c r="N139" s="1" t="str">
        <f t="shared" si="24"/>
        <v/>
      </c>
      <c r="O139" s="4" t="str">
        <f>IF(N139="","",E139)</f>
        <v/>
      </c>
      <c r="P139" s="5" t="str">
        <f>IF(O139="","",IF(N139="Short",(O139-M139)*Variable!$E$2*Variable!$E$1,(M139-O139)*Variable!$E$2*Variable!$E$1))</f>
        <v/>
      </c>
      <c r="Q139" s="5">
        <f t="shared" si="25"/>
        <v>-1.059997558593011</v>
      </c>
      <c r="R139" s="5">
        <f t="shared" si="26"/>
        <v>-60.939971923829034</v>
      </c>
    </row>
    <row r="140" spans="1:18" x14ac:dyDescent="0.25">
      <c r="A140" s="2">
        <v>43301</v>
      </c>
      <c r="B140" s="4">
        <v>280.48001098632801</v>
      </c>
      <c r="C140" s="4">
        <v>279.5</v>
      </c>
      <c r="D140" s="4">
        <v>279.76998901367102</v>
      </c>
      <c r="E140" s="4">
        <v>279.67999267578102</v>
      </c>
      <c r="F140" s="3">
        <f t="shared" ref="F140:F203" si="27">AVERAGE(E131:E140)</f>
        <v>279.31699523925738</v>
      </c>
      <c r="G140" s="3">
        <f t="shared" si="19"/>
        <v>275.66599731445268</v>
      </c>
      <c r="H140" s="6">
        <f>(F140-G140)*Variable!$E$2</f>
        <v>3.6509979248046989</v>
      </c>
      <c r="I140" s="1" t="str">
        <f t="shared" si="18"/>
        <v>Long</v>
      </c>
      <c r="J140" s="1" t="str">
        <f t="shared" si="21"/>
        <v/>
      </c>
      <c r="K140" s="4" t="str">
        <f t="shared" si="22"/>
        <v/>
      </c>
      <c r="L140" s="1">
        <f t="shared" si="23"/>
        <v>1</v>
      </c>
      <c r="M140" s="4">
        <f t="shared" si="20"/>
        <v>279.36999511718699</v>
      </c>
      <c r="N140" s="1" t="str">
        <f t="shared" si="24"/>
        <v/>
      </c>
      <c r="O140" s="4" t="str">
        <f>IF(N140="","",E140)</f>
        <v/>
      </c>
      <c r="P140" s="5" t="str">
        <f>IF(O140="","",IF(N140="Short",(O140-M140)*Variable!$E$2*Variable!$E$1,(M140-O140)*Variable!$E$2*Variable!$E$1))</f>
        <v/>
      </c>
      <c r="Q140" s="5">
        <f t="shared" si="25"/>
        <v>-0.32000732421897737</v>
      </c>
      <c r="R140" s="5">
        <f t="shared" si="26"/>
        <v>-60.939971923829034</v>
      </c>
    </row>
    <row r="141" spans="1:18" x14ac:dyDescent="0.25">
      <c r="A141" s="2">
        <v>43304</v>
      </c>
      <c r="B141" s="4">
        <v>280.42999267578102</v>
      </c>
      <c r="C141" s="4">
        <v>279.05999755859301</v>
      </c>
      <c r="D141" s="4">
        <v>279.45001220703102</v>
      </c>
      <c r="E141" s="4">
        <v>280.20001220703102</v>
      </c>
      <c r="F141" s="3">
        <f t="shared" si="27"/>
        <v>279.54699707031216</v>
      </c>
      <c r="G141" s="3">
        <f t="shared" si="19"/>
        <v>275.93899841308553</v>
      </c>
      <c r="H141" s="6">
        <f>(F141-G141)*Variable!$E$2</f>
        <v>3.6079986572266307</v>
      </c>
      <c r="I141" s="1" t="str">
        <f t="shared" si="18"/>
        <v>Long</v>
      </c>
      <c r="J141" s="1" t="str">
        <f t="shared" si="21"/>
        <v/>
      </c>
      <c r="K141" s="4" t="str">
        <f t="shared" si="22"/>
        <v/>
      </c>
      <c r="L141" s="1">
        <f t="shared" si="23"/>
        <v>1</v>
      </c>
      <c r="M141" s="4">
        <f t="shared" si="20"/>
        <v>279.36999511718699</v>
      </c>
      <c r="N141" s="1" t="str">
        <f t="shared" si="24"/>
        <v/>
      </c>
      <c r="O141" s="4" t="str">
        <f>IF(N141="","",E141)</f>
        <v/>
      </c>
      <c r="P141" s="5" t="str">
        <f>IF(O141="","",IF(N141="Short",(O141-M141)*Variable!$E$2*Variable!$E$1,(M141-O141)*Variable!$E$2*Variable!$E$1))</f>
        <v/>
      </c>
      <c r="Q141" s="5">
        <f t="shared" si="25"/>
        <v>0.52001953125</v>
      </c>
      <c r="R141" s="5">
        <f t="shared" si="26"/>
        <v>-60.939971923829034</v>
      </c>
    </row>
    <row r="142" spans="1:18" x14ac:dyDescent="0.25">
      <c r="A142" s="2">
        <v>43305</v>
      </c>
      <c r="B142" s="4">
        <v>282.55999755859301</v>
      </c>
      <c r="C142" s="4">
        <v>280.63000488281199</v>
      </c>
      <c r="D142" s="4">
        <v>281.79000854492102</v>
      </c>
      <c r="E142" s="4">
        <v>281.60998535156199</v>
      </c>
      <c r="F142" s="3">
        <f t="shared" si="27"/>
        <v>279.8179962158199</v>
      </c>
      <c r="G142" s="3">
        <f t="shared" si="19"/>
        <v>276.46949768066361</v>
      </c>
      <c r="H142" s="6">
        <f>(F142-G142)*Variable!$E$2</f>
        <v>3.3484985351562955</v>
      </c>
      <c r="I142" s="1" t="str">
        <f t="shared" si="18"/>
        <v>Long</v>
      </c>
      <c r="J142" s="1" t="str">
        <f t="shared" si="21"/>
        <v/>
      </c>
      <c r="K142" s="4" t="str">
        <f t="shared" si="22"/>
        <v/>
      </c>
      <c r="L142" s="1">
        <f t="shared" si="23"/>
        <v>1</v>
      </c>
      <c r="M142" s="4">
        <f t="shared" si="20"/>
        <v>279.36999511718699</v>
      </c>
      <c r="N142" s="1" t="str">
        <f t="shared" si="24"/>
        <v/>
      </c>
      <c r="O142" s="4" t="str">
        <f>IF(N142="","",E142)</f>
        <v/>
      </c>
      <c r="P142" s="5" t="str">
        <f>IF(O142="","",IF(N142="Short",(O142-M142)*Variable!$E$2*Variable!$E$1,(M142-O142)*Variable!$E$2*Variable!$E$1))</f>
        <v/>
      </c>
      <c r="Q142" s="5">
        <f t="shared" si="25"/>
        <v>1.4099731445309658</v>
      </c>
      <c r="R142" s="5">
        <f t="shared" si="26"/>
        <v>-60.939971923829034</v>
      </c>
    </row>
    <row r="143" spans="1:18" x14ac:dyDescent="0.25">
      <c r="A143" s="2">
        <v>43306</v>
      </c>
      <c r="B143" s="4">
        <v>284.36999511718699</v>
      </c>
      <c r="C143" s="4">
        <v>281.27999877929602</v>
      </c>
      <c r="D143" s="4">
        <v>281.329986572265</v>
      </c>
      <c r="E143" s="4">
        <v>284.010009765625</v>
      </c>
      <c r="F143" s="3">
        <f t="shared" si="27"/>
        <v>280.53299865722624</v>
      </c>
      <c r="G143" s="3">
        <f t="shared" si="19"/>
        <v>277.0899978637691</v>
      </c>
      <c r="H143" s="6">
        <f>(F143-G143)*Variable!$E$2</f>
        <v>3.4430007934571449</v>
      </c>
      <c r="I143" s="1" t="str">
        <f t="shared" si="18"/>
        <v>Long</v>
      </c>
      <c r="J143" s="1" t="str">
        <f t="shared" si="21"/>
        <v/>
      </c>
      <c r="K143" s="4" t="str">
        <f t="shared" si="22"/>
        <v/>
      </c>
      <c r="L143" s="1">
        <f t="shared" si="23"/>
        <v>1</v>
      </c>
      <c r="M143" s="4">
        <f t="shared" si="20"/>
        <v>279.36999511718699</v>
      </c>
      <c r="N143" s="1" t="str">
        <f t="shared" si="24"/>
        <v/>
      </c>
      <c r="O143" s="4" t="str">
        <f>IF(N143="","",E143)</f>
        <v/>
      </c>
      <c r="P143" s="5" t="str">
        <f>IF(O143="","",IF(N143="Short",(O143-M143)*Variable!$E$2*Variable!$E$1,(M143-O143)*Variable!$E$2*Variable!$E$1))</f>
        <v/>
      </c>
      <c r="Q143" s="5">
        <f t="shared" si="25"/>
        <v>2.4000244140630116</v>
      </c>
      <c r="R143" s="5">
        <f t="shared" si="26"/>
        <v>-60.939971923829034</v>
      </c>
    </row>
    <row r="144" spans="1:18" x14ac:dyDescent="0.25">
      <c r="A144" s="2">
        <v>43307</v>
      </c>
      <c r="B144" s="4">
        <v>284.10998535156199</v>
      </c>
      <c r="C144" s="4">
        <v>283.08999633789</v>
      </c>
      <c r="D144" s="4">
        <v>283.20001220703102</v>
      </c>
      <c r="E144" s="4">
        <v>283.33999633789</v>
      </c>
      <c r="F144" s="3">
        <f t="shared" si="27"/>
        <v>280.92999877929651</v>
      </c>
      <c r="G144" s="3">
        <f t="shared" si="19"/>
        <v>277.78949737548783</v>
      </c>
      <c r="H144" s="6">
        <f>(F144-G144)*Variable!$E$2</f>
        <v>3.1405014038086847</v>
      </c>
      <c r="I144" s="1" t="str">
        <f t="shared" si="18"/>
        <v>Long</v>
      </c>
      <c r="J144" s="1" t="str">
        <f t="shared" si="21"/>
        <v/>
      </c>
      <c r="K144" s="4" t="str">
        <f t="shared" si="22"/>
        <v/>
      </c>
      <c r="L144" s="1">
        <f t="shared" si="23"/>
        <v>1</v>
      </c>
      <c r="M144" s="4">
        <f t="shared" si="20"/>
        <v>279.36999511718699</v>
      </c>
      <c r="N144" s="1" t="str">
        <f t="shared" si="24"/>
        <v/>
      </c>
      <c r="O144" s="4" t="str">
        <f>IF(N144="","",E144)</f>
        <v/>
      </c>
      <c r="P144" s="5" t="str">
        <f>IF(O144="","",IF(N144="Short",(O144-M144)*Variable!$E$2*Variable!$E$1,(M144-O144)*Variable!$E$2*Variable!$E$1))</f>
        <v/>
      </c>
      <c r="Q144" s="5">
        <f t="shared" si="25"/>
        <v>-0.67001342773500028</v>
      </c>
      <c r="R144" s="5">
        <f t="shared" si="26"/>
        <v>-60.939971923829034</v>
      </c>
    </row>
    <row r="145" spans="1:18" x14ac:dyDescent="0.25">
      <c r="A145" s="2">
        <v>43308</v>
      </c>
      <c r="B145" s="4">
        <v>283.82000732421801</v>
      </c>
      <c r="C145" s="4">
        <v>280.38000488281199</v>
      </c>
      <c r="D145" s="4">
        <v>283.70999145507801</v>
      </c>
      <c r="E145" s="4">
        <v>281.42001342773398</v>
      </c>
      <c r="F145" s="3">
        <f t="shared" si="27"/>
        <v>281.11300048828093</v>
      </c>
      <c r="G145" s="3">
        <f t="shared" si="19"/>
        <v>278.31599731445272</v>
      </c>
      <c r="H145" s="6">
        <f>(F145-G145)*Variable!$E$2</f>
        <v>2.7970031738282159</v>
      </c>
      <c r="I145" s="1" t="str">
        <f t="shared" si="18"/>
        <v>Long</v>
      </c>
      <c r="J145" s="1" t="str">
        <f t="shared" si="21"/>
        <v/>
      </c>
      <c r="K145" s="4" t="str">
        <f t="shared" si="22"/>
        <v/>
      </c>
      <c r="L145" s="1">
        <f t="shared" si="23"/>
        <v>1</v>
      </c>
      <c r="M145" s="4">
        <f t="shared" si="20"/>
        <v>279.36999511718699</v>
      </c>
      <c r="N145" s="1" t="str">
        <f t="shared" si="24"/>
        <v/>
      </c>
      <c r="O145" s="4" t="str">
        <f>IF(N145="","",E145)</f>
        <v/>
      </c>
      <c r="P145" s="5" t="str">
        <f>IF(O145="","",IF(N145="Short",(O145-M145)*Variable!$E$2*Variable!$E$1,(M145-O145)*Variable!$E$2*Variable!$E$1))</f>
        <v/>
      </c>
      <c r="Q145" s="5">
        <f t="shared" si="25"/>
        <v>-1.9199829101560226</v>
      </c>
      <c r="R145" s="5">
        <f t="shared" si="26"/>
        <v>-60.939971923829034</v>
      </c>
    </row>
    <row r="146" spans="1:18" x14ac:dyDescent="0.25">
      <c r="A146" s="2">
        <v>43311</v>
      </c>
      <c r="B146" s="4">
        <v>281.69000244140602</v>
      </c>
      <c r="C146" s="4">
        <v>279.35998535156199</v>
      </c>
      <c r="D146" s="4">
        <v>281.510009765625</v>
      </c>
      <c r="E146" s="4">
        <v>279.95001220703102</v>
      </c>
      <c r="F146" s="3">
        <f t="shared" si="27"/>
        <v>281.17400207519506</v>
      </c>
      <c r="G146" s="3">
        <f t="shared" si="19"/>
        <v>278.74949798583947</v>
      </c>
      <c r="H146" s="6">
        <f>(F146-G146)*Variable!$E$2</f>
        <v>2.4245040893555938</v>
      </c>
      <c r="I146" s="1" t="str">
        <f t="shared" si="18"/>
        <v>Long</v>
      </c>
      <c r="J146" s="1" t="str">
        <f t="shared" si="21"/>
        <v/>
      </c>
      <c r="K146" s="4" t="str">
        <f t="shared" si="22"/>
        <v/>
      </c>
      <c r="L146" s="1">
        <f t="shared" si="23"/>
        <v>1</v>
      </c>
      <c r="M146" s="4">
        <f t="shared" si="20"/>
        <v>279.36999511718699</v>
      </c>
      <c r="N146" s="1" t="str">
        <f t="shared" si="24"/>
        <v/>
      </c>
      <c r="O146" s="4" t="str">
        <f>IF(N146="","",E146)</f>
        <v/>
      </c>
      <c r="P146" s="5" t="str">
        <f>IF(O146="","",IF(N146="Short",(O146-M146)*Variable!$E$2*Variable!$E$1,(M146-O146)*Variable!$E$2*Variable!$E$1))</f>
        <v/>
      </c>
      <c r="Q146" s="5">
        <f t="shared" si="25"/>
        <v>-1.4700012207029545</v>
      </c>
      <c r="R146" s="5">
        <f t="shared" si="26"/>
        <v>-60.939971923829034</v>
      </c>
    </row>
    <row r="147" spans="1:18" x14ac:dyDescent="0.25">
      <c r="A147" s="2">
        <v>43312</v>
      </c>
      <c r="B147" s="4">
        <v>282.01998901367102</v>
      </c>
      <c r="C147" s="4">
        <v>280.38000488281199</v>
      </c>
      <c r="D147" s="4">
        <v>280.80999755859301</v>
      </c>
      <c r="E147" s="4">
        <v>281.329986572265</v>
      </c>
      <c r="F147" s="3">
        <f t="shared" si="27"/>
        <v>281.26000061035126</v>
      </c>
      <c r="G147" s="3">
        <f t="shared" si="19"/>
        <v>279.22299804687458</v>
      </c>
      <c r="H147" s="6">
        <f>(F147-G147)*Variable!$E$2</f>
        <v>2.0370025634766762</v>
      </c>
      <c r="I147" s="1" t="str">
        <f t="shared" si="18"/>
        <v>Long</v>
      </c>
      <c r="J147" s="1" t="str">
        <f t="shared" si="21"/>
        <v/>
      </c>
      <c r="K147" s="4" t="str">
        <f t="shared" si="22"/>
        <v/>
      </c>
      <c r="L147" s="1">
        <f t="shared" si="23"/>
        <v>1</v>
      </c>
      <c r="M147" s="4">
        <f t="shared" si="20"/>
        <v>279.36999511718699</v>
      </c>
      <c r="N147" s="1" t="str">
        <f t="shared" si="24"/>
        <v/>
      </c>
      <c r="O147" s="4" t="str">
        <f>IF(N147="","",E147)</f>
        <v/>
      </c>
      <c r="P147" s="5" t="str">
        <f>IF(O147="","",IF(N147="Short",(O147-M147)*Variable!$E$2*Variable!$E$1,(M147-O147)*Variable!$E$2*Variable!$E$1))</f>
        <v/>
      </c>
      <c r="Q147" s="5">
        <f t="shared" si="25"/>
        <v>1.3799743652339771</v>
      </c>
      <c r="R147" s="5">
        <f t="shared" si="26"/>
        <v>-60.939971923829034</v>
      </c>
    </row>
    <row r="148" spans="1:18" x14ac:dyDescent="0.25">
      <c r="A148" s="2">
        <v>43313</v>
      </c>
      <c r="B148" s="4">
        <v>282.13000488281199</v>
      </c>
      <c r="C148" s="4">
        <v>280.13000488281199</v>
      </c>
      <c r="D148" s="4">
        <v>281.55999755859301</v>
      </c>
      <c r="E148" s="4">
        <v>280.85998535156199</v>
      </c>
      <c r="F148" s="3">
        <f t="shared" si="27"/>
        <v>281.23999938964812</v>
      </c>
      <c r="G148" s="3">
        <f t="shared" si="19"/>
        <v>279.72099761962852</v>
      </c>
      <c r="H148" s="6">
        <f>(F148-G148)*Variable!$E$2</f>
        <v>1.5190017700195995</v>
      </c>
      <c r="I148" s="1" t="str">
        <f t="shared" si="18"/>
        <v>Long</v>
      </c>
      <c r="J148" s="1" t="str">
        <f t="shared" si="21"/>
        <v/>
      </c>
      <c r="K148" s="4" t="str">
        <f t="shared" si="22"/>
        <v/>
      </c>
      <c r="L148" s="1">
        <f t="shared" si="23"/>
        <v>1</v>
      </c>
      <c r="M148" s="4">
        <f t="shared" si="20"/>
        <v>279.36999511718699</v>
      </c>
      <c r="N148" s="1" t="str">
        <f t="shared" si="24"/>
        <v/>
      </c>
      <c r="O148" s="4" t="str">
        <f>IF(N148="","",E148)</f>
        <v/>
      </c>
      <c r="P148" s="5" t="str">
        <f>IF(O148="","",IF(N148="Short",(O148-M148)*Variable!$E$2*Variable!$E$1,(M148-O148)*Variable!$E$2*Variable!$E$1))</f>
        <v/>
      </c>
      <c r="Q148" s="5">
        <f t="shared" si="25"/>
        <v>-0.47000122070301131</v>
      </c>
      <c r="R148" s="5">
        <f t="shared" si="26"/>
        <v>-60.939971923829034</v>
      </c>
    </row>
    <row r="149" spans="1:18" x14ac:dyDescent="0.25">
      <c r="A149" s="2">
        <v>43314</v>
      </c>
      <c r="B149" s="4">
        <v>282.579986572265</v>
      </c>
      <c r="C149" s="4">
        <v>279.16000366210898</v>
      </c>
      <c r="D149" s="4">
        <v>279.39001464843699</v>
      </c>
      <c r="E149" s="4">
        <v>282.39001464843699</v>
      </c>
      <c r="F149" s="3">
        <f t="shared" si="27"/>
        <v>281.4790008544918</v>
      </c>
      <c r="G149" s="3">
        <f t="shared" si="19"/>
        <v>280.18499908447222</v>
      </c>
      <c r="H149" s="6">
        <f>(F149-G149)*Variable!$E$2</f>
        <v>1.2940017700195767</v>
      </c>
      <c r="I149" s="1" t="str">
        <f t="shared" ref="I149:I212" si="28">IF(H149&lt;0,"Short","Long")</f>
        <v>Long</v>
      </c>
      <c r="J149" s="1" t="str">
        <f t="shared" si="21"/>
        <v/>
      </c>
      <c r="K149" s="4" t="str">
        <f t="shared" si="22"/>
        <v/>
      </c>
      <c r="L149" s="1">
        <f t="shared" si="23"/>
        <v>1</v>
      </c>
      <c r="M149" s="4">
        <f t="shared" si="20"/>
        <v>279.36999511718699</v>
      </c>
      <c r="N149" s="1" t="str">
        <f t="shared" si="24"/>
        <v/>
      </c>
      <c r="O149" s="4" t="str">
        <f>IF(N149="","",E149)</f>
        <v/>
      </c>
      <c r="P149" s="5" t="str">
        <f>IF(O149="","",IF(N149="Short",(O149-M149)*Variable!$E$2*Variable!$E$1,(M149-O149)*Variable!$E$2*Variable!$E$1))</f>
        <v/>
      </c>
      <c r="Q149" s="5">
        <f t="shared" si="25"/>
        <v>1.530029296875</v>
      </c>
      <c r="R149" s="5">
        <f t="shared" si="26"/>
        <v>-60.939971923829034</v>
      </c>
    </row>
    <row r="150" spans="1:18" x14ac:dyDescent="0.25">
      <c r="A150" s="2">
        <v>43315</v>
      </c>
      <c r="B150" s="4">
        <v>283.66000366210898</v>
      </c>
      <c r="C150" s="4">
        <v>282.329986572265</v>
      </c>
      <c r="D150" s="4">
        <v>282.52999877929602</v>
      </c>
      <c r="E150" s="4">
        <v>283.600006103515</v>
      </c>
      <c r="F150" s="3">
        <f t="shared" si="27"/>
        <v>281.87100219726523</v>
      </c>
      <c r="G150" s="3">
        <f t="shared" ref="G150:G213" si="29">AVERAGE(E131:E150)</f>
        <v>280.59399871826128</v>
      </c>
      <c r="H150" s="6">
        <f>(F150-G150)*Variable!$E$2</f>
        <v>1.2770034790039517</v>
      </c>
      <c r="I150" s="1" t="str">
        <f t="shared" si="28"/>
        <v>Long</v>
      </c>
      <c r="J150" s="1" t="str">
        <f t="shared" si="21"/>
        <v/>
      </c>
      <c r="K150" s="4" t="str">
        <f t="shared" si="22"/>
        <v/>
      </c>
      <c r="L150" s="1">
        <f t="shared" si="23"/>
        <v>1</v>
      </c>
      <c r="M150" s="4">
        <f t="shared" si="20"/>
        <v>279.36999511718699</v>
      </c>
      <c r="N150" s="1" t="str">
        <f t="shared" si="24"/>
        <v/>
      </c>
      <c r="O150" s="4" t="str">
        <f>IF(N150="","",E150)</f>
        <v/>
      </c>
      <c r="P150" s="5" t="str">
        <f>IF(O150="","",IF(N150="Short",(O150-M150)*Variable!$E$2*Variable!$E$1,(M150-O150)*Variable!$E$2*Variable!$E$1))</f>
        <v/>
      </c>
      <c r="Q150" s="5">
        <f t="shared" si="25"/>
        <v>1.2099914550780113</v>
      </c>
      <c r="R150" s="5">
        <f t="shared" si="26"/>
        <v>-60.939971923829034</v>
      </c>
    </row>
    <row r="151" spans="1:18" x14ac:dyDescent="0.25">
      <c r="A151" s="2">
        <v>43318</v>
      </c>
      <c r="B151" s="4">
        <v>284.989990234375</v>
      </c>
      <c r="C151" s="4">
        <v>283.20001220703102</v>
      </c>
      <c r="D151" s="4">
        <v>283.64001464843699</v>
      </c>
      <c r="E151" s="4">
        <v>284.64001464843699</v>
      </c>
      <c r="F151" s="3">
        <f t="shared" si="27"/>
        <v>282.3150024414058</v>
      </c>
      <c r="G151" s="3">
        <f t="shared" si="29"/>
        <v>280.93099975585886</v>
      </c>
      <c r="H151" s="6">
        <f>(F151-G151)*Variable!$E$2</f>
        <v>1.3840026855469318</v>
      </c>
      <c r="I151" s="1" t="str">
        <f t="shared" si="28"/>
        <v>Long</v>
      </c>
      <c r="J151" s="1" t="str">
        <f t="shared" si="21"/>
        <v/>
      </c>
      <c r="K151" s="4" t="str">
        <f t="shared" si="22"/>
        <v/>
      </c>
      <c r="L151" s="1">
        <f t="shared" si="23"/>
        <v>1</v>
      </c>
      <c r="M151" s="4">
        <f t="shared" si="20"/>
        <v>279.36999511718699</v>
      </c>
      <c r="N151" s="1" t="str">
        <f t="shared" si="24"/>
        <v/>
      </c>
      <c r="O151" s="4" t="str">
        <f>IF(N151="","",E151)</f>
        <v/>
      </c>
      <c r="P151" s="5" t="str">
        <f>IF(O151="","",IF(N151="Short",(O151-M151)*Variable!$E$2*Variable!$E$1,(M151-O151)*Variable!$E$2*Variable!$E$1))</f>
        <v/>
      </c>
      <c r="Q151" s="5">
        <f t="shared" si="25"/>
        <v>1.0400085449219887</v>
      </c>
      <c r="R151" s="5">
        <f t="shared" si="26"/>
        <v>-60.939971923829034</v>
      </c>
    </row>
    <row r="152" spans="1:18" x14ac:dyDescent="0.25">
      <c r="A152" s="2">
        <v>43319</v>
      </c>
      <c r="B152" s="4">
        <v>286.010009765625</v>
      </c>
      <c r="C152" s="4">
        <v>285.239990234375</v>
      </c>
      <c r="D152" s="4">
        <v>285.39001464843699</v>
      </c>
      <c r="E152" s="4">
        <v>285.579986572265</v>
      </c>
      <c r="F152" s="3">
        <f t="shared" si="27"/>
        <v>282.71200256347612</v>
      </c>
      <c r="G152" s="3">
        <f t="shared" si="29"/>
        <v>281.26499938964787</v>
      </c>
      <c r="H152" s="6">
        <f>(F152-G152)*Variable!$E$2</f>
        <v>1.4470031738282501</v>
      </c>
      <c r="I152" s="1" t="str">
        <f t="shared" si="28"/>
        <v>Long</v>
      </c>
      <c r="J152" s="1" t="str">
        <f t="shared" si="21"/>
        <v/>
      </c>
      <c r="K152" s="4" t="str">
        <f t="shared" si="22"/>
        <v/>
      </c>
      <c r="L152" s="1">
        <f t="shared" si="23"/>
        <v>1</v>
      </c>
      <c r="M152" s="4">
        <f t="shared" si="20"/>
        <v>279.36999511718699</v>
      </c>
      <c r="N152" s="1" t="str">
        <f t="shared" si="24"/>
        <v/>
      </c>
      <c r="O152" s="4" t="str">
        <f>IF(N152="","",E152)</f>
        <v/>
      </c>
      <c r="P152" s="5" t="str">
        <f>IF(O152="","",IF(N152="Short",(O152-M152)*Variable!$E$2*Variable!$E$1,(M152-O152)*Variable!$E$2*Variable!$E$1))</f>
        <v/>
      </c>
      <c r="Q152" s="5">
        <f t="shared" si="25"/>
        <v>0.93997192382801131</v>
      </c>
      <c r="R152" s="5">
        <f t="shared" si="26"/>
        <v>-60.939971923829034</v>
      </c>
    </row>
    <row r="153" spans="1:18" x14ac:dyDescent="0.25">
      <c r="A153" s="2">
        <v>43320</v>
      </c>
      <c r="B153" s="4">
        <v>285.91000366210898</v>
      </c>
      <c r="C153" s="4">
        <v>284.94000244140602</v>
      </c>
      <c r="D153" s="4">
        <v>285.39001464843699</v>
      </c>
      <c r="E153" s="4">
        <v>285.45999145507801</v>
      </c>
      <c r="F153" s="3">
        <f t="shared" si="27"/>
        <v>282.8570007324214</v>
      </c>
      <c r="G153" s="3">
        <f t="shared" si="29"/>
        <v>281.69499969482376</v>
      </c>
      <c r="H153" s="6">
        <f>(F153-G153)*Variable!$E$2</f>
        <v>1.1620010375976335</v>
      </c>
      <c r="I153" s="1" t="str">
        <f t="shared" si="28"/>
        <v>Long</v>
      </c>
      <c r="J153" s="1" t="str">
        <f t="shared" si="21"/>
        <v/>
      </c>
      <c r="K153" s="4" t="str">
        <f t="shared" si="22"/>
        <v/>
      </c>
      <c r="L153" s="1">
        <f t="shared" si="23"/>
        <v>1</v>
      </c>
      <c r="M153" s="4">
        <f t="shared" si="20"/>
        <v>279.36999511718699</v>
      </c>
      <c r="N153" s="1" t="str">
        <f t="shared" si="24"/>
        <v/>
      </c>
      <c r="O153" s="4" t="str">
        <f>IF(N153="","",E153)</f>
        <v/>
      </c>
      <c r="P153" s="5" t="str">
        <f>IF(O153="","",IF(N153="Short",(O153-M153)*Variable!$E$2*Variable!$E$1,(M153-O153)*Variable!$E$2*Variable!$E$1))</f>
        <v/>
      </c>
      <c r="Q153" s="5">
        <f t="shared" si="25"/>
        <v>-0.11999511718698841</v>
      </c>
      <c r="R153" s="5">
        <f t="shared" si="26"/>
        <v>-60.939971923829034</v>
      </c>
    </row>
    <row r="154" spans="1:18" x14ac:dyDescent="0.25">
      <c r="A154" s="2">
        <v>43321</v>
      </c>
      <c r="B154" s="4">
        <v>285.97000122070301</v>
      </c>
      <c r="C154" s="4">
        <v>284.92001342773398</v>
      </c>
      <c r="D154" s="4">
        <v>285.52999877929602</v>
      </c>
      <c r="E154" s="4">
        <v>285.07000732421801</v>
      </c>
      <c r="F154" s="3">
        <f t="shared" si="27"/>
        <v>283.03000183105416</v>
      </c>
      <c r="G154" s="3">
        <f t="shared" si="29"/>
        <v>281.98000030517528</v>
      </c>
      <c r="H154" s="6">
        <f>(F154-G154)*Variable!$E$2</f>
        <v>1.0500015258788835</v>
      </c>
      <c r="I154" s="1" t="str">
        <f t="shared" si="28"/>
        <v>Long</v>
      </c>
      <c r="J154" s="1" t="str">
        <f t="shared" si="21"/>
        <v/>
      </c>
      <c r="K154" s="4" t="str">
        <f t="shared" si="22"/>
        <v/>
      </c>
      <c r="L154" s="1">
        <f t="shared" si="23"/>
        <v>1</v>
      </c>
      <c r="M154" s="4">
        <f t="shared" si="20"/>
        <v>279.36999511718699</v>
      </c>
      <c r="N154" s="1" t="str">
        <f t="shared" si="24"/>
        <v/>
      </c>
      <c r="O154" s="4" t="str">
        <f>IF(N154="","",E154)</f>
        <v/>
      </c>
      <c r="P154" s="5" t="str">
        <f>IF(O154="","",IF(N154="Short",(O154-M154)*Variable!$E$2*Variable!$E$1,(M154-O154)*Variable!$E$2*Variable!$E$1))</f>
        <v/>
      </c>
      <c r="Q154" s="5">
        <f t="shared" si="25"/>
        <v>-0.38998413086000028</v>
      </c>
      <c r="R154" s="5">
        <f t="shared" si="26"/>
        <v>-60.939971923829034</v>
      </c>
    </row>
    <row r="155" spans="1:18" x14ac:dyDescent="0.25">
      <c r="A155" s="2">
        <v>43322</v>
      </c>
      <c r="B155" s="4">
        <v>284.05999755859301</v>
      </c>
      <c r="C155" s="4">
        <v>282.35998535156199</v>
      </c>
      <c r="D155" s="4">
        <v>283.45001220703102</v>
      </c>
      <c r="E155" s="4">
        <v>283.16000366210898</v>
      </c>
      <c r="F155" s="3">
        <f t="shared" si="27"/>
        <v>283.20400085449171</v>
      </c>
      <c r="G155" s="3">
        <f t="shared" si="29"/>
        <v>282.15850067138632</v>
      </c>
      <c r="H155" s="6">
        <f>(F155-G155)*Variable!$E$2</f>
        <v>1.0455001831053892</v>
      </c>
      <c r="I155" s="1" t="str">
        <f t="shared" si="28"/>
        <v>Long</v>
      </c>
      <c r="J155" s="1" t="str">
        <f t="shared" si="21"/>
        <v/>
      </c>
      <c r="K155" s="4" t="str">
        <f t="shared" si="22"/>
        <v/>
      </c>
      <c r="L155" s="1">
        <f t="shared" si="23"/>
        <v>1</v>
      </c>
      <c r="M155" s="4">
        <f t="shared" si="20"/>
        <v>279.36999511718699</v>
      </c>
      <c r="N155" s="1" t="str">
        <f t="shared" si="24"/>
        <v/>
      </c>
      <c r="O155" s="4" t="str">
        <f>IF(N155="","",E155)</f>
        <v/>
      </c>
      <c r="P155" s="5" t="str">
        <f>IF(O155="","",IF(N155="Short",(O155-M155)*Variable!$E$2*Variable!$E$1,(M155-O155)*Variable!$E$2*Variable!$E$1))</f>
        <v/>
      </c>
      <c r="Q155" s="5">
        <f t="shared" si="25"/>
        <v>-1.9100036621090339</v>
      </c>
      <c r="R155" s="5">
        <f t="shared" si="26"/>
        <v>-60.939971923829034</v>
      </c>
    </row>
    <row r="156" spans="1:18" x14ac:dyDescent="0.25">
      <c r="A156" s="2">
        <v>43325</v>
      </c>
      <c r="B156" s="4">
        <v>284.16000366210898</v>
      </c>
      <c r="C156" s="4">
        <v>281.76998901367102</v>
      </c>
      <c r="D156" s="4">
        <v>283.47000122070301</v>
      </c>
      <c r="E156" s="4">
        <v>282.100006103515</v>
      </c>
      <c r="F156" s="3">
        <f t="shared" si="27"/>
        <v>283.41900024414008</v>
      </c>
      <c r="G156" s="3">
        <f t="shared" si="29"/>
        <v>282.29650115966757</v>
      </c>
      <c r="H156" s="6">
        <f>(F156-G156)*Variable!$E$2</f>
        <v>1.1224990844725085</v>
      </c>
      <c r="I156" s="1" t="str">
        <f t="shared" si="28"/>
        <v>Long</v>
      </c>
      <c r="J156" s="1" t="str">
        <f t="shared" si="21"/>
        <v/>
      </c>
      <c r="K156" s="4" t="str">
        <f t="shared" si="22"/>
        <v/>
      </c>
      <c r="L156" s="1">
        <f t="shared" si="23"/>
        <v>1</v>
      </c>
      <c r="M156" s="4">
        <f t="shared" si="20"/>
        <v>279.36999511718699</v>
      </c>
      <c r="N156" s="1" t="str">
        <f t="shared" si="24"/>
        <v/>
      </c>
      <c r="O156" s="4" t="str">
        <f>IF(N156="","",E156)</f>
        <v/>
      </c>
      <c r="P156" s="5" t="str">
        <f>IF(O156="","",IF(N156="Short",(O156-M156)*Variable!$E$2*Variable!$E$1,(M156-O156)*Variable!$E$2*Variable!$E$1))</f>
        <v/>
      </c>
      <c r="Q156" s="5">
        <f t="shared" si="25"/>
        <v>-1.0599975585939774</v>
      </c>
      <c r="R156" s="5">
        <f t="shared" si="26"/>
        <v>-60.939971923829034</v>
      </c>
    </row>
    <row r="157" spans="1:18" x14ac:dyDescent="0.25">
      <c r="A157" s="2">
        <v>43326</v>
      </c>
      <c r="B157" s="4">
        <v>284.17001342773398</v>
      </c>
      <c r="C157" s="4">
        <v>282.48001098632801</v>
      </c>
      <c r="D157" s="4">
        <v>282.92001342773398</v>
      </c>
      <c r="E157" s="4">
        <v>283.89999389648398</v>
      </c>
      <c r="F157" s="3">
        <f t="shared" si="27"/>
        <v>283.67600097656202</v>
      </c>
      <c r="G157" s="3">
        <f t="shared" si="29"/>
        <v>282.46800079345667</v>
      </c>
      <c r="H157" s="6">
        <f>(F157-G157)*Variable!$E$2</f>
        <v>1.2080001831053551</v>
      </c>
      <c r="I157" s="1" t="str">
        <f t="shared" si="28"/>
        <v>Long</v>
      </c>
      <c r="J157" s="1" t="str">
        <f t="shared" si="21"/>
        <v/>
      </c>
      <c r="K157" s="4" t="str">
        <f t="shared" si="22"/>
        <v/>
      </c>
      <c r="L157" s="1">
        <f t="shared" si="23"/>
        <v>1</v>
      </c>
      <c r="M157" s="4">
        <f t="shared" si="20"/>
        <v>279.36999511718699</v>
      </c>
      <c r="N157" s="1" t="str">
        <f t="shared" si="24"/>
        <v/>
      </c>
      <c r="O157" s="4" t="str">
        <f>IF(N157="","",E157)</f>
        <v/>
      </c>
      <c r="P157" s="5" t="str">
        <f>IF(O157="","",IF(N157="Short",(O157-M157)*Variable!$E$2*Variable!$E$1,(M157-O157)*Variable!$E$2*Variable!$E$1))</f>
        <v/>
      </c>
      <c r="Q157" s="5">
        <f t="shared" si="25"/>
        <v>1.7999877929689774</v>
      </c>
      <c r="R157" s="5">
        <f t="shared" si="26"/>
        <v>-60.939971923829034</v>
      </c>
    </row>
    <row r="158" spans="1:18" x14ac:dyDescent="0.25">
      <c r="A158" s="2">
        <v>43327</v>
      </c>
      <c r="B158" s="4">
        <v>282.54000854492102</v>
      </c>
      <c r="C158" s="4">
        <v>280.16000366210898</v>
      </c>
      <c r="D158" s="4">
        <v>282.38000488281199</v>
      </c>
      <c r="E158" s="4">
        <v>281.77999877929602</v>
      </c>
      <c r="F158" s="3">
        <f t="shared" si="27"/>
        <v>283.76800231933538</v>
      </c>
      <c r="G158" s="3">
        <f t="shared" si="29"/>
        <v>282.50400085449178</v>
      </c>
      <c r="H158" s="6">
        <f>(F158-G158)*Variable!$E$2</f>
        <v>1.2640014648436022</v>
      </c>
      <c r="I158" s="1" t="str">
        <f t="shared" si="28"/>
        <v>Long</v>
      </c>
      <c r="J158" s="1" t="str">
        <f t="shared" si="21"/>
        <v/>
      </c>
      <c r="K158" s="4" t="str">
        <f t="shared" si="22"/>
        <v/>
      </c>
      <c r="L158" s="1">
        <f t="shared" si="23"/>
        <v>1</v>
      </c>
      <c r="M158" s="4">
        <f t="shared" si="20"/>
        <v>279.36999511718699</v>
      </c>
      <c r="N158" s="1" t="str">
        <f t="shared" si="24"/>
        <v/>
      </c>
      <c r="O158" s="4" t="str">
        <f>IF(N158="","",E158)</f>
        <v/>
      </c>
      <c r="P158" s="5" t="str">
        <f>IF(O158="","",IF(N158="Short",(O158-M158)*Variable!$E$2*Variable!$E$1,(M158-O158)*Variable!$E$2*Variable!$E$1))</f>
        <v/>
      </c>
      <c r="Q158" s="5">
        <f t="shared" si="25"/>
        <v>-2.1199951171879547</v>
      </c>
      <c r="R158" s="5">
        <f t="shared" si="26"/>
        <v>-60.939971923829034</v>
      </c>
    </row>
    <row r="159" spans="1:18" x14ac:dyDescent="0.25">
      <c r="A159" s="2">
        <v>43328</v>
      </c>
      <c r="B159" s="4">
        <v>285.04000854492102</v>
      </c>
      <c r="C159" s="4">
        <v>283.35998535156199</v>
      </c>
      <c r="D159" s="4">
        <v>283.39999389648398</v>
      </c>
      <c r="E159" s="4">
        <v>284.05999755859301</v>
      </c>
      <c r="F159" s="3">
        <f t="shared" si="27"/>
        <v>283.93500061035098</v>
      </c>
      <c r="G159" s="3">
        <f t="shared" si="29"/>
        <v>282.70700073242148</v>
      </c>
      <c r="H159" s="6">
        <f>(F159-G159)*Variable!$E$2</f>
        <v>1.2279998779295056</v>
      </c>
      <c r="I159" s="1" t="str">
        <f t="shared" si="28"/>
        <v>Long</v>
      </c>
      <c r="J159" s="1" t="str">
        <f t="shared" si="21"/>
        <v/>
      </c>
      <c r="K159" s="4" t="str">
        <f t="shared" si="22"/>
        <v/>
      </c>
      <c r="L159" s="1">
        <f t="shared" si="23"/>
        <v>1</v>
      </c>
      <c r="M159" s="4">
        <f t="shared" si="20"/>
        <v>279.36999511718699</v>
      </c>
      <c r="N159" s="1" t="str">
        <f t="shared" si="24"/>
        <v/>
      </c>
      <c r="O159" s="4" t="str">
        <f>IF(N159="","",E159)</f>
        <v/>
      </c>
      <c r="P159" s="5" t="str">
        <f>IF(O159="","",IF(N159="Short",(O159-M159)*Variable!$E$2*Variable!$E$1,(M159-O159)*Variable!$E$2*Variable!$E$1))</f>
        <v/>
      </c>
      <c r="Q159" s="5">
        <f t="shared" si="25"/>
        <v>2.2799987792969887</v>
      </c>
      <c r="R159" s="5">
        <f t="shared" si="26"/>
        <v>-60.939971923829034</v>
      </c>
    </row>
    <row r="160" spans="1:18" x14ac:dyDescent="0.25">
      <c r="A160" s="2">
        <v>43329</v>
      </c>
      <c r="B160" s="4">
        <v>285.55999755859301</v>
      </c>
      <c r="C160" s="4">
        <v>283.36999511718699</v>
      </c>
      <c r="D160" s="4">
        <v>283.829986572265</v>
      </c>
      <c r="E160" s="4">
        <v>285.05999755859301</v>
      </c>
      <c r="F160" s="3">
        <f t="shared" si="27"/>
        <v>284.08099975585873</v>
      </c>
      <c r="G160" s="3">
        <f t="shared" si="29"/>
        <v>282.97600097656198</v>
      </c>
      <c r="H160" s="6">
        <f>(F160-G160)*Variable!$E$2</f>
        <v>1.1049987792967499</v>
      </c>
      <c r="I160" s="1" t="str">
        <f t="shared" si="28"/>
        <v>Long</v>
      </c>
      <c r="J160" s="1" t="str">
        <f t="shared" si="21"/>
        <v/>
      </c>
      <c r="K160" s="4" t="str">
        <f t="shared" si="22"/>
        <v/>
      </c>
      <c r="L160" s="1">
        <f t="shared" si="23"/>
        <v>1</v>
      </c>
      <c r="M160" s="4">
        <f t="shared" si="20"/>
        <v>279.36999511718699</v>
      </c>
      <c r="N160" s="1" t="str">
        <f t="shared" si="24"/>
        <v/>
      </c>
      <c r="O160" s="4" t="str">
        <f>IF(N160="","",E160)</f>
        <v/>
      </c>
      <c r="P160" s="5" t="str">
        <f>IF(O160="","",IF(N160="Short",(O160-M160)*Variable!$E$2*Variable!$E$1,(M160-O160)*Variable!$E$2*Variable!$E$1))</f>
        <v/>
      </c>
      <c r="Q160" s="5">
        <f t="shared" si="25"/>
        <v>1</v>
      </c>
      <c r="R160" s="5">
        <f t="shared" si="26"/>
        <v>-60.939971923829034</v>
      </c>
    </row>
    <row r="161" spans="1:18" x14ac:dyDescent="0.25">
      <c r="A161" s="2">
        <v>43332</v>
      </c>
      <c r="B161" s="4">
        <v>285.97000122070301</v>
      </c>
      <c r="C161" s="4">
        <v>285.05999755859301</v>
      </c>
      <c r="D161" s="4">
        <v>285.57000732421801</v>
      </c>
      <c r="E161" s="4">
        <v>285.67001342773398</v>
      </c>
      <c r="F161" s="3">
        <f t="shared" si="27"/>
        <v>284.18399963378846</v>
      </c>
      <c r="G161" s="3">
        <f t="shared" si="29"/>
        <v>283.24950103759716</v>
      </c>
      <c r="H161" s="6">
        <f>(F161-G161)*Variable!$E$2</f>
        <v>0.93449859619130393</v>
      </c>
      <c r="I161" s="1" t="str">
        <f t="shared" si="28"/>
        <v>Long</v>
      </c>
      <c r="J161" s="1" t="str">
        <f t="shared" si="21"/>
        <v/>
      </c>
      <c r="K161" s="4" t="str">
        <f t="shared" si="22"/>
        <v/>
      </c>
      <c r="L161" s="1">
        <f t="shared" si="23"/>
        <v>1</v>
      </c>
      <c r="M161" s="4">
        <f t="shared" si="20"/>
        <v>279.36999511718699</v>
      </c>
      <c r="N161" s="1" t="str">
        <f t="shared" si="24"/>
        <v/>
      </c>
      <c r="O161" s="4" t="str">
        <f>IF(N161="","",E161)</f>
        <v/>
      </c>
      <c r="P161" s="5" t="str">
        <f>IF(O161="","",IF(N161="Short",(O161-M161)*Variable!$E$2*Variable!$E$1,(M161-O161)*Variable!$E$2*Variable!$E$1))</f>
        <v/>
      </c>
      <c r="Q161" s="5">
        <f t="shared" si="25"/>
        <v>0.61001586914096606</v>
      </c>
      <c r="R161" s="5">
        <f t="shared" si="26"/>
        <v>-60.939971923829034</v>
      </c>
    </row>
    <row r="162" spans="1:18" x14ac:dyDescent="0.25">
      <c r="A162" s="2">
        <v>43333</v>
      </c>
      <c r="B162" s="4">
        <v>287.30999755859301</v>
      </c>
      <c r="C162" s="4">
        <v>285.70999145507801</v>
      </c>
      <c r="D162" s="4">
        <v>286.25</v>
      </c>
      <c r="E162" s="4">
        <v>286.33999633789</v>
      </c>
      <c r="F162" s="3">
        <f t="shared" si="27"/>
        <v>284.26000061035097</v>
      </c>
      <c r="G162" s="3">
        <f t="shared" si="29"/>
        <v>283.48600158691357</v>
      </c>
      <c r="H162" s="6">
        <f>(F162-G162)*Variable!$E$2</f>
        <v>0.77399902343739768</v>
      </c>
      <c r="I162" s="1" t="str">
        <f t="shared" si="28"/>
        <v>Long</v>
      </c>
      <c r="J162" s="1" t="str">
        <f t="shared" si="21"/>
        <v/>
      </c>
      <c r="K162" s="4" t="str">
        <f t="shared" si="22"/>
        <v/>
      </c>
      <c r="L162" s="1">
        <f t="shared" si="23"/>
        <v>1</v>
      </c>
      <c r="M162" s="4">
        <f t="shared" si="20"/>
        <v>279.36999511718699</v>
      </c>
      <c r="N162" s="1" t="str">
        <f t="shared" si="24"/>
        <v/>
      </c>
      <c r="O162" s="4" t="str">
        <f>IF(N162="","",E162)</f>
        <v/>
      </c>
      <c r="P162" s="5" t="str">
        <f>IF(O162="","",IF(N162="Short",(O162-M162)*Variable!$E$2*Variable!$E$1,(M162-O162)*Variable!$E$2*Variable!$E$1))</f>
        <v/>
      </c>
      <c r="Q162" s="5">
        <f t="shared" si="25"/>
        <v>0.66998291015602263</v>
      </c>
      <c r="R162" s="5">
        <f t="shared" si="26"/>
        <v>-60.939971923829034</v>
      </c>
    </row>
    <row r="163" spans="1:18" x14ac:dyDescent="0.25">
      <c r="A163" s="2">
        <v>43334</v>
      </c>
      <c r="B163" s="4">
        <v>286.760009765625</v>
      </c>
      <c r="C163" s="4">
        <v>285.579986572265</v>
      </c>
      <c r="D163" s="4">
        <v>285.88000488281199</v>
      </c>
      <c r="E163" s="4">
        <v>286.17001342773398</v>
      </c>
      <c r="F163" s="3">
        <f t="shared" si="27"/>
        <v>284.33100280761658</v>
      </c>
      <c r="G163" s="3">
        <f t="shared" si="29"/>
        <v>283.59400177001902</v>
      </c>
      <c r="H163" s="6">
        <f>(F163-G163)*Variable!$E$2</f>
        <v>0.7370010375975653</v>
      </c>
      <c r="I163" s="1" t="str">
        <f t="shared" si="28"/>
        <v>Long</v>
      </c>
      <c r="J163" s="1" t="str">
        <f t="shared" si="21"/>
        <v/>
      </c>
      <c r="K163" s="4" t="str">
        <f t="shared" si="22"/>
        <v/>
      </c>
      <c r="L163" s="1">
        <f t="shared" si="23"/>
        <v>1</v>
      </c>
      <c r="M163" s="4">
        <f t="shared" si="20"/>
        <v>279.36999511718699</v>
      </c>
      <c r="N163" s="1" t="str">
        <f t="shared" si="24"/>
        <v/>
      </c>
      <c r="O163" s="4" t="str">
        <f>IF(N163="","",E163)</f>
        <v/>
      </c>
      <c r="P163" s="5" t="str">
        <f>IF(O163="","",IF(N163="Short",(O163-M163)*Variable!$E$2*Variable!$E$1,(M163-O163)*Variable!$E$2*Variable!$E$1))</f>
        <v/>
      </c>
      <c r="Q163" s="5">
        <f t="shared" si="25"/>
        <v>-0.16998291015602263</v>
      </c>
      <c r="R163" s="5">
        <f t="shared" si="26"/>
        <v>-60.939971923829034</v>
      </c>
    </row>
    <row r="164" spans="1:18" x14ac:dyDescent="0.25">
      <c r="A164" s="2">
        <v>43335</v>
      </c>
      <c r="B164" s="4">
        <v>286.94000244140602</v>
      </c>
      <c r="C164" s="4">
        <v>285.42999267578102</v>
      </c>
      <c r="D164" s="4">
        <v>285.97000122070301</v>
      </c>
      <c r="E164" s="4">
        <v>285.79000854492102</v>
      </c>
      <c r="F164" s="3">
        <f t="shared" si="27"/>
        <v>284.40300292968692</v>
      </c>
      <c r="G164" s="3">
        <f t="shared" si="29"/>
        <v>283.71650238037057</v>
      </c>
      <c r="H164" s="6">
        <f>(F164-G164)*Variable!$E$2</f>
        <v>0.68650054931634941</v>
      </c>
      <c r="I164" s="1" t="str">
        <f t="shared" si="28"/>
        <v>Long</v>
      </c>
      <c r="J164" s="1" t="str">
        <f t="shared" si="21"/>
        <v/>
      </c>
      <c r="K164" s="4" t="str">
        <f t="shared" si="22"/>
        <v/>
      </c>
      <c r="L164" s="1">
        <f t="shared" si="23"/>
        <v>1</v>
      </c>
      <c r="M164" s="4">
        <f t="shared" si="20"/>
        <v>279.36999511718699</v>
      </c>
      <c r="N164" s="1" t="str">
        <f t="shared" si="24"/>
        <v/>
      </c>
      <c r="O164" s="4" t="str">
        <f>IF(N164="","",E164)</f>
        <v/>
      </c>
      <c r="P164" s="5" t="str">
        <f>IF(O164="","",IF(N164="Short",(O164-M164)*Variable!$E$2*Variable!$E$1,(M164-O164)*Variable!$E$2*Variable!$E$1))</f>
        <v/>
      </c>
      <c r="Q164" s="5">
        <f t="shared" si="25"/>
        <v>-0.38000488281295475</v>
      </c>
      <c r="R164" s="5">
        <f t="shared" si="26"/>
        <v>-60.939971923829034</v>
      </c>
    </row>
    <row r="165" spans="1:18" x14ac:dyDescent="0.25">
      <c r="A165" s="2">
        <v>43336</v>
      </c>
      <c r="B165" s="4">
        <v>287.67001342773398</v>
      </c>
      <c r="C165" s="4">
        <v>286.38000488281199</v>
      </c>
      <c r="D165" s="4">
        <v>286.44000244140602</v>
      </c>
      <c r="E165" s="4">
        <v>287.510009765625</v>
      </c>
      <c r="F165" s="3">
        <f t="shared" si="27"/>
        <v>284.83800354003853</v>
      </c>
      <c r="G165" s="3">
        <f t="shared" si="29"/>
        <v>284.02100219726515</v>
      </c>
      <c r="H165" s="6">
        <f>(F165-G165)*Variable!$E$2</f>
        <v>0.81700134277338066</v>
      </c>
      <c r="I165" s="1" t="str">
        <f t="shared" si="28"/>
        <v>Long</v>
      </c>
      <c r="J165" s="1" t="str">
        <f t="shared" si="21"/>
        <v/>
      </c>
      <c r="K165" s="4" t="str">
        <f t="shared" si="22"/>
        <v/>
      </c>
      <c r="L165" s="1">
        <f t="shared" si="23"/>
        <v>1</v>
      </c>
      <c r="M165" s="4">
        <f t="shared" si="20"/>
        <v>279.36999511718699</v>
      </c>
      <c r="N165" s="1" t="str">
        <f t="shared" si="24"/>
        <v/>
      </c>
      <c r="O165" s="4" t="str">
        <f>IF(N165="","",E165)</f>
        <v/>
      </c>
      <c r="P165" s="5" t="str">
        <f>IF(O165="","",IF(N165="Short",(O165-M165)*Variable!$E$2*Variable!$E$1,(M165-O165)*Variable!$E$2*Variable!$E$1))</f>
        <v/>
      </c>
      <c r="Q165" s="5">
        <f t="shared" si="25"/>
        <v>1.7200012207039777</v>
      </c>
      <c r="R165" s="5">
        <f t="shared" si="26"/>
        <v>-60.939971923829034</v>
      </c>
    </row>
    <row r="166" spans="1:18" x14ac:dyDescent="0.25">
      <c r="A166" s="2">
        <v>43339</v>
      </c>
      <c r="B166" s="4">
        <v>289.89999389648398</v>
      </c>
      <c r="C166" s="4">
        <v>288.67999267578102</v>
      </c>
      <c r="D166" s="4">
        <v>288.85998535156199</v>
      </c>
      <c r="E166" s="4">
        <v>289.77999877929602</v>
      </c>
      <c r="F166" s="3">
        <f t="shared" si="27"/>
        <v>285.60600280761662</v>
      </c>
      <c r="G166" s="3">
        <f t="shared" si="29"/>
        <v>284.51250152587829</v>
      </c>
      <c r="H166" s="6">
        <f>(F166-G166)*Variable!$E$2</f>
        <v>1.0935012817383267</v>
      </c>
      <c r="I166" s="1" t="str">
        <f t="shared" si="28"/>
        <v>Long</v>
      </c>
      <c r="J166" s="1" t="str">
        <f t="shared" si="21"/>
        <v/>
      </c>
      <c r="K166" s="4" t="str">
        <f t="shared" si="22"/>
        <v/>
      </c>
      <c r="L166" s="1">
        <f t="shared" si="23"/>
        <v>1</v>
      </c>
      <c r="M166" s="4">
        <f t="shared" si="20"/>
        <v>279.36999511718699</v>
      </c>
      <c r="N166" s="1" t="str">
        <f t="shared" si="24"/>
        <v/>
      </c>
      <c r="O166" s="4" t="str">
        <f>IF(N166="","",E166)</f>
        <v/>
      </c>
      <c r="P166" s="5" t="str">
        <f>IF(O166="","",IF(N166="Short",(O166-M166)*Variable!$E$2*Variable!$E$1,(M166-O166)*Variable!$E$2*Variable!$E$1))</f>
        <v/>
      </c>
      <c r="Q166" s="5">
        <f t="shared" si="25"/>
        <v>2.2699890136710223</v>
      </c>
      <c r="R166" s="5">
        <f t="shared" si="26"/>
        <v>-60.939971923829034</v>
      </c>
    </row>
    <row r="167" spans="1:18" x14ac:dyDescent="0.25">
      <c r="A167" s="2">
        <v>43340</v>
      </c>
      <c r="B167" s="4">
        <v>290.42001342773398</v>
      </c>
      <c r="C167" s="4">
        <v>289.39999389648398</v>
      </c>
      <c r="D167" s="4">
        <v>290.29998779296801</v>
      </c>
      <c r="E167" s="4">
        <v>289.92001342773398</v>
      </c>
      <c r="F167" s="3">
        <f t="shared" si="27"/>
        <v>286.20800476074157</v>
      </c>
      <c r="G167" s="3">
        <f t="shared" si="29"/>
        <v>284.94200286865185</v>
      </c>
      <c r="H167" s="6">
        <f>(F167-G167)*Variable!$E$2</f>
        <v>1.2660018920897187</v>
      </c>
      <c r="I167" s="1" t="str">
        <f t="shared" si="28"/>
        <v>Long</v>
      </c>
      <c r="J167" s="1" t="str">
        <f t="shared" si="21"/>
        <v/>
      </c>
      <c r="K167" s="4" t="str">
        <f t="shared" si="22"/>
        <v/>
      </c>
      <c r="L167" s="1">
        <f t="shared" si="23"/>
        <v>1</v>
      </c>
      <c r="M167" s="4">
        <f t="shared" si="20"/>
        <v>279.36999511718699</v>
      </c>
      <c r="N167" s="1" t="str">
        <f t="shared" si="24"/>
        <v/>
      </c>
      <c r="O167" s="4" t="str">
        <f>IF(N167="","",E167)</f>
        <v/>
      </c>
      <c r="P167" s="5" t="str">
        <f>IF(O167="","",IF(N167="Short",(O167-M167)*Variable!$E$2*Variable!$E$1,(M167-O167)*Variable!$E$2*Variable!$E$1))</f>
        <v/>
      </c>
      <c r="Q167" s="5">
        <f t="shared" si="25"/>
        <v>0.14001464843795475</v>
      </c>
      <c r="R167" s="5">
        <f t="shared" si="26"/>
        <v>-60.939971923829034</v>
      </c>
    </row>
    <row r="168" spans="1:18" x14ac:dyDescent="0.25">
      <c r="A168" s="2">
        <v>43341</v>
      </c>
      <c r="B168" s="4">
        <v>291.739990234375</v>
      </c>
      <c r="C168" s="4">
        <v>289.89001464843699</v>
      </c>
      <c r="D168" s="4">
        <v>290.16000366210898</v>
      </c>
      <c r="E168" s="4">
        <v>291.48001098632801</v>
      </c>
      <c r="F168" s="3">
        <f t="shared" si="27"/>
        <v>287.17800598144481</v>
      </c>
      <c r="G168" s="3">
        <f t="shared" si="29"/>
        <v>285.47300415039012</v>
      </c>
      <c r="H168" s="6">
        <f>(F168-G168)*Variable!$E$2</f>
        <v>1.7050018310546875</v>
      </c>
      <c r="I168" s="1" t="str">
        <f t="shared" si="28"/>
        <v>Long</v>
      </c>
      <c r="J168" s="1" t="str">
        <f t="shared" si="21"/>
        <v/>
      </c>
      <c r="K168" s="4" t="str">
        <f t="shared" si="22"/>
        <v/>
      </c>
      <c r="L168" s="1">
        <f t="shared" si="23"/>
        <v>1</v>
      </c>
      <c r="M168" s="4">
        <f t="shared" si="20"/>
        <v>279.36999511718699</v>
      </c>
      <c r="N168" s="1" t="str">
        <f t="shared" si="24"/>
        <v/>
      </c>
      <c r="O168" s="4" t="str">
        <f>IF(N168="","",E168)</f>
        <v/>
      </c>
      <c r="P168" s="5" t="str">
        <f>IF(O168="","",IF(N168="Short",(O168-M168)*Variable!$E$2*Variable!$E$1,(M168-O168)*Variable!$E$2*Variable!$E$1))</f>
        <v/>
      </c>
      <c r="Q168" s="5">
        <f t="shared" si="25"/>
        <v>1.5599975585940342</v>
      </c>
      <c r="R168" s="5">
        <f t="shared" si="26"/>
        <v>-60.939971923829034</v>
      </c>
    </row>
    <row r="169" spans="1:18" x14ac:dyDescent="0.25">
      <c r="A169" s="2">
        <v>43342</v>
      </c>
      <c r="B169" s="4">
        <v>291.35998535156199</v>
      </c>
      <c r="C169" s="4">
        <v>289.63000488281199</v>
      </c>
      <c r="D169" s="4">
        <v>290.94000244140602</v>
      </c>
      <c r="E169" s="4">
        <v>290.29998779296801</v>
      </c>
      <c r="F169" s="3">
        <f t="shared" si="27"/>
        <v>287.80200500488229</v>
      </c>
      <c r="G169" s="3">
        <f t="shared" si="29"/>
        <v>285.86850280761666</v>
      </c>
      <c r="H169" s="6">
        <f>(F169-G169)*Variable!$E$2</f>
        <v>1.933502197265625</v>
      </c>
      <c r="I169" s="1" t="str">
        <f t="shared" si="28"/>
        <v>Long</v>
      </c>
      <c r="J169" s="1" t="str">
        <f t="shared" si="21"/>
        <v/>
      </c>
      <c r="K169" s="4" t="str">
        <f t="shared" si="22"/>
        <v/>
      </c>
      <c r="L169" s="1">
        <f t="shared" si="23"/>
        <v>1</v>
      </c>
      <c r="M169" s="4">
        <f t="shared" si="20"/>
        <v>279.36999511718699</v>
      </c>
      <c r="N169" s="1" t="str">
        <f t="shared" si="24"/>
        <v/>
      </c>
      <c r="O169" s="4" t="str">
        <f>IF(N169="","",E169)</f>
        <v/>
      </c>
      <c r="P169" s="5" t="str">
        <f>IF(O169="","",IF(N169="Short",(O169-M169)*Variable!$E$2*Variable!$E$1,(M169-O169)*Variable!$E$2*Variable!$E$1))</f>
        <v/>
      </c>
      <c r="Q169" s="5">
        <f t="shared" si="25"/>
        <v>-1.1800231933600003</v>
      </c>
      <c r="R169" s="5">
        <f t="shared" si="26"/>
        <v>-60.939971923829034</v>
      </c>
    </row>
    <row r="170" spans="1:18" x14ac:dyDescent="0.25">
      <c r="A170" s="2">
        <v>43343</v>
      </c>
      <c r="B170" s="4">
        <v>290.80999755859301</v>
      </c>
      <c r="C170" s="4">
        <v>289.29000854492102</v>
      </c>
      <c r="D170" s="4">
        <v>289.83999633789</v>
      </c>
      <c r="E170" s="4">
        <v>290.30999755859301</v>
      </c>
      <c r="F170" s="3">
        <f t="shared" si="27"/>
        <v>288.32700500488227</v>
      </c>
      <c r="G170" s="3">
        <f t="shared" si="29"/>
        <v>286.20400238037053</v>
      </c>
      <c r="H170" s="6">
        <f>(F170-G170)*Variable!$E$2</f>
        <v>2.1230026245117415</v>
      </c>
      <c r="I170" s="1" t="str">
        <f t="shared" si="28"/>
        <v>Long</v>
      </c>
      <c r="J170" s="1" t="str">
        <f t="shared" si="21"/>
        <v/>
      </c>
      <c r="K170" s="4" t="str">
        <f t="shared" si="22"/>
        <v/>
      </c>
      <c r="L170" s="1">
        <f t="shared" si="23"/>
        <v>1</v>
      </c>
      <c r="M170" s="4">
        <f t="shared" si="20"/>
        <v>279.36999511718699</v>
      </c>
      <c r="N170" s="1" t="str">
        <f t="shared" si="24"/>
        <v/>
      </c>
      <c r="O170" s="4" t="str">
        <f>IF(N170="","",E170)</f>
        <v/>
      </c>
      <c r="P170" s="5" t="str">
        <f>IF(O170="","",IF(N170="Short",(O170-M170)*Variable!$E$2*Variable!$E$1,(M170-O170)*Variable!$E$2*Variable!$E$1))</f>
        <v/>
      </c>
      <c r="Q170" s="5">
        <f t="shared" si="25"/>
        <v>1.0009765625E-2</v>
      </c>
      <c r="R170" s="5">
        <f t="shared" si="26"/>
        <v>-60.939971923829034</v>
      </c>
    </row>
    <row r="171" spans="1:18" x14ac:dyDescent="0.25">
      <c r="A171" s="2">
        <v>43347</v>
      </c>
      <c r="B171" s="4">
        <v>290.20999145507801</v>
      </c>
      <c r="C171" s="4">
        <v>288.67999267578102</v>
      </c>
      <c r="D171" s="4">
        <v>289.83999633789</v>
      </c>
      <c r="E171" s="4">
        <v>289.80999755859301</v>
      </c>
      <c r="F171" s="3">
        <f t="shared" si="27"/>
        <v>288.74100341796816</v>
      </c>
      <c r="G171" s="3">
        <f t="shared" si="29"/>
        <v>286.46250152587834</v>
      </c>
      <c r="H171" s="6">
        <f>(F171-G171)*Variable!$E$2</f>
        <v>2.278501892089821</v>
      </c>
      <c r="I171" s="1" t="str">
        <f t="shared" si="28"/>
        <v>Long</v>
      </c>
      <c r="J171" s="1" t="str">
        <f t="shared" si="21"/>
        <v/>
      </c>
      <c r="K171" s="4" t="str">
        <f t="shared" si="22"/>
        <v/>
      </c>
      <c r="L171" s="1">
        <f t="shared" si="23"/>
        <v>1</v>
      </c>
      <c r="M171" s="4">
        <f t="shared" si="20"/>
        <v>279.36999511718699</v>
      </c>
      <c r="N171" s="1" t="str">
        <f t="shared" si="24"/>
        <v/>
      </c>
      <c r="O171" s="4" t="str">
        <f>IF(N171="","",E171)</f>
        <v/>
      </c>
      <c r="P171" s="5" t="str">
        <f>IF(O171="","",IF(N171="Short",(O171-M171)*Variable!$E$2*Variable!$E$1,(M171-O171)*Variable!$E$2*Variable!$E$1))</f>
        <v/>
      </c>
      <c r="Q171" s="5">
        <f t="shared" si="25"/>
        <v>-0.5</v>
      </c>
      <c r="R171" s="5">
        <f t="shared" si="26"/>
        <v>-60.939971923829034</v>
      </c>
    </row>
    <row r="172" spans="1:18" x14ac:dyDescent="0.25">
      <c r="A172" s="2">
        <v>43348</v>
      </c>
      <c r="B172" s="4">
        <v>289.64001464843699</v>
      </c>
      <c r="C172" s="4">
        <v>287.89001464843699</v>
      </c>
      <c r="D172" s="4">
        <v>289.41000366210898</v>
      </c>
      <c r="E172" s="4">
        <v>289.02999877929602</v>
      </c>
      <c r="F172" s="3">
        <f t="shared" si="27"/>
        <v>289.01000366210877</v>
      </c>
      <c r="G172" s="3">
        <f t="shared" si="29"/>
        <v>286.6350021362299</v>
      </c>
      <c r="H172" s="6">
        <f>(F172-G172)*Variable!$E$2</f>
        <v>2.3750015258788721</v>
      </c>
      <c r="I172" s="1" t="str">
        <f t="shared" si="28"/>
        <v>Long</v>
      </c>
      <c r="J172" s="1" t="str">
        <f t="shared" si="21"/>
        <v/>
      </c>
      <c r="K172" s="4" t="str">
        <f t="shared" si="22"/>
        <v/>
      </c>
      <c r="L172" s="1">
        <f t="shared" si="23"/>
        <v>1</v>
      </c>
      <c r="M172" s="4">
        <f t="shared" si="20"/>
        <v>279.36999511718699</v>
      </c>
      <c r="N172" s="1" t="str">
        <f t="shared" si="24"/>
        <v/>
      </c>
      <c r="O172" s="4" t="str">
        <f>IF(N172="","",E172)</f>
        <v/>
      </c>
      <c r="P172" s="5" t="str">
        <f>IF(O172="","",IF(N172="Short",(O172-M172)*Variable!$E$2*Variable!$E$1,(M172-O172)*Variable!$E$2*Variable!$E$1))</f>
        <v/>
      </c>
      <c r="Q172" s="5">
        <f t="shared" si="25"/>
        <v>-0.77999877929698869</v>
      </c>
      <c r="R172" s="5">
        <f t="shared" si="26"/>
        <v>-60.939971923829034</v>
      </c>
    </row>
    <row r="173" spans="1:18" x14ac:dyDescent="0.25">
      <c r="A173" s="2">
        <v>43349</v>
      </c>
      <c r="B173" s="4">
        <v>289.489990234375</v>
      </c>
      <c r="C173" s="4">
        <v>287</v>
      </c>
      <c r="D173" s="4">
        <v>289.14999389648398</v>
      </c>
      <c r="E173" s="4">
        <v>288.16000366210898</v>
      </c>
      <c r="F173" s="3">
        <f t="shared" si="27"/>
        <v>289.2090026855463</v>
      </c>
      <c r="G173" s="3">
        <f t="shared" si="29"/>
        <v>286.77000274658144</v>
      </c>
      <c r="H173" s="6">
        <f>(F173-G173)*Variable!$E$2</f>
        <v>2.4389999389648551</v>
      </c>
      <c r="I173" s="1" t="str">
        <f t="shared" si="28"/>
        <v>Long</v>
      </c>
      <c r="J173" s="1" t="str">
        <f t="shared" si="21"/>
        <v/>
      </c>
      <c r="K173" s="4" t="str">
        <f t="shared" si="22"/>
        <v/>
      </c>
      <c r="L173" s="1">
        <f t="shared" si="23"/>
        <v>1</v>
      </c>
      <c r="M173" s="4">
        <f t="shared" si="20"/>
        <v>279.36999511718699</v>
      </c>
      <c r="N173" s="1" t="str">
        <f t="shared" si="24"/>
        <v/>
      </c>
      <c r="O173" s="4" t="str">
        <f>IF(N173="","",E173)</f>
        <v/>
      </c>
      <c r="P173" s="5" t="str">
        <f>IF(O173="","",IF(N173="Short",(O173-M173)*Variable!$E$2*Variable!$E$1,(M173-O173)*Variable!$E$2*Variable!$E$1))</f>
        <v/>
      </c>
      <c r="Q173" s="5">
        <f t="shared" si="25"/>
        <v>-0.86999511718704525</v>
      </c>
      <c r="R173" s="5">
        <f t="shared" si="26"/>
        <v>-60.939971923829034</v>
      </c>
    </row>
    <row r="174" spans="1:18" x14ac:dyDescent="0.25">
      <c r="A174" s="2">
        <v>43350</v>
      </c>
      <c r="B174" s="4">
        <v>288.70001220703102</v>
      </c>
      <c r="C174" s="4">
        <v>286.70999145507801</v>
      </c>
      <c r="D174" s="4">
        <v>286.98001098632801</v>
      </c>
      <c r="E174" s="4">
        <v>287.600006103515</v>
      </c>
      <c r="F174" s="3">
        <f t="shared" si="27"/>
        <v>289.39000244140573</v>
      </c>
      <c r="G174" s="3">
        <f t="shared" si="29"/>
        <v>286.8965026855463</v>
      </c>
      <c r="H174" s="6">
        <f>(F174-G174)*Variable!$E$2</f>
        <v>2.4934997558594318</v>
      </c>
      <c r="I174" s="1" t="str">
        <f t="shared" si="28"/>
        <v>Long</v>
      </c>
      <c r="J174" s="1" t="str">
        <f t="shared" si="21"/>
        <v/>
      </c>
      <c r="K174" s="4" t="str">
        <f t="shared" si="22"/>
        <v/>
      </c>
      <c r="L174" s="1">
        <f t="shared" si="23"/>
        <v>1</v>
      </c>
      <c r="M174" s="4">
        <f t="shared" si="20"/>
        <v>279.36999511718699</v>
      </c>
      <c r="N174" s="1" t="str">
        <f t="shared" si="24"/>
        <v/>
      </c>
      <c r="O174" s="4" t="str">
        <f>IF(N174="","",E174)</f>
        <v/>
      </c>
      <c r="P174" s="5" t="str">
        <f>IF(O174="","",IF(N174="Short",(O174-M174)*Variable!$E$2*Variable!$E$1,(M174-O174)*Variable!$E$2*Variable!$E$1))</f>
        <v/>
      </c>
      <c r="Q174" s="5">
        <f t="shared" si="25"/>
        <v>-0.55999755859397737</v>
      </c>
      <c r="R174" s="5">
        <f t="shared" si="26"/>
        <v>-60.939971923829034</v>
      </c>
    </row>
    <row r="175" spans="1:18" x14ac:dyDescent="0.25">
      <c r="A175" s="2">
        <v>43353</v>
      </c>
      <c r="B175" s="4">
        <v>289.04000854492102</v>
      </c>
      <c r="C175" s="4">
        <v>287.88000488281199</v>
      </c>
      <c r="D175" s="4">
        <v>288.739990234375</v>
      </c>
      <c r="E175" s="4">
        <v>288.100006103515</v>
      </c>
      <c r="F175" s="3">
        <f t="shared" si="27"/>
        <v>289.44900207519476</v>
      </c>
      <c r="G175" s="3">
        <f t="shared" si="29"/>
        <v>287.14350280761658</v>
      </c>
      <c r="H175" s="6">
        <f>(F175-G175)*Variable!$E$2</f>
        <v>2.3054992675781705</v>
      </c>
      <c r="I175" s="1" t="str">
        <f t="shared" si="28"/>
        <v>Long</v>
      </c>
      <c r="J175" s="1" t="str">
        <f t="shared" si="21"/>
        <v/>
      </c>
      <c r="K175" s="4" t="str">
        <f t="shared" si="22"/>
        <v/>
      </c>
      <c r="L175" s="1">
        <f t="shared" si="23"/>
        <v>1</v>
      </c>
      <c r="M175" s="4">
        <f t="shared" si="20"/>
        <v>279.36999511718699</v>
      </c>
      <c r="N175" s="1" t="str">
        <f t="shared" si="24"/>
        <v/>
      </c>
      <c r="O175" s="4" t="str">
        <f>IF(N175="","",E175)</f>
        <v/>
      </c>
      <c r="P175" s="5" t="str">
        <f>IF(O175="","",IF(N175="Short",(O175-M175)*Variable!$E$2*Variable!$E$1,(M175-O175)*Variable!$E$2*Variable!$E$1))</f>
        <v/>
      </c>
      <c r="Q175" s="5">
        <f t="shared" si="25"/>
        <v>0.5</v>
      </c>
      <c r="R175" s="5">
        <f t="shared" si="26"/>
        <v>-60.939971923829034</v>
      </c>
    </row>
    <row r="176" spans="1:18" x14ac:dyDescent="0.25">
      <c r="A176" s="2">
        <v>43354</v>
      </c>
      <c r="B176" s="4">
        <v>289.54998779296801</v>
      </c>
      <c r="C176" s="4">
        <v>286.98001098632801</v>
      </c>
      <c r="D176" s="4">
        <v>287.36999511718699</v>
      </c>
      <c r="E176" s="4">
        <v>289.04998779296801</v>
      </c>
      <c r="F176" s="3">
        <f t="shared" si="27"/>
        <v>289.3760009765619</v>
      </c>
      <c r="G176" s="3">
        <f t="shared" si="29"/>
        <v>287.49100189208923</v>
      </c>
      <c r="H176" s="6">
        <f>(F176-G176)*Variable!$E$2</f>
        <v>1.8849990844726676</v>
      </c>
      <c r="I176" s="1" t="str">
        <f t="shared" si="28"/>
        <v>Long</v>
      </c>
      <c r="J176" s="1" t="str">
        <f t="shared" si="21"/>
        <v/>
      </c>
      <c r="K176" s="4" t="str">
        <f t="shared" si="22"/>
        <v/>
      </c>
      <c r="L176" s="1">
        <f t="shared" si="23"/>
        <v>1</v>
      </c>
      <c r="M176" s="4">
        <f t="shared" si="20"/>
        <v>279.36999511718699</v>
      </c>
      <c r="N176" s="1" t="str">
        <f t="shared" si="24"/>
        <v/>
      </c>
      <c r="O176" s="4" t="str">
        <f>IF(N176="","",E176)</f>
        <v/>
      </c>
      <c r="P176" s="5" t="str">
        <f>IF(O176="","",IF(N176="Short",(O176-M176)*Variable!$E$2*Variable!$E$1,(M176-O176)*Variable!$E$2*Variable!$E$1))</f>
        <v/>
      </c>
      <c r="Q176" s="5">
        <f t="shared" si="25"/>
        <v>0.94998168945301131</v>
      </c>
      <c r="R176" s="5">
        <f t="shared" si="26"/>
        <v>-60.939971923829034</v>
      </c>
    </row>
    <row r="177" spans="1:18" x14ac:dyDescent="0.25">
      <c r="A177" s="2">
        <v>43355</v>
      </c>
      <c r="B177" s="4">
        <v>289.79998779296801</v>
      </c>
      <c r="C177" s="4">
        <v>288.23001098632801</v>
      </c>
      <c r="D177" s="4">
        <v>289.05999755859301</v>
      </c>
      <c r="E177" s="4">
        <v>289.11999511718699</v>
      </c>
      <c r="F177" s="3">
        <f t="shared" si="27"/>
        <v>289.29599914550715</v>
      </c>
      <c r="G177" s="3">
        <f t="shared" si="29"/>
        <v>287.75200195312436</v>
      </c>
      <c r="H177" s="6">
        <f>(F177-G177)*Variable!$E$2</f>
        <v>1.5439971923827898</v>
      </c>
      <c r="I177" s="1" t="str">
        <f t="shared" si="28"/>
        <v>Long</v>
      </c>
      <c r="J177" s="1" t="str">
        <f t="shared" si="21"/>
        <v/>
      </c>
      <c r="K177" s="4" t="str">
        <f t="shared" si="22"/>
        <v/>
      </c>
      <c r="L177" s="1">
        <f t="shared" si="23"/>
        <v>1</v>
      </c>
      <c r="M177" s="4">
        <f t="shared" si="20"/>
        <v>279.36999511718699</v>
      </c>
      <c r="N177" s="1" t="str">
        <f t="shared" si="24"/>
        <v/>
      </c>
      <c r="O177" s="4" t="str">
        <f>IF(N177="","",E177)</f>
        <v/>
      </c>
      <c r="P177" s="5" t="str">
        <f>IF(O177="","",IF(N177="Short",(O177-M177)*Variable!$E$2*Variable!$E$1,(M177-O177)*Variable!$E$2*Variable!$E$1))</f>
        <v/>
      </c>
      <c r="Q177" s="5">
        <f t="shared" si="25"/>
        <v>7.0007324218977374E-2</v>
      </c>
      <c r="R177" s="5">
        <f t="shared" si="26"/>
        <v>-60.939971923829034</v>
      </c>
    </row>
    <row r="178" spans="1:18" x14ac:dyDescent="0.25">
      <c r="A178" s="2">
        <v>43356</v>
      </c>
      <c r="B178" s="4">
        <v>291.04000854492102</v>
      </c>
      <c r="C178" s="4">
        <v>290</v>
      </c>
      <c r="D178" s="4">
        <v>290.32000732421801</v>
      </c>
      <c r="E178" s="4">
        <v>290.829986572265</v>
      </c>
      <c r="F178" s="3">
        <f t="shared" si="27"/>
        <v>289.2309967041009</v>
      </c>
      <c r="G178" s="3">
        <f t="shared" si="29"/>
        <v>288.20450134277274</v>
      </c>
      <c r="H178" s="6">
        <f>(F178-G178)*Variable!$E$2</f>
        <v>1.0264953613281591</v>
      </c>
      <c r="I178" s="1" t="str">
        <f t="shared" si="28"/>
        <v>Long</v>
      </c>
      <c r="J178" s="1" t="str">
        <f t="shared" si="21"/>
        <v/>
      </c>
      <c r="K178" s="4" t="str">
        <f t="shared" si="22"/>
        <v/>
      </c>
      <c r="L178" s="1">
        <f t="shared" si="23"/>
        <v>1</v>
      </c>
      <c r="M178" s="4">
        <f t="shared" si="20"/>
        <v>279.36999511718699</v>
      </c>
      <c r="N178" s="1" t="str">
        <f t="shared" si="24"/>
        <v/>
      </c>
      <c r="O178" s="4" t="str">
        <f>IF(N178="","",E178)</f>
        <v/>
      </c>
      <c r="P178" s="5" t="str">
        <f>IF(O178="","",IF(N178="Short",(O178-M178)*Variable!$E$2*Variable!$E$1,(M178-O178)*Variable!$E$2*Variable!$E$1))</f>
        <v/>
      </c>
      <c r="Q178" s="5">
        <f t="shared" si="25"/>
        <v>1.7099914550780113</v>
      </c>
      <c r="R178" s="5">
        <f t="shared" si="26"/>
        <v>-60.939971923829034</v>
      </c>
    </row>
    <row r="179" spans="1:18" x14ac:dyDescent="0.25">
      <c r="A179" s="2">
        <v>43357</v>
      </c>
      <c r="B179" s="4">
        <v>291.26998901367102</v>
      </c>
      <c r="C179" s="4">
        <v>290</v>
      </c>
      <c r="D179" s="4">
        <v>291.05999755859301</v>
      </c>
      <c r="E179" s="4">
        <v>290.88000488281199</v>
      </c>
      <c r="F179" s="3">
        <f t="shared" si="27"/>
        <v>289.28899841308532</v>
      </c>
      <c r="G179" s="3">
        <f t="shared" si="29"/>
        <v>288.54550170898369</v>
      </c>
      <c r="H179" s="6">
        <f>(F179-G179)*Variable!$E$2</f>
        <v>0.74349670410163071</v>
      </c>
      <c r="I179" s="1" t="str">
        <f t="shared" si="28"/>
        <v>Long</v>
      </c>
      <c r="J179" s="1" t="str">
        <f t="shared" si="21"/>
        <v/>
      </c>
      <c r="K179" s="4" t="str">
        <f t="shared" si="22"/>
        <v/>
      </c>
      <c r="L179" s="1">
        <f t="shared" si="23"/>
        <v>1</v>
      </c>
      <c r="M179" s="4">
        <f t="shared" si="20"/>
        <v>279.36999511718699</v>
      </c>
      <c r="N179" s="1" t="str">
        <f t="shared" si="24"/>
        <v/>
      </c>
      <c r="O179" s="4" t="str">
        <f>IF(N179="","",E179)</f>
        <v/>
      </c>
      <c r="P179" s="5" t="str">
        <f>IF(O179="","",IF(N179="Short",(O179-M179)*Variable!$E$2*Variable!$E$1,(M179-O179)*Variable!$E$2*Variable!$E$1))</f>
        <v/>
      </c>
      <c r="Q179" s="5">
        <f t="shared" si="25"/>
        <v>5.0018310546988687E-2</v>
      </c>
      <c r="R179" s="5">
        <f t="shared" si="26"/>
        <v>-60.939971923829034</v>
      </c>
    </row>
    <row r="180" spans="1:18" x14ac:dyDescent="0.25">
      <c r="A180" s="2">
        <v>43360</v>
      </c>
      <c r="B180" s="4">
        <v>290.85998535156199</v>
      </c>
      <c r="C180" s="4">
        <v>289.02999877929602</v>
      </c>
      <c r="D180" s="4">
        <v>290.82000732421801</v>
      </c>
      <c r="E180" s="4">
        <v>289.33999633789</v>
      </c>
      <c r="F180" s="3">
        <f t="shared" si="27"/>
        <v>289.19199829101501</v>
      </c>
      <c r="G180" s="3">
        <f t="shared" si="29"/>
        <v>288.75950164794853</v>
      </c>
      <c r="H180" s="6">
        <f>(F180-G180)*Variable!$E$2</f>
        <v>0.43249664306648583</v>
      </c>
      <c r="I180" s="1" t="str">
        <f t="shared" si="28"/>
        <v>Long</v>
      </c>
      <c r="J180" s="1" t="str">
        <f t="shared" si="21"/>
        <v/>
      </c>
      <c r="K180" s="4" t="str">
        <f t="shared" si="22"/>
        <v/>
      </c>
      <c r="L180" s="1">
        <f t="shared" si="23"/>
        <v>1</v>
      </c>
      <c r="M180" s="4">
        <f t="shared" si="20"/>
        <v>279.36999511718699</v>
      </c>
      <c r="N180" s="1" t="str">
        <f t="shared" si="24"/>
        <v/>
      </c>
      <c r="O180" s="4" t="str">
        <f>IF(N180="","",E180)</f>
        <v/>
      </c>
      <c r="P180" s="5" t="str">
        <f>IF(O180="","",IF(N180="Short",(O180-M180)*Variable!$E$2*Variable!$E$1,(M180-O180)*Variable!$E$2*Variable!$E$1))</f>
        <v/>
      </c>
      <c r="Q180" s="5">
        <f t="shared" si="25"/>
        <v>-1.5400085449219887</v>
      </c>
      <c r="R180" s="5">
        <f t="shared" si="26"/>
        <v>-60.939971923829034</v>
      </c>
    </row>
    <row r="181" spans="1:18" x14ac:dyDescent="0.25">
      <c r="A181" s="2">
        <v>43361</v>
      </c>
      <c r="B181" s="4">
        <v>291.579986572265</v>
      </c>
      <c r="C181" s="4">
        <v>289.54998779296801</v>
      </c>
      <c r="D181" s="4">
        <v>289.579986572265</v>
      </c>
      <c r="E181" s="4">
        <v>290.91000366210898</v>
      </c>
      <c r="F181" s="3">
        <f t="shared" si="27"/>
        <v>289.30199890136657</v>
      </c>
      <c r="G181" s="3">
        <f t="shared" si="29"/>
        <v>289.02150115966731</v>
      </c>
      <c r="H181" s="6">
        <f>(F181-G181)*Variable!$E$2</f>
        <v>0.28049774169926422</v>
      </c>
      <c r="I181" s="1" t="str">
        <f t="shared" si="28"/>
        <v>Long</v>
      </c>
      <c r="J181" s="1" t="str">
        <f t="shared" si="21"/>
        <v/>
      </c>
      <c r="K181" s="4" t="str">
        <f t="shared" si="22"/>
        <v/>
      </c>
      <c r="L181" s="1">
        <f t="shared" si="23"/>
        <v>1</v>
      </c>
      <c r="M181" s="4">
        <f t="shared" si="20"/>
        <v>279.36999511718699</v>
      </c>
      <c r="N181" s="1" t="str">
        <f t="shared" si="24"/>
        <v/>
      </c>
      <c r="O181" s="4" t="str">
        <f>IF(N181="","",E181)</f>
        <v/>
      </c>
      <c r="P181" s="5" t="str">
        <f>IF(O181="","",IF(N181="Short",(O181-M181)*Variable!$E$2*Variable!$E$1,(M181-O181)*Variable!$E$2*Variable!$E$1))</f>
        <v/>
      </c>
      <c r="Q181" s="5">
        <f t="shared" si="25"/>
        <v>1.5700073242189774</v>
      </c>
      <c r="R181" s="5">
        <f t="shared" si="26"/>
        <v>-60.939971923829034</v>
      </c>
    </row>
    <row r="182" spans="1:18" x14ac:dyDescent="0.25">
      <c r="A182" s="2">
        <v>43362</v>
      </c>
      <c r="B182" s="4">
        <v>291.69000244140602</v>
      </c>
      <c r="C182" s="4">
        <v>290.829986572265</v>
      </c>
      <c r="D182" s="4">
        <v>290.97000122070301</v>
      </c>
      <c r="E182" s="4">
        <v>291.22000122070301</v>
      </c>
      <c r="F182" s="3">
        <f t="shared" si="27"/>
        <v>289.52099914550729</v>
      </c>
      <c r="G182" s="3">
        <f t="shared" si="29"/>
        <v>289.265501403808</v>
      </c>
      <c r="H182" s="6">
        <f>(F182-G182)*Variable!$E$2</f>
        <v>0.25549774169928696</v>
      </c>
      <c r="I182" s="1" t="str">
        <f t="shared" si="28"/>
        <v>Long</v>
      </c>
      <c r="J182" s="1" t="str">
        <f t="shared" si="21"/>
        <v/>
      </c>
      <c r="K182" s="4" t="str">
        <f t="shared" si="22"/>
        <v/>
      </c>
      <c r="L182" s="1">
        <f t="shared" si="23"/>
        <v>1</v>
      </c>
      <c r="M182" s="4">
        <f t="shared" si="20"/>
        <v>279.36999511718699</v>
      </c>
      <c r="N182" s="1" t="str">
        <f t="shared" si="24"/>
        <v/>
      </c>
      <c r="O182" s="4" t="str">
        <f>IF(N182="","",E182)</f>
        <v/>
      </c>
      <c r="P182" s="5" t="str">
        <f>IF(O182="","",IF(N182="Short",(O182-M182)*Variable!$E$2*Variable!$E$1,(M182-O182)*Variable!$E$2*Variable!$E$1))</f>
        <v/>
      </c>
      <c r="Q182" s="5">
        <f t="shared" si="25"/>
        <v>0.30999755859403422</v>
      </c>
      <c r="R182" s="5">
        <f t="shared" si="26"/>
        <v>-60.939971923829034</v>
      </c>
    </row>
    <row r="183" spans="1:18" x14ac:dyDescent="0.25">
      <c r="A183" s="2">
        <v>43363</v>
      </c>
      <c r="B183" s="4">
        <v>293.94000244140602</v>
      </c>
      <c r="C183" s="4">
        <v>291.239990234375</v>
      </c>
      <c r="D183" s="4">
        <v>292.64001464843699</v>
      </c>
      <c r="E183" s="4">
        <v>293.579986572265</v>
      </c>
      <c r="F183" s="3">
        <f t="shared" si="27"/>
        <v>290.06299743652295</v>
      </c>
      <c r="G183" s="3">
        <f t="shared" si="29"/>
        <v>289.63600006103457</v>
      </c>
      <c r="H183" s="6">
        <f>(F183-G183)*Variable!$E$2</f>
        <v>0.42699737548838357</v>
      </c>
      <c r="I183" s="1" t="str">
        <f t="shared" si="28"/>
        <v>Long</v>
      </c>
      <c r="J183" s="1" t="str">
        <f t="shared" si="21"/>
        <v/>
      </c>
      <c r="K183" s="4" t="str">
        <f t="shared" si="22"/>
        <v/>
      </c>
      <c r="L183" s="1">
        <f t="shared" si="23"/>
        <v>1</v>
      </c>
      <c r="M183" s="4">
        <f t="shared" si="20"/>
        <v>279.36999511718699</v>
      </c>
      <c r="N183" s="1" t="str">
        <f t="shared" si="24"/>
        <v/>
      </c>
      <c r="O183" s="4" t="str">
        <f>IF(N183="","",E183)</f>
        <v/>
      </c>
      <c r="P183" s="5" t="str">
        <f>IF(O183="","",IF(N183="Short",(O183-M183)*Variable!$E$2*Variable!$E$1,(M183-O183)*Variable!$E$2*Variable!$E$1))</f>
        <v/>
      </c>
      <c r="Q183" s="5">
        <f t="shared" si="25"/>
        <v>2.3599853515619884</v>
      </c>
      <c r="R183" s="5">
        <f t="shared" si="26"/>
        <v>-60.939971923829034</v>
      </c>
    </row>
    <row r="184" spans="1:18" x14ac:dyDescent="0.25">
      <c r="A184" s="2">
        <v>43364</v>
      </c>
      <c r="B184" s="4">
        <v>293.22000122070301</v>
      </c>
      <c r="C184" s="4">
        <v>291.80999755859301</v>
      </c>
      <c r="D184" s="4">
        <v>293.08999633789</v>
      </c>
      <c r="E184" s="4">
        <v>291.989990234375</v>
      </c>
      <c r="F184" s="3">
        <f t="shared" si="27"/>
        <v>290.50199584960893</v>
      </c>
      <c r="G184" s="3">
        <f t="shared" si="29"/>
        <v>289.9459991455073</v>
      </c>
      <c r="H184" s="6">
        <f>(F184-G184)*Variable!$E$2</f>
        <v>0.55599670410163071</v>
      </c>
      <c r="I184" s="1" t="str">
        <f t="shared" si="28"/>
        <v>Long</v>
      </c>
      <c r="J184" s="1" t="str">
        <f t="shared" si="21"/>
        <v/>
      </c>
      <c r="K184" s="4" t="str">
        <f t="shared" si="22"/>
        <v/>
      </c>
      <c r="L184" s="1">
        <f t="shared" si="23"/>
        <v>1</v>
      </c>
      <c r="M184" s="4">
        <f t="shared" si="20"/>
        <v>279.36999511718699</v>
      </c>
      <c r="N184" s="1" t="str">
        <f t="shared" si="24"/>
        <v/>
      </c>
      <c r="O184" s="4" t="str">
        <f>IF(N184="","",E184)</f>
        <v/>
      </c>
      <c r="P184" s="5" t="str">
        <f>IF(O184="","",IF(N184="Short",(O184-M184)*Variable!$E$2*Variable!$E$1,(M184-O184)*Variable!$E$2*Variable!$E$1))</f>
        <v/>
      </c>
      <c r="Q184" s="5">
        <f t="shared" si="25"/>
        <v>-1.5899963378899997</v>
      </c>
      <c r="R184" s="5">
        <f t="shared" si="26"/>
        <v>-60.939971923829034</v>
      </c>
    </row>
    <row r="185" spans="1:18" x14ac:dyDescent="0.25">
      <c r="A185" s="2">
        <v>43367</v>
      </c>
      <c r="B185" s="4">
        <v>291.5</v>
      </c>
      <c r="C185" s="4">
        <v>290.36999511718699</v>
      </c>
      <c r="D185" s="4">
        <v>291.33999633789</v>
      </c>
      <c r="E185" s="4">
        <v>291.01998901367102</v>
      </c>
      <c r="F185" s="3">
        <f t="shared" si="27"/>
        <v>290.79399414062448</v>
      </c>
      <c r="G185" s="3">
        <f t="shared" si="29"/>
        <v>290.12149810790964</v>
      </c>
      <c r="H185" s="6">
        <f>(F185-G185)*Variable!$E$2</f>
        <v>0.67249603271483238</v>
      </c>
      <c r="I185" s="1" t="str">
        <f t="shared" si="28"/>
        <v>Long</v>
      </c>
      <c r="J185" s="1" t="str">
        <f t="shared" si="21"/>
        <v/>
      </c>
      <c r="K185" s="4" t="str">
        <f t="shared" si="22"/>
        <v/>
      </c>
      <c r="L185" s="1">
        <f t="shared" si="23"/>
        <v>1</v>
      </c>
      <c r="M185" s="4">
        <f t="shared" si="20"/>
        <v>279.36999511718699</v>
      </c>
      <c r="N185" s="1" t="str">
        <f t="shared" si="24"/>
        <v/>
      </c>
      <c r="O185" s="4" t="str">
        <f>IF(N185="","",E185)</f>
        <v/>
      </c>
      <c r="P185" s="5" t="str">
        <f>IF(O185="","",IF(N185="Short",(O185-M185)*Variable!$E$2*Variable!$E$1,(M185-O185)*Variable!$E$2*Variable!$E$1))</f>
        <v/>
      </c>
      <c r="Q185" s="5">
        <f t="shared" si="25"/>
        <v>-0.97000122070397765</v>
      </c>
      <c r="R185" s="5">
        <f t="shared" si="26"/>
        <v>-60.939971923829034</v>
      </c>
    </row>
    <row r="186" spans="1:18" x14ac:dyDescent="0.25">
      <c r="A186" s="2">
        <v>43368</v>
      </c>
      <c r="B186" s="4">
        <v>291.64999389648398</v>
      </c>
      <c r="C186" s="4">
        <v>290.48001098632801</v>
      </c>
      <c r="D186" s="4">
        <v>291.52999877929602</v>
      </c>
      <c r="E186" s="4">
        <v>290.75</v>
      </c>
      <c r="F186" s="3">
        <f t="shared" si="27"/>
        <v>290.96399536132765</v>
      </c>
      <c r="G186" s="3">
        <f t="shared" si="29"/>
        <v>290.1699981689448</v>
      </c>
      <c r="H186" s="6">
        <f>(F186-G186)*Variable!$E$2</f>
        <v>0.79399719238284661</v>
      </c>
      <c r="I186" s="1" t="str">
        <f t="shared" si="28"/>
        <v>Long</v>
      </c>
      <c r="J186" s="1" t="str">
        <f t="shared" si="21"/>
        <v/>
      </c>
      <c r="K186" s="4" t="str">
        <f t="shared" si="22"/>
        <v/>
      </c>
      <c r="L186" s="1">
        <f t="shared" si="23"/>
        <v>1</v>
      </c>
      <c r="M186" s="4">
        <f t="shared" si="20"/>
        <v>279.36999511718699</v>
      </c>
      <c r="N186" s="1" t="str">
        <f t="shared" si="24"/>
        <v/>
      </c>
      <c r="O186" s="4" t="str">
        <f>IF(N186="","",E186)</f>
        <v/>
      </c>
      <c r="P186" s="5" t="str">
        <f>IF(O186="","",IF(N186="Short",(O186-M186)*Variable!$E$2*Variable!$E$1,(M186-O186)*Variable!$E$2*Variable!$E$1))</f>
        <v/>
      </c>
      <c r="Q186" s="5">
        <f t="shared" si="25"/>
        <v>-0.26998901367102235</v>
      </c>
      <c r="R186" s="5">
        <f t="shared" si="26"/>
        <v>-60.939971923829034</v>
      </c>
    </row>
    <row r="187" spans="1:18" x14ac:dyDescent="0.25">
      <c r="A187" s="2">
        <v>43369</v>
      </c>
      <c r="B187" s="4">
        <v>292.239990234375</v>
      </c>
      <c r="C187" s="4">
        <v>289.41000366210898</v>
      </c>
      <c r="D187" s="4">
        <v>290.91000366210898</v>
      </c>
      <c r="E187" s="4">
        <v>289.88000488281199</v>
      </c>
      <c r="F187" s="3">
        <f t="shared" si="27"/>
        <v>291.03999633789022</v>
      </c>
      <c r="G187" s="3">
        <f t="shared" si="29"/>
        <v>290.16799774169868</v>
      </c>
      <c r="H187" s="6">
        <f>(F187-G187)*Variable!$E$2</f>
        <v>0.87199859619153131</v>
      </c>
      <c r="I187" s="1" t="str">
        <f t="shared" si="28"/>
        <v>Long</v>
      </c>
      <c r="J187" s="1" t="str">
        <f t="shared" si="21"/>
        <v/>
      </c>
      <c r="K187" s="4" t="str">
        <f t="shared" si="22"/>
        <v/>
      </c>
      <c r="L187" s="1">
        <f t="shared" si="23"/>
        <v>1</v>
      </c>
      <c r="M187" s="4">
        <f t="shared" si="20"/>
        <v>279.36999511718699</v>
      </c>
      <c r="N187" s="1" t="str">
        <f t="shared" si="24"/>
        <v/>
      </c>
      <c r="O187" s="4" t="str">
        <f>IF(N187="","",E187)</f>
        <v/>
      </c>
      <c r="P187" s="5" t="str">
        <f>IF(O187="","",IF(N187="Short",(O187-M187)*Variable!$E$2*Variable!$E$1,(M187-O187)*Variable!$E$2*Variable!$E$1))</f>
        <v/>
      </c>
      <c r="Q187" s="5">
        <f t="shared" si="25"/>
        <v>-0.86999511718801159</v>
      </c>
      <c r="R187" s="5">
        <f t="shared" si="26"/>
        <v>-60.939971923829034</v>
      </c>
    </row>
    <row r="188" spans="1:18" x14ac:dyDescent="0.25">
      <c r="A188" s="2">
        <v>43370</v>
      </c>
      <c r="B188" s="4">
        <v>291.91000366210898</v>
      </c>
      <c r="C188" s="4">
        <v>290.100006103515</v>
      </c>
      <c r="D188" s="4">
        <v>290.41000366210898</v>
      </c>
      <c r="E188" s="4">
        <v>290.69000244140602</v>
      </c>
      <c r="F188" s="3">
        <f t="shared" si="27"/>
        <v>291.02599792480424</v>
      </c>
      <c r="G188" s="3">
        <f t="shared" si="29"/>
        <v>290.1284973144526</v>
      </c>
      <c r="H188" s="6">
        <f>(F188-G188)*Variable!$E$2</f>
        <v>0.89750061035164208</v>
      </c>
      <c r="I188" s="1" t="str">
        <f t="shared" si="28"/>
        <v>Long</v>
      </c>
      <c r="J188" s="1" t="str">
        <f t="shared" si="21"/>
        <v/>
      </c>
      <c r="K188" s="4" t="str">
        <f t="shared" si="22"/>
        <v/>
      </c>
      <c r="L188" s="1">
        <f t="shared" si="23"/>
        <v>1</v>
      </c>
      <c r="M188" s="4">
        <f t="shared" si="20"/>
        <v>279.36999511718699</v>
      </c>
      <c r="N188" s="1" t="str">
        <f t="shared" si="24"/>
        <v/>
      </c>
      <c r="O188" s="4" t="str">
        <f>IF(N188="","",E188)</f>
        <v/>
      </c>
      <c r="P188" s="5" t="str">
        <f>IF(O188="","",IF(N188="Short",(O188-M188)*Variable!$E$2*Variable!$E$1,(M188-O188)*Variable!$E$2*Variable!$E$1))</f>
        <v/>
      </c>
      <c r="Q188" s="5">
        <f t="shared" si="25"/>
        <v>0.80999755859403422</v>
      </c>
      <c r="R188" s="5">
        <f t="shared" si="26"/>
        <v>-60.939971923829034</v>
      </c>
    </row>
    <row r="189" spans="1:18" x14ac:dyDescent="0.25">
      <c r="A189" s="2">
        <v>43371</v>
      </c>
      <c r="B189" s="4">
        <v>291.27999877929602</v>
      </c>
      <c r="C189" s="4">
        <v>289.95001220703102</v>
      </c>
      <c r="D189" s="4">
        <v>289.989990234375</v>
      </c>
      <c r="E189" s="4">
        <v>290.72000122070301</v>
      </c>
      <c r="F189" s="3">
        <f t="shared" si="27"/>
        <v>291.0099975585934</v>
      </c>
      <c r="G189" s="3">
        <f t="shared" si="29"/>
        <v>290.14949798583939</v>
      </c>
      <c r="H189" s="6">
        <f>(F189-G189)*Variable!$E$2</f>
        <v>0.86049957275400857</v>
      </c>
      <c r="I189" s="1" t="str">
        <f t="shared" si="28"/>
        <v>Long</v>
      </c>
      <c r="J189" s="1" t="str">
        <f t="shared" si="21"/>
        <v/>
      </c>
      <c r="K189" s="4" t="str">
        <f t="shared" si="22"/>
        <v/>
      </c>
      <c r="L189" s="1">
        <f t="shared" si="23"/>
        <v>1</v>
      </c>
      <c r="M189" s="4">
        <f t="shared" si="20"/>
        <v>279.36999511718699</v>
      </c>
      <c r="N189" s="1" t="str">
        <f t="shared" si="24"/>
        <v/>
      </c>
      <c r="O189" s="4" t="str">
        <f>IF(N189="","",E189)</f>
        <v/>
      </c>
      <c r="P189" s="5" t="str">
        <f>IF(O189="","",IF(N189="Short",(O189-M189)*Variable!$E$2*Variable!$E$1,(M189-O189)*Variable!$E$2*Variable!$E$1))</f>
        <v/>
      </c>
      <c r="Q189" s="5">
        <f t="shared" si="25"/>
        <v>2.9998779296988687E-2</v>
      </c>
      <c r="R189" s="5">
        <f t="shared" si="26"/>
        <v>-60.939971923829034</v>
      </c>
    </row>
    <row r="190" spans="1:18" x14ac:dyDescent="0.25">
      <c r="A190" s="2">
        <v>43374</v>
      </c>
      <c r="B190" s="4">
        <v>292.92999267578102</v>
      </c>
      <c r="C190" s="4">
        <v>290.98001098632801</v>
      </c>
      <c r="D190" s="4">
        <v>292.10998535156199</v>
      </c>
      <c r="E190" s="4">
        <v>291.73001098632801</v>
      </c>
      <c r="F190" s="3">
        <f t="shared" si="27"/>
        <v>291.24899902343725</v>
      </c>
      <c r="G190" s="3">
        <f t="shared" si="29"/>
        <v>290.22049865722613</v>
      </c>
      <c r="H190" s="6">
        <f>(F190-G190)*Variable!$E$2</f>
        <v>1.0285003662111194</v>
      </c>
      <c r="I190" s="1" t="str">
        <f t="shared" si="28"/>
        <v>Long</v>
      </c>
      <c r="J190" s="1" t="str">
        <f t="shared" si="21"/>
        <v/>
      </c>
      <c r="K190" s="4" t="str">
        <f t="shared" si="22"/>
        <v/>
      </c>
      <c r="L190" s="1">
        <f t="shared" si="23"/>
        <v>1</v>
      </c>
      <c r="M190" s="4">
        <f t="shared" si="20"/>
        <v>279.36999511718699</v>
      </c>
      <c r="N190" s="1" t="str">
        <f t="shared" si="24"/>
        <v/>
      </c>
      <c r="O190" s="4" t="str">
        <f>IF(N190="","",E190)</f>
        <v/>
      </c>
      <c r="P190" s="5" t="str">
        <f>IF(O190="","",IF(N190="Short",(O190-M190)*Variable!$E$2*Variable!$E$1,(M190-O190)*Variable!$E$2*Variable!$E$1))</f>
        <v/>
      </c>
      <c r="Q190" s="5">
        <f t="shared" si="25"/>
        <v>1.010009765625</v>
      </c>
      <c r="R190" s="5">
        <f t="shared" si="26"/>
        <v>-60.939971923829034</v>
      </c>
    </row>
    <row r="191" spans="1:18" x14ac:dyDescent="0.25">
      <c r="A191" s="2">
        <v>43375</v>
      </c>
      <c r="B191" s="4">
        <v>292.35998535156199</v>
      </c>
      <c r="C191" s="4">
        <v>291.14001464843699</v>
      </c>
      <c r="D191" s="4">
        <v>291.55999755859301</v>
      </c>
      <c r="E191" s="4">
        <v>291.55999755859301</v>
      </c>
      <c r="F191" s="3">
        <f t="shared" si="27"/>
        <v>291.31399841308564</v>
      </c>
      <c r="G191" s="3">
        <f t="shared" si="29"/>
        <v>290.30799865722611</v>
      </c>
      <c r="H191" s="6">
        <f>(F191-G191)*Variable!$E$2</f>
        <v>1.0059997558595342</v>
      </c>
      <c r="I191" s="1" t="str">
        <f t="shared" si="28"/>
        <v>Long</v>
      </c>
      <c r="J191" s="1" t="str">
        <f t="shared" si="21"/>
        <v/>
      </c>
      <c r="K191" s="4" t="str">
        <f t="shared" si="22"/>
        <v/>
      </c>
      <c r="L191" s="1">
        <f t="shared" si="23"/>
        <v>1</v>
      </c>
      <c r="M191" s="4">
        <f t="shared" si="20"/>
        <v>279.36999511718699</v>
      </c>
      <c r="N191" s="1" t="str">
        <f t="shared" si="24"/>
        <v/>
      </c>
      <c r="O191" s="4" t="str">
        <f>IF(N191="","",E191)</f>
        <v/>
      </c>
      <c r="P191" s="5" t="str">
        <f>IF(O191="","",IF(N191="Short",(O191-M191)*Variable!$E$2*Variable!$E$1,(M191-O191)*Variable!$E$2*Variable!$E$1))</f>
        <v/>
      </c>
      <c r="Q191" s="5">
        <f t="shared" si="25"/>
        <v>-0.17001342773500028</v>
      </c>
      <c r="R191" s="5">
        <f t="shared" si="26"/>
        <v>-60.939971923829034</v>
      </c>
    </row>
    <row r="192" spans="1:18" x14ac:dyDescent="0.25">
      <c r="A192" s="2">
        <v>43376</v>
      </c>
      <c r="B192" s="4">
        <v>293.20999145507801</v>
      </c>
      <c r="C192" s="4">
        <v>291.32000732421801</v>
      </c>
      <c r="D192" s="4">
        <v>292.739990234375</v>
      </c>
      <c r="E192" s="4">
        <v>291.72000122070301</v>
      </c>
      <c r="F192" s="3">
        <f t="shared" si="27"/>
        <v>291.3639984130856</v>
      </c>
      <c r="G192" s="3">
        <f t="shared" si="29"/>
        <v>290.44249877929644</v>
      </c>
      <c r="H192" s="6">
        <f>(F192-G192)*Variable!$E$2</f>
        <v>0.92149963378915345</v>
      </c>
      <c r="I192" s="1" t="str">
        <f t="shared" si="28"/>
        <v>Long</v>
      </c>
      <c r="J192" s="1" t="str">
        <f t="shared" si="21"/>
        <v/>
      </c>
      <c r="K192" s="4" t="str">
        <f t="shared" si="22"/>
        <v/>
      </c>
      <c r="L192" s="1">
        <f t="shared" si="23"/>
        <v>1</v>
      </c>
      <c r="M192" s="4">
        <f t="shared" si="20"/>
        <v>279.36999511718699</v>
      </c>
      <c r="N192" s="1" t="str">
        <f t="shared" si="24"/>
        <v/>
      </c>
      <c r="O192" s="4" t="str">
        <f>IF(N192="","",E192)</f>
        <v/>
      </c>
      <c r="P192" s="5" t="str">
        <f>IF(O192="","",IF(N192="Short",(O192-M192)*Variable!$E$2*Variable!$E$1,(M192-O192)*Variable!$E$2*Variable!$E$1))</f>
        <v/>
      </c>
      <c r="Q192" s="5">
        <f t="shared" si="25"/>
        <v>0.16000366211000028</v>
      </c>
      <c r="R192" s="5">
        <f t="shared" si="26"/>
        <v>-60.939971923829034</v>
      </c>
    </row>
    <row r="193" spans="1:18" x14ac:dyDescent="0.25">
      <c r="A193" s="2">
        <v>43377</v>
      </c>
      <c r="B193" s="4">
        <v>291.239990234375</v>
      </c>
      <c r="C193" s="4">
        <v>287.66000366210898</v>
      </c>
      <c r="D193" s="4">
        <v>291.17999267578102</v>
      </c>
      <c r="E193" s="4">
        <v>289.44000244140602</v>
      </c>
      <c r="F193" s="3">
        <f t="shared" si="27"/>
        <v>290.9499999999997</v>
      </c>
      <c r="G193" s="3">
        <f t="shared" si="29"/>
        <v>290.50649871826135</v>
      </c>
      <c r="H193" s="6">
        <f>(F193-G193)*Variable!$E$2</f>
        <v>0.44350128173834946</v>
      </c>
      <c r="I193" s="1" t="str">
        <f t="shared" si="28"/>
        <v>Long</v>
      </c>
      <c r="J193" s="1" t="str">
        <f t="shared" si="21"/>
        <v/>
      </c>
      <c r="K193" s="4" t="str">
        <f t="shared" si="22"/>
        <v/>
      </c>
      <c r="L193" s="1">
        <f t="shared" si="23"/>
        <v>1</v>
      </c>
      <c r="M193" s="4">
        <f t="shared" si="20"/>
        <v>279.36999511718699</v>
      </c>
      <c r="N193" s="1" t="str">
        <f t="shared" si="24"/>
        <v/>
      </c>
      <c r="O193" s="4" t="str">
        <f>IF(N193="","",E193)</f>
        <v/>
      </c>
      <c r="P193" s="5" t="str">
        <f>IF(O193="","",IF(N193="Short",(O193-M193)*Variable!$E$2*Variable!$E$1,(M193-O193)*Variable!$E$2*Variable!$E$1))</f>
        <v/>
      </c>
      <c r="Q193" s="5">
        <f t="shared" si="25"/>
        <v>-2.2799987792969887</v>
      </c>
      <c r="R193" s="5">
        <f t="shared" si="26"/>
        <v>-60.939971923829034</v>
      </c>
    </row>
    <row r="194" spans="1:18" x14ac:dyDescent="0.25">
      <c r="A194" s="2">
        <v>43378</v>
      </c>
      <c r="B194" s="4">
        <v>290.26998901367102</v>
      </c>
      <c r="C194" s="4">
        <v>286.22000122070301</v>
      </c>
      <c r="D194" s="4">
        <v>289.69000244140602</v>
      </c>
      <c r="E194" s="4">
        <v>287.82000732421801</v>
      </c>
      <c r="F194" s="3">
        <f t="shared" si="27"/>
        <v>290.53300170898399</v>
      </c>
      <c r="G194" s="3">
        <f t="shared" si="29"/>
        <v>290.51749877929649</v>
      </c>
      <c r="H194" s="6">
        <f>(F194-G194)*Variable!$E$2</f>
        <v>1.55029296875E-2</v>
      </c>
      <c r="I194" s="1" t="str">
        <f t="shared" si="28"/>
        <v>Long</v>
      </c>
      <c r="J194" s="1" t="str">
        <f t="shared" si="21"/>
        <v/>
      </c>
      <c r="K194" s="4" t="str">
        <f t="shared" si="22"/>
        <v/>
      </c>
      <c r="L194" s="1">
        <f t="shared" si="23"/>
        <v>1</v>
      </c>
      <c r="M194" s="4">
        <f t="shared" si="20"/>
        <v>279.36999511718699</v>
      </c>
      <c r="N194" s="1" t="str">
        <f t="shared" si="24"/>
        <v/>
      </c>
      <c r="O194" s="4" t="str">
        <f>IF(N194="","",E194)</f>
        <v/>
      </c>
      <c r="P194" s="5" t="str">
        <f>IF(O194="","",IF(N194="Short",(O194-M194)*Variable!$E$2*Variable!$E$1,(M194-O194)*Variable!$E$2*Variable!$E$1))</f>
        <v/>
      </c>
      <c r="Q194" s="5">
        <f t="shared" si="25"/>
        <v>-1.6199951171880116</v>
      </c>
      <c r="R194" s="5">
        <f t="shared" si="26"/>
        <v>-60.939971923829034</v>
      </c>
    </row>
    <row r="195" spans="1:18" x14ac:dyDescent="0.25">
      <c r="A195" s="2">
        <v>43381</v>
      </c>
      <c r="B195" s="4">
        <v>288.22000122070301</v>
      </c>
      <c r="C195" s="4">
        <v>285.5</v>
      </c>
      <c r="D195" s="4">
        <v>287.04998779296801</v>
      </c>
      <c r="E195" s="4">
        <v>287.82000732421801</v>
      </c>
      <c r="F195" s="3">
        <f t="shared" si="27"/>
        <v>290.2130035400387</v>
      </c>
      <c r="G195" s="3">
        <f t="shared" si="29"/>
        <v>290.50349884033164</v>
      </c>
      <c r="H195" s="6">
        <f>(F195-G195)*Variable!$E$2</f>
        <v>-0.29049530029294601</v>
      </c>
      <c r="I195" s="1" t="str">
        <f t="shared" si="28"/>
        <v>Short</v>
      </c>
      <c r="J195" s="1" t="str">
        <f t="shared" si="21"/>
        <v>Short</v>
      </c>
      <c r="K195" s="4">
        <f t="shared" si="22"/>
        <v>287.82000732421801</v>
      </c>
      <c r="L195" s="1">
        <f t="shared" si="23"/>
        <v>1</v>
      </c>
      <c r="M195" s="4">
        <f t="shared" si="20"/>
        <v>279.36999511718699</v>
      </c>
      <c r="N195" s="1" t="str">
        <f t="shared" si="24"/>
        <v>Short</v>
      </c>
      <c r="O195" s="4">
        <f>IF(N195="","",E195)</f>
        <v>287.82000732421801</v>
      </c>
      <c r="P195" s="5">
        <f>IF(O195="","",IF(N195="Short",(O195-M195)*Variable!$E$2*Variable!$E$1,(M195-O195)*Variable!$E$2*Variable!$E$1))</f>
        <v>8.4500122070310226</v>
      </c>
      <c r="Q195" s="5">
        <f t="shared" si="25"/>
        <v>0</v>
      </c>
      <c r="R195" s="5">
        <f t="shared" si="26"/>
        <v>-52.489959716798012</v>
      </c>
    </row>
    <row r="196" spans="1:18" x14ac:dyDescent="0.25">
      <c r="A196" s="2">
        <v>43382</v>
      </c>
      <c r="B196" s="4">
        <v>288.85998535156199</v>
      </c>
      <c r="C196" s="4">
        <v>286.76998901367102</v>
      </c>
      <c r="D196" s="4">
        <v>287.39001464843699</v>
      </c>
      <c r="E196" s="4">
        <v>287.39999389648398</v>
      </c>
      <c r="F196" s="3">
        <f t="shared" si="27"/>
        <v>289.87800292968711</v>
      </c>
      <c r="G196" s="3">
        <f t="shared" si="29"/>
        <v>290.42099914550738</v>
      </c>
      <c r="H196" s="6">
        <f>(F196-G196)*Variable!$E$2</f>
        <v>-0.54299621582026703</v>
      </c>
      <c r="I196" s="1" t="str">
        <f t="shared" si="28"/>
        <v>Short</v>
      </c>
      <c r="J196" s="1" t="str">
        <f t="shared" si="21"/>
        <v/>
      </c>
      <c r="K196" s="4" t="str">
        <f t="shared" si="22"/>
        <v/>
      </c>
      <c r="L196" s="1">
        <f t="shared" si="23"/>
        <v>-1</v>
      </c>
      <c r="M196" s="4">
        <f t="shared" ref="M196:M252" si="30">IF(L196="","",IF(K195&lt;&gt;"",K195,M195))</f>
        <v>287.82000732421801</v>
      </c>
      <c r="N196" s="1" t="str">
        <f t="shared" si="24"/>
        <v/>
      </c>
      <c r="O196" s="4" t="str">
        <f>IF(N196="","",E196)</f>
        <v/>
      </c>
      <c r="P196" s="5" t="str">
        <f>IF(O196="","",IF(N196="Short",(O196-M196)*Variable!$E$2*Variable!$E$1,(M196-O196)*Variable!$E$2*Variable!$E$1))</f>
        <v/>
      </c>
      <c r="Q196" s="5">
        <f t="shared" si="25"/>
        <v>0.42001342773403394</v>
      </c>
      <c r="R196" s="5">
        <f t="shared" si="26"/>
        <v>-52.489959716798012</v>
      </c>
    </row>
    <row r="197" spans="1:18" x14ac:dyDescent="0.25">
      <c r="A197" s="2">
        <v>43383</v>
      </c>
      <c r="B197" s="4">
        <v>286.91000366210898</v>
      </c>
      <c r="C197" s="4">
        <v>277.88000488281199</v>
      </c>
      <c r="D197" s="4">
        <v>286.829986572265</v>
      </c>
      <c r="E197" s="4">
        <v>278.29998779296801</v>
      </c>
      <c r="F197" s="3">
        <f t="shared" si="27"/>
        <v>288.72000122070267</v>
      </c>
      <c r="G197" s="3">
        <f t="shared" si="29"/>
        <v>289.87999877929644</v>
      </c>
      <c r="H197" s="6">
        <f>(F197-G197)*Variable!$E$2</f>
        <v>-1.1599975585937727</v>
      </c>
      <c r="I197" s="1" t="str">
        <f t="shared" si="28"/>
        <v>Short</v>
      </c>
      <c r="J197" s="1" t="str">
        <f t="shared" ref="J197:J252" si="31">IF(I196="","",IF(I197&lt;&gt;I196,I197,""))</f>
        <v/>
      </c>
      <c r="K197" s="4" t="str">
        <f t="shared" ref="K197:K252" si="32">IF(J197&lt;&gt;"",E197,"")</f>
        <v/>
      </c>
      <c r="L197" s="1">
        <f t="shared" ref="L197:L252" si="33">IF(J196="Long",1,IF(J196="Short",-1,IF(L196&lt;&gt;"",L196,"")))</f>
        <v>-1</v>
      </c>
      <c r="M197" s="4">
        <f t="shared" si="30"/>
        <v>287.82000732421801</v>
      </c>
      <c r="N197" s="1" t="str">
        <f t="shared" ref="N197:N252" si="34">IF(AND(L197&lt;&gt;"",J197&lt;&gt;""),J197,"")</f>
        <v/>
      </c>
      <c r="O197" s="4" t="str">
        <f>IF(N197="","",E197)</f>
        <v/>
      </c>
      <c r="P197" s="5" t="str">
        <f>IF(O197="","",IF(N197="Short",(O197-M197)*Variable!$E$2*Variable!$E$1,(M197-O197)*Variable!$E$2*Variable!$E$1))</f>
        <v/>
      </c>
      <c r="Q197" s="5">
        <f t="shared" ref="Q197:Q252" si="35">IF(L197="",0,IF(L197&gt;0,E197-E196,E196-E197))</f>
        <v>9.1000061035159661</v>
      </c>
      <c r="R197" s="5">
        <f>IF(P197&lt;&gt;"",P197+R196,R196)</f>
        <v>-52.489959716798012</v>
      </c>
    </row>
    <row r="198" spans="1:18" x14ac:dyDescent="0.25">
      <c r="A198" s="2">
        <v>43384</v>
      </c>
      <c r="B198" s="4">
        <v>278.89999389648398</v>
      </c>
      <c r="C198" s="4">
        <v>270.35998535156199</v>
      </c>
      <c r="D198" s="4">
        <v>277.079986572265</v>
      </c>
      <c r="E198" s="4">
        <v>272.17001342773398</v>
      </c>
      <c r="F198" s="3">
        <f t="shared" si="27"/>
        <v>286.86800231933552</v>
      </c>
      <c r="G198" s="3">
        <f t="shared" si="29"/>
        <v>288.94700012206988</v>
      </c>
      <c r="H198" s="6">
        <f>(F198-G198)*Variable!$E$2</f>
        <v>-2.0789978027343636</v>
      </c>
      <c r="I198" s="1" t="str">
        <f t="shared" si="28"/>
        <v>Short</v>
      </c>
      <c r="J198" s="1" t="str">
        <f t="shared" si="31"/>
        <v/>
      </c>
      <c r="K198" s="4" t="str">
        <f t="shared" si="32"/>
        <v/>
      </c>
      <c r="L198" s="1">
        <f t="shared" si="33"/>
        <v>-1</v>
      </c>
      <c r="M198" s="4">
        <f t="shared" si="30"/>
        <v>287.82000732421801</v>
      </c>
      <c r="N198" s="1" t="str">
        <f t="shared" si="34"/>
        <v/>
      </c>
      <c r="O198" s="4" t="str">
        <f>IF(N198="","",E198)</f>
        <v/>
      </c>
      <c r="P198" s="5" t="str">
        <f>IF(O198="","",IF(N198="Short",(O198-M198)*Variable!$E$2*Variable!$E$1,(M198-O198)*Variable!$E$2*Variable!$E$1))</f>
        <v/>
      </c>
      <c r="Q198" s="5">
        <f t="shared" si="35"/>
        <v>6.1299743652340339</v>
      </c>
      <c r="R198" s="5">
        <f>IF(P198&lt;&gt;"",P198+R197,R197)</f>
        <v>-52.489959716798012</v>
      </c>
    </row>
    <row r="199" spans="1:18" x14ac:dyDescent="0.25">
      <c r="A199" s="2">
        <v>43385</v>
      </c>
      <c r="B199" s="4">
        <v>277.08999633789</v>
      </c>
      <c r="C199" s="4">
        <v>272.36999511718699</v>
      </c>
      <c r="D199" s="4">
        <v>276.76998901367102</v>
      </c>
      <c r="E199" s="4">
        <v>275.95001220703102</v>
      </c>
      <c r="F199" s="3">
        <f t="shared" si="27"/>
        <v>285.39100341796831</v>
      </c>
      <c r="G199" s="3">
        <f t="shared" si="29"/>
        <v>288.20050048828091</v>
      </c>
      <c r="H199" s="6">
        <f>(F199-G199)*Variable!$E$2</f>
        <v>-2.8094970703126023</v>
      </c>
      <c r="I199" s="1" t="str">
        <f t="shared" si="28"/>
        <v>Short</v>
      </c>
      <c r="J199" s="1" t="str">
        <f t="shared" si="31"/>
        <v/>
      </c>
      <c r="K199" s="4" t="str">
        <f t="shared" si="32"/>
        <v/>
      </c>
      <c r="L199" s="1">
        <f t="shared" si="33"/>
        <v>-1</v>
      </c>
      <c r="M199" s="4">
        <f t="shared" si="30"/>
        <v>287.82000732421801</v>
      </c>
      <c r="N199" s="1" t="str">
        <f t="shared" si="34"/>
        <v/>
      </c>
      <c r="O199" s="4" t="str">
        <f>IF(N199="","",E199)</f>
        <v/>
      </c>
      <c r="P199" s="5" t="str">
        <f>IF(O199="","",IF(N199="Short",(O199-M199)*Variable!$E$2*Variable!$E$1,(M199-O199)*Variable!$E$2*Variable!$E$1))</f>
        <v/>
      </c>
      <c r="Q199" s="5">
        <f t="shared" si="35"/>
        <v>-3.7799987792970455</v>
      </c>
      <c r="R199" s="5">
        <f>IF(P199&lt;&gt;"",P199+R198,R198)</f>
        <v>-52.489959716798012</v>
      </c>
    </row>
    <row r="200" spans="1:18" x14ac:dyDescent="0.25">
      <c r="A200" s="2">
        <v>43388</v>
      </c>
      <c r="B200" s="4">
        <v>277.04000854492102</v>
      </c>
      <c r="C200" s="4">
        <v>274.29998779296801</v>
      </c>
      <c r="D200" s="4">
        <v>275.54998779296801</v>
      </c>
      <c r="E200" s="4">
        <v>274.39999389648398</v>
      </c>
      <c r="F200" s="3">
        <f t="shared" si="27"/>
        <v>283.65800170898387</v>
      </c>
      <c r="G200" s="3">
        <f t="shared" si="29"/>
        <v>287.45350036621062</v>
      </c>
      <c r="H200" s="6">
        <f>(F200-G200)*Variable!$E$2</f>
        <v>-3.7954986572267444</v>
      </c>
      <c r="I200" s="1" t="str">
        <f t="shared" si="28"/>
        <v>Short</v>
      </c>
      <c r="J200" s="1" t="str">
        <f t="shared" si="31"/>
        <v/>
      </c>
      <c r="K200" s="4" t="str">
        <f t="shared" si="32"/>
        <v/>
      </c>
      <c r="L200" s="1">
        <f t="shared" si="33"/>
        <v>-1</v>
      </c>
      <c r="M200" s="4">
        <f t="shared" si="30"/>
        <v>287.82000732421801</v>
      </c>
      <c r="N200" s="1" t="str">
        <f t="shared" si="34"/>
        <v/>
      </c>
      <c r="O200" s="4" t="str">
        <f>IF(N200="","",E200)</f>
        <v/>
      </c>
      <c r="P200" s="5" t="str">
        <f>IF(O200="","",IF(N200="Short",(O200-M200)*Variable!$E$2*Variable!$E$1,(M200-O200)*Variable!$E$2*Variable!$E$1))</f>
        <v/>
      </c>
      <c r="Q200" s="5">
        <f t="shared" si="35"/>
        <v>1.5500183105470455</v>
      </c>
      <c r="R200" s="5">
        <f>IF(P200&lt;&gt;"",P200+R199,R199)</f>
        <v>-52.489959716798012</v>
      </c>
    </row>
    <row r="201" spans="1:18" x14ac:dyDescent="0.25">
      <c r="A201" s="2">
        <v>43389</v>
      </c>
      <c r="B201" s="4">
        <v>280.82000732421801</v>
      </c>
      <c r="C201" s="4">
        <v>276.07000732421801</v>
      </c>
      <c r="D201" s="4">
        <v>276.600006103515</v>
      </c>
      <c r="E201" s="4">
        <v>280.39999389648398</v>
      </c>
      <c r="F201" s="3">
        <f t="shared" si="27"/>
        <v>282.54200134277301</v>
      </c>
      <c r="G201" s="3">
        <f t="shared" si="29"/>
        <v>286.92799987792938</v>
      </c>
      <c r="H201" s="6">
        <f>(F201-G201)*Variable!$E$2</f>
        <v>-4.3859985351563751</v>
      </c>
      <c r="I201" s="1" t="str">
        <f t="shared" si="28"/>
        <v>Short</v>
      </c>
      <c r="J201" s="1" t="str">
        <f t="shared" si="31"/>
        <v/>
      </c>
      <c r="K201" s="4" t="str">
        <f t="shared" si="32"/>
        <v/>
      </c>
      <c r="L201" s="1">
        <f t="shared" si="33"/>
        <v>-1</v>
      </c>
      <c r="M201" s="4">
        <f t="shared" si="30"/>
        <v>287.82000732421801</v>
      </c>
      <c r="N201" s="1" t="str">
        <f t="shared" si="34"/>
        <v/>
      </c>
      <c r="O201" s="4" t="str">
        <f>IF(N201="","",E201)</f>
        <v/>
      </c>
      <c r="P201" s="5" t="str">
        <f>IF(O201="","",IF(N201="Short",(O201-M201)*Variable!$E$2*Variable!$E$1,(M201-O201)*Variable!$E$2*Variable!$E$1))</f>
        <v/>
      </c>
      <c r="Q201" s="5">
        <f t="shared" si="35"/>
        <v>-6</v>
      </c>
      <c r="R201" s="5">
        <f>IF(P201&lt;&gt;"",P201+R200,R200)</f>
        <v>-52.489959716798012</v>
      </c>
    </row>
    <row r="202" spans="1:18" x14ac:dyDescent="0.25">
      <c r="A202" s="2">
        <v>43390</v>
      </c>
      <c r="B202" s="4">
        <v>281.14999389648398</v>
      </c>
      <c r="C202" s="4">
        <v>277.55999755859301</v>
      </c>
      <c r="D202" s="4">
        <v>280.44000244140602</v>
      </c>
      <c r="E202" s="4">
        <v>280.45001220703102</v>
      </c>
      <c r="F202" s="3">
        <f t="shared" si="27"/>
        <v>281.41500244140582</v>
      </c>
      <c r="G202" s="3">
        <f t="shared" si="29"/>
        <v>286.38950042724576</v>
      </c>
      <c r="H202" s="6">
        <f>(F202-G202)*Variable!$E$2</f>
        <v>-4.9744979858399461</v>
      </c>
      <c r="I202" s="1" t="str">
        <f t="shared" si="28"/>
        <v>Short</v>
      </c>
      <c r="J202" s="1" t="str">
        <f t="shared" si="31"/>
        <v/>
      </c>
      <c r="K202" s="4" t="str">
        <f t="shared" si="32"/>
        <v/>
      </c>
      <c r="L202" s="1">
        <f t="shared" si="33"/>
        <v>-1</v>
      </c>
      <c r="M202" s="4">
        <f t="shared" si="30"/>
        <v>287.82000732421801</v>
      </c>
      <c r="N202" s="1" t="str">
        <f t="shared" si="34"/>
        <v/>
      </c>
      <c r="O202" s="4" t="str">
        <f>IF(N202="","",E202)</f>
        <v/>
      </c>
      <c r="P202" s="5" t="str">
        <f>IF(O202="","",IF(N202="Short",(O202-M202)*Variable!$E$2*Variable!$E$1,(M202-O202)*Variable!$E$2*Variable!$E$1))</f>
        <v/>
      </c>
      <c r="Q202" s="5">
        <f t="shared" si="35"/>
        <v>-5.001831054704553E-2</v>
      </c>
      <c r="R202" s="5">
        <f>IF(P202&lt;&gt;"",P202+R201,R201)</f>
        <v>-52.489959716798012</v>
      </c>
    </row>
    <row r="203" spans="1:18" x14ac:dyDescent="0.25">
      <c r="A203" s="2">
        <v>43391</v>
      </c>
      <c r="B203" s="4">
        <v>280.07000732421801</v>
      </c>
      <c r="C203" s="4">
        <v>274.97000122070301</v>
      </c>
      <c r="D203" s="4">
        <v>279.39999389648398</v>
      </c>
      <c r="E203" s="4">
        <v>276.39999389648398</v>
      </c>
      <c r="F203" s="3">
        <f t="shared" si="27"/>
        <v>280.11100158691357</v>
      </c>
      <c r="G203" s="3">
        <f t="shared" si="29"/>
        <v>285.53050079345672</v>
      </c>
      <c r="H203" s="6">
        <f>(F203-G203)*Variable!$E$2</f>
        <v>-5.4194992065431506</v>
      </c>
      <c r="I203" s="1" t="str">
        <f t="shared" si="28"/>
        <v>Short</v>
      </c>
      <c r="J203" s="1" t="str">
        <f t="shared" si="31"/>
        <v/>
      </c>
      <c r="K203" s="4" t="str">
        <f t="shared" si="32"/>
        <v/>
      </c>
      <c r="L203" s="1">
        <f t="shared" si="33"/>
        <v>-1</v>
      </c>
      <c r="M203" s="4">
        <f t="shared" si="30"/>
        <v>287.82000732421801</v>
      </c>
      <c r="N203" s="1" t="str">
        <f t="shared" si="34"/>
        <v/>
      </c>
      <c r="O203" s="4" t="str">
        <f>IF(N203="","",E203)</f>
        <v/>
      </c>
      <c r="P203" s="5" t="str">
        <f>IF(O203="","",IF(N203="Short",(O203-M203)*Variable!$E$2*Variable!$E$1,(M203-O203)*Variable!$E$2*Variable!$E$1))</f>
        <v/>
      </c>
      <c r="Q203" s="5">
        <f t="shared" si="35"/>
        <v>4.0500183105470455</v>
      </c>
      <c r="R203" s="5">
        <f>IF(P203&lt;&gt;"",P203+R202,R202)</f>
        <v>-52.489959716798012</v>
      </c>
    </row>
    <row r="204" spans="1:18" x14ac:dyDescent="0.25">
      <c r="A204" s="2">
        <v>43392</v>
      </c>
      <c r="B204" s="4">
        <v>279.29998779296801</v>
      </c>
      <c r="C204" s="4">
        <v>275.47000122070301</v>
      </c>
      <c r="D204" s="4">
        <v>277.13000488281199</v>
      </c>
      <c r="E204" s="4">
        <v>276.25</v>
      </c>
      <c r="F204" s="3">
        <f t="shared" ref="F204:F252" si="36">AVERAGE(E195:E204)</f>
        <v>278.95400085449177</v>
      </c>
      <c r="G204" s="3">
        <f t="shared" si="29"/>
        <v>284.74350128173796</v>
      </c>
      <c r="H204" s="6">
        <f>(F204-G204)*Variable!$E$2</f>
        <v>-5.7895004272461961</v>
      </c>
      <c r="I204" s="1" t="str">
        <f t="shared" si="28"/>
        <v>Short</v>
      </c>
      <c r="J204" s="1" t="str">
        <f t="shared" si="31"/>
        <v/>
      </c>
      <c r="K204" s="4" t="str">
        <f t="shared" si="32"/>
        <v/>
      </c>
      <c r="L204" s="1">
        <f t="shared" si="33"/>
        <v>-1</v>
      </c>
      <c r="M204" s="4">
        <f t="shared" si="30"/>
        <v>287.82000732421801</v>
      </c>
      <c r="N204" s="1" t="str">
        <f t="shared" si="34"/>
        <v/>
      </c>
      <c r="O204" s="4" t="str">
        <f>IF(N204="","",E204)</f>
        <v/>
      </c>
      <c r="P204" s="5" t="str">
        <f>IF(O204="","",IF(N204="Short",(O204-M204)*Variable!$E$2*Variable!$E$1,(M204-O204)*Variable!$E$2*Variable!$E$1))</f>
        <v/>
      </c>
      <c r="Q204" s="5">
        <f t="shared" si="35"/>
        <v>0.1499938964839771</v>
      </c>
      <c r="R204" s="5">
        <f>IF(P204&lt;&gt;"",P204+R203,R203)</f>
        <v>-52.489959716798012</v>
      </c>
    </row>
    <row r="205" spans="1:18" x14ac:dyDescent="0.25">
      <c r="A205" s="2">
        <v>43395</v>
      </c>
      <c r="B205" s="4">
        <v>277.35998535156199</v>
      </c>
      <c r="C205" s="4">
        <v>274.41000366210898</v>
      </c>
      <c r="D205" s="4">
        <v>277</v>
      </c>
      <c r="E205" s="4">
        <v>275.010009765625</v>
      </c>
      <c r="F205" s="3">
        <f t="shared" si="36"/>
        <v>277.67300109863248</v>
      </c>
      <c r="G205" s="3">
        <f t="shared" si="29"/>
        <v>283.94300231933568</v>
      </c>
      <c r="H205" s="6">
        <f>(F205-G205)*Variable!$E$2</f>
        <v>-6.2700012207031932</v>
      </c>
      <c r="I205" s="1" t="str">
        <f t="shared" si="28"/>
        <v>Short</v>
      </c>
      <c r="J205" s="1" t="str">
        <f t="shared" si="31"/>
        <v/>
      </c>
      <c r="K205" s="4" t="str">
        <f t="shared" si="32"/>
        <v/>
      </c>
      <c r="L205" s="1">
        <f t="shared" si="33"/>
        <v>-1</v>
      </c>
      <c r="M205" s="4">
        <f t="shared" si="30"/>
        <v>287.82000732421801</v>
      </c>
      <c r="N205" s="1" t="str">
        <f t="shared" si="34"/>
        <v/>
      </c>
      <c r="O205" s="4" t="str">
        <f>IF(N205="","",E205)</f>
        <v/>
      </c>
      <c r="P205" s="5" t="str">
        <f>IF(O205="","",IF(N205="Short",(O205-M205)*Variable!$E$2*Variable!$E$1,(M205-O205)*Variable!$E$2*Variable!$E$1))</f>
        <v/>
      </c>
      <c r="Q205" s="5">
        <f t="shared" si="35"/>
        <v>1.239990234375</v>
      </c>
      <c r="R205" s="5">
        <f>IF(P205&lt;&gt;"",P205+R204,R204)</f>
        <v>-52.489959716798012</v>
      </c>
    </row>
    <row r="206" spans="1:18" x14ac:dyDescent="0.25">
      <c r="A206" s="2">
        <v>43396</v>
      </c>
      <c r="B206" s="4">
        <v>274.86999511718699</v>
      </c>
      <c r="C206" s="4">
        <v>268.60998535156199</v>
      </c>
      <c r="D206" s="4">
        <v>270.95001220703102</v>
      </c>
      <c r="E206" s="4">
        <v>273.60998535156199</v>
      </c>
      <c r="F206" s="3">
        <f t="shared" si="36"/>
        <v>276.29400024414031</v>
      </c>
      <c r="G206" s="3">
        <f t="shared" si="29"/>
        <v>283.08600158691371</v>
      </c>
      <c r="H206" s="6">
        <f>(F206-G206)*Variable!$E$2</f>
        <v>-6.7920013427734034</v>
      </c>
      <c r="I206" s="1" t="str">
        <f t="shared" si="28"/>
        <v>Short</v>
      </c>
      <c r="J206" s="1" t="str">
        <f t="shared" si="31"/>
        <v/>
      </c>
      <c r="K206" s="4" t="str">
        <f t="shared" si="32"/>
        <v/>
      </c>
      <c r="L206" s="1">
        <f t="shared" si="33"/>
        <v>-1</v>
      </c>
      <c r="M206" s="4">
        <f t="shared" si="30"/>
        <v>287.82000732421801</v>
      </c>
      <c r="N206" s="1" t="str">
        <f t="shared" si="34"/>
        <v/>
      </c>
      <c r="O206" s="4" t="str">
        <f>IF(N206="","",E206)</f>
        <v/>
      </c>
      <c r="P206" s="5" t="str">
        <f>IF(O206="","",IF(N206="Short",(O206-M206)*Variable!$E$2*Variable!$E$1,(M206-O206)*Variable!$E$2*Variable!$E$1))</f>
        <v/>
      </c>
      <c r="Q206" s="5">
        <f t="shared" si="35"/>
        <v>1.4000244140630116</v>
      </c>
      <c r="R206" s="5">
        <f>IF(P206&lt;&gt;"",P206+R205,R205)</f>
        <v>-52.489959716798012</v>
      </c>
    </row>
    <row r="207" spans="1:18" x14ac:dyDescent="0.25">
      <c r="A207" s="2">
        <v>43397</v>
      </c>
      <c r="B207" s="4">
        <v>273.760009765625</v>
      </c>
      <c r="C207" s="4">
        <v>264.70001220703102</v>
      </c>
      <c r="D207" s="4">
        <v>273.329986572265</v>
      </c>
      <c r="E207" s="4">
        <v>265.32000732421801</v>
      </c>
      <c r="F207" s="3">
        <f t="shared" si="36"/>
        <v>274.99600219726528</v>
      </c>
      <c r="G207" s="3">
        <f t="shared" si="29"/>
        <v>281.85800170898398</v>
      </c>
      <c r="H207" s="6">
        <f>(F207-G207)*Variable!$E$2</f>
        <v>-6.8619995117186932</v>
      </c>
      <c r="I207" s="1" t="str">
        <f t="shared" si="28"/>
        <v>Short</v>
      </c>
      <c r="J207" s="1" t="str">
        <f t="shared" si="31"/>
        <v/>
      </c>
      <c r="K207" s="4" t="str">
        <f t="shared" si="32"/>
        <v/>
      </c>
      <c r="L207" s="1">
        <f t="shared" si="33"/>
        <v>-1</v>
      </c>
      <c r="M207" s="4">
        <f t="shared" si="30"/>
        <v>287.82000732421801</v>
      </c>
      <c r="N207" s="1" t="str">
        <f t="shared" si="34"/>
        <v/>
      </c>
      <c r="O207" s="4" t="str">
        <f>IF(N207="","",E207)</f>
        <v/>
      </c>
      <c r="P207" s="5" t="str">
        <f>IF(O207="","",IF(N207="Short",(O207-M207)*Variable!$E$2*Variable!$E$1,(M207-O207)*Variable!$E$2*Variable!$E$1))</f>
        <v/>
      </c>
      <c r="Q207" s="5">
        <f t="shared" si="35"/>
        <v>8.2899780273439774</v>
      </c>
      <c r="R207" s="5">
        <f>IF(P207&lt;&gt;"",P207+R206,R206)</f>
        <v>-52.489959716798012</v>
      </c>
    </row>
    <row r="208" spans="1:18" x14ac:dyDescent="0.25">
      <c r="A208" s="2">
        <v>43398</v>
      </c>
      <c r="B208" s="4">
        <v>271.80999755859301</v>
      </c>
      <c r="C208" s="4">
        <v>266.23001098632801</v>
      </c>
      <c r="D208" s="4">
        <v>267.38000488281199</v>
      </c>
      <c r="E208" s="4">
        <v>270.079986572265</v>
      </c>
      <c r="F208" s="3">
        <f t="shared" si="36"/>
        <v>274.78699951171836</v>
      </c>
      <c r="G208" s="3">
        <f t="shared" si="29"/>
        <v>280.82750091552691</v>
      </c>
      <c r="H208" s="6">
        <f>(F208-G208)*Variable!$E$2</f>
        <v>-6.0405014038085483</v>
      </c>
      <c r="I208" s="1" t="str">
        <f t="shared" si="28"/>
        <v>Short</v>
      </c>
      <c r="J208" s="1" t="str">
        <f t="shared" si="31"/>
        <v/>
      </c>
      <c r="K208" s="4" t="str">
        <f t="shared" si="32"/>
        <v/>
      </c>
      <c r="L208" s="1">
        <f t="shared" si="33"/>
        <v>-1</v>
      </c>
      <c r="M208" s="4">
        <f t="shared" si="30"/>
        <v>287.82000732421801</v>
      </c>
      <c r="N208" s="1" t="str">
        <f t="shared" si="34"/>
        <v/>
      </c>
      <c r="O208" s="4" t="str">
        <f>IF(N208="","",E208)</f>
        <v/>
      </c>
      <c r="P208" s="5" t="str">
        <f>IF(O208="","",IF(N208="Short",(O208-M208)*Variable!$E$2*Variable!$E$1,(M208-O208)*Variable!$E$2*Variable!$E$1))</f>
        <v/>
      </c>
      <c r="Q208" s="5">
        <f t="shared" si="35"/>
        <v>-4.7599792480469887</v>
      </c>
      <c r="R208" s="5">
        <f>IF(P208&lt;&gt;"",P208+R207,R207)</f>
        <v>-52.489959716798012</v>
      </c>
    </row>
    <row r="209" spans="1:18" x14ac:dyDescent="0.25">
      <c r="A209" s="2">
        <v>43399</v>
      </c>
      <c r="B209" s="4">
        <v>271</v>
      </c>
      <c r="C209" s="4">
        <v>262.29000854492102</v>
      </c>
      <c r="D209" s="4">
        <v>265.92001342773398</v>
      </c>
      <c r="E209" s="4">
        <v>265.329986572265</v>
      </c>
      <c r="F209" s="3">
        <f t="shared" si="36"/>
        <v>273.72499694824182</v>
      </c>
      <c r="G209" s="3">
        <f t="shared" si="29"/>
        <v>279.55800018310504</v>
      </c>
      <c r="H209" s="6">
        <f>(F209-G209)*Variable!$E$2</f>
        <v>-5.833003234863213</v>
      </c>
      <c r="I209" s="1" t="str">
        <f t="shared" si="28"/>
        <v>Short</v>
      </c>
      <c r="J209" s="1" t="str">
        <f t="shared" si="31"/>
        <v/>
      </c>
      <c r="K209" s="4" t="str">
        <f t="shared" si="32"/>
        <v/>
      </c>
      <c r="L209" s="1">
        <f t="shared" si="33"/>
        <v>-1</v>
      </c>
      <c r="M209" s="4">
        <f t="shared" si="30"/>
        <v>287.82000732421801</v>
      </c>
      <c r="N209" s="1" t="str">
        <f t="shared" si="34"/>
        <v/>
      </c>
      <c r="O209" s="4" t="str">
        <f>IF(N209="","",E209)</f>
        <v/>
      </c>
      <c r="P209" s="5" t="str">
        <f>IF(O209="","",IF(N209="Short",(O209-M209)*Variable!$E$2*Variable!$E$1,(M209-O209)*Variable!$E$2*Variable!$E$1))</f>
        <v/>
      </c>
      <c r="Q209" s="5">
        <f t="shared" si="35"/>
        <v>4.75</v>
      </c>
      <c r="R209" s="5">
        <f>IF(P209&lt;&gt;"",P209+R208,R208)</f>
        <v>-52.489959716798012</v>
      </c>
    </row>
    <row r="210" spans="1:18" x14ac:dyDescent="0.25">
      <c r="A210" s="2">
        <v>43402</v>
      </c>
      <c r="B210" s="4">
        <v>270.25</v>
      </c>
      <c r="C210" s="4">
        <v>259.850006103515</v>
      </c>
      <c r="D210" s="4">
        <v>268.79998779296801</v>
      </c>
      <c r="E210" s="4">
        <v>263.85998535156199</v>
      </c>
      <c r="F210" s="3">
        <f t="shared" si="36"/>
        <v>272.67099609374964</v>
      </c>
      <c r="G210" s="3">
        <f t="shared" si="29"/>
        <v>278.1644989013667</v>
      </c>
      <c r="H210" s="6">
        <f>(F210-G210)*Variable!$E$2</f>
        <v>-5.4935028076170624</v>
      </c>
      <c r="I210" s="1" t="str">
        <f t="shared" si="28"/>
        <v>Short</v>
      </c>
      <c r="J210" s="1" t="str">
        <f t="shared" si="31"/>
        <v/>
      </c>
      <c r="K210" s="4" t="str">
        <f t="shared" si="32"/>
        <v/>
      </c>
      <c r="L210" s="1">
        <f t="shared" si="33"/>
        <v>-1</v>
      </c>
      <c r="M210" s="4">
        <f t="shared" si="30"/>
        <v>287.82000732421801</v>
      </c>
      <c r="N210" s="1" t="str">
        <f t="shared" si="34"/>
        <v/>
      </c>
      <c r="O210" s="4" t="str">
        <f>IF(N210="","",E210)</f>
        <v/>
      </c>
      <c r="P210" s="5" t="str">
        <f>IF(O210="","",IF(N210="Short",(O210-M210)*Variable!$E$2*Variable!$E$1,(M210-O210)*Variable!$E$2*Variable!$E$1))</f>
        <v/>
      </c>
      <c r="Q210" s="5">
        <f t="shared" si="35"/>
        <v>1.4700012207030113</v>
      </c>
      <c r="R210" s="5">
        <f>IF(P210&lt;&gt;"",P210+R209,R209)</f>
        <v>-52.489959716798012</v>
      </c>
    </row>
    <row r="211" spans="1:18" x14ac:dyDescent="0.25">
      <c r="A211" s="2">
        <v>43403</v>
      </c>
      <c r="B211" s="4">
        <v>268.11999511718699</v>
      </c>
      <c r="C211" s="4">
        <v>263.11999511718699</v>
      </c>
      <c r="D211" s="4">
        <v>263.67001342773398</v>
      </c>
      <c r="E211" s="4">
        <v>267.76998901367102</v>
      </c>
      <c r="F211" s="3">
        <f t="shared" si="36"/>
        <v>271.40799560546827</v>
      </c>
      <c r="G211" s="3">
        <f t="shared" si="29"/>
        <v>276.97499847412058</v>
      </c>
      <c r="H211" s="6">
        <f>(F211-G211)*Variable!$E$2</f>
        <v>-5.5670028686523096</v>
      </c>
      <c r="I211" s="1" t="str">
        <f t="shared" si="28"/>
        <v>Short</v>
      </c>
      <c r="J211" s="1" t="str">
        <f t="shared" si="31"/>
        <v/>
      </c>
      <c r="K211" s="4" t="str">
        <f t="shared" si="32"/>
        <v/>
      </c>
      <c r="L211" s="1">
        <f t="shared" si="33"/>
        <v>-1</v>
      </c>
      <c r="M211" s="4">
        <f t="shared" si="30"/>
        <v>287.82000732421801</v>
      </c>
      <c r="N211" s="1" t="str">
        <f t="shared" si="34"/>
        <v/>
      </c>
      <c r="O211" s="4" t="str">
        <f>IF(N211="","",E211)</f>
        <v/>
      </c>
      <c r="P211" s="5" t="str">
        <f>IF(O211="","",IF(N211="Short",(O211-M211)*Variable!$E$2*Variable!$E$1,(M211-O211)*Variable!$E$2*Variable!$E$1))</f>
        <v/>
      </c>
      <c r="Q211" s="5">
        <f t="shared" si="35"/>
        <v>-3.9100036621090339</v>
      </c>
      <c r="R211" s="5">
        <f>IF(P211&lt;&gt;"",P211+R210,R210)</f>
        <v>-52.489959716798012</v>
      </c>
    </row>
    <row r="212" spans="1:18" x14ac:dyDescent="0.25">
      <c r="A212" s="2">
        <v>43404</v>
      </c>
      <c r="B212" s="4">
        <v>273.23001098632801</v>
      </c>
      <c r="C212" s="4">
        <v>270.11999511718699</v>
      </c>
      <c r="D212" s="4">
        <v>270.64999389648398</v>
      </c>
      <c r="E212" s="4">
        <v>270.63000488281199</v>
      </c>
      <c r="F212" s="3">
        <f t="shared" si="36"/>
        <v>270.42599487304636</v>
      </c>
      <c r="G212" s="3">
        <f t="shared" si="29"/>
        <v>275.92049865722601</v>
      </c>
      <c r="H212" s="6">
        <f>(F212-G212)*Variable!$E$2</f>
        <v>-5.494503784179642</v>
      </c>
      <c r="I212" s="1" t="str">
        <f t="shared" si="28"/>
        <v>Short</v>
      </c>
      <c r="J212" s="1" t="str">
        <f t="shared" si="31"/>
        <v/>
      </c>
      <c r="K212" s="4" t="str">
        <f t="shared" si="32"/>
        <v/>
      </c>
      <c r="L212" s="1">
        <f t="shared" si="33"/>
        <v>-1</v>
      </c>
      <c r="M212" s="4">
        <f t="shared" si="30"/>
        <v>287.82000732421801</v>
      </c>
      <c r="N212" s="1" t="str">
        <f t="shared" si="34"/>
        <v/>
      </c>
      <c r="O212" s="4" t="str">
        <f>IF(N212="","",E212)</f>
        <v/>
      </c>
      <c r="P212" s="5" t="str">
        <f>IF(O212="","",IF(N212="Short",(O212-M212)*Variable!$E$2*Variable!$E$1,(M212-O212)*Variable!$E$2*Variable!$E$1))</f>
        <v/>
      </c>
      <c r="Q212" s="5">
        <f t="shared" si="35"/>
        <v>-2.8600158691409661</v>
      </c>
      <c r="R212" s="5">
        <f>IF(P212&lt;&gt;"",P212+R211,R211)</f>
        <v>-52.489959716798012</v>
      </c>
    </row>
    <row r="213" spans="1:18" x14ac:dyDescent="0.25">
      <c r="A213" s="2">
        <v>43405</v>
      </c>
      <c r="B213" s="4">
        <v>273.73001098632801</v>
      </c>
      <c r="C213" s="4">
        <v>270.38000488281199</v>
      </c>
      <c r="D213" s="4">
        <v>271.600006103515</v>
      </c>
      <c r="E213" s="4">
        <v>273.510009765625</v>
      </c>
      <c r="F213" s="3">
        <f t="shared" si="36"/>
        <v>270.13699645996053</v>
      </c>
      <c r="G213" s="3">
        <f t="shared" si="29"/>
        <v>275.12399902343697</v>
      </c>
      <c r="H213" s="6">
        <f>(F213-G213)*Variable!$E$2</f>
        <v>-4.9870025634764374</v>
      </c>
      <c r="I213" s="1" t="str">
        <f t="shared" ref="I213:I252" si="37">IF(H213&lt;0,"Short","Long")</f>
        <v>Short</v>
      </c>
      <c r="J213" s="1" t="str">
        <f t="shared" si="31"/>
        <v/>
      </c>
      <c r="K213" s="4" t="str">
        <f t="shared" si="32"/>
        <v/>
      </c>
      <c r="L213" s="1">
        <f t="shared" si="33"/>
        <v>-1</v>
      </c>
      <c r="M213" s="4">
        <f t="shared" si="30"/>
        <v>287.82000732421801</v>
      </c>
      <c r="N213" s="1" t="str">
        <f t="shared" si="34"/>
        <v/>
      </c>
      <c r="O213" s="4" t="str">
        <f>IF(N213="","",E213)</f>
        <v/>
      </c>
      <c r="P213" s="5" t="str">
        <f>IF(O213="","",IF(N213="Short",(O213-M213)*Variable!$E$2*Variable!$E$1,(M213-O213)*Variable!$E$2*Variable!$E$1))</f>
        <v/>
      </c>
      <c r="Q213" s="5">
        <f t="shared" si="35"/>
        <v>-2.8800048828130116</v>
      </c>
      <c r="R213" s="5">
        <f>IF(P213&lt;&gt;"",P213+R212,R212)</f>
        <v>-52.489959716798012</v>
      </c>
    </row>
    <row r="214" spans="1:18" x14ac:dyDescent="0.25">
      <c r="A214" s="2">
        <v>43406</v>
      </c>
      <c r="B214" s="4">
        <v>275.23001098632801</v>
      </c>
      <c r="C214" s="4">
        <v>269.58999633789</v>
      </c>
      <c r="D214" s="4">
        <v>274.75</v>
      </c>
      <c r="E214" s="4">
        <v>271.89001464843699</v>
      </c>
      <c r="F214" s="3">
        <f t="shared" si="36"/>
        <v>269.7009979248042</v>
      </c>
      <c r="G214" s="3">
        <f t="shared" ref="G214:G252" si="38">AVERAGE(E195:E214)</f>
        <v>274.32749938964793</v>
      </c>
      <c r="H214" s="6">
        <f>(F214-G214)*Variable!$E$2</f>
        <v>-4.6265014648437273</v>
      </c>
      <c r="I214" s="1" t="str">
        <f t="shared" si="37"/>
        <v>Short</v>
      </c>
      <c r="J214" s="1" t="str">
        <f t="shared" si="31"/>
        <v/>
      </c>
      <c r="K214" s="4" t="str">
        <f t="shared" si="32"/>
        <v/>
      </c>
      <c r="L214" s="1">
        <f t="shared" si="33"/>
        <v>-1</v>
      </c>
      <c r="M214" s="4">
        <f t="shared" si="30"/>
        <v>287.82000732421801</v>
      </c>
      <c r="N214" s="1" t="str">
        <f t="shared" si="34"/>
        <v/>
      </c>
      <c r="O214" s="4" t="str">
        <f>IF(N214="","",E214)</f>
        <v/>
      </c>
      <c r="P214" s="5" t="str">
        <f>IF(O214="","",IF(N214="Short",(O214-M214)*Variable!$E$2*Variable!$E$1,(M214-O214)*Variable!$E$2*Variable!$E$1))</f>
        <v/>
      </c>
      <c r="Q214" s="5">
        <f t="shared" si="35"/>
        <v>1.6199951171880116</v>
      </c>
      <c r="R214" s="5">
        <f>IF(P214&lt;&gt;"",P214+R213,R213)</f>
        <v>-52.489959716798012</v>
      </c>
    </row>
    <row r="215" spans="1:18" x14ac:dyDescent="0.25">
      <c r="A215" s="2">
        <v>43409</v>
      </c>
      <c r="B215" s="4">
        <v>274.010009765625</v>
      </c>
      <c r="C215" s="4">
        <v>271.350006103515</v>
      </c>
      <c r="D215" s="4">
        <v>272.44000244140602</v>
      </c>
      <c r="E215" s="4">
        <v>273.39001464843699</v>
      </c>
      <c r="F215" s="3">
        <f t="shared" si="36"/>
        <v>269.53899841308538</v>
      </c>
      <c r="G215" s="3">
        <f t="shared" si="38"/>
        <v>273.60599975585887</v>
      </c>
      <c r="H215" s="6">
        <f>(F215-G215)*Variable!$E$2</f>
        <v>-4.0670013427734943</v>
      </c>
      <c r="I215" s="1" t="str">
        <f t="shared" si="37"/>
        <v>Short</v>
      </c>
      <c r="J215" s="1" t="str">
        <f t="shared" si="31"/>
        <v/>
      </c>
      <c r="K215" s="4" t="str">
        <f t="shared" si="32"/>
        <v/>
      </c>
      <c r="L215" s="1">
        <f t="shared" si="33"/>
        <v>-1</v>
      </c>
      <c r="M215" s="4">
        <f t="shared" si="30"/>
        <v>287.82000732421801</v>
      </c>
      <c r="N215" s="1" t="str">
        <f t="shared" si="34"/>
        <v/>
      </c>
      <c r="O215" s="4" t="str">
        <f>IF(N215="","",E215)</f>
        <v/>
      </c>
      <c r="P215" s="5" t="str">
        <f>IF(O215="","",IF(N215="Short",(O215-M215)*Variable!$E$2*Variable!$E$1,(M215-O215)*Variable!$E$2*Variable!$E$1))</f>
        <v/>
      </c>
      <c r="Q215" s="5">
        <f t="shared" si="35"/>
        <v>-1.5</v>
      </c>
      <c r="R215" s="5">
        <f>IF(P215&lt;&gt;"",P215+R214,R214)</f>
        <v>-52.489959716798012</v>
      </c>
    </row>
    <row r="216" spans="1:18" x14ac:dyDescent="0.25">
      <c r="A216" s="2">
        <v>43410</v>
      </c>
      <c r="B216" s="4">
        <v>275.29998779296801</v>
      </c>
      <c r="C216" s="4">
        <v>273.25</v>
      </c>
      <c r="D216" s="4">
        <v>273.32000732421801</v>
      </c>
      <c r="E216" s="4">
        <v>275.11999511718699</v>
      </c>
      <c r="F216" s="3">
        <f t="shared" si="36"/>
        <v>269.68999938964788</v>
      </c>
      <c r="G216" s="3">
        <f t="shared" si="38"/>
        <v>272.99199981689401</v>
      </c>
      <c r="H216" s="6">
        <f>(F216-G216)*Variable!$E$2</f>
        <v>-3.3020004272461279</v>
      </c>
      <c r="I216" s="1" t="str">
        <f t="shared" si="37"/>
        <v>Short</v>
      </c>
      <c r="J216" s="1" t="str">
        <f t="shared" si="31"/>
        <v/>
      </c>
      <c r="K216" s="4" t="str">
        <f t="shared" si="32"/>
        <v/>
      </c>
      <c r="L216" s="1">
        <f t="shared" si="33"/>
        <v>-1</v>
      </c>
      <c r="M216" s="4">
        <f t="shared" si="30"/>
        <v>287.82000732421801</v>
      </c>
      <c r="N216" s="1" t="str">
        <f t="shared" si="34"/>
        <v/>
      </c>
      <c r="O216" s="4" t="str">
        <f>IF(N216="","",E216)</f>
        <v/>
      </c>
      <c r="P216" s="5" t="str">
        <f>IF(O216="","",IF(N216="Short",(O216-M216)*Variable!$E$2*Variable!$E$1,(M216-O216)*Variable!$E$2*Variable!$E$1))</f>
        <v/>
      </c>
      <c r="Q216" s="5">
        <f t="shared" si="35"/>
        <v>-1.72998046875</v>
      </c>
      <c r="R216" s="5">
        <f>IF(P216&lt;&gt;"",P216+R215,R215)</f>
        <v>-52.489959716798012</v>
      </c>
    </row>
    <row r="217" spans="1:18" x14ac:dyDescent="0.25">
      <c r="A217" s="2">
        <v>43411</v>
      </c>
      <c r="B217" s="4">
        <v>281.100006103515</v>
      </c>
      <c r="C217" s="4">
        <v>277.079986572265</v>
      </c>
      <c r="D217" s="4">
        <v>277.55999755859301</v>
      </c>
      <c r="E217" s="4">
        <v>281.010009765625</v>
      </c>
      <c r="F217" s="3">
        <f t="shared" si="36"/>
        <v>271.25899963378862</v>
      </c>
      <c r="G217" s="3">
        <f t="shared" si="38"/>
        <v>273.12750091552687</v>
      </c>
      <c r="H217" s="6">
        <f>(F217-G217)*Variable!$E$2</f>
        <v>-1.8685012817382471</v>
      </c>
      <c r="I217" s="1" t="str">
        <f t="shared" si="37"/>
        <v>Short</v>
      </c>
      <c r="J217" s="1" t="str">
        <f t="shared" si="31"/>
        <v/>
      </c>
      <c r="K217" s="4" t="str">
        <f t="shared" si="32"/>
        <v/>
      </c>
      <c r="L217" s="1">
        <f t="shared" si="33"/>
        <v>-1</v>
      </c>
      <c r="M217" s="4">
        <f t="shared" si="30"/>
        <v>287.82000732421801</v>
      </c>
      <c r="N217" s="1" t="str">
        <f t="shared" si="34"/>
        <v/>
      </c>
      <c r="O217" s="4" t="str">
        <f>IF(N217="","",E217)</f>
        <v/>
      </c>
      <c r="P217" s="5" t="str">
        <f>IF(O217="","",IF(N217="Short",(O217-M217)*Variable!$E$2*Variable!$E$1,(M217-O217)*Variable!$E$2*Variable!$E$1))</f>
        <v/>
      </c>
      <c r="Q217" s="5">
        <f t="shared" si="35"/>
        <v>-5.8900146484380116</v>
      </c>
      <c r="R217" s="5">
        <f>IF(P217&lt;&gt;"",P217+R216,R216)</f>
        <v>-52.489959716798012</v>
      </c>
    </row>
    <row r="218" spans="1:18" x14ac:dyDescent="0.25">
      <c r="A218" s="2">
        <v>43412</v>
      </c>
      <c r="B218" s="4">
        <v>281.22000122070301</v>
      </c>
      <c r="C218" s="4">
        <v>279.22000122070301</v>
      </c>
      <c r="D218" s="4">
        <v>280.10998535156199</v>
      </c>
      <c r="E218" s="4">
        <v>280.5</v>
      </c>
      <c r="F218" s="3">
        <f t="shared" si="36"/>
        <v>272.30100097656208</v>
      </c>
      <c r="G218" s="3">
        <f t="shared" si="38"/>
        <v>273.54400024414019</v>
      </c>
      <c r="H218" s="6">
        <f>(F218-G218)*Variable!$E$2</f>
        <v>-1.2429992675781136</v>
      </c>
      <c r="I218" s="1" t="str">
        <f t="shared" si="37"/>
        <v>Short</v>
      </c>
      <c r="J218" s="1" t="str">
        <f t="shared" si="31"/>
        <v/>
      </c>
      <c r="K218" s="4" t="str">
        <f t="shared" si="32"/>
        <v/>
      </c>
      <c r="L218" s="1">
        <f t="shared" si="33"/>
        <v>-1</v>
      </c>
      <c r="M218" s="4">
        <f t="shared" si="30"/>
        <v>287.82000732421801</v>
      </c>
      <c r="N218" s="1" t="str">
        <f t="shared" si="34"/>
        <v/>
      </c>
      <c r="O218" s="4" t="str">
        <f>IF(N218="","",E218)</f>
        <v/>
      </c>
      <c r="P218" s="5" t="str">
        <f>IF(O218="","",IF(N218="Short",(O218-M218)*Variable!$E$2*Variable!$E$1,(M218-O218)*Variable!$E$2*Variable!$E$1))</f>
        <v/>
      </c>
      <c r="Q218" s="5">
        <f t="shared" si="35"/>
        <v>0.510009765625</v>
      </c>
      <c r="R218" s="5">
        <f>IF(P218&lt;&gt;"",P218+R217,R217)</f>
        <v>-52.489959716798012</v>
      </c>
    </row>
    <row r="219" spans="1:18" x14ac:dyDescent="0.25">
      <c r="A219" s="2">
        <v>43413</v>
      </c>
      <c r="B219" s="4">
        <v>279.239990234375</v>
      </c>
      <c r="C219" s="4">
        <v>276.17999267578102</v>
      </c>
      <c r="D219" s="4">
        <v>279.02999877929602</v>
      </c>
      <c r="E219" s="4">
        <v>277.760009765625</v>
      </c>
      <c r="F219" s="3">
        <f t="shared" si="36"/>
        <v>273.54400329589811</v>
      </c>
      <c r="G219" s="3">
        <f t="shared" si="38"/>
        <v>273.63450012206994</v>
      </c>
      <c r="H219" s="6">
        <f>(F219-G219)*Variable!$E$2</f>
        <v>-9.0496826171829525E-2</v>
      </c>
      <c r="I219" s="1" t="str">
        <f t="shared" si="37"/>
        <v>Short</v>
      </c>
      <c r="J219" s="1" t="str">
        <f t="shared" si="31"/>
        <v/>
      </c>
      <c r="K219" s="4" t="str">
        <f t="shared" si="32"/>
        <v/>
      </c>
      <c r="L219" s="1">
        <f t="shared" si="33"/>
        <v>-1</v>
      </c>
      <c r="M219" s="4">
        <f t="shared" si="30"/>
        <v>287.82000732421801</v>
      </c>
      <c r="N219" s="1" t="str">
        <f t="shared" si="34"/>
        <v/>
      </c>
      <c r="O219" s="4" t="str">
        <f>IF(N219="","",E219)</f>
        <v/>
      </c>
      <c r="P219" s="5" t="str">
        <f>IF(O219="","",IF(N219="Short",(O219-M219)*Variable!$E$2*Variable!$E$1,(M219-O219)*Variable!$E$2*Variable!$E$1))</f>
        <v/>
      </c>
      <c r="Q219" s="5">
        <f t="shared" si="35"/>
        <v>2.739990234375</v>
      </c>
      <c r="R219" s="5">
        <f>IF(P219&lt;&gt;"",P219+R218,R218)</f>
        <v>-52.489959716798012</v>
      </c>
    </row>
    <row r="220" spans="1:18" x14ac:dyDescent="0.25">
      <c r="A220" s="2">
        <v>43416</v>
      </c>
      <c r="B220" s="4">
        <v>277.45999145507801</v>
      </c>
      <c r="C220" s="4">
        <v>271.989990234375</v>
      </c>
      <c r="D220" s="4">
        <v>277.19000244140602</v>
      </c>
      <c r="E220" s="4">
        <v>272.57000732421801</v>
      </c>
      <c r="F220" s="3">
        <f t="shared" si="36"/>
        <v>274.41500549316368</v>
      </c>
      <c r="G220" s="3">
        <f t="shared" si="38"/>
        <v>273.54300079345666</v>
      </c>
      <c r="H220" s="6">
        <f>(F220-G220)*Variable!$E$2</f>
        <v>0.87200469970701988</v>
      </c>
      <c r="I220" s="1" t="str">
        <f t="shared" si="37"/>
        <v>Long</v>
      </c>
      <c r="J220" s="1" t="str">
        <f t="shared" si="31"/>
        <v>Long</v>
      </c>
      <c r="K220" s="4">
        <f t="shared" si="32"/>
        <v>272.57000732421801</v>
      </c>
      <c r="L220" s="1">
        <f t="shared" si="33"/>
        <v>-1</v>
      </c>
      <c r="M220" s="4">
        <f t="shared" si="30"/>
        <v>287.82000732421801</v>
      </c>
      <c r="N220" s="1" t="str">
        <f t="shared" si="34"/>
        <v>Long</v>
      </c>
      <c r="O220" s="4">
        <f>IF(N220="","",E220)</f>
        <v>272.57000732421801</v>
      </c>
      <c r="P220" s="5">
        <f>IF(O220="","",IF(N220="Short",(O220-M220)*Variable!$E$2*Variable!$E$1,(M220-O220)*Variable!$E$2*Variable!$E$1))</f>
        <v>15.25</v>
      </c>
      <c r="Q220" s="5">
        <f t="shared" si="35"/>
        <v>5.190002441406989</v>
      </c>
      <c r="R220" s="5">
        <f>IF(P220&lt;&gt;"",P220+R219,R219)</f>
        <v>-37.239959716798012</v>
      </c>
    </row>
    <row r="221" spans="1:18" x14ac:dyDescent="0.25">
      <c r="A221" s="2">
        <v>43417</v>
      </c>
      <c r="B221" s="4">
        <v>275.329986572265</v>
      </c>
      <c r="C221" s="4">
        <v>271.25</v>
      </c>
      <c r="D221" s="4">
        <v>273.08999633789</v>
      </c>
      <c r="E221" s="4">
        <v>272.05999755859301</v>
      </c>
      <c r="F221" s="3">
        <f t="shared" si="36"/>
        <v>274.84400634765586</v>
      </c>
      <c r="G221" s="3">
        <f t="shared" si="38"/>
        <v>273.12600097656207</v>
      </c>
      <c r="H221" s="6">
        <f>(F221-G221)*Variable!$E$2</f>
        <v>1.7180053710937955</v>
      </c>
      <c r="I221" s="1" t="str">
        <f t="shared" si="37"/>
        <v>Long</v>
      </c>
      <c r="J221" s="1" t="str">
        <f t="shared" si="31"/>
        <v/>
      </c>
      <c r="K221" s="4" t="str">
        <f t="shared" si="32"/>
        <v/>
      </c>
      <c r="L221" s="1">
        <f t="shared" si="33"/>
        <v>1</v>
      </c>
      <c r="M221" s="4">
        <f t="shared" si="30"/>
        <v>272.57000732421801</v>
      </c>
      <c r="N221" s="1" t="str">
        <f t="shared" si="34"/>
        <v/>
      </c>
      <c r="O221" s="4" t="str">
        <f>IF(N221="","",E221)</f>
        <v/>
      </c>
      <c r="P221" s="5" t="str">
        <f>IF(O221="","",IF(N221="Short",(O221-M221)*Variable!$E$2*Variable!$E$1,(M221-O221)*Variable!$E$2*Variable!$E$1))</f>
        <v/>
      </c>
      <c r="Q221" s="5">
        <f t="shared" si="35"/>
        <v>-0.510009765625</v>
      </c>
      <c r="R221" s="5">
        <f>IF(P221&lt;&gt;"",P221+R220,R220)</f>
        <v>-37.239959716798012</v>
      </c>
    </row>
    <row r="222" spans="1:18" x14ac:dyDescent="0.25">
      <c r="A222" s="2">
        <v>43418</v>
      </c>
      <c r="B222" s="4">
        <v>274.60998535156199</v>
      </c>
      <c r="C222" s="4">
        <v>268.45001220703102</v>
      </c>
      <c r="D222" s="4">
        <v>274.16000366210898</v>
      </c>
      <c r="E222" s="4">
        <v>270.20001220703102</v>
      </c>
      <c r="F222" s="3">
        <f t="shared" si="36"/>
        <v>274.80100708007774</v>
      </c>
      <c r="G222" s="3">
        <f t="shared" si="38"/>
        <v>272.61350097656208</v>
      </c>
      <c r="H222" s="6">
        <f>(F222-G222)*Variable!$E$2</f>
        <v>2.1875061035156591</v>
      </c>
      <c r="I222" s="1" t="str">
        <f t="shared" si="37"/>
        <v>Long</v>
      </c>
      <c r="J222" s="1" t="str">
        <f t="shared" si="31"/>
        <v/>
      </c>
      <c r="K222" s="4" t="str">
        <f t="shared" si="32"/>
        <v/>
      </c>
      <c r="L222" s="1">
        <f t="shared" si="33"/>
        <v>1</v>
      </c>
      <c r="M222" s="4">
        <f t="shared" si="30"/>
        <v>272.57000732421801</v>
      </c>
      <c r="N222" s="1" t="str">
        <f t="shared" si="34"/>
        <v/>
      </c>
      <c r="O222" s="4" t="str">
        <f>IF(N222="","",E222)</f>
        <v/>
      </c>
      <c r="P222" s="5" t="str">
        <f>IF(O222="","",IF(N222="Short",(O222-M222)*Variable!$E$2*Variable!$E$1,(M222-O222)*Variable!$E$2*Variable!$E$1))</f>
        <v/>
      </c>
      <c r="Q222" s="5">
        <f t="shared" si="35"/>
        <v>-1.8599853515619884</v>
      </c>
      <c r="R222" s="5">
        <f>IF(P222&lt;&gt;"",P222+R221,R221)</f>
        <v>-37.239959716798012</v>
      </c>
    </row>
    <row r="223" spans="1:18" x14ac:dyDescent="0.25">
      <c r="A223" s="2">
        <v>43419</v>
      </c>
      <c r="B223" s="4">
        <v>273.54000854492102</v>
      </c>
      <c r="C223" s="4">
        <v>267.010009765625</v>
      </c>
      <c r="D223" s="4">
        <v>268.77999877929602</v>
      </c>
      <c r="E223" s="4">
        <v>273.01998901367102</v>
      </c>
      <c r="F223" s="3">
        <f t="shared" si="36"/>
        <v>274.75200500488234</v>
      </c>
      <c r="G223" s="3">
        <f t="shared" si="38"/>
        <v>272.44450073242149</v>
      </c>
      <c r="H223" s="6">
        <f>(F223-G223)*Variable!$E$2</f>
        <v>2.3075042724608466</v>
      </c>
      <c r="I223" s="1" t="str">
        <f t="shared" si="37"/>
        <v>Long</v>
      </c>
      <c r="J223" s="1" t="str">
        <f t="shared" si="31"/>
        <v/>
      </c>
      <c r="K223" s="4" t="str">
        <f t="shared" si="32"/>
        <v/>
      </c>
      <c r="L223" s="1">
        <f t="shared" si="33"/>
        <v>1</v>
      </c>
      <c r="M223" s="4">
        <f t="shared" si="30"/>
        <v>272.57000732421801</v>
      </c>
      <c r="N223" s="1" t="str">
        <f t="shared" si="34"/>
        <v/>
      </c>
      <c r="O223" s="4" t="str">
        <f>IF(N223="","",E223)</f>
        <v/>
      </c>
      <c r="P223" s="5" t="str">
        <f>IF(O223="","",IF(N223="Short",(O223-M223)*Variable!$E$2*Variable!$E$1,(M223-O223)*Variable!$E$2*Variable!$E$1))</f>
        <v/>
      </c>
      <c r="Q223" s="5">
        <f t="shared" si="35"/>
        <v>2.8199768066399997</v>
      </c>
      <c r="R223" s="5">
        <f>IF(P223&lt;&gt;"",P223+R222,R222)</f>
        <v>-37.239959716798012</v>
      </c>
    </row>
    <row r="224" spans="1:18" x14ac:dyDescent="0.25">
      <c r="A224" s="2">
        <v>43420</v>
      </c>
      <c r="B224" s="4">
        <v>274.75</v>
      </c>
      <c r="C224" s="4">
        <v>271.20999145507801</v>
      </c>
      <c r="D224" s="4">
        <v>271.79000854492102</v>
      </c>
      <c r="E224" s="4">
        <v>273.73001098632801</v>
      </c>
      <c r="F224" s="3">
        <f t="shared" si="36"/>
        <v>274.93600463867153</v>
      </c>
      <c r="G224" s="3">
        <f t="shared" si="38"/>
        <v>272.31850128173789</v>
      </c>
      <c r="H224" s="6">
        <f>(F224-G224)*Variable!$E$2</f>
        <v>2.6175033569336392</v>
      </c>
      <c r="I224" s="1" t="str">
        <f t="shared" si="37"/>
        <v>Long</v>
      </c>
      <c r="J224" s="1" t="str">
        <f t="shared" si="31"/>
        <v/>
      </c>
      <c r="K224" s="4" t="str">
        <f t="shared" si="32"/>
        <v/>
      </c>
      <c r="L224" s="1">
        <f t="shared" si="33"/>
        <v>1</v>
      </c>
      <c r="M224" s="4">
        <f t="shared" si="30"/>
        <v>272.57000732421801</v>
      </c>
      <c r="N224" s="1" t="str">
        <f t="shared" si="34"/>
        <v/>
      </c>
      <c r="O224" s="4" t="str">
        <f>IF(N224="","",E224)</f>
        <v/>
      </c>
      <c r="P224" s="5" t="str">
        <f>IF(O224="","",IF(N224="Short",(O224-M224)*Variable!$E$2*Variable!$E$1,(M224-O224)*Variable!$E$2*Variable!$E$1))</f>
        <v/>
      </c>
      <c r="Q224" s="5">
        <f t="shared" si="35"/>
        <v>0.71002197265698896</v>
      </c>
      <c r="R224" s="5">
        <f>IF(P224&lt;&gt;"",P224+R223,R223)</f>
        <v>-37.239959716798012</v>
      </c>
    </row>
    <row r="225" spans="1:18" x14ac:dyDescent="0.25">
      <c r="A225" s="2">
        <v>43423</v>
      </c>
      <c r="B225" s="4">
        <v>273.38000488281199</v>
      </c>
      <c r="C225" s="4">
        <v>268.07000732421801</v>
      </c>
      <c r="D225" s="4">
        <v>273.04998779296801</v>
      </c>
      <c r="E225" s="4">
        <v>269.100006103515</v>
      </c>
      <c r="F225" s="3">
        <f t="shared" si="36"/>
        <v>274.50700378417935</v>
      </c>
      <c r="G225" s="3">
        <f t="shared" si="38"/>
        <v>272.02300109863234</v>
      </c>
      <c r="H225" s="6">
        <f>(F225-G225)*Variable!$E$2</f>
        <v>2.4840026855470114</v>
      </c>
      <c r="I225" s="1" t="str">
        <f t="shared" si="37"/>
        <v>Long</v>
      </c>
      <c r="J225" s="1" t="str">
        <f t="shared" si="31"/>
        <v/>
      </c>
      <c r="K225" s="4" t="str">
        <f t="shared" si="32"/>
        <v/>
      </c>
      <c r="L225" s="1">
        <f t="shared" si="33"/>
        <v>1</v>
      </c>
      <c r="M225" s="4">
        <f t="shared" si="30"/>
        <v>272.57000732421801</v>
      </c>
      <c r="N225" s="1" t="str">
        <f t="shared" si="34"/>
        <v/>
      </c>
      <c r="O225" s="4" t="str">
        <f>IF(N225="","",E225)</f>
        <v/>
      </c>
      <c r="P225" s="5" t="str">
        <f>IF(O225="","",IF(N225="Short",(O225-M225)*Variable!$E$2*Variable!$E$1,(M225-O225)*Variable!$E$2*Variable!$E$1))</f>
        <v/>
      </c>
      <c r="Q225" s="5">
        <f t="shared" si="35"/>
        <v>-4.6300048828130116</v>
      </c>
      <c r="R225" s="5">
        <f>IF(P225&lt;&gt;"",P225+R224,R224)</f>
        <v>-37.239959716798012</v>
      </c>
    </row>
    <row r="226" spans="1:18" x14ac:dyDescent="0.25">
      <c r="A226" s="2">
        <v>43424</v>
      </c>
      <c r="B226" s="4">
        <v>267</v>
      </c>
      <c r="C226" s="4">
        <v>263.14999389648398</v>
      </c>
      <c r="D226" s="4">
        <v>265.35998535156199</v>
      </c>
      <c r="E226" s="4">
        <v>264.11999511718699</v>
      </c>
      <c r="F226" s="3">
        <f t="shared" si="36"/>
        <v>273.40700378417932</v>
      </c>
      <c r="G226" s="3">
        <f t="shared" si="38"/>
        <v>271.54850158691357</v>
      </c>
      <c r="H226" s="6">
        <f>(F226-G226)*Variable!$E$2</f>
        <v>1.8585021972657501</v>
      </c>
      <c r="I226" s="1" t="str">
        <f t="shared" si="37"/>
        <v>Long</v>
      </c>
      <c r="J226" s="1" t="str">
        <f t="shared" si="31"/>
        <v/>
      </c>
      <c r="K226" s="4" t="str">
        <f t="shared" si="32"/>
        <v/>
      </c>
      <c r="L226" s="1">
        <f t="shared" si="33"/>
        <v>1</v>
      </c>
      <c r="M226" s="4">
        <f t="shared" si="30"/>
        <v>272.57000732421801</v>
      </c>
      <c r="N226" s="1" t="str">
        <f t="shared" si="34"/>
        <v/>
      </c>
      <c r="O226" s="4" t="str">
        <f>IF(N226="","",E226)</f>
        <v/>
      </c>
      <c r="P226" s="5" t="str">
        <f>IF(O226="","",IF(N226="Short",(O226-M226)*Variable!$E$2*Variable!$E$1,(M226-O226)*Variable!$E$2*Variable!$E$1))</f>
        <v/>
      </c>
      <c r="Q226" s="5">
        <f t="shared" si="35"/>
        <v>-4.9800109863280113</v>
      </c>
      <c r="R226" s="5">
        <f>IF(P226&lt;&gt;"",P226+R225,R225)</f>
        <v>-37.239959716798012</v>
      </c>
    </row>
    <row r="227" spans="1:18" x14ac:dyDescent="0.25">
      <c r="A227" s="2">
        <v>43425</v>
      </c>
      <c r="B227" s="4">
        <v>267.14999389648398</v>
      </c>
      <c r="C227" s="4">
        <v>265.010009765625</v>
      </c>
      <c r="D227" s="4">
        <v>265.85998535156199</v>
      </c>
      <c r="E227" s="4">
        <v>265.01998901367102</v>
      </c>
      <c r="F227" s="3">
        <f t="shared" si="36"/>
        <v>271.80800170898391</v>
      </c>
      <c r="G227" s="3">
        <f t="shared" si="38"/>
        <v>271.53350067138621</v>
      </c>
      <c r="H227" s="6">
        <f>(F227-G227)*Variable!$E$2</f>
        <v>0.27450103759770172</v>
      </c>
      <c r="I227" s="1" t="str">
        <f t="shared" si="37"/>
        <v>Long</v>
      </c>
      <c r="J227" s="1" t="str">
        <f t="shared" si="31"/>
        <v/>
      </c>
      <c r="K227" s="4" t="str">
        <f t="shared" si="32"/>
        <v/>
      </c>
      <c r="L227" s="1">
        <f t="shared" si="33"/>
        <v>1</v>
      </c>
      <c r="M227" s="4">
        <f t="shared" si="30"/>
        <v>272.57000732421801</v>
      </c>
      <c r="N227" s="1" t="str">
        <f t="shared" si="34"/>
        <v/>
      </c>
      <c r="O227" s="4" t="str">
        <f>IF(N227="","",E227)</f>
        <v/>
      </c>
      <c r="P227" s="5" t="str">
        <f>IF(O227="","",IF(N227="Short",(O227-M227)*Variable!$E$2*Variable!$E$1,(M227-O227)*Variable!$E$2*Variable!$E$1))</f>
        <v/>
      </c>
      <c r="Q227" s="5">
        <f t="shared" si="35"/>
        <v>0.89999389648403394</v>
      </c>
      <c r="R227" s="5">
        <f>IF(P227&lt;&gt;"",P227+R226,R226)</f>
        <v>-37.239959716798012</v>
      </c>
    </row>
    <row r="228" spans="1:18" x14ac:dyDescent="0.25">
      <c r="A228" s="2">
        <v>43427</v>
      </c>
      <c r="B228" s="4">
        <v>264.82000732421801</v>
      </c>
      <c r="C228" s="4">
        <v>263.07000732421801</v>
      </c>
      <c r="D228" s="4">
        <v>263.17999267578102</v>
      </c>
      <c r="E228" s="4">
        <v>263.25</v>
      </c>
      <c r="F228" s="3">
        <f t="shared" si="36"/>
        <v>270.08300170898389</v>
      </c>
      <c r="G228" s="3">
        <f t="shared" si="38"/>
        <v>271.19200134277293</v>
      </c>
      <c r="H228" s="6">
        <f>(F228-G228)*Variable!$E$2</f>
        <v>-1.1089996337890398</v>
      </c>
      <c r="I228" s="1" t="str">
        <f t="shared" si="37"/>
        <v>Short</v>
      </c>
      <c r="J228" s="1" t="str">
        <f t="shared" si="31"/>
        <v>Short</v>
      </c>
      <c r="K228" s="4">
        <f t="shared" si="32"/>
        <v>263.25</v>
      </c>
      <c r="L228" s="1">
        <f t="shared" si="33"/>
        <v>1</v>
      </c>
      <c r="M228" s="4">
        <f t="shared" si="30"/>
        <v>272.57000732421801</v>
      </c>
      <c r="N228" s="1" t="str">
        <f t="shared" si="34"/>
        <v>Short</v>
      </c>
      <c r="O228" s="4">
        <f>IF(N228="","",E228)</f>
        <v>263.25</v>
      </c>
      <c r="P228" s="5">
        <f>IF(O228="","",IF(N228="Short",(O228-M228)*Variable!$E$2*Variable!$E$1,(M228-O228)*Variable!$E$2*Variable!$E$1))</f>
        <v>-9.320007324218011</v>
      </c>
      <c r="Q228" s="5">
        <f t="shared" si="35"/>
        <v>-1.7699890136710223</v>
      </c>
      <c r="R228" s="5">
        <f>IF(P228&lt;&gt;"",P228+R227,R227)</f>
        <v>-46.559967041016023</v>
      </c>
    </row>
    <row r="229" spans="1:18" x14ac:dyDescent="0.25">
      <c r="A229" s="2">
        <v>43430</v>
      </c>
      <c r="B229" s="4">
        <v>267.75</v>
      </c>
      <c r="C229" s="4">
        <v>265.33999633789</v>
      </c>
      <c r="D229" s="4">
        <v>265.77999877929602</v>
      </c>
      <c r="E229" s="4">
        <v>267.5</v>
      </c>
      <c r="F229" s="3">
        <f t="shared" si="36"/>
        <v>269.05700073242144</v>
      </c>
      <c r="G229" s="3">
        <f t="shared" si="38"/>
        <v>271.30050201415969</v>
      </c>
      <c r="H229" s="6">
        <f>(F229-G229)*Variable!$E$2</f>
        <v>-2.2435012817382471</v>
      </c>
      <c r="I229" s="1" t="str">
        <f t="shared" si="37"/>
        <v>Short</v>
      </c>
      <c r="J229" s="1" t="str">
        <f t="shared" si="31"/>
        <v/>
      </c>
      <c r="K229" s="4" t="str">
        <f t="shared" si="32"/>
        <v/>
      </c>
      <c r="L229" s="1">
        <f t="shared" si="33"/>
        <v>-1</v>
      </c>
      <c r="M229" s="4">
        <f t="shared" si="30"/>
        <v>263.25</v>
      </c>
      <c r="N229" s="1" t="str">
        <f t="shared" si="34"/>
        <v/>
      </c>
      <c r="O229" s="4" t="str">
        <f>IF(N229="","",E229)</f>
        <v/>
      </c>
      <c r="P229" s="5" t="str">
        <f>IF(O229="","",IF(N229="Short",(O229-M229)*Variable!$E$2*Variable!$E$1,(M229-O229)*Variable!$E$2*Variable!$E$1))</f>
        <v/>
      </c>
      <c r="Q229" s="5">
        <f t="shared" si="35"/>
        <v>-4.25</v>
      </c>
      <c r="R229" s="5">
        <f>IF(P229&lt;&gt;"",P229+R228,R228)</f>
        <v>-46.559967041016023</v>
      </c>
    </row>
    <row r="230" spans="1:18" x14ac:dyDescent="0.25">
      <c r="A230" s="2">
        <v>43431</v>
      </c>
      <c r="B230" s="4">
        <v>268.39999389648398</v>
      </c>
      <c r="C230" s="4">
        <v>265.66000366210898</v>
      </c>
      <c r="D230" s="4">
        <v>266.33999633789</v>
      </c>
      <c r="E230" s="4">
        <v>268.39999389648398</v>
      </c>
      <c r="F230" s="3">
        <f t="shared" si="36"/>
        <v>268.63999938964804</v>
      </c>
      <c r="G230" s="3">
        <f t="shared" si="38"/>
        <v>271.52750244140583</v>
      </c>
      <c r="H230" s="6">
        <f>(F230-G230)*Variable!$E$2</f>
        <v>-2.8875030517577898</v>
      </c>
      <c r="I230" s="1" t="str">
        <f t="shared" si="37"/>
        <v>Short</v>
      </c>
      <c r="J230" s="1" t="str">
        <f t="shared" si="31"/>
        <v/>
      </c>
      <c r="K230" s="4" t="str">
        <f t="shared" si="32"/>
        <v/>
      </c>
      <c r="L230" s="1">
        <f t="shared" si="33"/>
        <v>-1</v>
      </c>
      <c r="M230" s="4">
        <f t="shared" si="30"/>
        <v>263.25</v>
      </c>
      <c r="N230" s="1" t="str">
        <f t="shared" si="34"/>
        <v/>
      </c>
      <c r="O230" s="4" t="str">
        <f>IF(N230="","",E230)</f>
        <v/>
      </c>
      <c r="P230" s="5" t="str">
        <f>IF(O230="","",IF(N230="Short",(O230-M230)*Variable!$E$2*Variable!$E$1,(M230-O230)*Variable!$E$2*Variable!$E$1))</f>
        <v/>
      </c>
      <c r="Q230" s="5">
        <f t="shared" si="35"/>
        <v>-0.8999938964839771</v>
      </c>
      <c r="R230" s="5">
        <f>IF(P230&lt;&gt;"",P230+R229,R229)</f>
        <v>-46.559967041016023</v>
      </c>
    </row>
    <row r="231" spans="1:18" x14ac:dyDescent="0.25">
      <c r="A231" s="2">
        <v>43432</v>
      </c>
      <c r="B231" s="4">
        <v>274.579986572265</v>
      </c>
      <c r="C231" s="4">
        <v>268.329986572265</v>
      </c>
      <c r="D231" s="4">
        <v>269.600006103515</v>
      </c>
      <c r="E231" s="4">
        <v>274.579986572265</v>
      </c>
      <c r="F231" s="3">
        <f t="shared" si="36"/>
        <v>268.89199829101523</v>
      </c>
      <c r="G231" s="3">
        <f t="shared" si="38"/>
        <v>271.86800231933557</v>
      </c>
      <c r="H231" s="6">
        <f>(F231-G231)*Variable!$E$2</f>
        <v>-2.9760040283203466</v>
      </c>
      <c r="I231" s="1" t="str">
        <f t="shared" si="37"/>
        <v>Short</v>
      </c>
      <c r="J231" s="1" t="str">
        <f t="shared" si="31"/>
        <v/>
      </c>
      <c r="K231" s="4" t="str">
        <f t="shared" si="32"/>
        <v/>
      </c>
      <c r="L231" s="1">
        <f t="shared" si="33"/>
        <v>-1</v>
      </c>
      <c r="M231" s="4">
        <f t="shared" si="30"/>
        <v>263.25</v>
      </c>
      <c r="N231" s="1" t="str">
        <f t="shared" si="34"/>
        <v/>
      </c>
      <c r="O231" s="4" t="str">
        <f>IF(N231="","",E231)</f>
        <v/>
      </c>
      <c r="P231" s="5" t="str">
        <f>IF(O231="","",IF(N231="Short",(O231-M231)*Variable!$E$2*Variable!$E$1,(M231-O231)*Variable!$E$2*Variable!$E$1))</f>
        <v/>
      </c>
      <c r="Q231" s="5">
        <f t="shared" si="35"/>
        <v>-6.1799926757810226</v>
      </c>
      <c r="R231" s="5">
        <f>IF(P231&lt;&gt;"",P231+R230,R230)</f>
        <v>-46.559967041016023</v>
      </c>
    </row>
    <row r="232" spans="1:18" x14ac:dyDescent="0.25">
      <c r="A232" s="2">
        <v>43433</v>
      </c>
      <c r="B232" s="4">
        <v>275.54998779296801</v>
      </c>
      <c r="C232" s="4">
        <v>272.42999267578102</v>
      </c>
      <c r="D232" s="4">
        <v>273.70999145507801</v>
      </c>
      <c r="E232" s="4">
        <v>273.98001098632801</v>
      </c>
      <c r="F232" s="3">
        <f t="shared" si="36"/>
        <v>269.26999816894494</v>
      </c>
      <c r="G232" s="3">
        <f t="shared" si="38"/>
        <v>272.03550262451137</v>
      </c>
      <c r="H232" s="6">
        <f>(F232-G232)*Variable!$E$2</f>
        <v>-2.765504455566429</v>
      </c>
      <c r="I232" s="1" t="str">
        <f t="shared" si="37"/>
        <v>Short</v>
      </c>
      <c r="J232" s="1" t="str">
        <f t="shared" si="31"/>
        <v/>
      </c>
      <c r="K232" s="4" t="str">
        <f t="shared" si="32"/>
        <v/>
      </c>
      <c r="L232" s="1">
        <f t="shared" si="33"/>
        <v>-1</v>
      </c>
      <c r="M232" s="4">
        <f t="shared" si="30"/>
        <v>263.25</v>
      </c>
      <c r="N232" s="1" t="str">
        <f t="shared" si="34"/>
        <v/>
      </c>
      <c r="O232" s="4" t="str">
        <f>IF(N232="","",E232)</f>
        <v/>
      </c>
      <c r="P232" s="5" t="str">
        <f>IF(O232="","",IF(N232="Short",(O232-M232)*Variable!$E$2*Variable!$E$1,(M232-O232)*Variable!$E$2*Variable!$E$1))</f>
        <v/>
      </c>
      <c r="Q232" s="5">
        <f t="shared" si="35"/>
        <v>0.59997558593698841</v>
      </c>
      <c r="R232" s="5">
        <f>IF(P232&lt;&gt;"",P232+R231,R231)</f>
        <v>-46.559967041016023</v>
      </c>
    </row>
    <row r="233" spans="1:18" x14ac:dyDescent="0.25">
      <c r="A233" s="2">
        <v>43434</v>
      </c>
      <c r="B233" s="4">
        <v>276.27999877929602</v>
      </c>
      <c r="C233" s="4">
        <v>273.45001220703102</v>
      </c>
      <c r="D233" s="4">
        <v>273.80999755859301</v>
      </c>
      <c r="E233" s="4">
        <v>275.64999389648398</v>
      </c>
      <c r="F233" s="3">
        <f t="shared" si="36"/>
        <v>269.53299865722619</v>
      </c>
      <c r="G233" s="3">
        <f t="shared" si="38"/>
        <v>272.14250183105435</v>
      </c>
      <c r="H233" s="6">
        <f>(F233-G233)*Variable!$E$2</f>
        <v>-2.6095031738281591</v>
      </c>
      <c r="I233" s="1" t="str">
        <f t="shared" si="37"/>
        <v>Short</v>
      </c>
      <c r="J233" s="1" t="str">
        <f t="shared" si="31"/>
        <v/>
      </c>
      <c r="K233" s="4" t="str">
        <f t="shared" si="32"/>
        <v/>
      </c>
      <c r="L233" s="1">
        <f t="shared" si="33"/>
        <v>-1</v>
      </c>
      <c r="M233" s="4">
        <f t="shared" si="30"/>
        <v>263.25</v>
      </c>
      <c r="N233" s="1" t="str">
        <f t="shared" si="34"/>
        <v/>
      </c>
      <c r="O233" s="4" t="str">
        <f>IF(N233="","",E233)</f>
        <v/>
      </c>
      <c r="P233" s="5" t="str">
        <f>IF(O233="","",IF(N233="Short",(O233-M233)*Variable!$E$2*Variable!$E$1,(M233-O233)*Variable!$E$2*Variable!$E$1))</f>
        <v/>
      </c>
      <c r="Q233" s="5">
        <f t="shared" si="35"/>
        <v>-1.6699829101559658</v>
      </c>
      <c r="R233" s="5">
        <f>IF(P233&lt;&gt;"",P233+R232,R232)</f>
        <v>-46.559967041016023</v>
      </c>
    </row>
    <row r="234" spans="1:18" x14ac:dyDescent="0.25">
      <c r="A234" s="2">
        <v>43437</v>
      </c>
      <c r="B234" s="4">
        <v>280.39999389648398</v>
      </c>
      <c r="C234" s="4">
        <v>277.510009765625</v>
      </c>
      <c r="D234" s="4">
        <v>280.27999877929602</v>
      </c>
      <c r="E234" s="4">
        <v>279.29998779296801</v>
      </c>
      <c r="F234" s="3">
        <f t="shared" si="36"/>
        <v>270.08999633789017</v>
      </c>
      <c r="G234" s="3">
        <f t="shared" si="38"/>
        <v>272.51300048828091</v>
      </c>
      <c r="H234" s="6">
        <f>(F234-G234)*Variable!$E$2</f>
        <v>-2.4230041503907387</v>
      </c>
      <c r="I234" s="1" t="str">
        <f t="shared" si="37"/>
        <v>Short</v>
      </c>
      <c r="J234" s="1" t="str">
        <f t="shared" si="31"/>
        <v/>
      </c>
      <c r="K234" s="4" t="str">
        <f t="shared" si="32"/>
        <v/>
      </c>
      <c r="L234" s="1">
        <f t="shared" si="33"/>
        <v>-1</v>
      </c>
      <c r="M234" s="4">
        <f t="shared" si="30"/>
        <v>263.25</v>
      </c>
      <c r="N234" s="1" t="str">
        <f t="shared" si="34"/>
        <v/>
      </c>
      <c r="O234" s="4" t="str">
        <f>IF(N234="","",E234)</f>
        <v/>
      </c>
      <c r="P234" s="5" t="str">
        <f>IF(O234="","",IF(N234="Short",(O234-M234)*Variable!$E$2*Variable!$E$1,(M234-O234)*Variable!$E$2*Variable!$E$1))</f>
        <v/>
      </c>
      <c r="Q234" s="5">
        <f t="shared" si="35"/>
        <v>-3.6499938964840339</v>
      </c>
      <c r="R234" s="5">
        <f>IF(P234&lt;&gt;"",P234+R233,R233)</f>
        <v>-46.559967041016023</v>
      </c>
    </row>
    <row r="235" spans="1:18" x14ac:dyDescent="0.25">
      <c r="A235" s="2">
        <v>43438</v>
      </c>
      <c r="B235" s="4">
        <v>278.850006103515</v>
      </c>
      <c r="C235" s="4">
        <v>269.89999389648398</v>
      </c>
      <c r="D235" s="4">
        <v>278.36999511718699</v>
      </c>
      <c r="E235" s="4">
        <v>270.25</v>
      </c>
      <c r="F235" s="3">
        <f t="shared" si="36"/>
        <v>270.20499572753863</v>
      </c>
      <c r="G235" s="3">
        <f t="shared" si="38"/>
        <v>272.35599975585905</v>
      </c>
      <c r="H235" s="6">
        <f>(F235-G235)*Variable!$E$2</f>
        <v>-2.1510040283204148</v>
      </c>
      <c r="I235" s="1" t="str">
        <f t="shared" si="37"/>
        <v>Short</v>
      </c>
      <c r="J235" s="1" t="str">
        <f t="shared" si="31"/>
        <v/>
      </c>
      <c r="K235" s="4" t="str">
        <f t="shared" si="32"/>
        <v/>
      </c>
      <c r="L235" s="1">
        <f t="shared" si="33"/>
        <v>-1</v>
      </c>
      <c r="M235" s="4">
        <f t="shared" si="30"/>
        <v>263.25</v>
      </c>
      <c r="N235" s="1" t="str">
        <f t="shared" si="34"/>
        <v/>
      </c>
      <c r="O235" s="4" t="str">
        <f>IF(N235="","",E235)</f>
        <v/>
      </c>
      <c r="P235" s="5" t="str">
        <f>IF(O235="","",IF(N235="Short",(O235-M235)*Variable!$E$2*Variable!$E$1,(M235-O235)*Variable!$E$2*Variable!$E$1))</f>
        <v/>
      </c>
      <c r="Q235" s="5">
        <f t="shared" si="35"/>
        <v>9.049987792968011</v>
      </c>
      <c r="R235" s="5">
        <f>IF(P235&lt;&gt;"",P235+R234,R234)</f>
        <v>-46.559967041016023</v>
      </c>
    </row>
    <row r="236" spans="1:18" x14ac:dyDescent="0.25">
      <c r="A236" s="2">
        <v>43440</v>
      </c>
      <c r="B236" s="4">
        <v>269.97000122070301</v>
      </c>
      <c r="C236" s="4">
        <v>262.44000244140602</v>
      </c>
      <c r="D236" s="4">
        <v>265.92001342773398</v>
      </c>
      <c r="E236" s="4">
        <v>269.83999633789</v>
      </c>
      <c r="F236" s="3">
        <f t="shared" si="36"/>
        <v>270.77699584960897</v>
      </c>
      <c r="G236" s="3">
        <f t="shared" si="38"/>
        <v>272.09199981689414</v>
      </c>
      <c r="H236" s="6">
        <f>(F236-G236)*Variable!$E$2</f>
        <v>-1.315003967285179</v>
      </c>
      <c r="I236" s="1" t="str">
        <f t="shared" si="37"/>
        <v>Short</v>
      </c>
      <c r="J236" s="1" t="str">
        <f t="shared" si="31"/>
        <v/>
      </c>
      <c r="K236" s="4" t="str">
        <f t="shared" si="32"/>
        <v/>
      </c>
      <c r="L236" s="1">
        <f t="shared" si="33"/>
        <v>-1</v>
      </c>
      <c r="M236" s="4">
        <f t="shared" si="30"/>
        <v>263.25</v>
      </c>
      <c r="N236" s="1" t="str">
        <f t="shared" si="34"/>
        <v/>
      </c>
      <c r="O236" s="4" t="str">
        <f>IF(N236="","",E236)</f>
        <v/>
      </c>
      <c r="P236" s="5" t="str">
        <f>IF(O236="","",IF(N236="Short",(O236-M236)*Variable!$E$2*Variable!$E$1,(M236-O236)*Variable!$E$2*Variable!$E$1))</f>
        <v/>
      </c>
      <c r="Q236" s="5">
        <f t="shared" si="35"/>
        <v>0.41000366211000028</v>
      </c>
      <c r="R236" s="5">
        <f>IF(P236&lt;&gt;"",P236+R235,R235)</f>
        <v>-46.559967041016023</v>
      </c>
    </row>
    <row r="237" spans="1:18" x14ac:dyDescent="0.25">
      <c r="A237" s="2">
        <v>43441</v>
      </c>
      <c r="B237" s="4">
        <v>271.22000122070301</v>
      </c>
      <c r="C237" s="4">
        <v>262.63000488281199</v>
      </c>
      <c r="D237" s="4">
        <v>269.45999145507801</v>
      </c>
      <c r="E237" s="4">
        <v>263.57000732421801</v>
      </c>
      <c r="F237" s="3">
        <f t="shared" si="36"/>
        <v>270.63199768066363</v>
      </c>
      <c r="G237" s="3">
        <f t="shared" si="38"/>
        <v>271.2199996948238</v>
      </c>
      <c r="H237" s="6">
        <f>(F237-G237)*Variable!$E$2</f>
        <v>-0.58800201416016762</v>
      </c>
      <c r="I237" s="1" t="str">
        <f t="shared" si="37"/>
        <v>Short</v>
      </c>
      <c r="J237" s="1" t="str">
        <f t="shared" si="31"/>
        <v/>
      </c>
      <c r="K237" s="4" t="str">
        <f t="shared" si="32"/>
        <v/>
      </c>
      <c r="L237" s="1">
        <f t="shared" si="33"/>
        <v>-1</v>
      </c>
      <c r="M237" s="4">
        <f t="shared" si="30"/>
        <v>263.25</v>
      </c>
      <c r="N237" s="1" t="str">
        <f t="shared" si="34"/>
        <v/>
      </c>
      <c r="O237" s="4" t="str">
        <f>IF(N237="","",E237)</f>
        <v/>
      </c>
      <c r="P237" s="5" t="str">
        <f>IF(O237="","",IF(N237="Short",(O237-M237)*Variable!$E$2*Variable!$E$1,(M237-O237)*Variable!$E$2*Variable!$E$1))</f>
        <v/>
      </c>
      <c r="Q237" s="5">
        <f t="shared" si="35"/>
        <v>6.2699890136719887</v>
      </c>
      <c r="R237" s="5">
        <f>IF(P237&lt;&gt;"",P237+R236,R236)</f>
        <v>-46.559967041016023</v>
      </c>
    </row>
    <row r="238" spans="1:18" x14ac:dyDescent="0.25">
      <c r="A238" s="2">
        <v>43444</v>
      </c>
      <c r="B238" s="4">
        <v>265.16000366210898</v>
      </c>
      <c r="C238" s="4">
        <v>258.61999511718699</v>
      </c>
      <c r="D238" s="4">
        <v>263.36999511718699</v>
      </c>
      <c r="E238" s="4">
        <v>264.07000732421801</v>
      </c>
      <c r="F238" s="3">
        <f t="shared" si="36"/>
        <v>270.71399841308545</v>
      </c>
      <c r="G238" s="3">
        <f t="shared" si="38"/>
        <v>270.39850006103467</v>
      </c>
      <c r="H238" s="6">
        <f>(F238-G238)*Variable!$E$2</f>
        <v>0.31549835205078125</v>
      </c>
      <c r="I238" s="1" t="str">
        <f t="shared" si="37"/>
        <v>Long</v>
      </c>
      <c r="J238" s="1" t="str">
        <f t="shared" si="31"/>
        <v>Long</v>
      </c>
      <c r="K238" s="4">
        <f t="shared" si="32"/>
        <v>264.07000732421801</v>
      </c>
      <c r="L238" s="1">
        <f t="shared" si="33"/>
        <v>-1</v>
      </c>
      <c r="M238" s="4">
        <f t="shared" si="30"/>
        <v>263.25</v>
      </c>
      <c r="N238" s="1" t="str">
        <f t="shared" si="34"/>
        <v>Long</v>
      </c>
      <c r="O238" s="4">
        <f>IF(N238="","",E238)</f>
        <v>264.07000732421801</v>
      </c>
      <c r="P238" s="5">
        <f>IF(O238="","",IF(N238="Short",(O238-M238)*Variable!$E$2*Variable!$E$1,(M238-O238)*Variable!$E$2*Variable!$E$1))</f>
        <v>-0.82000732421801104</v>
      </c>
      <c r="Q238" s="5">
        <f t="shared" si="35"/>
        <v>-0.5</v>
      </c>
      <c r="R238" s="5">
        <f>IF(P238&lt;&gt;"",P238+R237,R237)</f>
        <v>-47.379974365234034</v>
      </c>
    </row>
    <row r="239" spans="1:18" x14ac:dyDescent="0.25">
      <c r="A239" s="2">
        <v>43445</v>
      </c>
      <c r="B239" s="4">
        <v>267.86999511718699</v>
      </c>
      <c r="C239" s="4">
        <v>262.48001098632801</v>
      </c>
      <c r="D239" s="4">
        <v>267.66000366210898</v>
      </c>
      <c r="E239" s="4">
        <v>264.13000488281199</v>
      </c>
      <c r="F239" s="3">
        <f t="shared" si="36"/>
        <v>270.37699890136668</v>
      </c>
      <c r="G239" s="3">
        <f t="shared" si="38"/>
        <v>269.71699981689397</v>
      </c>
      <c r="H239" s="6">
        <f>(F239-G239)*Variable!$E$2</f>
        <v>0.65999908447270172</v>
      </c>
      <c r="I239" s="1" t="str">
        <f t="shared" si="37"/>
        <v>Long</v>
      </c>
      <c r="J239" s="1" t="str">
        <f t="shared" si="31"/>
        <v/>
      </c>
      <c r="K239" s="4" t="str">
        <f t="shared" si="32"/>
        <v/>
      </c>
      <c r="L239" s="1">
        <f t="shared" si="33"/>
        <v>1</v>
      </c>
      <c r="M239" s="4">
        <f t="shared" si="30"/>
        <v>264.07000732421801</v>
      </c>
      <c r="N239" s="1" t="str">
        <f t="shared" si="34"/>
        <v/>
      </c>
      <c r="O239" s="4" t="str">
        <f>IF(N239="","",E239)</f>
        <v/>
      </c>
      <c r="P239" s="5" t="str">
        <f>IF(O239="","",IF(N239="Short",(O239-M239)*Variable!$E$2*Variable!$E$1,(M239-O239)*Variable!$E$2*Variable!$E$1))</f>
        <v/>
      </c>
      <c r="Q239" s="5">
        <f t="shared" si="35"/>
        <v>5.9997558593977374E-2</v>
      </c>
      <c r="R239" s="5">
        <f>IF(P239&lt;&gt;"",P239+R238,R238)</f>
        <v>-47.379974365234034</v>
      </c>
    </row>
    <row r="240" spans="1:18" x14ac:dyDescent="0.25">
      <c r="A240" s="2">
        <v>43446</v>
      </c>
      <c r="B240" s="4">
        <v>269</v>
      </c>
      <c r="C240" s="4">
        <v>265.36999511718699</v>
      </c>
      <c r="D240" s="4">
        <v>267.47000122070301</v>
      </c>
      <c r="E240" s="4">
        <v>265.45999145507801</v>
      </c>
      <c r="F240" s="3">
        <f t="shared" si="36"/>
        <v>270.08299865722609</v>
      </c>
      <c r="G240" s="3">
        <f t="shared" si="38"/>
        <v>269.36149902343703</v>
      </c>
      <c r="H240" s="6">
        <f>(F240-G240)*Variable!$E$2</f>
        <v>0.72149963378905113</v>
      </c>
      <c r="I240" s="1" t="str">
        <f t="shared" si="37"/>
        <v>Long</v>
      </c>
      <c r="J240" s="1" t="str">
        <f t="shared" si="31"/>
        <v/>
      </c>
      <c r="K240" s="4" t="str">
        <f t="shared" si="32"/>
        <v/>
      </c>
      <c r="L240" s="1">
        <f t="shared" si="33"/>
        <v>1</v>
      </c>
      <c r="M240" s="4">
        <f t="shared" si="30"/>
        <v>264.07000732421801</v>
      </c>
      <c r="N240" s="1" t="str">
        <f t="shared" si="34"/>
        <v/>
      </c>
      <c r="O240" s="4" t="str">
        <f>IF(N240="","",E240)</f>
        <v/>
      </c>
      <c r="P240" s="5" t="str">
        <f>IF(O240="","",IF(N240="Short",(O240-M240)*Variable!$E$2*Variable!$E$1,(M240-O240)*Variable!$E$2*Variable!$E$1))</f>
        <v/>
      </c>
      <c r="Q240" s="5">
        <f t="shared" si="35"/>
        <v>1.3299865722660229</v>
      </c>
      <c r="R240" s="5">
        <f>IF(P240&lt;&gt;"",P240+R239,R239)</f>
        <v>-47.379974365234034</v>
      </c>
    </row>
    <row r="241" spans="1:18" x14ac:dyDescent="0.25">
      <c r="A241" s="2">
        <v>43447</v>
      </c>
      <c r="B241" s="4">
        <v>267.489990234375</v>
      </c>
      <c r="C241" s="4">
        <v>264.11999511718699</v>
      </c>
      <c r="D241" s="4">
        <v>266.51998901367102</v>
      </c>
      <c r="E241" s="4">
        <v>265.36999511718699</v>
      </c>
      <c r="F241" s="3">
        <f t="shared" si="36"/>
        <v>269.16199951171836</v>
      </c>
      <c r="G241" s="3">
        <f t="shared" si="38"/>
        <v>269.02699890136671</v>
      </c>
      <c r="H241" s="6">
        <f>(F241-G241)*Variable!$E$2</f>
        <v>0.13500061035165345</v>
      </c>
      <c r="I241" s="1" t="str">
        <f t="shared" si="37"/>
        <v>Long</v>
      </c>
      <c r="J241" s="1" t="str">
        <f t="shared" si="31"/>
        <v/>
      </c>
      <c r="K241" s="4" t="str">
        <f t="shared" si="32"/>
        <v/>
      </c>
      <c r="L241" s="1">
        <f t="shared" si="33"/>
        <v>1</v>
      </c>
      <c r="M241" s="4">
        <f t="shared" si="30"/>
        <v>264.07000732421801</v>
      </c>
      <c r="N241" s="1" t="str">
        <f t="shared" si="34"/>
        <v/>
      </c>
      <c r="O241" s="4" t="str">
        <f>IF(N241="","",E241)</f>
        <v/>
      </c>
      <c r="P241" s="5" t="str">
        <f>IF(O241="","",IF(N241="Short",(O241-M241)*Variable!$E$2*Variable!$E$1,(M241-O241)*Variable!$E$2*Variable!$E$1))</f>
        <v/>
      </c>
      <c r="Q241" s="5">
        <f t="shared" si="35"/>
        <v>-8.9996337891022904E-2</v>
      </c>
      <c r="R241" s="5">
        <f>IF(P241&lt;&gt;"",P241+R240,R240)</f>
        <v>-47.379974365234034</v>
      </c>
    </row>
    <row r="242" spans="1:18" x14ac:dyDescent="0.25">
      <c r="A242" s="2">
        <v>43448</v>
      </c>
      <c r="B242" s="4">
        <v>264.02999877929602</v>
      </c>
      <c r="C242" s="4">
        <v>259.850006103515</v>
      </c>
      <c r="D242" s="4">
        <v>262.95999145507801</v>
      </c>
      <c r="E242" s="4">
        <v>260.47000122070301</v>
      </c>
      <c r="F242" s="3">
        <f t="shared" si="36"/>
        <v>267.81099853515582</v>
      </c>
      <c r="G242" s="3">
        <f t="shared" si="38"/>
        <v>268.54049835205035</v>
      </c>
      <c r="H242" s="6">
        <f>(F242-G242)*Variable!$E$2</f>
        <v>-0.72949981689453125</v>
      </c>
      <c r="I242" s="1" t="str">
        <f t="shared" si="37"/>
        <v>Short</v>
      </c>
      <c r="J242" s="1" t="str">
        <f t="shared" si="31"/>
        <v>Short</v>
      </c>
      <c r="K242" s="4">
        <f t="shared" si="32"/>
        <v>260.47000122070301</v>
      </c>
      <c r="L242" s="1">
        <f t="shared" si="33"/>
        <v>1</v>
      </c>
      <c r="M242" s="4">
        <f t="shared" si="30"/>
        <v>264.07000732421801</v>
      </c>
      <c r="N242" s="1" t="str">
        <f t="shared" si="34"/>
        <v>Short</v>
      </c>
      <c r="O242" s="4">
        <f>IF(N242="","",E242)</f>
        <v>260.47000122070301</v>
      </c>
      <c r="P242" s="5">
        <f>IF(O242="","",IF(N242="Short",(O242-M242)*Variable!$E$2*Variable!$E$1,(M242-O242)*Variable!$E$2*Variable!$E$1))</f>
        <v>-3.6000061035149997</v>
      </c>
      <c r="Q242" s="5">
        <f t="shared" si="35"/>
        <v>-4.8999938964839771</v>
      </c>
      <c r="R242" s="5">
        <f>IF(P242&lt;&gt;"",P242+R241,R241)</f>
        <v>-50.979980468749034</v>
      </c>
    </row>
    <row r="243" spans="1:18" x14ac:dyDescent="0.25">
      <c r="A243" s="2">
        <v>43451</v>
      </c>
      <c r="B243" s="4">
        <v>260.64999389648398</v>
      </c>
      <c r="C243" s="4">
        <v>253.52999877929599</v>
      </c>
      <c r="D243" s="4">
        <v>259.39999389648398</v>
      </c>
      <c r="E243" s="4">
        <v>255.36000061035099</v>
      </c>
      <c r="F243" s="3">
        <f t="shared" si="36"/>
        <v>265.78199920654254</v>
      </c>
      <c r="G243" s="3">
        <f t="shared" si="38"/>
        <v>267.65749893188433</v>
      </c>
      <c r="H243" s="6">
        <f>(F243-G243)*Variable!$E$2</f>
        <v>-1.8754997253417969</v>
      </c>
      <c r="I243" s="1" t="str">
        <f t="shared" si="37"/>
        <v>Short</v>
      </c>
      <c r="J243" s="1" t="str">
        <f t="shared" si="31"/>
        <v/>
      </c>
      <c r="K243" s="4" t="str">
        <f t="shared" si="32"/>
        <v/>
      </c>
      <c r="L243" s="1">
        <f t="shared" si="33"/>
        <v>-1</v>
      </c>
      <c r="M243" s="4">
        <f t="shared" si="30"/>
        <v>260.47000122070301</v>
      </c>
      <c r="N243" s="1" t="str">
        <f t="shared" si="34"/>
        <v/>
      </c>
      <c r="O243" s="4" t="str">
        <f>IF(N243="","",E243)</f>
        <v/>
      </c>
      <c r="P243" s="5" t="str">
        <f>IF(O243="","",IF(N243="Short",(O243-M243)*Variable!$E$2*Variable!$E$1,(M243-O243)*Variable!$E$2*Variable!$E$1))</f>
        <v/>
      </c>
      <c r="Q243" s="5">
        <f t="shared" si="35"/>
        <v>5.1100006103520172</v>
      </c>
      <c r="R243" s="5">
        <f>IF(P243&lt;&gt;"",P243+R242,R242)</f>
        <v>-50.979980468749034</v>
      </c>
    </row>
    <row r="244" spans="1:18" x14ac:dyDescent="0.25">
      <c r="A244" s="2">
        <v>43452</v>
      </c>
      <c r="B244" s="4">
        <v>257.95001220703102</v>
      </c>
      <c r="C244" s="4">
        <v>253.27999877929599</v>
      </c>
      <c r="D244" s="4">
        <v>257.20001220703102</v>
      </c>
      <c r="E244" s="4">
        <v>255.08000183105401</v>
      </c>
      <c r="F244" s="3">
        <f t="shared" si="36"/>
        <v>263.36000061035111</v>
      </c>
      <c r="G244" s="3">
        <f t="shared" si="38"/>
        <v>266.72499847412058</v>
      </c>
      <c r="H244" s="6">
        <f>(F244-G244)*Variable!$E$2</f>
        <v>-3.3649978637694744</v>
      </c>
      <c r="I244" s="1" t="str">
        <f t="shared" si="37"/>
        <v>Short</v>
      </c>
      <c r="J244" s="1" t="str">
        <f t="shared" si="31"/>
        <v/>
      </c>
      <c r="K244" s="4" t="str">
        <f t="shared" si="32"/>
        <v/>
      </c>
      <c r="L244" s="1">
        <f t="shared" si="33"/>
        <v>-1</v>
      </c>
      <c r="M244" s="4">
        <f t="shared" si="30"/>
        <v>260.47000122070301</v>
      </c>
      <c r="N244" s="1" t="str">
        <f t="shared" si="34"/>
        <v/>
      </c>
      <c r="O244" s="4" t="str">
        <f>IF(N244="","",E244)</f>
        <v/>
      </c>
      <c r="P244" s="5" t="str">
        <f>IF(O244="","",IF(N244="Short",(O244-M244)*Variable!$E$2*Variable!$E$1,(M244-O244)*Variable!$E$2*Variable!$E$1))</f>
        <v/>
      </c>
      <c r="Q244" s="5">
        <f t="shared" si="35"/>
        <v>0.27999877929698869</v>
      </c>
      <c r="R244" s="5">
        <f>IF(P244&lt;&gt;"",P244+R243,R243)</f>
        <v>-50.979980468749034</v>
      </c>
    </row>
    <row r="245" spans="1:18" x14ac:dyDescent="0.25">
      <c r="A245" s="2">
        <v>43453</v>
      </c>
      <c r="B245" s="4">
        <v>259.39999389648398</v>
      </c>
      <c r="C245" s="4">
        <v>249.350006103515</v>
      </c>
      <c r="D245" s="4">
        <v>255.169998168945</v>
      </c>
      <c r="E245" s="4">
        <v>251.259994506835</v>
      </c>
      <c r="F245" s="3">
        <f t="shared" si="36"/>
        <v>261.46100006103461</v>
      </c>
      <c r="G245" s="3">
        <f t="shared" si="38"/>
        <v>265.83299789428662</v>
      </c>
      <c r="H245" s="6">
        <f>(F245-G245)*Variable!$E$2</f>
        <v>-4.37199783325201</v>
      </c>
      <c r="I245" s="1" t="str">
        <f t="shared" si="37"/>
        <v>Short</v>
      </c>
      <c r="J245" s="1" t="str">
        <f t="shared" si="31"/>
        <v/>
      </c>
      <c r="K245" s="4" t="str">
        <f t="shared" si="32"/>
        <v/>
      </c>
      <c r="L245" s="1">
        <f t="shared" si="33"/>
        <v>-1</v>
      </c>
      <c r="M245" s="4">
        <f t="shared" si="30"/>
        <v>260.47000122070301</v>
      </c>
      <c r="N245" s="1" t="str">
        <f t="shared" si="34"/>
        <v/>
      </c>
      <c r="O245" s="4" t="str">
        <f>IF(N245="","",E245)</f>
        <v/>
      </c>
      <c r="P245" s="5" t="str">
        <f>IF(O245="","",IF(N245="Short",(O245-M245)*Variable!$E$2*Variable!$E$1,(M245-O245)*Variable!$E$2*Variable!$E$1))</f>
        <v/>
      </c>
      <c r="Q245" s="5">
        <f t="shared" si="35"/>
        <v>3.8200073242190058</v>
      </c>
      <c r="R245" s="5">
        <f>IF(P245&lt;&gt;"",P245+R244,R244)</f>
        <v>-50.979980468749034</v>
      </c>
    </row>
    <row r="246" spans="1:18" x14ac:dyDescent="0.25">
      <c r="A246" s="2">
        <v>43454</v>
      </c>
      <c r="B246" s="4">
        <v>251.61999511718699</v>
      </c>
      <c r="C246" s="4">
        <v>244.64999389648401</v>
      </c>
      <c r="D246" s="4">
        <v>249.86000061035099</v>
      </c>
      <c r="E246" s="4">
        <v>247.169998168945</v>
      </c>
      <c r="F246" s="3">
        <f t="shared" si="36"/>
        <v>259.19400024414011</v>
      </c>
      <c r="G246" s="3">
        <f t="shared" si="38"/>
        <v>264.98549804687451</v>
      </c>
      <c r="H246" s="6">
        <f>(F246-G246)*Variable!$E$2</f>
        <v>-5.7914978027343977</v>
      </c>
      <c r="I246" s="1" t="str">
        <f t="shared" si="37"/>
        <v>Short</v>
      </c>
      <c r="J246" s="1" t="str">
        <f t="shared" si="31"/>
        <v/>
      </c>
      <c r="K246" s="4" t="str">
        <f t="shared" si="32"/>
        <v/>
      </c>
      <c r="L246" s="1">
        <f t="shared" si="33"/>
        <v>-1</v>
      </c>
      <c r="M246" s="4">
        <f t="shared" si="30"/>
        <v>260.47000122070301</v>
      </c>
      <c r="N246" s="1" t="str">
        <f t="shared" si="34"/>
        <v/>
      </c>
      <c r="O246" s="4" t="str">
        <f>IF(N246="","",E246)</f>
        <v/>
      </c>
      <c r="P246" s="5" t="str">
        <f>IF(O246="","",IF(N246="Short",(O246-M246)*Variable!$E$2*Variable!$E$1,(M246-O246)*Variable!$E$2*Variable!$E$1))</f>
        <v/>
      </c>
      <c r="Q246" s="5">
        <f t="shared" si="35"/>
        <v>4.0899963378899997</v>
      </c>
      <c r="R246" s="5">
        <f>IF(P246&lt;&gt;"",P246+R245,R245)</f>
        <v>-50.979980468749034</v>
      </c>
    </row>
    <row r="247" spans="1:18" x14ac:dyDescent="0.25">
      <c r="A247" s="2">
        <v>43455</v>
      </c>
      <c r="B247" s="4">
        <v>249.71000671386699</v>
      </c>
      <c r="C247" s="4">
        <v>239.97999572753901</v>
      </c>
      <c r="D247" s="4">
        <v>246.74000549316401</v>
      </c>
      <c r="E247" s="4">
        <v>240.69999694824199</v>
      </c>
      <c r="F247" s="3">
        <f t="shared" si="36"/>
        <v>256.90699920654254</v>
      </c>
      <c r="G247" s="3">
        <f t="shared" si="38"/>
        <v>263.76949844360308</v>
      </c>
      <c r="H247" s="6">
        <f>(F247-G247)*Variable!$E$2</f>
        <v>-6.8624992370605469</v>
      </c>
      <c r="I247" s="1" t="str">
        <f t="shared" si="37"/>
        <v>Short</v>
      </c>
      <c r="J247" s="1" t="str">
        <f t="shared" si="31"/>
        <v/>
      </c>
      <c r="K247" s="4" t="str">
        <f t="shared" si="32"/>
        <v/>
      </c>
      <c r="L247" s="1">
        <f t="shared" si="33"/>
        <v>-1</v>
      </c>
      <c r="M247" s="4">
        <f t="shared" si="30"/>
        <v>260.47000122070301</v>
      </c>
      <c r="N247" s="1" t="str">
        <f t="shared" si="34"/>
        <v/>
      </c>
      <c r="O247" s="4" t="str">
        <f>IF(N247="","",E247)</f>
        <v/>
      </c>
      <c r="P247" s="5" t="str">
        <f>IF(O247="","",IF(N247="Short",(O247-M247)*Variable!$E$2*Variable!$E$1,(M247-O247)*Variable!$E$2*Variable!$E$1))</f>
        <v/>
      </c>
      <c r="Q247" s="5">
        <f t="shared" si="35"/>
        <v>6.4700012207030113</v>
      </c>
      <c r="R247" s="5">
        <f>IF(P247&lt;&gt;"",P247+R246,R246)</f>
        <v>-50.979980468749034</v>
      </c>
    </row>
    <row r="248" spans="1:18" x14ac:dyDescent="0.25">
      <c r="A248" s="2">
        <v>43458</v>
      </c>
      <c r="B248" s="4">
        <v>240.83999633789</v>
      </c>
      <c r="C248" s="4">
        <v>234.27000427246</v>
      </c>
      <c r="D248" s="4">
        <v>239.03999328613199</v>
      </c>
      <c r="E248" s="4">
        <v>234.33999633789</v>
      </c>
      <c r="F248" s="3">
        <f t="shared" si="36"/>
        <v>253.93399810790976</v>
      </c>
      <c r="G248" s="3">
        <f t="shared" si="38"/>
        <v>262.3239982604976</v>
      </c>
      <c r="H248" s="6">
        <f>(F248-G248)*Variable!$E$2</f>
        <v>-8.3900001525878452</v>
      </c>
      <c r="I248" s="1" t="str">
        <f t="shared" si="37"/>
        <v>Short</v>
      </c>
      <c r="J248" s="1" t="str">
        <f t="shared" si="31"/>
        <v/>
      </c>
      <c r="K248" s="4" t="str">
        <f t="shared" si="32"/>
        <v/>
      </c>
      <c r="L248" s="1">
        <f t="shared" si="33"/>
        <v>-1</v>
      </c>
      <c r="M248" s="4">
        <f t="shared" si="30"/>
        <v>260.47000122070301</v>
      </c>
      <c r="N248" s="1" t="str">
        <f t="shared" si="34"/>
        <v/>
      </c>
      <c r="O248" s="4" t="str">
        <f>IF(N248="","",E248)</f>
        <v/>
      </c>
      <c r="P248" s="5" t="str">
        <f>IF(O248="","",IF(N248="Short",(O248-M248)*Variable!$E$2*Variable!$E$1,(M248-O248)*Variable!$E$2*Variable!$E$1))</f>
        <v/>
      </c>
      <c r="Q248" s="5">
        <f t="shared" si="35"/>
        <v>6.3600006103519888</v>
      </c>
      <c r="R248" s="5">
        <f>IF(P248&lt;&gt;"",P248+R247,R247)</f>
        <v>-50.979980468749034</v>
      </c>
    </row>
    <row r="249" spans="1:18" x14ac:dyDescent="0.25">
      <c r="A249" s="2">
        <v>43460</v>
      </c>
      <c r="B249" s="4">
        <v>246.17999267578099</v>
      </c>
      <c r="C249" s="4">
        <v>233.759994506835</v>
      </c>
      <c r="D249" s="4">
        <v>235.97000122070301</v>
      </c>
      <c r="E249" s="4">
        <v>246.17999267578099</v>
      </c>
      <c r="F249" s="3">
        <f t="shared" si="36"/>
        <v>252.13899688720659</v>
      </c>
      <c r="G249" s="3">
        <f t="shared" si="38"/>
        <v>261.25799789428669</v>
      </c>
      <c r="H249" s="6">
        <f>(F249-G249)*Variable!$E$2</f>
        <v>-9.1190010070801009</v>
      </c>
      <c r="I249" s="1" t="str">
        <f t="shared" si="37"/>
        <v>Short</v>
      </c>
      <c r="J249" s="1" t="str">
        <f t="shared" si="31"/>
        <v/>
      </c>
      <c r="K249" s="4" t="str">
        <f t="shared" si="32"/>
        <v/>
      </c>
      <c r="L249" s="1">
        <f t="shared" si="33"/>
        <v>-1</v>
      </c>
      <c r="M249" s="4">
        <f t="shared" si="30"/>
        <v>260.47000122070301</v>
      </c>
      <c r="N249" s="1" t="str">
        <f t="shared" si="34"/>
        <v/>
      </c>
      <c r="O249" s="4" t="str">
        <f>IF(N249="","",E249)</f>
        <v/>
      </c>
      <c r="P249" s="5" t="str">
        <f>IF(O249="","",IF(N249="Short",(O249-M249)*Variable!$E$2*Variable!$E$1,(M249-O249)*Variable!$E$2*Variable!$E$1))</f>
        <v/>
      </c>
      <c r="Q249" s="5">
        <f t="shared" si="35"/>
        <v>-11.839996337890994</v>
      </c>
      <c r="R249" s="5">
        <f>IF(P249&lt;&gt;"",P249+R248,R248)</f>
        <v>-50.979980468749034</v>
      </c>
    </row>
    <row r="250" spans="1:18" x14ac:dyDescent="0.25">
      <c r="A250" s="2">
        <v>43461</v>
      </c>
      <c r="B250" s="4">
        <v>248.28999328613199</v>
      </c>
      <c r="C250" s="4">
        <v>238.96000671386699</v>
      </c>
      <c r="D250" s="4">
        <v>242.57000732421801</v>
      </c>
      <c r="E250" s="4">
        <v>248.07000732421801</v>
      </c>
      <c r="F250" s="3">
        <f t="shared" si="36"/>
        <v>250.39999847412059</v>
      </c>
      <c r="G250" s="3">
        <f t="shared" si="38"/>
        <v>260.2414985656734</v>
      </c>
      <c r="H250" s="6">
        <f>(F250-G250)*Variable!$E$2</f>
        <v>-9.8415000915528026</v>
      </c>
      <c r="I250" s="1" t="str">
        <f t="shared" si="37"/>
        <v>Short</v>
      </c>
      <c r="J250" s="1" t="str">
        <f t="shared" si="31"/>
        <v/>
      </c>
      <c r="K250" s="4" t="str">
        <f t="shared" si="32"/>
        <v/>
      </c>
      <c r="L250" s="1">
        <f t="shared" si="33"/>
        <v>-1</v>
      </c>
      <c r="M250" s="4">
        <f t="shared" si="30"/>
        <v>260.47000122070301</v>
      </c>
      <c r="N250" s="1" t="str">
        <f t="shared" si="34"/>
        <v/>
      </c>
      <c r="O250" s="4" t="str">
        <f>IF(N250="","",E250)</f>
        <v/>
      </c>
      <c r="P250" s="5" t="str">
        <f>IF(O250="","",IF(N250="Short",(O250-M250)*Variable!$E$2*Variable!$E$1,(M250-O250)*Variable!$E$2*Variable!$E$1))</f>
        <v/>
      </c>
      <c r="Q250" s="5">
        <f t="shared" si="35"/>
        <v>-1.8900146484370168</v>
      </c>
      <c r="R250" s="5">
        <f>IF(P250&lt;&gt;"",P250+R249,R249)</f>
        <v>-50.979980468749034</v>
      </c>
    </row>
    <row r="251" spans="1:18" x14ac:dyDescent="0.25">
      <c r="A251" s="2">
        <v>43462</v>
      </c>
      <c r="B251" s="4">
        <v>251.39999389648401</v>
      </c>
      <c r="C251" s="4">
        <v>246.44999694824199</v>
      </c>
      <c r="D251" s="4">
        <v>249.58000183105401</v>
      </c>
      <c r="E251" s="4">
        <v>247.75</v>
      </c>
      <c r="F251" s="3">
        <f t="shared" si="36"/>
        <v>248.63799896240189</v>
      </c>
      <c r="G251" s="3">
        <f t="shared" si="38"/>
        <v>258.89999923706011</v>
      </c>
      <c r="H251" s="6">
        <f>(F251-G251)*Variable!$E$2</f>
        <v>-10.26200027465822</v>
      </c>
      <c r="I251" s="1" t="str">
        <f t="shared" si="37"/>
        <v>Short</v>
      </c>
      <c r="J251" s="1" t="str">
        <f t="shared" si="31"/>
        <v/>
      </c>
      <c r="K251" s="4" t="str">
        <f t="shared" si="32"/>
        <v/>
      </c>
      <c r="L251" s="1">
        <f t="shared" si="33"/>
        <v>-1</v>
      </c>
      <c r="M251" s="4">
        <f t="shared" si="30"/>
        <v>260.47000122070301</v>
      </c>
      <c r="N251" s="1" t="str">
        <f t="shared" si="34"/>
        <v/>
      </c>
      <c r="O251" s="4" t="str">
        <f>IF(N251="","",E251)</f>
        <v/>
      </c>
      <c r="P251" s="5" t="str">
        <f>IF(O251="","",IF(N251="Short",(O251-M251)*Variable!$E$2*Variable!$E$1,(M251-O251)*Variable!$E$2*Variable!$E$1))</f>
        <v/>
      </c>
      <c r="Q251" s="5">
        <f t="shared" si="35"/>
        <v>0.32000732421801104</v>
      </c>
      <c r="R251" s="5">
        <f>IF(P251&lt;&gt;"",P251+R250,R250)</f>
        <v>-50.979980468749034</v>
      </c>
    </row>
    <row r="252" spans="1:18" x14ac:dyDescent="0.25">
      <c r="A252" s="2">
        <v>43465</v>
      </c>
      <c r="B252" s="4">
        <v>250.19000244140599</v>
      </c>
      <c r="C252" s="4">
        <v>247.47000122070301</v>
      </c>
      <c r="D252" s="4">
        <v>249.55999755859301</v>
      </c>
      <c r="E252" s="4">
        <v>249.919998168945</v>
      </c>
      <c r="F252" s="3">
        <f t="shared" si="36"/>
        <v>247.58299865722606</v>
      </c>
      <c r="G252" s="3">
        <f t="shared" si="38"/>
        <v>257.69699859619101</v>
      </c>
      <c r="H252" s="6">
        <f>(F252-G252)*Variable!$E$2</f>
        <v>-10.113999938964952</v>
      </c>
      <c r="I252" s="1" t="str">
        <f t="shared" si="37"/>
        <v>Short</v>
      </c>
      <c r="J252" s="1" t="str">
        <f t="shared" si="31"/>
        <v/>
      </c>
      <c r="K252" s="4" t="str">
        <f t="shared" si="32"/>
        <v/>
      </c>
      <c r="L252" s="1">
        <f t="shared" si="33"/>
        <v>-1</v>
      </c>
      <c r="M252" s="4">
        <f t="shared" si="30"/>
        <v>260.47000122070301</v>
      </c>
      <c r="N252" s="1" t="str">
        <f t="shared" si="34"/>
        <v/>
      </c>
      <c r="O252" s="4" t="str">
        <f>IF(N252="","",E252)</f>
        <v/>
      </c>
      <c r="P252" s="5" t="str">
        <f>IF(O252="","",IF(N252="Short",(O252-M252)*Variable!$E$2*Variable!$E$1,(M252-O252)*Variable!$E$2*Variable!$E$1))</f>
        <v/>
      </c>
      <c r="Q252" s="5">
        <f t="shared" si="35"/>
        <v>-2.1699981689449999</v>
      </c>
      <c r="R252" s="5">
        <f>IF(P252&lt;&gt;"",P252+R251,R251)</f>
        <v>-50.979980468749034</v>
      </c>
    </row>
  </sheetData>
  <pageMargins left="0.7" right="0.7" top="0.75" bottom="0.75" header="0.3" footer="0.3"/>
  <pageSetup orientation="portrait" horizontalDpi="4294967293" verticalDpi="0" r:id="rId1"/>
  <ignoredErrors>
    <ignoredError sqref="G21:G22 G23:G252 F11:F25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ColWidth="8.85546875" defaultRowHeight="15" x14ac:dyDescent="0.25"/>
  <cols>
    <col min="1" max="1" width="10.7109375" style="1" customWidth="1"/>
    <col min="2" max="4" width="8.85546875" style="1"/>
    <col min="5" max="5" width="11.42578125" style="1" bestFit="1" customWidth="1"/>
    <col min="6" max="16384" width="8.85546875" style="1"/>
  </cols>
  <sheetData>
    <row r="1" spans="1:5" x14ac:dyDescent="0.25">
      <c r="A1" s="1" t="s">
        <v>5</v>
      </c>
      <c r="B1" s="1">
        <v>10</v>
      </c>
      <c r="D1" s="1" t="s">
        <v>7</v>
      </c>
      <c r="E1" s="1">
        <v>1</v>
      </c>
    </row>
    <row r="2" spans="1:5" x14ac:dyDescent="0.25">
      <c r="A2" s="1" t="s">
        <v>6</v>
      </c>
      <c r="B2" s="1">
        <v>20</v>
      </c>
      <c r="D2" s="1" t="s">
        <v>8</v>
      </c>
      <c r="E2" s="1">
        <v>1</v>
      </c>
    </row>
    <row r="3" spans="1:5" x14ac:dyDescent="0.25">
      <c r="D3" s="1" t="s">
        <v>9</v>
      </c>
      <c r="E3" s="11">
        <v>1000</v>
      </c>
    </row>
    <row r="4" spans="1:5" x14ac:dyDescent="0.25">
      <c r="D4" s="1" t="s">
        <v>17</v>
      </c>
      <c r="E4" s="11">
        <f>SUM(Model!Q:Q)</f>
        <v>-40.429977416991022</v>
      </c>
    </row>
    <row r="5" spans="1:5" x14ac:dyDescent="0.25">
      <c r="D5" s="1" t="s">
        <v>10</v>
      </c>
      <c r="E5" s="12">
        <f>E4/E3</f>
        <v>-4.0429977416991024E-2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</dc:creator>
  <cp:lastModifiedBy>Mai</cp:lastModifiedBy>
  <dcterms:created xsi:type="dcterms:W3CDTF">2016-02-04T03:03:17Z</dcterms:created>
  <dcterms:modified xsi:type="dcterms:W3CDTF">2019-01-20T22:01:53Z</dcterms:modified>
</cp:coreProperties>
</file>