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Excel_class\frp301\"/>
    </mc:Choice>
  </mc:AlternateContent>
  <bookViews>
    <workbookView xWindow="120" yWindow="45" windowWidth="19020" windowHeight="12240" tabRatio="745"/>
  </bookViews>
  <sheets>
    <sheet name="TOC" sheetId="25" r:id="rId1"/>
    <sheet name="01-Intro" sheetId="7" r:id="rId2"/>
    <sheet name="04-Pivot Table 1" sheetId="43" r:id="rId3"/>
    <sheet name="04-Pivot Table 2" sheetId="28" r:id="rId4"/>
    <sheet name="03-VLOOKUP" sheetId="14" r:id="rId5"/>
    <sheet name="03-Date to Period Conversion" sheetId="5" r:id="rId6"/>
    <sheet name="03-Date Table" sheetId="29" r:id="rId7"/>
    <sheet name="02-IF" sheetId="11" r:id="rId8"/>
    <sheet name="02-IF-ISERROR" sheetId="27" r:id="rId9"/>
    <sheet name="05-filter1" sheetId="21" r:id="rId10"/>
    <sheet name="05-filter2" sheetId="30" r:id="rId11"/>
    <sheet name="06-CF Row Banding" sheetId="42" r:id="rId12"/>
    <sheet name="02-If-nested" sheetId="16" r:id="rId13"/>
    <sheet name="TEXT" sheetId="4" r:id="rId14"/>
    <sheet name="FRP301 Formula" sheetId="41" r:id="rId15"/>
    <sheet name="Instructor Notes" sheetId="44" r:id="rId16"/>
  </sheets>
  <definedNames>
    <definedName name="_xlnm._FilterDatabase" localSheetId="9" hidden="1">'05-filter1'!#REF!</definedName>
    <definedName name="_xlnm._FilterDatabase" localSheetId="11" hidden="1">'06-CF Row Banding'!$C$8:$C$130</definedName>
    <definedName name="Z_24FA60FA_7D0B_436C_8ED0_796B3F3C5F35_.wvu.PrintArea" localSheetId="5" hidden="1">'03-Date to Period Conversion'!$A$1:$I$38</definedName>
    <definedName name="Z_24FA60FA_7D0B_436C_8ED0_796B3F3C5F35_.wvu.PrintArea" localSheetId="4" hidden="1">'03-VLOOKUP'!$A$1:$F$54</definedName>
    <definedName name="Z_24FA60FA_7D0B_436C_8ED0_796B3F3C5F35_.wvu.PrintArea" localSheetId="9" hidden="1">'05-filter1'!$A$1:$F$31</definedName>
    <definedName name="Z_35868F84_30BB_46CE_8E91_DCBD494D63D4_.wvu.Cols" localSheetId="12" hidden="1">'02-If-nested'!$J:$N</definedName>
    <definedName name="Z_35868F84_30BB_46CE_8E91_DCBD494D63D4_.wvu.FilterData" localSheetId="9" hidden="1">'05-filter1'!#REF!</definedName>
    <definedName name="Z_35868F84_30BB_46CE_8E91_DCBD494D63D4_.wvu.PrintArea" localSheetId="5" hidden="1">'03-Date to Period Conversion'!$A$1:$I$38</definedName>
    <definedName name="Z_35868F84_30BB_46CE_8E91_DCBD494D63D4_.wvu.PrintArea" localSheetId="4" hidden="1">'03-VLOOKUP'!$A$1:$F$54</definedName>
    <definedName name="Z_35868F84_30BB_46CE_8E91_DCBD494D63D4_.wvu.PrintArea" localSheetId="9" hidden="1">'05-filter1'!$A$1:$F$31</definedName>
  </definedNames>
  <calcPr calcId="152511"/>
  <customWorkbookViews>
    <customWorkbookView name="Worksheet" guid="{24FA60FA-7D0B-436C-8ED0-796B3F3C5F35}" includeHiddenRowCol="0" maximized="1" windowWidth="1276" windowHeight="834" tabRatio="740" activeSheetId="26"/>
    <customWorkbookView name="Explanation" guid="{35868F84-30BB-46CE-8E91-DCBD494D63D4}" maximized="1" windowWidth="1276" windowHeight="834" tabRatio="740" activeSheetId="26"/>
  </customWorkbookViews>
</workbook>
</file>

<file path=xl/calcChain.xml><?xml version="1.0" encoding="utf-8"?>
<calcChain xmlns="http://schemas.openxmlformats.org/spreadsheetml/2006/main">
  <c r="C4" i="29" l="1"/>
  <c r="I4" i="29"/>
  <c r="I5" i="29"/>
  <c r="I6" i="29"/>
  <c r="I7" i="29"/>
  <c r="I8" i="29"/>
  <c r="I9" i="29"/>
  <c r="I10" i="29"/>
  <c r="I11" i="29"/>
  <c r="I12" i="29"/>
  <c r="I13" i="29"/>
  <c r="I14" i="29"/>
  <c r="I15" i="29"/>
  <c r="I16" i="29"/>
  <c r="I17"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2" i="29"/>
  <c r="C13" i="29"/>
  <c r="C14" i="29"/>
  <c r="C15" i="29"/>
  <c r="C16" i="29"/>
  <c r="C17" i="29"/>
  <c r="C18" i="29"/>
  <c r="C19" i="29"/>
  <c r="C20" i="29"/>
  <c r="C21" i="29"/>
  <c r="C5" i="29"/>
  <c r="C6" i="29"/>
  <c r="C7" i="29"/>
  <c r="C8" i="29"/>
  <c r="C9" i="29"/>
  <c r="C10" i="29"/>
  <c r="C11" i="29"/>
  <c r="L4" i="29"/>
  <c r="L5" i="29"/>
  <c r="L6" i="29"/>
  <c r="L7" i="29"/>
  <c r="L8" i="29"/>
  <c r="L9" i="29"/>
  <c r="L10" i="29"/>
  <c r="L11" i="29"/>
  <c r="L12" i="29"/>
  <c r="L13" i="29"/>
  <c r="L14" i="29"/>
  <c r="L15" i="29"/>
  <c r="L16" i="29"/>
  <c r="L17" i="29"/>
  <c r="L18" i="29"/>
  <c r="L19" i="29"/>
  <c r="L20" i="29"/>
  <c r="L21" i="29"/>
  <c r="L22" i="29"/>
  <c r="L23"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115" i="29"/>
  <c r="F116" i="29"/>
  <c r="F117" i="29"/>
  <c r="F118" i="29"/>
  <c r="F119" i="29"/>
  <c r="F120" i="29"/>
  <c r="F121" i="29"/>
  <c r="F122" i="29"/>
  <c r="F123" i="29"/>
  <c r="F124" i="29"/>
  <c r="F125" i="29"/>
  <c r="F126" i="29"/>
  <c r="F127" i="29"/>
  <c r="F128" i="29"/>
  <c r="F129" i="29"/>
  <c r="F130" i="29"/>
  <c r="F131" i="29"/>
  <c r="F132" i="29"/>
  <c r="F133" i="29"/>
  <c r="F134" i="29"/>
  <c r="F135" i="29"/>
  <c r="F136" i="29"/>
  <c r="F137" i="29"/>
  <c r="F138" i="29"/>
  <c r="F139" i="29"/>
  <c r="F140" i="29"/>
  <c r="F141" i="29"/>
  <c r="F142" i="29"/>
  <c r="F143" i="29"/>
  <c r="F144" i="29"/>
  <c r="F145" i="29"/>
  <c r="F146" i="29"/>
  <c r="F147" i="29"/>
  <c r="F148" i="29"/>
  <c r="F149" i="29"/>
  <c r="F150" i="29"/>
  <c r="F151" i="29"/>
  <c r="F152" i="29"/>
  <c r="F153" i="29"/>
  <c r="F154" i="29"/>
  <c r="F155" i="29"/>
  <c r="F156" i="29"/>
  <c r="F157" i="29"/>
  <c r="F158" i="29"/>
  <c r="F159" i="29"/>
  <c r="F160" i="29"/>
  <c r="F161" i="29"/>
  <c r="F162" i="29"/>
  <c r="F163" i="29"/>
  <c r="F164" i="29"/>
  <c r="F165" i="29"/>
  <c r="F166" i="29"/>
  <c r="F167" i="29"/>
  <c r="F168" i="29"/>
  <c r="F169" i="29"/>
  <c r="F170" i="29"/>
  <c r="F171" i="29"/>
  <c r="F172" i="29"/>
  <c r="F173" i="29"/>
  <c r="F174" i="29"/>
  <c r="F175" i="29"/>
  <c r="F176" i="29"/>
  <c r="F177" i="29"/>
  <c r="F178" i="29"/>
  <c r="F179" i="29"/>
  <c r="F4" i="29"/>
  <c r="A17" i="41"/>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51" i="29"/>
  <c r="L52" i="29"/>
  <c r="L53" i="29"/>
  <c r="L54" i="29"/>
  <c r="L55" i="29"/>
  <c r="L56" i="29"/>
  <c r="L57" i="29"/>
  <c r="L58" i="29"/>
  <c r="L59" i="29"/>
  <c r="L60" i="29"/>
  <c r="L61" i="29"/>
  <c r="L62" i="29"/>
  <c r="L63" i="29"/>
  <c r="L64" i="29"/>
  <c r="L65" i="29"/>
  <c r="L66" i="29"/>
  <c r="L67" i="29"/>
  <c r="L68" i="29"/>
  <c r="L69" i="29"/>
  <c r="L70" i="29"/>
  <c r="L71" i="29"/>
  <c r="L72" i="29"/>
  <c r="L73" i="29"/>
  <c r="L74" i="29"/>
  <c r="L75" i="29"/>
  <c r="L76" i="29"/>
  <c r="L77" i="29"/>
  <c r="L78" i="29"/>
  <c r="L79" i="29"/>
  <c r="L80" i="29"/>
  <c r="L81" i="29"/>
  <c r="L82" i="29"/>
  <c r="L83" i="29"/>
  <c r="L84" i="29"/>
  <c r="L85" i="29"/>
  <c r="L86" i="29"/>
  <c r="L87" i="29"/>
  <c r="L88" i="29"/>
  <c r="L89" i="29"/>
  <c r="L90" i="29"/>
  <c r="L91" i="29"/>
  <c r="L92" i="29"/>
  <c r="L93" i="29"/>
  <c r="L94" i="29"/>
  <c r="L95" i="29"/>
  <c r="L96" i="29"/>
  <c r="L97" i="29"/>
  <c r="L98" i="29"/>
  <c r="L99" i="29"/>
  <c r="L100" i="29"/>
  <c r="L101" i="29"/>
  <c r="L102" i="29"/>
  <c r="L103" i="29"/>
  <c r="L104" i="29"/>
  <c r="L105" i="29"/>
  <c r="L106" i="29"/>
  <c r="L107" i="29"/>
  <c r="L108" i="29"/>
  <c r="L109" i="29"/>
  <c r="L110" i="29"/>
  <c r="L111" i="29"/>
  <c r="L112" i="29"/>
  <c r="L113" i="29"/>
  <c r="L114" i="29"/>
  <c r="L115" i="29"/>
  <c r="L116" i="29"/>
  <c r="L117" i="29"/>
  <c r="L118" i="29"/>
  <c r="L119" i="29"/>
  <c r="L120" i="29"/>
  <c r="L121" i="29"/>
  <c r="L122" i="29"/>
  <c r="L123" i="29"/>
  <c r="L124" i="29"/>
  <c r="L125" i="29"/>
  <c r="L126" i="29"/>
  <c r="L127" i="29"/>
  <c r="L128" i="29"/>
  <c r="L129" i="29"/>
  <c r="L130" i="29"/>
  <c r="L131" i="29"/>
  <c r="L132" i="29"/>
  <c r="L133" i="29"/>
  <c r="L134" i="29"/>
  <c r="L135" i="29"/>
  <c r="L136" i="29"/>
  <c r="L137" i="29"/>
  <c r="L138" i="29"/>
  <c r="L139" i="29"/>
  <c r="L140" i="29"/>
  <c r="L141" i="29"/>
  <c r="L142" i="29"/>
  <c r="L143" i="29"/>
  <c r="L144" i="29"/>
  <c r="L145" i="29"/>
  <c r="L146" i="29"/>
  <c r="L147" i="29"/>
  <c r="L148" i="29"/>
  <c r="L149" i="29"/>
  <c r="L150" i="29"/>
  <c r="L151" i="29"/>
  <c r="L152" i="29"/>
  <c r="L153" i="29"/>
  <c r="L154" i="29"/>
  <c r="L155" i="29"/>
  <c r="L156" i="29"/>
  <c r="L157" i="29"/>
  <c r="L158" i="29"/>
  <c r="L159" i="29"/>
  <c r="L160" i="29"/>
  <c r="L161" i="29"/>
  <c r="L162" i="29"/>
  <c r="L163" i="29"/>
  <c r="L164" i="29"/>
  <c r="L165" i="29"/>
  <c r="L166" i="29"/>
  <c r="L167" i="29"/>
  <c r="L168" i="29"/>
  <c r="L169" i="29"/>
  <c r="L170" i="29"/>
  <c r="L171" i="29"/>
  <c r="L172" i="29"/>
  <c r="L173" i="29"/>
  <c r="L174" i="29"/>
  <c r="L175" i="29"/>
  <c r="L176" i="29"/>
  <c r="L177" i="29"/>
  <c r="L178" i="29"/>
  <c r="L179" i="29"/>
  <c r="J5" i="29"/>
  <c r="J6" i="29"/>
  <c r="J7" i="29"/>
  <c r="J8" i="29"/>
  <c r="J9" i="29"/>
  <c r="J10" i="29"/>
  <c r="J11" i="29"/>
  <c r="J12" i="29"/>
  <c r="J13" i="29"/>
  <c r="J14" i="29"/>
  <c r="J15" i="29"/>
  <c r="J16" i="29"/>
  <c r="J17" i="29"/>
  <c r="J18" i="29"/>
  <c r="J19" i="29"/>
  <c r="J20" i="29"/>
  <c r="J21" i="29"/>
  <c r="J22" i="29"/>
  <c r="J23" i="29"/>
  <c r="J24" i="29"/>
  <c r="J25" i="29"/>
  <c r="J26" i="29"/>
  <c r="J27" i="29"/>
  <c r="J28" i="29"/>
  <c r="J29" i="29"/>
  <c r="J30" i="29"/>
  <c r="J31" i="29"/>
  <c r="J32" i="29"/>
  <c r="J33" i="29"/>
  <c r="J34" i="29"/>
  <c r="J35" i="29"/>
  <c r="J36" i="29"/>
  <c r="J37" i="29"/>
  <c r="J38" i="29"/>
  <c r="J39" i="29"/>
  <c r="J40" i="29"/>
  <c r="J41" i="29"/>
  <c r="J42" i="29"/>
  <c r="J43" i="29"/>
  <c r="J44" i="29"/>
  <c r="J45" i="29"/>
  <c r="J46" i="29"/>
  <c r="J47" i="29"/>
  <c r="J48" i="29"/>
  <c r="J49" i="29"/>
  <c r="J50" i="29"/>
  <c r="J51" i="29"/>
  <c r="J52" i="29"/>
  <c r="J53" i="29"/>
  <c r="J54" i="29"/>
  <c r="J55" i="29"/>
  <c r="J56" i="29"/>
  <c r="J57" i="29"/>
  <c r="J58" i="29"/>
  <c r="J59" i="29"/>
  <c r="J60" i="29"/>
  <c r="J61" i="29"/>
  <c r="J62" i="29"/>
  <c r="J63" i="29"/>
  <c r="J64" i="29"/>
  <c r="J65" i="29"/>
  <c r="J66" i="29"/>
  <c r="J67" i="29"/>
  <c r="J68" i="29"/>
  <c r="J69" i="29"/>
  <c r="J70" i="29"/>
  <c r="J71" i="29"/>
  <c r="J72" i="29"/>
  <c r="J73" i="29"/>
  <c r="J74" i="29"/>
  <c r="J75" i="29"/>
  <c r="J76" i="29"/>
  <c r="J77" i="29"/>
  <c r="J78" i="29"/>
  <c r="J79" i="29"/>
  <c r="J80" i="29"/>
  <c r="J81" i="29"/>
  <c r="J82" i="29"/>
  <c r="J83" i="29"/>
  <c r="J84" i="29"/>
  <c r="J85" i="29"/>
  <c r="J86" i="29"/>
  <c r="J87" i="29"/>
  <c r="J88" i="29"/>
  <c r="J89" i="29"/>
  <c r="J90" i="29"/>
  <c r="J91" i="29"/>
  <c r="J92" i="29"/>
  <c r="J93" i="29"/>
  <c r="J94" i="29"/>
  <c r="J95" i="29"/>
  <c r="J96" i="29"/>
  <c r="J97" i="29"/>
  <c r="J98" i="29"/>
  <c r="J99" i="29"/>
  <c r="J100" i="29"/>
  <c r="J101" i="29"/>
  <c r="J102" i="29"/>
  <c r="J103" i="29"/>
  <c r="J104" i="29"/>
  <c r="J105" i="29"/>
  <c r="J106" i="29"/>
  <c r="J107" i="29"/>
  <c r="J108" i="29"/>
  <c r="J109" i="29"/>
  <c r="J110" i="29"/>
  <c r="J111" i="29"/>
  <c r="J112" i="29"/>
  <c r="J113" i="29"/>
  <c r="J114" i="29"/>
  <c r="J115" i="29"/>
  <c r="J116" i="29"/>
  <c r="J117" i="29"/>
  <c r="J118" i="29"/>
  <c r="J119" i="29"/>
  <c r="J120" i="29"/>
  <c r="J121" i="29"/>
  <c r="J122" i="29"/>
  <c r="J123" i="29"/>
  <c r="J124" i="29"/>
  <c r="J125" i="29"/>
  <c r="J126" i="29"/>
  <c r="J127" i="29"/>
  <c r="J128" i="29"/>
  <c r="J129" i="29"/>
  <c r="J130" i="29"/>
  <c r="J131" i="29"/>
  <c r="J132" i="29"/>
  <c r="J133" i="29"/>
  <c r="J134" i="29"/>
  <c r="J135" i="29"/>
  <c r="J136" i="29"/>
  <c r="J137" i="29"/>
  <c r="J138" i="29"/>
  <c r="J139" i="29"/>
  <c r="J140" i="29"/>
  <c r="J141" i="29"/>
  <c r="J142" i="29"/>
  <c r="J143" i="29"/>
  <c r="J144" i="29"/>
  <c r="J145" i="29"/>
  <c r="J146" i="29"/>
  <c r="J147" i="29"/>
  <c r="J148" i="29"/>
  <c r="J149" i="29"/>
  <c r="J150" i="29"/>
  <c r="J151" i="29"/>
  <c r="J152" i="29"/>
  <c r="J153" i="29"/>
  <c r="J154" i="29"/>
  <c r="J155" i="29"/>
  <c r="J156" i="29"/>
  <c r="J157" i="29"/>
  <c r="J158" i="29"/>
  <c r="J159" i="29"/>
  <c r="J160" i="29"/>
  <c r="J161" i="29"/>
  <c r="J162" i="29"/>
  <c r="J163" i="29"/>
  <c r="J164" i="29"/>
  <c r="J165" i="29"/>
  <c r="J166" i="29"/>
  <c r="J167" i="29"/>
  <c r="J168" i="29"/>
  <c r="J169" i="29"/>
  <c r="J170" i="29"/>
  <c r="J171" i="29"/>
  <c r="J172" i="29"/>
  <c r="J173" i="29"/>
  <c r="J174" i="29"/>
  <c r="J175" i="29"/>
  <c r="J176" i="29"/>
  <c r="J177" i="29"/>
  <c r="J178" i="29"/>
  <c r="J179" i="29"/>
  <c r="J4" i="29"/>
  <c r="I18" i="29"/>
  <c r="I19" i="29"/>
  <c r="I20" i="29"/>
  <c r="I2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145" i="29"/>
  <c r="I146" i="29"/>
  <c r="I147" i="29"/>
  <c r="I148" i="29"/>
  <c r="I149" i="29"/>
  <c r="I150" i="29"/>
  <c r="I151" i="29"/>
  <c r="I152" i="29"/>
  <c r="I153" i="29"/>
  <c r="I154" i="29"/>
  <c r="I155" i="29"/>
  <c r="I156" i="29"/>
  <c r="I157" i="29"/>
  <c r="I158" i="29"/>
  <c r="I159" i="29"/>
  <c r="I160" i="29"/>
  <c r="I161" i="29"/>
  <c r="I162" i="29"/>
  <c r="I163" i="29"/>
  <c r="I164" i="29"/>
  <c r="I165" i="29"/>
  <c r="I166" i="29"/>
  <c r="I167" i="29"/>
  <c r="I168" i="29"/>
  <c r="I169" i="29"/>
  <c r="I170" i="29"/>
  <c r="I171" i="29"/>
  <c r="I172" i="29"/>
  <c r="I173" i="29"/>
  <c r="I174" i="29"/>
  <c r="I175" i="29"/>
  <c r="I176" i="29"/>
  <c r="I177" i="29"/>
  <c r="I178" i="29"/>
  <c r="I179"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C26" i="4"/>
  <c r="J4" i="27"/>
  <c r="K4" i="27"/>
  <c r="J5" i="27"/>
  <c r="J6" i="27"/>
  <c r="J7" i="27"/>
  <c r="J8" i="27"/>
  <c r="J3" i="27"/>
  <c r="K5" i="27"/>
  <c r="E41" i="27"/>
  <c r="F41" i="27"/>
  <c r="G41" i="27"/>
  <c r="H41" i="27"/>
  <c r="I41" i="27"/>
  <c r="D41" i="27"/>
  <c r="J40" i="27"/>
  <c r="J39" i="27"/>
  <c r="J38" i="27"/>
  <c r="J37" i="27"/>
  <c r="J36" i="27"/>
  <c r="J35" i="27"/>
  <c r="J34" i="27"/>
  <c r="J33" i="27"/>
  <c r="J32" i="27"/>
  <c r="J31" i="27"/>
  <c r="J30" i="27"/>
  <c r="J29" i="27"/>
  <c r="J28" i="27"/>
  <c r="J27" i="27"/>
  <c r="J26" i="27"/>
  <c r="J25" i="27"/>
  <c r="J24" i="27"/>
  <c r="J23" i="27"/>
  <c r="J22" i="27"/>
  <c r="J21" i="27"/>
  <c r="J20" i="27"/>
  <c r="J19" i="27"/>
  <c r="J18" i="27"/>
  <c r="J17" i="27"/>
  <c r="J16" i="27"/>
  <c r="J15" i="27"/>
  <c r="J14" i="27"/>
  <c r="J13" i="27"/>
  <c r="J12" i="27"/>
  <c r="J11" i="27"/>
  <c r="J10" i="27"/>
  <c r="J9" i="27"/>
  <c r="C25" i="4"/>
  <c r="C19" i="4"/>
  <c r="C24" i="4"/>
  <c r="C23" i="4"/>
  <c r="C22" i="4"/>
  <c r="C11" i="4"/>
  <c r="C12" i="4"/>
  <c r="C13" i="4"/>
  <c r="C14" i="4"/>
  <c r="C15" i="4"/>
  <c r="C16" i="4"/>
  <c r="C17" i="4"/>
  <c r="C18" i="4"/>
  <c r="C20" i="4"/>
  <c r="C21" i="4"/>
</calcChain>
</file>

<file path=xl/sharedStrings.xml><?xml version="1.0" encoding="utf-8"?>
<sst xmlns="http://schemas.openxmlformats.org/spreadsheetml/2006/main" count="5617" uniqueCount="921">
  <si>
    <t>12011</t>
  </si>
  <si>
    <t>CT_CORE_FIN_AP_VCHR_DT_COMPARE</t>
  </si>
  <si>
    <t>CT_CORE_BUDGET_STATUS_REPORT</t>
  </si>
  <si>
    <t>Month</t>
  </si>
  <si>
    <t>2010</t>
  </si>
  <si>
    <t>SDE64346</t>
  </si>
  <si>
    <t>90447</t>
  </si>
  <si>
    <t>35184</t>
  </si>
  <si>
    <t>12240</t>
  </si>
  <si>
    <t>SID</t>
  </si>
  <si>
    <t>Personal Services</t>
  </si>
  <si>
    <t>Other Expenses</t>
  </si>
  <si>
    <t>Equipment</t>
  </si>
  <si>
    <t>No. Grade</t>
  </si>
  <si>
    <t>Letter Grade</t>
  </si>
  <si>
    <t>F</t>
  </si>
  <si>
    <t>D-</t>
  </si>
  <si>
    <t>D</t>
  </si>
  <si>
    <t>D+</t>
  </si>
  <si>
    <t>C-</t>
  </si>
  <si>
    <t>C</t>
  </si>
  <si>
    <t>C+</t>
  </si>
  <si>
    <t>B-</t>
  </si>
  <si>
    <t>B</t>
  </si>
  <si>
    <t>B+</t>
  </si>
  <si>
    <t>A-</t>
  </si>
  <si>
    <t>A</t>
  </si>
  <si>
    <t>A+</t>
  </si>
  <si>
    <t>Student</t>
  </si>
  <si>
    <t>Grade</t>
  </si>
  <si>
    <t>Account</t>
  </si>
  <si>
    <t>The IF function tests a condition</t>
  </si>
  <si>
    <t>If the condition is met it is considered to be TRUE</t>
  </si>
  <si>
    <t>If the condition is not met it is considered as FALSE</t>
  </si>
  <si>
    <t>=IF(Condition,ActionIFTrue,ActionIfFalse)</t>
  </si>
  <si>
    <t>Business Unit</t>
  </si>
  <si>
    <t># of Vouchers</t>
  </si>
  <si>
    <t>User</t>
  </si>
  <si>
    <t>OSCM1</t>
  </si>
  <si>
    <t>Days Between
Vchr Entry and Payment</t>
  </si>
  <si>
    <t>Examples</t>
  </si>
  <si>
    <t>Bonus</t>
  </si>
  <si>
    <t>Slacker</t>
  </si>
  <si>
    <t>Trial Balance Report</t>
  </si>
  <si>
    <t xml:space="preserve"> 1835</t>
  </si>
  <si>
    <t>Sum Total Amt</t>
  </si>
  <si>
    <t>SDE64270</t>
  </si>
  <si>
    <t>20500</t>
  </si>
  <si>
    <t>20508</t>
  </si>
  <si>
    <t>20514</t>
  </si>
  <si>
    <t>20518</t>
  </si>
  <si>
    <t>20524</t>
  </si>
  <si>
    <t>20533</t>
  </si>
  <si>
    <t>20540</t>
  </si>
  <si>
    <t>20544</t>
  </si>
  <si>
    <t>20548</t>
  </si>
  <si>
    <t>20553</t>
  </si>
  <si>
    <t>20560</t>
  </si>
  <si>
    <t>20679</t>
  </si>
  <si>
    <t>20680</t>
  </si>
  <si>
    <t>20682</t>
  </si>
  <si>
    <t>20742</t>
  </si>
  <si>
    <t>20765</t>
  </si>
  <si>
    <t>20770</t>
  </si>
  <si>
    <t>20784</t>
  </si>
  <si>
    <t>20809</t>
  </si>
  <si>
    <t>20826</t>
  </si>
  <si>
    <t>20848</t>
  </si>
  <si>
    <t>20854</t>
  </si>
  <si>
    <t>20858</t>
  </si>
  <si>
    <t>20863</t>
  </si>
  <si>
    <t>20868</t>
  </si>
  <si>
    <t>20870</t>
  </si>
  <si>
    <t>20873</t>
  </si>
  <si>
    <t>20902</t>
  </si>
  <si>
    <t>20909</t>
  </si>
  <si>
    <t>20949</t>
  </si>
  <si>
    <t>20983</t>
  </si>
  <si>
    <t>21074</t>
  </si>
  <si>
    <t>21592</t>
  </si>
  <si>
    <t>22028</t>
  </si>
  <si>
    <t>22051</t>
  </si>
  <si>
    <t>22163</t>
  </si>
  <si>
    <t>22223</t>
  </si>
  <si>
    <t>22307</t>
  </si>
  <si>
    <t>29010</t>
  </si>
  <si>
    <t>29011</t>
  </si>
  <si>
    <t>29012</t>
  </si>
  <si>
    <t>29013</t>
  </si>
  <si>
    <t>29033</t>
  </si>
  <si>
    <t>20409</t>
  </si>
  <si>
    <t>20628</t>
  </si>
  <si>
    <t>29077</t>
  </si>
  <si>
    <t>29079</t>
  </si>
  <si>
    <t>20247</t>
  </si>
  <si>
    <t>20264</t>
  </si>
  <si>
    <t>20277</t>
  </si>
  <si>
    <t>20283</t>
  </si>
  <si>
    <t>20404</t>
  </si>
  <si>
    <t>20595</t>
  </si>
  <si>
    <t>20125</t>
  </si>
  <si>
    <t>SDE64305</t>
  </si>
  <si>
    <t>SDE64310</t>
  </si>
  <si>
    <t>20311</t>
  </si>
  <si>
    <t>SDE64315</t>
  </si>
  <si>
    <t>SDE64370</t>
  </si>
  <si>
    <t>21964</t>
  </si>
  <si>
    <t>90484</t>
  </si>
  <si>
    <t>40310</t>
  </si>
  <si>
    <t>42860</t>
  </si>
  <si>
    <t>42861</t>
  </si>
  <si>
    <t>26025</t>
  </si>
  <si>
    <t>30256</t>
  </si>
  <si>
    <t>40896</t>
  </si>
  <si>
    <t>40901</t>
  </si>
  <si>
    <t>16021</t>
  </si>
  <si>
    <t>16101</t>
  </si>
  <si>
    <t>16106</t>
  </si>
  <si>
    <t>16119</t>
  </si>
  <si>
    <t>16202</t>
  </si>
  <si>
    <t>17030</t>
  </si>
  <si>
    <t>17043</t>
  </si>
  <si>
    <t>17045</t>
  </si>
  <si>
    <t>17053</t>
  </si>
  <si>
    <t>17057</t>
  </si>
  <si>
    <t>16072</t>
  </si>
  <si>
    <t>CT_CORE_FIN_GL_TRIAL_BALANCE</t>
  </si>
  <si>
    <t>Find unique values and copy to another location</t>
  </si>
  <si>
    <t>IF
Bonus / Slacker</t>
  </si>
  <si>
    <t>AND
Bonus / Slacker</t>
  </si>
  <si>
    <t>OR
Bonus / Slacker</t>
  </si>
  <si>
    <t>Unit</t>
  </si>
  <si>
    <t>Fund</t>
  </si>
  <si>
    <t>12060</t>
  </si>
  <si>
    <t>11000</t>
  </si>
  <si>
    <t>10020</t>
  </si>
  <si>
    <t>21003</t>
  </si>
  <si>
    <t>40001</t>
  </si>
  <si>
    <t>18010</t>
  </si>
  <si>
    <t>Dept</t>
  </si>
  <si>
    <t>Assoc Revenue</t>
  </si>
  <si>
    <t>Encumbrance</t>
  </si>
  <si>
    <t>Remaining</t>
  </si>
  <si>
    <t>DOB37011</t>
  </si>
  <si>
    <t>Percent</t>
  </si>
  <si>
    <t>Pre-Encumbrance</t>
  </si>
  <si>
    <t>=ISERROR(J4)</t>
  </si>
  <si>
    <t>=ISERROR(J5)</t>
  </si>
  <si>
    <t>Hiding Error Cells</t>
  </si>
  <si>
    <t>DeptID</t>
  </si>
  <si>
    <t>Period</t>
  </si>
  <si>
    <t>Acct</t>
  </si>
  <si>
    <t>Date</t>
  </si>
  <si>
    <t>Acctg Date</t>
  </si>
  <si>
    <t>10010</t>
  </si>
  <si>
    <t>Fiscal Year</t>
  </si>
  <si>
    <t>FY</t>
  </si>
  <si>
    <t>The TEXT function converts a number to a text format</t>
  </si>
  <si>
    <t>The formatting for the text needs to be specified in the function.</t>
  </si>
  <si>
    <t>'=TEXT(NumberToConvert,FormatForConversion)</t>
  </si>
  <si>
    <t>Original Number</t>
  </si>
  <si>
    <t>Converted To Text</t>
  </si>
  <si>
    <t>=TEXT(F4,"0.00")</t>
  </si>
  <si>
    <t>=TEXT(F5,"$0.00")</t>
  </si>
  <si>
    <t>=TEXT(F6,"0")</t>
  </si>
  <si>
    <t>=TEXT(F7,"$0")</t>
  </si>
  <si>
    <t>=TEXT(F8,"0.0")</t>
  </si>
  <si>
    <t>=TEXT(F9,"$0.00")</t>
  </si>
  <si>
    <t>=TEXT(F10,"ddd")</t>
  </si>
  <si>
    <t>=TEXT(F11,"mmm-yy")</t>
  </si>
  <si>
    <t>=TEXT(F12,"mmmm")</t>
  </si>
  <si>
    <t>=TEXT(F13,"dddd")</t>
  </si>
  <si>
    <t>=TEXT(F14,"mm-dd-yy")</t>
  </si>
  <si>
    <t>Documenting your assumptions</t>
  </si>
  <si>
    <t>is considered a best practice</t>
  </si>
  <si>
    <t>=IF(B15&gt;=10,"Bonus","Slacker")</t>
  </si>
  <si>
    <t>=IF(AND(B15&gt;=10,C15&lt;=3),"Bonus","Slacker")</t>
  </si>
  <si>
    <t>=IF(OR(B15&gt;=10,C15&lt;3),"Bonus","Slacker")</t>
  </si>
  <si>
    <t>Table of Contents</t>
  </si>
  <si>
    <t>="Month beginning "&amp;TEXT(B25,"mmmm dd, yyyy")</t>
  </si>
  <si>
    <t>SDE64301</t>
  </si>
  <si>
    <t>42305</t>
  </si>
  <si>
    <t>SDE64320</t>
  </si>
  <si>
    <t>20977</t>
  </si>
  <si>
    <t>Amount</t>
  </si>
  <si>
    <t>12113</t>
  </si>
  <si>
    <t/>
  </si>
  <si>
    <t>13010</t>
  </si>
  <si>
    <t>13009</t>
  </si>
  <si>
    <t>Budget</t>
  </si>
  <si>
    <t>Expense</t>
  </si>
  <si>
    <t>=TEXT(B23,"dddd, mmmm dd, yyyy")</t>
  </si>
  <si>
    <t>TEXT</t>
  </si>
  <si>
    <t>Return to TOC</t>
  </si>
  <si>
    <t>How to use IF, IF(AND, IF(OR</t>
  </si>
  <si>
    <t>Using nested IF functions</t>
  </si>
  <si>
    <t>Understand the two ways to use VLOOKUP</t>
  </si>
  <si>
    <t>How to add Period, Fiscal Year, and Month to a table</t>
  </si>
  <si>
    <t>Introduction to pivot tables. Build a basic pivot table</t>
  </si>
  <si>
    <t>Advanced Filter to find a subset of data</t>
  </si>
  <si>
    <t>Explanation of the TEXT feature</t>
  </si>
  <si>
    <t>01-Introduction</t>
  </si>
  <si>
    <t>The TRUE, FALSE section can also be a cell references or additional formulas</t>
  </si>
  <si>
    <t>Database Functions</t>
  </si>
  <si>
    <t>Explanation of Database Functionality</t>
  </si>
  <si>
    <t>=TEXT(B19,"mmm")</t>
  </si>
  <si>
    <t>=TEXT(TODAY(),"dddd, m/d/yyyy")</t>
  </si>
  <si>
    <t>TODAY</t>
  </si>
  <si>
    <t>Program</t>
  </si>
  <si>
    <t>Budget Period</t>
  </si>
  <si>
    <t>Ledger Grp</t>
  </si>
  <si>
    <t>GL Acct Descr</t>
  </si>
  <si>
    <t>Deptid Descr</t>
  </si>
  <si>
    <t>Fund Descr</t>
  </si>
  <si>
    <t>SID Description</t>
  </si>
  <si>
    <t>Program Descr</t>
  </si>
  <si>
    <t>Total Amt</t>
  </si>
  <si>
    <t>Scenario 1</t>
  </si>
  <si>
    <t>Scenario 2</t>
  </si>
  <si>
    <t>KK_APP_BD</t>
  </si>
  <si>
    <t>50000</t>
  </si>
  <si>
    <t>OSC15000</t>
  </si>
  <si>
    <t>00000</t>
  </si>
  <si>
    <t>2009</t>
  </si>
  <si>
    <t>KK_APPROP</t>
  </si>
  <si>
    <t>Expenditures</t>
  </si>
  <si>
    <t>Office of the Comptroller</t>
  </si>
  <si>
    <t>General Fund</t>
  </si>
  <si>
    <t>All Programs</t>
  </si>
  <si>
    <t>percent</t>
  </si>
  <si>
    <t>12001</t>
  </si>
  <si>
    <t>Transportation</t>
  </si>
  <si>
    <t>12052</t>
  </si>
  <si>
    <t>STEAP-Grants to Local Govt</t>
  </si>
  <si>
    <t>10050</t>
  </si>
  <si>
    <t>Name your SID ranges (this creates an absolute reference for the SID field)</t>
  </si>
  <si>
    <t>10010 = Payroll</t>
  </si>
  <si>
    <t>10020 = oe</t>
  </si>
  <si>
    <t>10050 = equip</t>
  </si>
  <si>
    <t>Name each percent range (this creates an absolute reference to the percentage)</t>
  </si>
  <si>
    <t>This allows you to change the parameters independently of the formua</t>
  </si>
  <si>
    <t>Your formula becomes:</t>
  </si>
  <si>
    <t>You are allowed to nest up to seven (7) if statements</t>
  </si>
  <si>
    <t>To change the scenario, you only need to update the percent field.</t>
  </si>
  <si>
    <t>Fill down</t>
  </si>
  <si>
    <t>=TEXT(B22,"mmm-dd-yy")</t>
  </si>
  <si>
    <t>Ledger</t>
  </si>
  <si>
    <t>MOD_ACCRL</t>
  </si>
  <si>
    <t>Review of COUNTIF and SUMIF</t>
  </si>
  <si>
    <t>Review of COUNTIF, SUMIF, and absolute referencing</t>
  </si>
  <si>
    <t>FRP301 - Advanced Excel</t>
  </si>
  <si>
    <t>02-IF</t>
  </si>
  <si>
    <t>02-IF-ISERROR</t>
  </si>
  <si>
    <t>02-If-Nested</t>
  </si>
  <si>
    <t>03-VLOOKUP</t>
  </si>
  <si>
    <t>03-Date to Period Conversion</t>
  </si>
  <si>
    <t>03-Date Table</t>
  </si>
  <si>
    <t>Department</t>
  </si>
  <si>
    <t xml:space="preserve"> 214</t>
  </si>
  <si>
    <t>ct_core_hr_tl_sick_report</t>
  </si>
  <si>
    <t>ID</t>
  </si>
  <si>
    <t>Empl Rcd#</t>
  </si>
  <si>
    <t>Name</t>
  </si>
  <si>
    <t>TRC</t>
  </si>
  <si>
    <t>Earn Code</t>
  </si>
  <si>
    <t>Quantity</t>
  </si>
  <si>
    <t>Rpt Dt</t>
  </si>
  <si>
    <t>DAY</t>
  </si>
  <si>
    <t>Countif</t>
  </si>
  <si>
    <t>Sumif</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</si>
  <si>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</si>
  <si>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</si>
  <si>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</si>
  <si>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</si>
  <si>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</si>
  <si>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</si>
  <si>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</si>
  <si>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</si>
  <si>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</si>
  <si>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</si>
  <si>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</si>
  <si>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</si>
  <si>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</si>
  <si>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</si>
  <si>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</si>
  <si>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</si>
  <si>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</si>
  <si>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</si>
  <si>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</si>
  <si>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</si>
  <si>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</si>
  <si>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</si>
  <si>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</si>
  <si>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</si>
  <si>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</si>
  <si>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Harris,Ryan</t>
  </si>
  <si>
    <t>Martin,Tyler</t>
  </si>
  <si>
    <t>Occurrences</t>
  </si>
  <si>
    <t>Thompson,James</t>
  </si>
  <si>
    <t>Total</t>
  </si>
  <si>
    <t>Garcia,John</t>
  </si>
  <si>
    <t>Martinez,Jonathan</t>
  </si>
  <si>
    <t>Robinson,Noah</t>
  </si>
  <si>
    <t>Clark,Brandon</t>
  </si>
  <si>
    <t>Rodriguez,Christian</t>
  </si>
  <si>
    <t>Lewis,Dylan</t>
  </si>
  <si>
    <t>Lee,Samuel</t>
  </si>
  <si>
    <t>Walker,Benjamin</t>
  </si>
  <si>
    <t>Hall,Zachary</t>
  </si>
  <si>
    <t>Hours</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</si>
  <si>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</si>
  <si>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</si>
  <si>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</si>
  <si>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</si>
  <si>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</si>
  <si>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</si>
  <si>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</si>
  <si>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</si>
  <si>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</si>
  <si>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</si>
  <si>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</si>
  <si>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</si>
  <si>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</si>
  <si>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</si>
  <si>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</si>
  <si>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</si>
  <si>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</si>
  <si>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</si>
  <si>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</si>
  <si>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</si>
  <si>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</si>
  <si>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</si>
  <si>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</si>
  <si>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</si>
  <si>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</si>
  <si>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</si>
  <si>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</si>
  <si>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</si>
  <si>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</si>
  <si>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</si>
  <si>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</si>
  <si>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</si>
  <si>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</si>
  <si>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</si>
  <si>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</si>
  <si>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</si>
  <si>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</si>
  <si>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</si>
  <si>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</si>
  <si>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</si>
  <si>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</si>
  <si>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</si>
  <si>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</si>
  <si>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</si>
  <si>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</si>
  <si>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</si>
  <si>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</si>
  <si>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</si>
  <si>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</si>
  <si>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</si>
  <si>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</si>
  <si>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</si>
  <si>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</si>
  <si>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</si>
  <si>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</si>
  <si>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</si>
  <si>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</si>
  <si>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</si>
  <si>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</si>
  <si>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</si>
  <si>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</si>
  <si>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</si>
  <si>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</si>
  <si>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</si>
  <si>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</si>
  <si>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</si>
  <si>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</si>
  <si>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</si>
  <si>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</si>
  <si>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</si>
  <si>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</si>
  <si>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</si>
  <si>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</si>
  <si>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</si>
  <si>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</si>
  <si>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</si>
  <si>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</si>
  <si>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</si>
  <si>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</si>
  <si>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</si>
  <si>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</si>
  <si>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</si>
  <si>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</si>
  <si>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</si>
  <si>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</si>
  <si>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</si>
  <si>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</si>
  <si>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</si>
  <si>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</si>
  <si>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</si>
  <si>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</si>
  <si>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</si>
  <si>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</si>
  <si>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</si>
  <si>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PC Business Unit</t>
  </si>
  <si>
    <t>Budget Reference</t>
  </si>
  <si>
    <t>Accounting Period</t>
  </si>
  <si>
    <t>Project</t>
  </si>
  <si>
    <t>Activity</t>
  </si>
  <si>
    <t>Journal Date</t>
  </si>
  <si>
    <t>Journal ID</t>
  </si>
  <si>
    <t>DOTM1</t>
  </si>
  <si>
    <t>12017</t>
  </si>
  <si>
    <t>DOT57353</t>
  </si>
  <si>
    <t>35002</t>
  </si>
  <si>
    <t>10446</t>
  </si>
  <si>
    <t>2011</t>
  </si>
  <si>
    <t>DOT07099996PL</t>
  </si>
  <si>
    <t>UR0000</t>
  </si>
  <si>
    <t>PCR0822770</t>
  </si>
  <si>
    <t>DOT57533</t>
  </si>
  <si>
    <t>DOT07119996PL</t>
  </si>
  <si>
    <t>51210</t>
  </si>
  <si>
    <t>DOT01702806OP</t>
  </si>
  <si>
    <t>TT0000</t>
  </si>
  <si>
    <t>DOTPF00125</t>
  </si>
  <si>
    <t>DOT01702805OP</t>
  </si>
  <si>
    <t>AP00822705</t>
  </si>
  <si>
    <t>12168</t>
  </si>
  <si>
    <t>DOT57931</t>
  </si>
  <si>
    <t>32002</t>
  </si>
  <si>
    <t>52033</t>
  </si>
  <si>
    <t>DOT04020028OP</t>
  </si>
  <si>
    <t>AP00825474</t>
  </si>
  <si>
    <t>12175</t>
  </si>
  <si>
    <t>32003</t>
  </si>
  <si>
    <t>DOT01702697OP</t>
  </si>
  <si>
    <t>AP00824871</t>
  </si>
  <si>
    <t>DOT01702760OP</t>
  </si>
  <si>
    <t>DOT01702827OP</t>
  </si>
  <si>
    <t>DOT04000001OP</t>
  </si>
  <si>
    <t>DOT04780057OP</t>
  </si>
  <si>
    <t>DOTDG00151</t>
  </si>
  <si>
    <t>DOT57911</t>
  </si>
  <si>
    <t>DOT04780053OP</t>
  </si>
  <si>
    <t>53311</t>
  </si>
  <si>
    <t>DOT00320142OP</t>
  </si>
  <si>
    <t>AP00823050</t>
  </si>
  <si>
    <t>DOT01430179OP</t>
  </si>
  <si>
    <t>AP00823550</t>
  </si>
  <si>
    <t>DOT01640230OP</t>
  </si>
  <si>
    <t>DOT01702889OP</t>
  </si>
  <si>
    <t>AP00830296</t>
  </si>
  <si>
    <t>DOT00940238OP</t>
  </si>
  <si>
    <t>AP00826400</t>
  </si>
  <si>
    <t>DOT57342</t>
  </si>
  <si>
    <t>DOT01702891OP</t>
  </si>
  <si>
    <t>DOT04120118OP</t>
  </si>
  <si>
    <t>DOT04120119OP</t>
  </si>
  <si>
    <t>DOT04120120OP</t>
  </si>
  <si>
    <t>DOT04120121OP</t>
  </si>
  <si>
    <t>DOT04120125OP</t>
  </si>
  <si>
    <t>DOT04120127OP</t>
  </si>
  <si>
    <t>DOT00630663OP</t>
  </si>
  <si>
    <t>AP00822104</t>
  </si>
  <si>
    <t>DOT01702782OP</t>
  </si>
  <si>
    <t>AP00828701</t>
  </si>
  <si>
    <t>DOT04310021OP</t>
  </si>
  <si>
    <t>AP00823981</t>
  </si>
  <si>
    <t>DOT04330016OP</t>
  </si>
  <si>
    <t>DOT04420016OP</t>
  </si>
  <si>
    <t>DOT04100068OP</t>
  </si>
  <si>
    <t>AP00827348</t>
  </si>
  <si>
    <t>DOT04100067OP</t>
  </si>
  <si>
    <t>DOT04410017OP</t>
  </si>
  <si>
    <t>AP00827349</t>
  </si>
  <si>
    <t>DOT04530016OP</t>
  </si>
  <si>
    <t>DOT04200040OP</t>
  </si>
  <si>
    <t>AP00822532</t>
  </si>
  <si>
    <t>AP00830781</t>
  </si>
  <si>
    <t>DOT04320017OP</t>
  </si>
  <si>
    <t>AP00822105</t>
  </si>
  <si>
    <t>DOT04100065OP</t>
  </si>
  <si>
    <t>AP00826862</t>
  </si>
  <si>
    <t>DOT04100063OP</t>
  </si>
  <si>
    <t>AP00827804</t>
  </si>
  <si>
    <t>55670</t>
  </si>
  <si>
    <t>DOT00360188EQ</t>
  </si>
  <si>
    <t>EQ0000</t>
  </si>
  <si>
    <t>51230</t>
  </si>
  <si>
    <t>DOT04000005OP</t>
  </si>
  <si>
    <t>AP00826401</t>
  </si>
  <si>
    <t>DOT04160053EQ</t>
  </si>
  <si>
    <t>DOT04270052EQ</t>
  </si>
  <si>
    <t>AP00830297</t>
  </si>
  <si>
    <t>DOT04270043RS</t>
  </si>
  <si>
    <t>DOT04720059OP</t>
  </si>
  <si>
    <t>12378</t>
  </si>
  <si>
    <t>DOT04120122OP</t>
  </si>
  <si>
    <t>DOT04120124OP</t>
  </si>
  <si>
    <t>DOT04270047OP</t>
  </si>
  <si>
    <t>DOT04120123OP</t>
  </si>
  <si>
    <t>AP00825908</t>
  </si>
  <si>
    <t>DOT04100064OP</t>
  </si>
  <si>
    <t>DOT04200041OP</t>
  </si>
  <si>
    <t>40010</t>
  </si>
  <si>
    <t>12062</t>
  </si>
  <si>
    <t>21359</t>
  </si>
  <si>
    <t>DOT01702893OP</t>
  </si>
  <si>
    <t>45020</t>
  </si>
  <si>
    <t>MOD_CASH</t>
  </si>
  <si>
    <t>21361</t>
  </si>
  <si>
    <t>DOT01702989RS</t>
  </si>
  <si>
    <t>AP00823551</t>
  </si>
  <si>
    <t>22099</t>
  </si>
  <si>
    <t>DOT01702638OP</t>
  </si>
  <si>
    <t>22100</t>
  </si>
  <si>
    <t>DOT57191</t>
  </si>
  <si>
    <t>34001</t>
  </si>
  <si>
    <t>DOT03000099CN</t>
  </si>
  <si>
    <t>UT0000</t>
  </si>
  <si>
    <t>51892</t>
  </si>
  <si>
    <t>DOTDG00148</t>
  </si>
  <si>
    <t>DOT03010039CN</t>
  </si>
  <si>
    <t>DOTDG00100</t>
  </si>
  <si>
    <t>22101</t>
  </si>
  <si>
    <t>DOT01702807OP</t>
  </si>
  <si>
    <t>DOT04720061OP</t>
  </si>
  <si>
    <t>DOT04760060OP</t>
  </si>
  <si>
    <t>PCR0822780</t>
  </si>
  <si>
    <t>22102</t>
  </si>
  <si>
    <t>55850</t>
  </si>
  <si>
    <t>DOT03010056CN</t>
  </si>
  <si>
    <t>DOT57951</t>
  </si>
  <si>
    <t>55890</t>
  </si>
  <si>
    <t>DOT03000074EQ</t>
  </si>
  <si>
    <t>DOTDG00144</t>
  </si>
  <si>
    <t>22106</t>
  </si>
  <si>
    <t>AR00828811</t>
  </si>
  <si>
    <t>AR00824530</t>
  </si>
  <si>
    <t>AR00826526</t>
  </si>
  <si>
    <t>AP00829914</t>
  </si>
  <si>
    <t>AP00824408</t>
  </si>
  <si>
    <t>22108</t>
  </si>
  <si>
    <t>DOT01360071CN</t>
  </si>
  <si>
    <t>DOT00630560CN</t>
  </si>
  <si>
    <t>PCR0822310</t>
  </si>
  <si>
    <t>DOT00920412CN</t>
  </si>
  <si>
    <t>PCR0823339</t>
  </si>
  <si>
    <t>DOT01702785OP</t>
  </si>
  <si>
    <t>AR00829814</t>
  </si>
  <si>
    <t>AR00833178</t>
  </si>
  <si>
    <t>DOT04740039EQ</t>
  </si>
  <si>
    <t>DOT04740080OP</t>
  </si>
  <si>
    <t>DOT04780031RS</t>
  </si>
  <si>
    <t>DOT04780067OP</t>
  </si>
  <si>
    <t>DOT04780060EQ</t>
  </si>
  <si>
    <t>DOT04780060RS</t>
  </si>
  <si>
    <t>DOT04800021OP</t>
  </si>
  <si>
    <t>DOT04800051OP</t>
  </si>
  <si>
    <t>MS0000</t>
  </si>
  <si>
    <t>08-SUMPRODUCT</t>
  </si>
  <si>
    <t>Pivot Charts</t>
  </si>
  <si>
    <t>Create a dropdown lookup with application to conditional formatting</t>
  </si>
  <si>
    <t>or</t>
  </si>
  <si>
    <t>=IFERROR(O3*VLOOKUP(E3,table,2,0),"")</t>
  </si>
  <si>
    <t>=IF(ISERROR(VLOOKUP(E3,table,2,0)),"",O3*VLOOKUP(E3,table,2,0))</t>
  </si>
  <si>
    <t>Basic Form</t>
  </si>
  <si>
    <t>=O3*VLOOKUP(E3,table,2,0)</t>
  </si>
  <si>
    <t>all versions of Excel</t>
  </si>
  <si>
    <t>Excel 2007/2010</t>
  </si>
  <si>
    <t>FRP301 Formulae</t>
  </si>
  <si>
    <t>01-Intro</t>
  </si>
  <si>
    <t>02 -IF</t>
  </si>
  <si>
    <t>=IF(AND(Condition1,Condition2, …,Condition30),"IfTrue,IfFalse)</t>
  </si>
  <si>
    <t>=IF(OR(Condition1,Condition2, …,Condition30),"IfTrue,IfFalse)</t>
  </si>
  <si>
    <t>(example) =IF(ISERROR(H3/D3)," ",H3/D3)</t>
  </si>
  <si>
    <t>Multi-condition</t>
  </si>
  <si>
    <t>Multi-condition using VLOOKUP</t>
  </si>
  <si>
    <t>04-LARGE, SMALL</t>
  </si>
  <si>
    <t>=RANK(CellRef,Range,1 or 0) where 1 = ascending order and 0 = descending order</t>
  </si>
  <si>
    <t>=SMALL(LIST,5) (Range,RankPlaceSought)</t>
  </si>
  <si>
    <t>=LARGE(LIST,4) (Range,RankPlaceSought)</t>
  </si>
  <si>
    <t>=SUMIF(List,"&gt;="&amp;LARGE(List,5),List) (Range,Criteria,RangeToSum) Sums a range</t>
  </si>
  <si>
    <t>=MIN(LIST) (Range) Shows the lowest value</t>
  </si>
  <si>
    <t>=MAX(LIST) (Range) Shows the highest value</t>
  </si>
  <si>
    <t>Conditional Formatting</t>
  </si>
  <si>
    <t>=A7&gt;=LARGE(LIST,5) shows top five</t>
  </si>
  <si>
    <t>=A7&lt;=SMALL(LIST,5) shows bottom five</t>
  </si>
  <si>
    <t>=SUMPRODUCT((Range1=Criteria)*(Range2=Criteria)*…(Range29=Criteria)*RangeToSum)</t>
  </si>
  <si>
    <t>=SUMPRODUCT((Range1=Criteria)*(Range2=Criteria)*…(Range30=Criteria))</t>
  </si>
  <si>
    <r>
      <t xml:space="preserve">=IFERROR(FormulaToBeEvaluated,”AnswerIfError”) </t>
    </r>
    <r>
      <rPr>
        <i/>
        <sz val="12"/>
        <rFont val="Calibri"/>
        <family val="2"/>
      </rPr>
      <t>Excel 2007/2010</t>
    </r>
  </si>
  <si>
    <r>
      <t xml:space="preserve">=IFERROR(O3*VLOOKUP(E3,table,2,0),””) </t>
    </r>
    <r>
      <rPr>
        <i/>
        <sz val="12"/>
        <rFont val="Calibri"/>
        <family val="2"/>
      </rPr>
      <t>Excel 2007/2010</t>
    </r>
  </si>
  <si>
    <t>=COUNTIF(Range,Criteria)</t>
  </si>
  <si>
    <t>=SUMIF(Range,Criteria,RangeToSum)</t>
  </si>
  <si>
    <t>=IF(ConditionToTest,IfTrue,IfFalse)</t>
  </si>
  <si>
    <t>=SUMIF(LIST,"&lt;="&amp;SMALL(LIST,5),LIST)</t>
  </si>
  <si>
    <t>FRP301 Formula</t>
  </si>
  <si>
    <t>ct_pc_to_gl_ledger</t>
  </si>
  <si>
    <t>PO Date</t>
  </si>
  <si>
    <t>Vendor Name 1</t>
  </si>
  <si>
    <t>Line</t>
  </si>
  <si>
    <t>Dist Line</t>
  </si>
  <si>
    <t>PO Amount</t>
  </si>
  <si>
    <t>Voucher Amount</t>
  </si>
  <si>
    <t>Voucher</t>
  </si>
  <si>
    <t>Due Date</t>
  </si>
  <si>
    <t>PULLMAN &amp; COMLEY LLC</t>
  </si>
  <si>
    <t>CITY OF GROTON</t>
  </si>
  <si>
    <t>TOWN OF CHESHIRE</t>
  </si>
  <si>
    <t>FLEETPRIDE INC</t>
  </si>
  <si>
    <t>EPLUS TECHNOLOGY INC</t>
  </si>
  <si>
    <t>SUBURBAN STATIONERS INC</t>
  </si>
  <si>
    <t>HARTFORD LUMBER COMPANY</t>
  </si>
  <si>
    <t>SHIPMANS FIRE EQUIP CO INC</t>
  </si>
  <si>
    <t>HOLLISTON SAND COMPANY INC</t>
  </si>
  <si>
    <t>CANNON INSTR CO</t>
  </si>
  <si>
    <t>ALAN SYLVESTRE</t>
  </si>
  <si>
    <t>DEPT OF PUBLIC SAFETY</t>
  </si>
  <si>
    <t>GRAINGER INDUSTRIAL SUPPLY</t>
  </si>
  <si>
    <t>A &amp; A OFFICE SYSTEMS INC</t>
  </si>
  <si>
    <t>J &amp; S RADIO SALES</t>
  </si>
  <si>
    <t>SAS INSTITUTE INC</t>
  </si>
  <si>
    <t>EMC CORPORATION</t>
  </si>
  <si>
    <t>WATER &amp; WASTE EQUIP INC</t>
  </si>
  <si>
    <t>NORMAN R BENEDICT ASSOC INC</t>
  </si>
  <si>
    <t>JOHN LO MONTE REAL ESTATE AP</t>
  </si>
  <si>
    <t>ALL WASTE INC</t>
  </si>
  <si>
    <t>GLOBAL PAYMENTS DIRECT INC</t>
  </si>
  <si>
    <t>NORTHEAST PASSENGER TRANS ASSOC</t>
  </si>
  <si>
    <t>25 VAN ZANT STREET CONDOMINIUM INC</t>
  </si>
  <si>
    <t>MISTERSCAPES LLC</t>
  </si>
  <si>
    <t>AQUARION WATER COMPANY OF CT</t>
  </si>
  <si>
    <t>CONNECTICUT COMMUNITY PROVIDERS</t>
  </si>
  <si>
    <t>F W WEBB COMPANY</t>
  </si>
  <si>
    <t>THE LEXINGTON GROUP INC</t>
  </si>
  <si>
    <t>VIKING-CIVES USA</t>
  </si>
  <si>
    <t>MARGO SUPPLIES LTD</t>
  </si>
  <si>
    <t>STAPLES CONTRACT &amp; COMMERCIAL INC</t>
  </si>
  <si>
    <t>ALL PHASE ELECTRIC SUPPLY COMPANY</t>
  </si>
  <si>
    <t>DEPT OF TRANSPORTATION</t>
  </si>
  <si>
    <t>B &amp; B ROADWAY LLC</t>
  </si>
  <si>
    <t>GRANITE GROUP INDUSTRIAL SUPPLY</t>
  </si>
  <si>
    <t>C &amp; C HYDRAULICS INC</t>
  </si>
  <si>
    <t>NORTHLAND INDUSTRIAL TRUCK CO</t>
  </si>
  <si>
    <t>DENNISON LUBRICANTS</t>
  </si>
  <si>
    <t>NEW ENGLAND TRUCK EQUIPMENT LLC</t>
  </si>
  <si>
    <t>ULTIMATE AUTOMOTIVE INC</t>
  </si>
  <si>
    <t>TOCE BROS INC</t>
  </si>
  <si>
    <t>C &amp; C JANITORIAL SUPPLIES INC</t>
  </si>
  <si>
    <t>EER LIMITED</t>
  </si>
  <si>
    <t>CCM CONSTRUCTION SERVICES INC</t>
  </si>
  <si>
    <t>KELLY CONSTRUCTION SERVICES INC</t>
  </si>
  <si>
    <t>GENUINE PARTS COMPANY</t>
  </si>
  <si>
    <t>NUTMEG INTERNATIONAL TRUCKS INC</t>
  </si>
  <si>
    <t>SOUTHERN CONNECTICUT FREIGHTLINER</t>
  </si>
  <si>
    <t>TRI COUNTY CONTRACTORS SUPPLY</t>
  </si>
  <si>
    <t>ALLSTON SUPPLY CO INC</t>
  </si>
  <si>
    <t>CAMEROTA TRUCK PARTS</t>
  </si>
  <si>
    <t>FORESTRY SUPP INC</t>
  </si>
  <si>
    <t>COURVILLES GARAGE INC</t>
  </si>
  <si>
    <t>MIRABELLI AUTOMOTIVE LLC</t>
  </si>
  <si>
    <t>EOS CCA</t>
  </si>
  <si>
    <t>CONNECTICUT POLICE CHIEFS ASSOC</t>
  </si>
  <si>
    <t>TOWN OF EAST LYME</t>
  </si>
  <si>
    <t>AUTOMATION INC</t>
  </si>
  <si>
    <t>C N WOOD OF CONNECTICUT LLC</t>
  </si>
  <si>
    <t>OVERHEAD DOOR CO</t>
  </si>
  <si>
    <t>PO</t>
  </si>
  <si>
    <t>0000119392</t>
  </si>
  <si>
    <t>0000119385</t>
  </si>
  <si>
    <t>0000119386</t>
  </si>
  <si>
    <t>0000119387</t>
  </si>
  <si>
    <t>0000119388</t>
  </si>
  <si>
    <t>0000119359</t>
  </si>
  <si>
    <t>0000119360</t>
  </si>
  <si>
    <t>0000119361</t>
  </si>
  <si>
    <t>0000119362</t>
  </si>
  <si>
    <t>0000119363</t>
  </si>
  <si>
    <t>0000119364</t>
  </si>
  <si>
    <t>0000119365</t>
  </si>
  <si>
    <t>0000119366</t>
  </si>
  <si>
    <t>0000119367</t>
  </si>
  <si>
    <t>0000119368</t>
  </si>
  <si>
    <t>0000119369</t>
  </si>
  <si>
    <t>0000119370</t>
  </si>
  <si>
    <t>0000119375</t>
  </si>
  <si>
    <t>0000119376</t>
  </si>
  <si>
    <t>0000119377</t>
  </si>
  <si>
    <t>0000119381</t>
  </si>
  <si>
    <t>0000119383</t>
  </si>
  <si>
    <t>0000119384</t>
  </si>
  <si>
    <t>0000119346</t>
  </si>
  <si>
    <t>0000119347</t>
  </si>
  <si>
    <t>0000119348</t>
  </si>
  <si>
    <t>0000119349</t>
  </si>
  <si>
    <t>0000119351</t>
  </si>
  <si>
    <t>0000119353</t>
  </si>
  <si>
    <t>0000119354</t>
  </si>
  <si>
    <t>0000119355</t>
  </si>
  <si>
    <t>0000119314</t>
  </si>
  <si>
    <t>0000119315</t>
  </si>
  <si>
    <t>0000119316</t>
  </si>
  <si>
    <t>0000119317</t>
  </si>
  <si>
    <t>0000119320</t>
  </si>
  <si>
    <t>0000119321</t>
  </si>
  <si>
    <t>0000119323</t>
  </si>
  <si>
    <t>0000119325</t>
  </si>
  <si>
    <t>0000119326</t>
  </si>
  <si>
    <t>0000119327</t>
  </si>
  <si>
    <t>0000119331</t>
  </si>
  <si>
    <t>0000119332</t>
  </si>
  <si>
    <t>0000119333</t>
  </si>
  <si>
    <t>0000119334</t>
  </si>
  <si>
    <t>0000119339</t>
  </si>
  <si>
    <t>0000119342</t>
  </si>
  <si>
    <t>0000119343</t>
  </si>
  <si>
    <t>0000119345</t>
  </si>
  <si>
    <t>0000119288</t>
  </si>
  <si>
    <t>0000119296</t>
  </si>
  <si>
    <t>0000119297</t>
  </si>
  <si>
    <t>0000119298</t>
  </si>
  <si>
    <t>0000119299</t>
  </si>
  <si>
    <t>0000119300</t>
  </si>
  <si>
    <t>0000119301</t>
  </si>
  <si>
    <t>0000119302</t>
  </si>
  <si>
    <t>0000119303</t>
  </si>
  <si>
    <t>0000119304</t>
  </si>
  <si>
    <t>0000119305</t>
  </si>
  <si>
    <t>0000119306</t>
  </si>
  <si>
    <t>0000119307</t>
  </si>
  <si>
    <t>0000119308</t>
  </si>
  <si>
    <t>0000119309</t>
  </si>
  <si>
    <t>0000119310</t>
  </si>
  <si>
    <t>0000119311</t>
  </si>
  <si>
    <t>0000119312</t>
  </si>
  <si>
    <t>0000119313</t>
  </si>
  <si>
    <t>0000119202</t>
  </si>
  <si>
    <t>0000119204</t>
  </si>
  <si>
    <t>0000119205</t>
  </si>
  <si>
    <t>0000119206</t>
  </si>
  <si>
    <t>0000119207</t>
  </si>
  <si>
    <t>0000119208</t>
  </si>
  <si>
    <t>0000119210</t>
  </si>
  <si>
    <t>0000119211</t>
  </si>
  <si>
    <t>0000119212</t>
  </si>
  <si>
    <t>0000119213</t>
  </si>
  <si>
    <t>0000119214</t>
  </si>
  <si>
    <t>0000119215</t>
  </si>
  <si>
    <t>0000119216</t>
  </si>
  <si>
    <t>0000119217</t>
  </si>
  <si>
    <t>0000119218</t>
  </si>
  <si>
    <t>0000119219</t>
  </si>
  <si>
    <t>0000119220</t>
  </si>
  <si>
    <t>0000119221</t>
  </si>
  <si>
    <t>0000119223</t>
  </si>
  <si>
    <t>0000119225</t>
  </si>
  <si>
    <t>0000119228</t>
  </si>
  <si>
    <t>0000119229</t>
  </si>
  <si>
    <t>0000119230</t>
  </si>
  <si>
    <t>0000119231</t>
  </si>
  <si>
    <t>0000119232</t>
  </si>
  <si>
    <t>0000119233</t>
  </si>
  <si>
    <t>0000119234</t>
  </si>
  <si>
    <t>0000119235</t>
  </si>
  <si>
    <t>0000119239</t>
  </si>
  <si>
    <t>0000119240</t>
  </si>
  <si>
    <t>0000119242</t>
  </si>
  <si>
    <t>CT_CORE_FIN_PO_BAL_ALL_PO</t>
  </si>
  <si>
    <t>Fiscal Qtr</t>
  </si>
  <si>
    <t>Contract Expire Dt</t>
  </si>
  <si>
    <t>COUNTIFS or SUMPRODUCT</t>
  </si>
  <si>
    <t>SUMIFS or SUMPRODUCT</t>
  </si>
  <si>
    <t>State Fiscal Quarter</t>
  </si>
  <si>
    <t>Federal Fiscal Quarter</t>
  </si>
  <si>
    <t>&lt; =MOD(CEILING(22-10+MONTH(B4),3)/3,4)+1</t>
  </si>
  <si>
    <t>&lt; =MOD(CEILING(22-7+MONTH(B4),3)/3,4)+1</t>
  </si>
  <si>
    <t>State Fiscal Period</t>
  </si>
  <si>
    <t>Federal Fiscal Period</t>
  </si>
  <si>
    <t>&lt; =IF(MONTH(B4)+3&gt;12,MONTH(B4)-9,MONTH(B4)+3)</t>
  </si>
  <si>
    <t>&lt; =IF(MONTH(B4)+6&gt;12,MONTH(B4)-6,MONTH(B4)+6)</t>
  </si>
  <si>
    <t>State Fiscal Year</t>
  </si>
  <si>
    <t>Federal Fiscal Year</t>
  </si>
  <si>
    <t>&lt; =IF(MONTH(B4)+6&gt;12,YEAR(B4)+1,YEAR(B4))</t>
  </si>
  <si>
    <t>&lt; =IF(MONTH(B4)+3&gt;12,YEAR(B4)+1,YEAR(B4))</t>
  </si>
  <si>
    <t>CT Fiscal Conversion</t>
  </si>
  <si>
    <t>Federal Fiscal Conversion</t>
  </si>
  <si>
    <t>=COUNTIFS(CriteriaRange1,Criteria1,CriteriaRange2,Criteria2) Excel 2007/2010</t>
  </si>
  <si>
    <t>=COUNTIFS(TRC,$J24,DAY,K$23) ~ example from the exercise</t>
  </si>
  <si>
    <t>=SUMIFS(RangeToSum,CriteriaRange1,Criteria1,CriteriaRange2,Criteria2) Excel 2007/2010</t>
  </si>
  <si>
    <t>=SUMIFS(Quantity,TRC,$J37,DAY,K$36) ~ example from the exercise</t>
  </si>
  <si>
    <r>
      <t>=IF(Condition,IfTrue</t>
    </r>
    <r>
      <rPr>
        <sz val="12"/>
        <color indexed="23"/>
        <rFont val="Calibri"/>
        <family val="2"/>
      </rPr>
      <t>,[IfFalse],</t>
    </r>
    <r>
      <rPr>
        <sz val="12"/>
        <rFont val="Calibri"/>
        <family val="2"/>
      </rPr>
      <t>IF(Condition,IfTrue</t>
    </r>
    <r>
      <rPr>
        <sz val="12"/>
        <color indexed="23"/>
        <rFont val="Calibri"/>
        <family val="2"/>
      </rPr>
      <t>,[IfFalse],</t>
    </r>
    <r>
      <rPr>
        <sz val="12"/>
        <rFont val="Calibri"/>
        <family val="2"/>
      </rPr>
      <t>IF(Condition,IfTrue,IfFalse,)))</t>
    </r>
  </si>
  <si>
    <t>=VLOOKUP(ItemToFind,RangeToLookIn,ColumnToPickFrom,Unsorted[false]OrSorted[true])</t>
  </si>
  <si>
    <t>=VLOOKUP($B4,CT_tbl,COLUMN(B1),1) ~ example from exercise</t>
  </si>
  <si>
    <t>=SUMPRODUCT((TRC=$J37)*(DAY=K$36)*Quantity) ~ example from Intro to find a sum</t>
  </si>
  <si>
    <t>=SUMPRODUCT((TRC=$J37)*(DAY=K$36)) ~ example from Intro to find a count</t>
  </si>
  <si>
    <t>Algebraic operators: =,&gt;, &lt;,&lt;=,&gt;=,&lt;&gt;</t>
  </si>
  <si>
    <t>Miscellaneous</t>
  </si>
  <si>
    <t>=ROW(A1) equals 1</t>
  </si>
  <si>
    <t>=ROW(A2) equals 2 etc.</t>
  </si>
  <si>
    <t>=COLUMN(A1) equals 1</t>
  </si>
  <si>
    <t>=COLUMN(B1) equals 2 etc.</t>
  </si>
  <si>
    <t>=IF(MONTH(B4)+6&gt;12,MONTH(B4)-6,MONTH(B4)+6)</t>
  </si>
  <si>
    <t>=IF(MONTH(B4)+3&gt;12,MONTH(B4)-9,MONTH(B4)+3)</t>
  </si>
  <si>
    <t>=IF(MONTH(B4)+6&gt;12,YEAR(B4)+1,YEAR(B4))</t>
  </si>
  <si>
    <t>=IF(MONTH(B4)+3&gt;12,YEAR(B4)+1,YEAR(B4))</t>
  </si>
  <si>
    <t>=MOD(CEILING(22-7+MONTH(B4),3)/3,4)+1</t>
  </si>
  <si>
    <t>=MOD(CEILING(22-10+MONTH(B4),3)/3,4)+1</t>
  </si>
  <si>
    <t>Substitute your target cell for B4 in each example</t>
  </si>
  <si>
    <t>July</t>
  </si>
  <si>
    <t>August</t>
  </si>
  <si>
    <t>September</t>
  </si>
  <si>
    <t>=IF(OR(A39="",A39=0),0,1)</t>
  </si>
  <si>
    <t>Answer is in the cell below</t>
  </si>
  <si>
    <t>Real world problem</t>
  </si>
  <si>
    <t>In the cells in row 37, the user wants a 1 if the cell in row 39 has a number, or a 0 if the cell is empty</t>
  </si>
  <si>
    <t>Instructor Notes</t>
  </si>
  <si>
    <t>1.1 = pay_1</t>
  </si>
  <si>
    <t>0.95 = oe_1</t>
  </si>
  <si>
    <t>0.5 = equip_1</t>
  </si>
  <si>
    <t>=IF(E3=payroll,O3*pay_1,IF(E3=oe,O3*oe_1,IF(E3=equip,O3*equip_1,"")))</t>
  </si>
  <si>
    <t>Quarter</t>
  </si>
  <si>
    <t>Pivot Tables</t>
  </si>
  <si>
    <t>Printable Handouts</t>
  </si>
  <si>
    <t>04-Pivot Table 1</t>
  </si>
  <si>
    <t>04-Pivot Table 2</t>
  </si>
  <si>
    <t>05-filter1</t>
  </si>
  <si>
    <t>05-filter2</t>
  </si>
  <si>
    <t>06-CF Row Banding</t>
  </si>
  <si>
    <t>DataPig Periodic Table of Keyboard Shortcuts</t>
  </si>
  <si>
    <t>Character</t>
  </si>
  <si>
    <t>Show</t>
  </si>
  <si>
    <t>Carlton Lassiter </t>
  </si>
  <si>
    <t>Maddie Hayes </t>
  </si>
  <si>
    <t>Moonlighting</t>
  </si>
  <si>
    <t>Russ Geller</t>
  </si>
  <si>
    <t>Dale Cooper</t>
  </si>
  <si>
    <t>Sam Malone </t>
  </si>
  <si>
    <t>Cheers</t>
  </si>
  <si>
    <t>Sheldon Cooper </t>
  </si>
  <si>
    <t>David Addison </t>
  </si>
  <si>
    <t>Dexter Morgan </t>
  </si>
  <si>
    <t>Adrian Monk</t>
  </si>
  <si>
    <t>Monk</t>
  </si>
  <si>
    <t>Red Forman </t>
  </si>
  <si>
    <t>Dr. Elliot Reid </t>
  </si>
  <si>
    <t>Jeff Greene </t>
  </si>
  <si>
    <t>Curb Your Enthusiasm</t>
  </si>
  <si>
    <t>Harold T. Stone</t>
  </si>
  <si>
    <t>Dr. Gregory House </t>
  </si>
  <si>
    <t>Norm Peterson </t>
  </si>
  <si>
    <t>Shawn Spencer </t>
  </si>
  <si>
    <t>Edmund Blackadder </t>
  </si>
  <si>
    <t>Matt Saracen </t>
  </si>
  <si>
    <t>Friday Night Lights</t>
  </si>
  <si>
    <t>Jim Ignatowski</t>
  </si>
  <si>
    <t>Eric Cartman </t>
  </si>
  <si>
    <t>Barney Stinson </t>
  </si>
  <si>
    <t>How I Met Your Mother</t>
  </si>
  <si>
    <t>John Locke </t>
  </si>
  <si>
    <t>Fox Mulder </t>
  </si>
  <si>
    <t>Bill McNeal </t>
  </si>
  <si>
    <t>NewsRadio</t>
  </si>
  <si>
    <t>George Costanza </t>
  </si>
  <si>
    <t>Harry Solomon </t>
  </si>
  <si>
    <t>3rd Rock from the Sun</t>
  </si>
  <si>
    <t>Gloria Pritchett </t>
  </si>
  <si>
    <t>Kim Bauer </t>
  </si>
  <si>
    <t>Lynette Scavo </t>
  </si>
  <si>
    <t>Hank Hill </t>
  </si>
  <si>
    <t>Modern Family</t>
  </si>
  <si>
    <t>Robert Barone </t>
  </si>
  <si>
    <t>Jack Bauer </t>
  </si>
  <si>
    <t>Seinfeld</t>
  </si>
  <si>
    <t>Homer Simpson </t>
  </si>
  <si>
    <t>Phil Dunphy </t>
  </si>
  <si>
    <t>Hurley Reyes </t>
  </si>
  <si>
    <t>Desperate Housewives</t>
  </si>
  <si>
    <t>Bob Kelso</t>
  </si>
  <si>
    <t>King of the Hill</t>
  </si>
  <si>
    <t>Jack Malone </t>
  </si>
  <si>
    <t>Veronica Mars </t>
  </si>
  <si>
    <t>Veronica Mars</t>
  </si>
  <si>
    <t>Walter White </t>
  </si>
  <si>
    <t>Breaking Bad</t>
  </si>
  <si>
    <t>Psych</t>
  </si>
  <si>
    <t>Lorelai Gilmore </t>
  </si>
  <si>
    <t>Scrubs</t>
  </si>
  <si>
    <t>Monica Bing </t>
  </si>
  <si>
    <t>Friends</t>
  </si>
  <si>
    <t>Liz Lemon </t>
  </si>
  <si>
    <t>Night Court</t>
  </si>
  <si>
    <t>South Park</t>
  </si>
  <si>
    <t>Mark Green</t>
  </si>
  <si>
    <t>ER</t>
  </si>
  <si>
    <t>That '70s Show</t>
  </si>
  <si>
    <t>Phillip J. Fry </t>
  </si>
  <si>
    <t>Futurama</t>
  </si>
  <si>
    <t>Natalie Teeger </t>
  </si>
  <si>
    <t>Everybody Loves Raymond</t>
  </si>
  <si>
    <t>Carlton Banks </t>
  </si>
  <si>
    <t>Niles Crane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</si>
  <si>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</si>
  <si>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</si>
  <si>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</si>
  <si>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</si>
  <si>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</si>
  <si>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</si>
  <si>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</si>
  <si>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</si>
  <si>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</si>
  <si>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</si>
  <si>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</si>
  <si>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</si>
  <si>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</si>
  <si>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</si>
  <si>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</si>
  <si>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&lt; =CHOOSE(TEXT(B4,"m"),3,3,3,4,4,4,1,1,1,2,2,2)</t>
  </si>
  <si>
    <t>&lt; =CHOOSE(TEXT(H4,"m"),2,2,2,3,3,3,4,4,4,1,1,1)</t>
  </si>
  <si>
    <t>&lt; =CHOOSE(TEXT(B4,"m"),7,8,9,10,11,12,1,2,3,4,5,6)</t>
  </si>
  <si>
    <t>&lt; =CHOOSE(TEXT(H4,"m"),4,5,6,7,8,9,10,11,12,1,2,3)</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</si>
</sst>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00"/>
    <numFmt numFmtId="165" formatCode="0.000"/>
    <numFmt numFmtId="166" formatCode="000000"/>
    <numFmt numFmtId="167" formatCode="0000000000"/>
    <numFmt numFmtId="168" formatCode="General_)"/>
    <numFmt numFmtId="169" formatCode="[$-409]mmmm\-yy;@"/>
    <numFmt numFmtId="170" formatCode="_(* #,##0_);_(* \(#,##0\);_(* &quot;-&quot;??_);_(@_)"/>
    <numFmt numFmtId="171" formatCode=";;;"/>
  </numFmts>
  <fonts count="26" x14ac:knownFonts="1">
    <font>
      <sz val="10"/>
      <name val="Arial"/>
    </font>
    <font>
      <sz val="10"/>
      <name val="Arial"/>
      <family val="2"/>
    </font>
    <font>
      <sz val="8"/>
      <name val="Arial"/>
      <family val="2"/>
    </font>
    <font>
      <u/>
      <sz val="10"/>
      <color indexed="12"/>
      <name val="Arial"/>
      <family val="2"/>
    </font>
    <font>
      <b/>
      <sz val="10"/>
      <name val="Arial"/>
      <family val="2"/>
    </font>
    <font>
      <b/>
      <sz val="10"/>
      <name val="Arial Unicode MS"/>
      <family val="2"/>
    </font>
    <font>
      <sz val="10"/>
      <color indexed="20"/>
      <name val="Arial"/>
      <family val="2"/>
    </font>
    <font>
      <sz val="10"/>
      <color indexed="12"/>
      <name val="Arial"/>
      <family val="2"/>
    </font>
    <font>
      <b/>
      <sz val="10"/>
      <name val="Arial Unicode MS"/>
      <family val="2"/>
    </font>
    <font>
      <sz val="10"/>
      <name val="Arial Unicode MS"/>
      <family val="2"/>
    </font>
    <font>
      <b/>
      <i/>
      <sz val="10"/>
      <name val="Arial Unicode MS"/>
      <family val="2"/>
    </font>
    <font>
      <b/>
      <sz val="12"/>
      <name val="Gill Sans MT"/>
      <family val="2"/>
    </font>
    <font>
      <b/>
      <sz val="10"/>
      <name val="Gill Sans MT"/>
      <family val="2"/>
    </font>
    <font>
      <b/>
      <sz val="10"/>
      <color indexed="9"/>
      <name val="Arial"/>
      <family val="2"/>
    </font>
    <font>
      <sz val="10"/>
      <color indexed="12"/>
      <name val="Arial"/>
      <family val="2"/>
    </font>
    <font>
      <sz val="10"/>
      <name val="Arial"/>
      <family val="2"/>
    </font>
    <font>
      <b/>
      <sz val="10"/>
      <color indexed="9"/>
      <name val="Arial"/>
      <family val="2"/>
    </font>
    <font>
      <b/>
      <sz val="12"/>
      <name val="Calibri"/>
      <family val="2"/>
    </font>
    <font>
      <sz val="12"/>
      <name val="Calibri"/>
      <family val="2"/>
    </font>
    <font>
      <i/>
      <sz val="12"/>
      <name val="Calibri"/>
      <family val="2"/>
    </font>
    <font>
      <sz val="12"/>
      <color indexed="23"/>
      <name val="Calibri"/>
      <family val="2"/>
    </font>
    <font>
      <sz val="12"/>
      <name val="Times New Roman"/>
      <family val="1"/>
    </font>
    <font>
      <sz val="10"/>
      <name val="Helv"/>
      <family val="2"/>
    </font>
    <font>
      <sz val="10"/>
      <color indexed="62"/>
      <name val="Arial"/>
      <family val="2"/>
    </font>
    <font>
      <sz val="10"/>
      <color indexed="8"/>
      <name val="Comic Sans MS"/>
      <family val="4"/>
    </font>
    <font>
      <sz val="8"/>
      <color theme="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s>
  <borders count="24">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double">
        <color indexed="64"/>
      </right>
      <top style="double">
        <color indexed="64"/>
      </top>
      <bottom/>
      <diagonal/>
    </border>
    <border>
      <left style="double">
        <color indexed="64"/>
      </left>
      <right/>
      <top style="double">
        <color indexed="64"/>
      </top>
      <bottom style="double">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12"/>
      </left>
      <right style="thin">
        <color indexed="12"/>
      </right>
      <top/>
      <bottom style="thin">
        <color indexed="12"/>
      </bottom>
      <diagonal/>
    </border>
  </borders>
  <cellStyleXfs count="7">
    <xf numFmtId="0" fontId="0" fillId="0" borderId="0"/>
    <xf numFmtId="43" fontId="1" fillId="0" borderId="0" applyFont="0" applyFill="0" applyBorder="0" applyAlignment="0" applyProtection="0"/>
    <xf numFmtId="0" fontId="1" fillId="2" borderId="0" applyNumberFormat="0" applyFont="0" applyBorder="0" applyAlignment="0" applyProtection="0"/>
    <xf numFmtId="0" fontId="3" fillId="0" borderId="0" applyNumberFormat="0" applyFill="0" applyBorder="0" applyAlignment="0" applyProtection="0">
      <alignment vertical="top"/>
      <protection locked="0"/>
    </xf>
    <xf numFmtId="168" fontId="22" fillId="0" borderId="0"/>
    <xf numFmtId="9" fontId="1" fillId="0" borderId="0" applyFont="0" applyFill="0" applyBorder="0" applyAlignment="0" applyProtection="0"/>
    <xf numFmtId="0" fontId="1" fillId="3" borderId="0" applyNumberFormat="0" applyFont="0" applyBorder="0" applyAlignment="0" applyProtection="0"/>
  </cellStyleXfs>
  <cellXfs count="89">
    <xf numFmtId="0" fontId="0" fillId="0" borderId="0" xfId="0"/>
    <xf numFmtId="0" fontId="4" fillId="0" borderId="0" xfId="0" applyFont="1"/>
    <xf numFmtId="0" fontId="0" fillId="0" borderId="0" xfId="0"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14" fontId="0" fillId="4" borderId="2" xfId="0" applyNumberFormat="1" applyFill="1" applyBorder="1" applyAlignment="1">
      <alignment horizontal="center"/>
    </xf>
    <xf numFmtId="0" fontId="4" fillId="6" borderId="2" xfId="0" applyFont="1" applyFill="1" applyBorder="1" applyAlignment="1">
      <alignment horizontal="center"/>
    </xf>
    <xf numFmtId="0" fontId="0" fillId="0" borderId="0" xfId="0" quotePrefix="1"/>
    <xf numFmtId="0" fontId="0" fillId="5" borderId="2" xfId="0" applyFill="1" applyBorder="1" applyAlignment="1">
      <alignment horizontal="right"/>
    </xf>
    <xf numFmtId="0" fontId="0" fillId="0" borderId="0" xfId="0" applyNumberFormat="1"/>
    <xf numFmtId="49" fontId="5" fillId="7" borderId="3" xfId="0" applyNumberFormat="1" applyFont="1" applyFill="1" applyBorder="1"/>
    <xf numFmtId="0" fontId="0" fillId="5" borderId="2" xfId="0" applyFill="1" applyBorder="1" applyAlignment="1">
      <alignment horizontal="left"/>
    </xf>
    <xf numFmtId="49" fontId="5" fillId="7" borderId="3" xfId="0" applyNumberFormat="1" applyFont="1" applyFill="1" applyBorder="1" applyAlignment="1">
      <alignment horizontal="center"/>
    </xf>
    <xf numFmtId="0" fontId="0" fillId="4" borderId="2" xfId="0" applyFill="1" applyBorder="1" applyAlignment="1">
      <alignment horizontal="left"/>
    </xf>
    <xf numFmtId="0" fontId="6" fillId="3" borderId="2" xfId="6" applyFont="1" applyBorder="1" applyAlignment="1">
      <alignment horizontal="center"/>
    </xf>
    <xf numFmtId="0" fontId="7" fillId="0" borderId="0" xfId="0" quotePrefix="1" applyFont="1"/>
    <xf numFmtId="49" fontId="5" fillId="7" borderId="3" xfId="0" applyNumberFormat="1" applyFont="1" applyFill="1" applyBorder="1" applyAlignment="1">
      <alignment wrapText="1"/>
    </xf>
    <xf numFmtId="43" fontId="0" fillId="0" borderId="0" xfId="0" applyNumberFormat="1"/>
    <xf numFmtId="49" fontId="0" fillId="0" borderId="0" xfId="0" applyNumberFormat="1"/>
    <xf numFmtId="14" fontId="0" fillId="0" borderId="0" xfId="0" applyNumberFormat="1"/>
    <xf numFmtId="0" fontId="0" fillId="2" borderId="2" xfId="2" applyFont="1" applyBorder="1" applyAlignment="1">
      <alignment horizontal="center" wrapText="1"/>
    </xf>
    <xf numFmtId="0" fontId="7" fillId="3" borderId="2" xfId="6" applyFont="1" applyBorder="1" applyAlignment="1">
      <alignment horizontal="center"/>
    </xf>
    <xf numFmtId="14" fontId="6" fillId="3" borderId="2" xfId="6" applyNumberFormat="1" applyFont="1" applyBorder="1" applyAlignment="1">
      <alignment horizontal="center"/>
    </xf>
    <xf numFmtId="49" fontId="8" fillId="7" borderId="3" xfId="0" applyNumberFormat="1" applyFont="1" applyFill="1" applyBorder="1"/>
    <xf numFmtId="43" fontId="9" fillId="0" borderId="0" xfId="0" applyNumberFormat="1" applyFont="1"/>
    <xf numFmtId="0" fontId="9" fillId="0" borderId="0" xfId="0" applyFont="1"/>
    <xf numFmtId="49" fontId="9" fillId="0" borderId="0" xfId="0" applyNumberFormat="1" applyFont="1"/>
    <xf numFmtId="49" fontId="8" fillId="0" borderId="0" xfId="0" quotePrefix="1" applyNumberFormat="1" applyFont="1"/>
    <xf numFmtId="43" fontId="9" fillId="0" borderId="0" xfId="1" applyFont="1"/>
    <xf numFmtId="43" fontId="8" fillId="7" borderId="3" xfId="1" applyFont="1" applyFill="1" applyBorder="1"/>
    <xf numFmtId="43" fontId="9" fillId="5" borderId="2" xfId="1" applyFont="1" applyFill="1" applyBorder="1" applyAlignment="1">
      <alignment horizontal="right"/>
    </xf>
    <xf numFmtId="43" fontId="0" fillId="0" borderId="0" xfId="1" applyFont="1"/>
    <xf numFmtId="0" fontId="10" fillId="0" borderId="0" xfId="0" applyFont="1"/>
    <xf numFmtId="0" fontId="9" fillId="0" borderId="4" xfId="0" applyFont="1" applyBorder="1"/>
    <xf numFmtId="0" fontId="9" fillId="0" borderId="5" xfId="0" applyFont="1" applyBorder="1"/>
    <xf numFmtId="49" fontId="9" fillId="0" borderId="6" xfId="0" applyNumberFormat="1" applyFont="1" applyBorder="1"/>
    <xf numFmtId="0" fontId="9" fillId="0" borderId="7" xfId="0" applyFont="1" applyBorder="1"/>
    <xf numFmtId="49" fontId="9" fillId="0" borderId="8" xfId="0" applyNumberFormat="1" applyFont="1" applyBorder="1"/>
    <xf numFmtId="0" fontId="9" fillId="0" borderId="9" xfId="0" applyFont="1" applyBorder="1"/>
    <xf numFmtId="0" fontId="3" fillId="0" borderId="0" xfId="3" applyAlignment="1" applyProtection="1"/>
    <xf numFmtId="14" fontId="3" fillId="0" borderId="0" xfId="3" applyNumberFormat="1" applyAlignment="1" applyProtection="1"/>
    <xf numFmtId="0" fontId="11" fillId="0" borderId="0" xfId="0" quotePrefix="1" applyFont="1" applyAlignment="1">
      <alignment vertical="top"/>
    </xf>
    <xf numFmtId="0" fontId="12" fillId="0" borderId="0" xfId="0" applyFont="1"/>
    <xf numFmtId="0" fontId="0" fillId="0" borderId="0" xfId="0" applyAlignment="1">
      <alignment vertical="top"/>
    </xf>
    <xf numFmtId="0" fontId="0" fillId="0" borderId="0" xfId="0" applyAlignment="1"/>
    <xf numFmtId="165" fontId="0" fillId="0" borderId="0" xfId="0" applyNumberFormat="1"/>
    <xf numFmtId="0" fontId="13" fillId="8" borderId="2" xfId="0" applyFont="1" applyFill="1" applyBorder="1" applyAlignment="1">
      <alignment vertical="top" wrapText="1"/>
    </xf>
    <xf numFmtId="9" fontId="0" fillId="0" borderId="10" xfId="5" applyFont="1" applyBorder="1"/>
    <xf numFmtId="0" fontId="0" fillId="0" borderId="11" xfId="0" applyBorder="1"/>
    <xf numFmtId="4" fontId="0" fillId="0" borderId="11" xfId="0" applyNumberFormat="1" applyBorder="1"/>
    <xf numFmtId="43" fontId="0" fillId="0" borderId="12" xfId="1" applyFont="1" applyBorder="1"/>
    <xf numFmtId="43" fontId="0" fillId="0" borderId="10" xfId="1" applyFont="1" applyBorder="1"/>
    <xf numFmtId="0" fontId="0" fillId="0" borderId="13" xfId="0" applyBorder="1"/>
    <xf numFmtId="0" fontId="0" fillId="0" borderId="14" xfId="0" applyBorder="1"/>
    <xf numFmtId="0" fontId="14" fillId="0" borderId="0" xfId="0" quotePrefix="1" applyFont="1"/>
    <xf numFmtId="0" fontId="13" fillId="8" borderId="12" xfId="0" applyFont="1" applyFill="1" applyBorder="1" applyAlignment="1">
      <alignment vertical="top" wrapText="1"/>
    </xf>
    <xf numFmtId="164" fontId="0" fillId="0" borderId="0" xfId="0" applyNumberFormat="1"/>
    <xf numFmtId="49" fontId="5" fillId="7" borderId="15" xfId="0" applyNumberFormat="1" applyFont="1" applyFill="1" applyBorder="1"/>
    <xf numFmtId="49" fontId="5" fillId="7" borderId="16" xfId="0" applyNumberFormat="1" applyFont="1"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5" fillId="7" borderId="3" xfId="0" applyNumberFormat="1" applyFont="1" applyFill="1" applyBorder="1"/>
    <xf numFmtId="166" fontId="0" fillId="0" borderId="0" xfId="0" applyNumberFormat="1"/>
    <xf numFmtId="49" fontId="5" fillId="7" borderId="0" xfId="0" applyNumberFormat="1" applyFont="1" applyFill="1" applyBorder="1"/>
    <xf numFmtId="0" fontId="16" fillId="9" borderId="0" xfId="0" applyFont="1" applyFill="1"/>
    <xf numFmtId="0" fontId="19" fillId="0" borderId="0" xfId="0" applyFont="1"/>
    <xf numFmtId="167" fontId="0" fillId="0" borderId="0" xfId="0" applyNumberFormat="1"/>
    <xf numFmtId="0" fontId="0" fillId="4" borderId="2" xfId="0" applyNumberFormat="1" applyFill="1" applyBorder="1" applyAlignment="1">
      <alignment horizontal="center"/>
    </xf>
    <xf numFmtId="0" fontId="15" fillId="0" borderId="0" xfId="0" applyFont="1"/>
    <xf numFmtId="0" fontId="17" fillId="0" borderId="0" xfId="0" applyFont="1" applyAlignment="1">
      <alignment horizontal="center" vertical="center"/>
    </xf>
    <xf numFmtId="0" fontId="18" fillId="0" borderId="0" xfId="0" applyFont="1" applyAlignment="1">
      <alignment vertical="center"/>
    </xf>
    <xf numFmtId="0" fontId="17" fillId="0" borderId="0" xfId="0" applyFont="1" applyAlignment="1">
      <alignment vertical="center"/>
    </xf>
    <xf numFmtId="0" fontId="18" fillId="0" borderId="0" xfId="0" quotePrefix="1" applyFont="1" applyAlignment="1">
      <alignment vertical="center"/>
    </xf>
    <xf numFmtId="0" fontId="19" fillId="0" borderId="0" xfId="0" applyFont="1" applyAlignment="1">
      <alignment vertical="center"/>
    </xf>
    <xf numFmtId="0" fontId="21" fillId="0" borderId="0" xfId="0" applyFont="1" applyAlignment="1">
      <alignment vertical="center"/>
    </xf>
    <xf numFmtId="3" fontId="0" fillId="0" borderId="6" xfId="0" applyNumberFormat="1" applyBorder="1"/>
    <xf numFmtId="170" fontId="1" fillId="0" borderId="10" xfId="1" applyNumberFormat="1" applyBorder="1"/>
    <xf numFmtId="43" fontId="1" fillId="0" borderId="10" xfId="1" applyBorder="1"/>
    <xf numFmtId="170" fontId="24" fillId="0" borderId="1" xfId="1" applyNumberFormat="1" applyFont="1" applyFill="1" applyBorder="1" applyAlignment="1">
      <alignment horizontal="right" wrapText="1"/>
    </xf>
    <xf numFmtId="170" fontId="24" fillId="0" borderId="22" xfId="1" applyNumberFormat="1" applyFont="1" applyFill="1" applyBorder="1" applyAlignment="1">
      <alignment horizontal="right" wrapText="1"/>
    </xf>
    <xf numFmtId="169" fontId="23" fillId="7" borderId="23" xfId="0" applyNumberFormat="1" applyFont="1" applyFill="1" applyBorder="1" applyAlignment="1">
      <alignment horizontal="center"/>
    </xf>
    <xf numFmtId="169" fontId="23" fillId="7" borderId="23" xfId="1" applyNumberFormat="1" applyFont="1" applyFill="1" applyBorder="1" applyAlignment="1">
      <alignment horizontal="center"/>
    </xf>
    <xf numFmtId="171" fontId="0" fillId="0" borderId="0" xfId="0" quotePrefix="1" applyNumberFormat="1"/>
    <xf numFmtId="0" fontId="0" fillId="0" borderId="2" xfId="0" applyBorder="1"/>
    <xf numFmtId="49" fontId="5" fillId="0" borderId="0" xfId="0" quotePrefix="1" applyNumberFormat="1" applyFont="1"/>
    <xf numFmtId="0" fontId="25" fillId="0" borderId="2" xfId="4" applyNumberFormat="1" applyFont="1" applyFill="1" applyBorder="1" applyAlignment="1" applyProtection="1">
      <alignment horizontal="center"/>
    </xf>
  </cellXfs>
  <cellStyles count="7">
    <cellStyle name="Comma" xfId="1" builtinId="3"/>
    <cellStyle name="GreyOrWhite" xfId="2"/>
    <cellStyle name="Hyperlink" xfId="3" builtinId="8"/>
    <cellStyle name="Normal" xfId="0" builtinId="0"/>
    <cellStyle name="Normal_384T-MEDICAL TRENDS REPORT_SFY 2008 (3)" xfId="4"/>
    <cellStyle name="Percent" xfId="5" builtinId="5"/>
    <cellStyle name="Yellow" xfId="6"/>
  </cellStyles>
  <dxfs count="1">
    <dxf>
      <border>
        <bottom style="thin">
          <color indexed="64"/>
        </bottom>
      </border>
    </dxf>
  </dxfs>
  <tableStyles count="0" defaultTableStyle="TableStyleMedium9" defaultPivotStyle="PivotStyleLight16"/>
  <colors>
    <mruColors>
      <color rgb="FFFFCC00"/>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304800</xdr:colOff>
      <xdr:row>27</xdr:row>
      <xdr:rowOff>200025</xdr:rowOff>
    </xdr:from>
    <xdr:to>
      <xdr:col>8</xdr:col>
      <xdr:colOff>219075</xdr:colOff>
      <xdr:row>54</xdr:row>
      <xdr:rowOff>0</xdr:rowOff>
    </xdr:to>
    <xdr:sp macro="" textlink="">
      <xdr:nvSpPr>
        <xdr:cNvPr id="2174" name="Text Box 38"/>
        <xdr:cNvSpPr txBox="1">
          <a:spLocks noChangeArrowheads="1"/>
        </xdr:cNvSpPr>
      </xdr:nvSpPr>
      <xdr:spPr bwMode="auto">
        <a:xfrm>
          <a:off x="304800" y="5553075"/>
          <a:ext cx="6581775" cy="4676775"/>
        </a:xfrm>
        <a:prstGeom prst="rect">
          <a:avLst/>
        </a:prstGeom>
        <a:solidFill>
          <a:srgbClr val="FFFFFF"/>
        </a:solidFill>
        <a:ln w="9525">
          <a:solidFill>
            <a:srgbClr val="FF0000"/>
          </a:solidFill>
          <a:miter lim="800000"/>
          <a:headEnd/>
          <a:tailEnd/>
        </a:ln>
      </xdr:spPr>
      <xdr:txBody>
        <a:bodyPr vertOverflow="clip" wrap="square" lIns="27432" tIns="32004" rIns="0" bIns="0" anchor="t" upright="1"/>
        <a:lstStyle/>
        <a:p>
          <a:pPr algn="l" rtl="0">
            <a:lnSpc>
              <a:spcPts val="1500"/>
            </a:lnSpc>
            <a:defRPr sz="1000"/>
          </a:pPr>
          <a:r>
            <a:rPr lang="en-US" sz="1000" b="1" i="0" u="none" strike="noStrike" baseline="0">
              <a:solidFill>
                <a:srgbClr val="000000"/>
              </a:solidFill>
              <a:latin typeface="Arial Unicode MS"/>
              <a:ea typeface="Arial Unicode MS"/>
              <a:cs typeface="Arial Unicode MS"/>
            </a:rPr>
            <a:t>COUNTIF/ SUMIF Notes (all versions of Excel)</a:t>
          </a: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0" i="0" u="none" strike="noStrike" baseline="0">
              <a:solidFill>
                <a:srgbClr val="000000"/>
              </a:solidFill>
              <a:latin typeface="Arial Unicode MS"/>
              <a:ea typeface="Arial Unicode MS"/>
              <a:cs typeface="Arial Unicode MS"/>
            </a:rPr>
            <a:t>The COUNTIF function counts the number of items which match a criteria set by the user</a:t>
          </a:r>
        </a:p>
        <a:p>
          <a:pPr algn="l" rtl="0">
            <a:lnSpc>
              <a:spcPts val="1500"/>
            </a:lnSpc>
            <a:defRPr sz="1000"/>
          </a:pPr>
          <a:r>
            <a:rPr lang="en-US" sz="1000" b="0" i="0" u="none" strike="noStrike" baseline="0">
              <a:solidFill>
                <a:srgbClr val="000000"/>
              </a:solidFill>
              <a:latin typeface="Arial Unicode MS"/>
              <a:ea typeface="Arial Unicode MS"/>
              <a:cs typeface="Arial Unicode MS"/>
            </a:rPr>
            <a:t>=COUNTIF(CriteriaRange,CriteriaToMatch)</a:t>
          </a:r>
        </a:p>
        <a:p>
          <a:pPr algn="l" rtl="0">
            <a:lnSpc>
              <a:spcPts val="1500"/>
            </a:lnSpc>
            <a:defRPr sz="1000"/>
          </a:pPr>
          <a:r>
            <a:rPr lang="en-US" sz="1000" b="0" i="0" u="none" strike="noStrike" baseline="0">
              <a:solidFill>
                <a:srgbClr val="000000"/>
              </a:solidFill>
              <a:latin typeface="Arial Unicode MS"/>
              <a:ea typeface="Arial Unicode MS"/>
              <a:cs typeface="Arial Unicode MS"/>
            </a:rPr>
            <a:t>The SUMIF function adds the value of items which match a criteria set by the user.</a:t>
          </a:r>
        </a:p>
        <a:p>
          <a:pPr algn="l" rtl="0">
            <a:lnSpc>
              <a:spcPts val="1500"/>
            </a:lnSpc>
            <a:defRPr sz="1000"/>
          </a:pPr>
          <a:r>
            <a:rPr lang="en-US" sz="1000" b="0" i="0" u="none" strike="noStrike" baseline="0">
              <a:solidFill>
                <a:srgbClr val="000000"/>
              </a:solidFill>
              <a:latin typeface="Arial Unicode MS"/>
              <a:ea typeface="Arial Unicode MS"/>
              <a:cs typeface="Arial Unicode MS"/>
            </a:rPr>
            <a:t>=SUMIF(CriteriaRange,CriteriaToMatch,RangeToSum)</a:t>
          </a:r>
        </a:p>
        <a:p>
          <a:pPr algn="l" rtl="0">
            <a:lnSpc>
              <a:spcPts val="1500"/>
            </a:lnSpc>
            <a:defRPr sz="1000"/>
          </a:pPr>
          <a:r>
            <a:rPr lang="en-US" sz="1000" b="1" i="0" u="none" strike="noStrike" baseline="0">
              <a:solidFill>
                <a:srgbClr val="000000"/>
              </a:solidFill>
              <a:latin typeface="Arial Unicode MS"/>
              <a:ea typeface="Arial Unicode MS"/>
              <a:cs typeface="Arial Unicode MS"/>
            </a:rPr>
            <a:t>Examples</a:t>
          </a: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0" i="0" u="none" strike="noStrike" baseline="0">
              <a:solidFill>
                <a:srgbClr val="000000"/>
              </a:solidFill>
              <a:latin typeface="Arial Unicode MS"/>
              <a:ea typeface="Arial Unicode MS"/>
              <a:cs typeface="Arial Unicode MS"/>
            </a:rPr>
            <a:t>=SUMIF(D37:D80,"11000",P37:P80)</a:t>
          </a:r>
        </a:p>
        <a:p>
          <a:pPr algn="l" rtl="0">
            <a:lnSpc>
              <a:spcPts val="1500"/>
            </a:lnSpc>
            <a:defRPr sz="1000"/>
          </a:pPr>
          <a:r>
            <a:rPr lang="en-US" sz="1000" b="0" i="0" u="none" strike="noStrike" baseline="0">
              <a:solidFill>
                <a:srgbClr val="000000"/>
              </a:solidFill>
              <a:latin typeface="Arial Unicode MS"/>
              <a:ea typeface="Arial Unicode MS"/>
              <a:cs typeface="Arial Unicode MS"/>
            </a:rPr>
            <a:t>=SUMIF(Fund,F20,Total_Amt)</a:t>
          </a:r>
        </a:p>
        <a:p>
          <a:pPr algn="l" rtl="0">
            <a:lnSpc>
              <a:spcPts val="1500"/>
            </a:lnSpc>
            <a:defRPr sz="1000"/>
          </a:pP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1" i="0" u="none" strike="noStrike" baseline="0">
              <a:solidFill>
                <a:srgbClr val="000000"/>
              </a:solidFill>
              <a:latin typeface="Arial Unicode MS"/>
              <a:ea typeface="Arial Unicode MS"/>
              <a:cs typeface="Arial Unicode MS"/>
            </a:rPr>
            <a:t>COUNTIFS/ SUMIFS Notes (Excel 2007/2010 only)</a:t>
          </a: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0" i="0" u="none" strike="noStrike" baseline="0">
              <a:solidFill>
                <a:srgbClr val="000000"/>
              </a:solidFill>
              <a:latin typeface="Arial Unicode MS"/>
              <a:ea typeface="Arial Unicode MS"/>
              <a:cs typeface="Arial Unicode MS"/>
            </a:rPr>
            <a:t>COUNTIFS and SUMIFS allow for multiple AND conditions</a:t>
          </a:r>
        </a:p>
        <a:p>
          <a:pPr algn="l" rtl="0">
            <a:lnSpc>
              <a:spcPts val="1500"/>
            </a:lnSpc>
            <a:defRPr sz="1000"/>
          </a:pPr>
          <a:r>
            <a:rPr lang="en-US" sz="1000" b="0" i="0" u="none" strike="noStrike" baseline="0">
              <a:solidFill>
                <a:srgbClr val="000000"/>
              </a:solidFill>
              <a:latin typeface="Arial Unicode MS"/>
              <a:ea typeface="Arial Unicode MS"/>
              <a:cs typeface="Arial Unicode MS"/>
            </a:rPr>
            <a:t>=COUNTIFS(Criteria1Range,Criteria1,Criteria2Range,Criteria2)</a:t>
          </a:r>
        </a:p>
        <a:p>
          <a:pPr algn="l" rtl="0">
            <a:lnSpc>
              <a:spcPts val="1500"/>
            </a:lnSpc>
            <a:defRPr sz="1000"/>
          </a:pPr>
          <a:r>
            <a:rPr lang="en-US" sz="1000" b="0" i="0" u="none" strike="noStrike" baseline="0">
              <a:solidFill>
                <a:srgbClr val="000000"/>
              </a:solidFill>
              <a:latin typeface="Arial Unicode MS"/>
              <a:ea typeface="Arial Unicode MS"/>
              <a:cs typeface="Arial Unicode MS"/>
            </a:rPr>
            <a:t>=SUMIFS(RangeToSum,Criteria1Range,Criteria1,Criteria2Range,Criteria2)</a:t>
          </a:r>
        </a:p>
        <a:p>
          <a:pPr algn="l" rtl="0">
            <a:lnSpc>
              <a:spcPts val="1500"/>
            </a:lnSpc>
            <a:defRPr sz="1000"/>
          </a:pP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1" i="0" u="none" strike="noStrike" baseline="0">
              <a:solidFill>
                <a:srgbClr val="000000"/>
              </a:solidFill>
              <a:latin typeface="Arial Unicode MS"/>
              <a:ea typeface="Arial Unicode MS"/>
              <a:cs typeface="Arial Unicode MS"/>
            </a:rPr>
            <a:t>SUMPRODUCT Notes (all versions of Excel)</a:t>
          </a: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0" i="0" u="none" strike="noStrike" baseline="0">
              <a:solidFill>
                <a:srgbClr val="000000"/>
              </a:solidFill>
              <a:latin typeface="Arial Unicode MS"/>
              <a:ea typeface="Arial Unicode MS"/>
              <a:cs typeface="Arial Unicode MS"/>
            </a:rPr>
            <a:t>Using AND criteria</a:t>
          </a:r>
        </a:p>
        <a:p>
          <a:pPr algn="l" rtl="0">
            <a:lnSpc>
              <a:spcPts val="1500"/>
            </a:lnSpc>
            <a:defRPr sz="1000"/>
          </a:pPr>
          <a:r>
            <a:rPr lang="en-US" sz="1000" b="0" i="0" u="none" strike="noStrike" baseline="0">
              <a:solidFill>
                <a:srgbClr val="000000"/>
              </a:solidFill>
              <a:latin typeface="Arial Unicode MS"/>
              <a:ea typeface="Arial Unicode MS"/>
              <a:cs typeface="Arial Unicode MS"/>
            </a:rPr>
            <a:t>=SUMPRODUCT((Criteria1Range=Criteria1)*(Criteria2Range=Criteria2)) - To Count items</a:t>
          </a:r>
        </a:p>
        <a:p>
          <a:pPr algn="l" rtl="0">
            <a:lnSpc>
              <a:spcPts val="1500"/>
            </a:lnSpc>
            <a:defRPr sz="1000"/>
          </a:pPr>
          <a:r>
            <a:rPr lang="en-US" sz="1000" b="0" i="0" u="none" strike="noStrike" baseline="0">
              <a:solidFill>
                <a:srgbClr val="000000"/>
              </a:solidFill>
              <a:latin typeface="Arial Unicode MS"/>
              <a:ea typeface="Arial Unicode MS"/>
              <a:cs typeface="Arial Unicode MS"/>
            </a:rPr>
            <a:t>=SUMPRODUCT((Criteria1Range=Criteria1)*(Criteria2Range=Criteria2)*RangeToSum) - To Sum items</a:t>
          </a:r>
        </a:p>
        <a:p>
          <a:pPr algn="l" rtl="0">
            <a:lnSpc>
              <a:spcPts val="1500"/>
            </a:lnSpc>
            <a:defRPr sz="1000"/>
          </a:pPr>
          <a:r>
            <a:rPr lang="en-US" sz="1000" b="0" i="0" u="none" strike="noStrike" baseline="0">
              <a:solidFill>
                <a:srgbClr val="000000"/>
              </a:solidFill>
              <a:latin typeface="Arial Unicode MS"/>
              <a:ea typeface="Arial Unicode MS"/>
              <a:cs typeface="Arial Unicode MS"/>
            </a:rPr>
            <a:t>Note: The RangeToSum is not in its own parenthetical phrase</a:t>
          </a:r>
        </a:p>
        <a:p>
          <a:pPr algn="l" rtl="0">
            <a:lnSpc>
              <a:spcPts val="1500"/>
            </a:lnSpc>
            <a:defRPr sz="1000"/>
          </a:pP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r>
            <a:rPr lang="en-US" sz="1000" b="0" i="0" u="none" strike="noStrike" baseline="0">
              <a:solidFill>
                <a:srgbClr val="000000"/>
              </a:solidFill>
              <a:latin typeface="Arial Unicode MS"/>
              <a:ea typeface="Arial Unicode MS"/>
              <a:cs typeface="Arial Unicode MS"/>
            </a:rPr>
            <a:t>The Criteria to Match can be a word "11000"), an agebraic function ("&gt;0"), or a cell reference (N20)</a:t>
          </a:r>
        </a:p>
        <a:p>
          <a:pPr algn="l" rtl="0">
            <a:lnSpc>
              <a:spcPts val="1500"/>
            </a:lnSpc>
            <a:defRPr sz="1000"/>
          </a:pPr>
          <a:r>
            <a:rPr lang="en-US" sz="1000" b="0" i="0" u="none" strike="noStrike" baseline="0">
              <a:solidFill>
                <a:srgbClr val="000000"/>
              </a:solidFill>
              <a:latin typeface="Arial Unicode MS"/>
              <a:ea typeface="Arial Unicode MS"/>
              <a:cs typeface="Arial Unicode MS"/>
            </a:rPr>
            <a:t>The Criteria to Match can be a wildcard where * is any number of spaces and ? Is a single space</a:t>
          </a:r>
        </a:p>
        <a:p>
          <a:pPr algn="l" rtl="0">
            <a:lnSpc>
              <a:spcPts val="1500"/>
            </a:lnSpc>
            <a:defRPr sz="1000"/>
          </a:pPr>
          <a:endParaRPr lang="en-US" sz="1000" b="0" i="0" u="none" strike="noStrike" baseline="0">
            <a:solidFill>
              <a:srgbClr val="000000"/>
            </a:solidFill>
            <a:latin typeface="Arial Unicode MS"/>
            <a:ea typeface="Arial Unicode MS"/>
            <a:cs typeface="Arial Unicode MS"/>
          </a:endParaRPr>
        </a:p>
        <a:p>
          <a:pPr algn="l" rtl="0">
            <a:lnSpc>
              <a:spcPts val="1500"/>
            </a:lnSpc>
            <a:defRPr sz="1000"/>
          </a:pPr>
          <a:endParaRPr lang="en-US" sz="1000" b="0" i="0" u="none" strike="noStrike" baseline="0">
            <a:solidFill>
              <a:srgbClr val="000000"/>
            </a:solidFill>
            <a:latin typeface="Arial Unicode MS"/>
            <a:ea typeface="Arial Unicode MS"/>
            <a:cs typeface="Arial Unicode M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2</xdr:row>
      <xdr:rowOff>0</xdr:rowOff>
    </xdr:from>
    <xdr:to>
      <xdr:col>5</xdr:col>
      <xdr:colOff>1762125</xdr:colOff>
      <xdr:row>16</xdr:row>
      <xdr:rowOff>85725</xdr:rowOff>
    </xdr:to>
    <xdr:sp macro="" textlink="">
      <xdr:nvSpPr>
        <xdr:cNvPr id="1025" name="Text Box 1"/>
        <xdr:cNvSpPr txBox="1">
          <a:spLocks noChangeArrowheads="1"/>
        </xdr:cNvSpPr>
      </xdr:nvSpPr>
      <xdr:spPr bwMode="auto">
        <a:xfrm>
          <a:off x="104775" y="323850"/>
          <a:ext cx="5505450" cy="2838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VLOOKUP function scans down the row headings at the side of a table to find a specified item. When it is found, it then scans across to pick a cell entry.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=VLOOKUP(ItemToFind,RangeTo LookIn,ColumnToPickFrom,SortedOrUnsorted)</a:t>
          </a:r>
        </a:p>
        <a:p>
          <a:pPr algn="l" rtl="0">
            <a:defRPr sz="1000"/>
          </a:pPr>
          <a:r>
            <a:rPr lang="en-US" sz="1000" b="0" i="0" u="none" strike="noStrike" baseline="0">
              <a:solidFill>
                <a:srgbClr val="000000"/>
              </a:solidFill>
              <a:latin typeface="Arial"/>
              <a:cs typeface="Arial"/>
            </a:rPr>
            <a:t>Example: =VLOOKUP(B19,E19:F66,2,FALSE)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B19 = Item to Find</a:t>
          </a:r>
        </a:p>
        <a:p>
          <a:pPr algn="l" rtl="0">
            <a:defRPr sz="1000"/>
          </a:pPr>
          <a:r>
            <a:rPr lang="en-US" sz="1000" b="0" i="0" u="none" strike="noStrike" baseline="0">
              <a:solidFill>
                <a:srgbClr val="000000"/>
              </a:solidFill>
              <a:latin typeface="Arial"/>
              <a:cs typeface="Arial"/>
            </a:rPr>
            <a:t>E19:F66 = The Range to look in to find the item</a:t>
          </a:r>
        </a:p>
        <a:p>
          <a:pPr algn="l" rtl="0">
            <a:defRPr sz="1000"/>
          </a:pPr>
          <a:r>
            <a:rPr lang="en-US" sz="1000" b="0" i="0" u="none" strike="noStrike" baseline="0">
              <a:solidFill>
                <a:srgbClr val="000000"/>
              </a:solidFill>
              <a:latin typeface="Arial"/>
              <a:cs typeface="Arial"/>
            </a:rPr>
            <a:t>2 = Once the item is found select the item in this column</a:t>
          </a:r>
        </a:p>
        <a:p>
          <a:pPr algn="l" rtl="0">
            <a:defRPr sz="1000"/>
          </a:pPr>
          <a:r>
            <a:rPr lang="en-US" sz="1000" b="0" i="0" u="none" strike="noStrike" baseline="0">
              <a:solidFill>
                <a:srgbClr val="000000"/>
              </a:solidFill>
              <a:latin typeface="Arial"/>
              <a:cs typeface="Arial"/>
            </a:rPr>
            <a:t>FALSE = An exact match is required (Assumes unsorted, but the list may be sorted)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TRUE would indicate an exact match is not required (Assumes sorted, and the function will fail if the reference list is unsorted)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VLOOKUP to match one item with another.</a:t>
          </a:r>
        </a:p>
      </xdr:txBody>
    </xdr:sp>
    <xdr:clientData/>
  </xdr:twoCellAnchor>
  <xdr:twoCellAnchor>
    <xdr:from>
      <xdr:col>0</xdr:col>
      <xdr:colOff>104775</xdr:colOff>
      <xdr:row>2</xdr:row>
      <xdr:rowOff>0</xdr:rowOff>
    </xdr:from>
    <xdr:to>
      <xdr:col>5</xdr:col>
      <xdr:colOff>1762125</xdr:colOff>
      <xdr:row>16</xdr:row>
      <xdr:rowOff>85725</xdr:rowOff>
    </xdr:to>
    <xdr:sp macro="" textlink="">
      <xdr:nvSpPr>
        <xdr:cNvPr id="3" name="Text Box 1"/>
        <xdr:cNvSpPr txBox="1">
          <a:spLocks noChangeArrowheads="1"/>
        </xdr:cNvSpPr>
      </xdr:nvSpPr>
      <xdr:spPr bwMode="auto">
        <a:xfrm>
          <a:off x="104775" y="323850"/>
          <a:ext cx="6667500" cy="2838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VLOOKUP function scans down the row headings at the side of a table to find a specified item. When it is found, it then scans across to pick a cell entry.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=VLOOKUP(ItemToFind,RangeTo LookIn,ColumnToPickFrom,SortedOrUnsorted)</a:t>
          </a:r>
        </a:p>
        <a:p>
          <a:pPr algn="l" rtl="0">
            <a:defRPr sz="1000"/>
          </a:pPr>
          <a:r>
            <a:rPr lang="en-US" sz="1000" b="0" i="0" u="none" strike="noStrike" baseline="0">
              <a:solidFill>
                <a:srgbClr val="000000"/>
              </a:solidFill>
              <a:latin typeface="Arial"/>
              <a:cs typeface="Arial"/>
            </a:rPr>
            <a:t>Example: =VLOOKUP(B19,E19:F66,2,FALSE)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B19 = Item to Find</a:t>
          </a:r>
        </a:p>
        <a:p>
          <a:pPr algn="l" rtl="0">
            <a:defRPr sz="1000"/>
          </a:pPr>
          <a:r>
            <a:rPr lang="en-US" sz="1000" b="0" i="0" u="none" strike="noStrike" baseline="0">
              <a:solidFill>
                <a:srgbClr val="000000"/>
              </a:solidFill>
              <a:latin typeface="Arial"/>
              <a:cs typeface="Arial"/>
            </a:rPr>
            <a:t>E19:F66 = The Range to look in to find the item</a:t>
          </a:r>
        </a:p>
        <a:p>
          <a:pPr algn="l" rtl="0">
            <a:defRPr sz="1000"/>
          </a:pPr>
          <a:r>
            <a:rPr lang="en-US" sz="1000" b="0" i="0" u="none" strike="noStrike" baseline="0">
              <a:solidFill>
                <a:srgbClr val="000000"/>
              </a:solidFill>
              <a:latin typeface="Arial"/>
              <a:cs typeface="Arial"/>
            </a:rPr>
            <a:t>2 = Once the item is found select the item in this column</a:t>
          </a:r>
        </a:p>
        <a:p>
          <a:pPr algn="l" rtl="0">
            <a:defRPr sz="1000"/>
          </a:pPr>
          <a:r>
            <a:rPr lang="en-US" sz="1000" b="0" i="0" u="none" strike="noStrike" baseline="0">
              <a:solidFill>
                <a:srgbClr val="000000"/>
              </a:solidFill>
              <a:latin typeface="Arial"/>
              <a:cs typeface="Arial"/>
            </a:rPr>
            <a:t>FALSE = An exact match is required (Assumes unsorted, but the list may be sorted)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TRUE would indicate an exact match is not required (Assumes sorted, and the function will fail if the reference list is unsorted)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VLOOKUP to match one item with another.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342900</xdr:colOff>
      <xdr:row>7</xdr:row>
      <xdr:rowOff>28575</xdr:rowOff>
    </xdr:from>
    <xdr:to>
      <xdr:col>15</xdr:col>
      <xdr:colOff>600075</xdr:colOff>
      <xdr:row>34</xdr:row>
      <xdr:rowOff>142875</xdr:rowOff>
    </xdr:to>
    <xdr:sp macro="" textlink="">
      <xdr:nvSpPr>
        <xdr:cNvPr id="13331" name="Text Box 3"/>
        <xdr:cNvSpPr txBox="1">
          <a:spLocks noChangeArrowheads="1"/>
        </xdr:cNvSpPr>
      </xdr:nvSpPr>
      <xdr:spPr bwMode="auto">
        <a:xfrm>
          <a:off x="7715250" y="1343025"/>
          <a:ext cx="3305175" cy="4486275"/>
        </a:xfrm>
        <a:prstGeom prst="rect">
          <a:avLst/>
        </a:prstGeom>
        <a:solidFill>
          <a:srgbClr val="FFFFFF"/>
        </a:solidFill>
        <a:ln w="12700" algn="ctr">
          <a:solidFill>
            <a:srgbClr val="FF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Hide Those Messy Error Symbols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ISERROR function is a TRUE / FALSE test of a cell's content to determine whether an error has been generated. It will return FALSE if no error has been generated, and TRUE if there is an error.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Combined with the IF function ISERROR can be used to hide those errors.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syntax is: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=IF(ISERROR(formula to be evaluated),"Answer if TRUE",formula to be evaluated)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this example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=IF(ISERROR(H3/D3)," ",H3/D3)</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Excel 2007/2010 only</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IFERROR(FormulaToBeEvaluated,ActionToTake)</a:t>
          </a:r>
        </a:p>
        <a:p>
          <a:pPr algn="l" rtl="0">
            <a:defRPr sz="1000"/>
          </a:pPr>
          <a:r>
            <a:rPr lang="en-US" sz="1000" b="0" i="0" u="none" strike="noStrike" baseline="0">
              <a:solidFill>
                <a:srgbClr val="000000"/>
              </a:solidFill>
              <a:latin typeface="Arial"/>
              <a:cs typeface="Arial"/>
            </a:rPr>
            <a:t>=IFERROR(H3/D3,"")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Only invokes the ActionToTake if the FormulaToBeEvaluated creates an error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8</xdr:row>
      <xdr:rowOff>152400</xdr:rowOff>
    </xdr:from>
    <xdr:to>
      <xdr:col>15</xdr:col>
      <xdr:colOff>457200</xdr:colOff>
      <xdr:row>44</xdr:row>
      <xdr:rowOff>95250</xdr:rowOff>
    </xdr:to>
    <xdr:sp macro="" textlink="">
      <xdr:nvSpPr>
        <xdr:cNvPr id="8194" name="Text Box 2"/>
        <xdr:cNvSpPr txBox="1">
          <a:spLocks noChangeArrowheads="1"/>
        </xdr:cNvSpPr>
      </xdr:nvSpPr>
      <xdr:spPr bwMode="auto">
        <a:xfrm>
          <a:off x="6238875" y="1638300"/>
          <a:ext cx="4324350" cy="5915025"/>
        </a:xfrm>
        <a:prstGeom prst="rect">
          <a:avLst/>
        </a:prstGeom>
        <a:solidFill>
          <a:srgbClr val="FFFFFF"/>
        </a:solidFill>
        <a:ln w="19050" algn="ctr">
          <a:solidFill>
            <a:srgbClr val="FF0000"/>
          </a:solidFill>
          <a:miter lim="800000"/>
          <a:headEnd/>
          <a:tailEnd/>
        </a:ln>
        <a:effec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Advanced Filter to find a subset of values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Required: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Highlight and copy those fields on the header row you want to use as criteria and paste them to the right. Note: Your criteria only needs to include those items you want to use as criteria. If you are not using the copy and paste feature then you must type criteria exactly the same way as it appears in the header data field. This becomes your criteria area.</a:t>
          </a:r>
        </a:p>
        <a:p>
          <a:pPr algn="l" rtl="0">
            <a:defRPr sz="1000"/>
          </a:pPr>
          <a:r>
            <a:rPr lang="en-US" sz="1000" b="0" i="0" u="none" strike="noStrike" baseline="0">
              <a:solidFill>
                <a:srgbClr val="000000"/>
              </a:solidFill>
              <a:latin typeface="Arial"/>
              <a:cs typeface="Arial"/>
            </a:rPr>
            <a:t>2. Place your cursor in the data area.</a:t>
          </a:r>
        </a:p>
        <a:p>
          <a:pPr algn="l" rtl="0">
            <a:defRPr sz="1000"/>
          </a:pPr>
          <a:r>
            <a:rPr lang="en-US" sz="1000" b="0" i="0" u="none" strike="noStrike" baseline="0">
              <a:solidFill>
                <a:srgbClr val="000000"/>
              </a:solidFill>
              <a:latin typeface="Arial"/>
              <a:cs typeface="Arial"/>
            </a:rPr>
            <a:t>3. Data &gt; Filter &gt; Advanced Filter (the Advanced Filter dialog box displays) (2007: Data ribbon &gt; Sort &amp; Filter-Advanced)</a:t>
          </a:r>
        </a:p>
        <a:p>
          <a:pPr algn="l" rtl="0">
            <a:defRPr sz="1000"/>
          </a:pPr>
          <a:r>
            <a:rPr lang="en-US" sz="1000" b="0" i="0" u="none" strike="noStrike" baseline="0">
              <a:solidFill>
                <a:srgbClr val="000000"/>
              </a:solidFill>
              <a:latin typeface="Arial"/>
              <a:cs typeface="Arial"/>
            </a:rPr>
            <a:t>4. Check the Copy To Another Location radio button (preferred)</a:t>
          </a:r>
        </a:p>
        <a:p>
          <a:pPr algn="l" rtl="0">
            <a:defRPr sz="1000"/>
          </a:pPr>
          <a:r>
            <a:rPr lang="en-US" sz="1000" b="0" i="0" u="none" strike="noStrike" baseline="0">
              <a:solidFill>
                <a:srgbClr val="000000"/>
              </a:solidFill>
              <a:latin typeface="Arial"/>
              <a:cs typeface="Arial"/>
            </a:rPr>
            <a:t>5. List Range: Self selected so long as you placed your cursor in the data area. Otherwise, click the lookup and select the data area (including the headers). Click the lookup to return to the Advanced Filter dialog.</a:t>
          </a:r>
        </a:p>
        <a:p>
          <a:pPr algn="l" rtl="0">
            <a:defRPr sz="1000"/>
          </a:pPr>
          <a:r>
            <a:rPr lang="en-US" sz="1000" b="0" i="0" u="none" strike="noStrike" baseline="0">
              <a:solidFill>
                <a:srgbClr val="000000"/>
              </a:solidFill>
              <a:latin typeface="Arial"/>
              <a:cs typeface="Arial"/>
            </a:rPr>
            <a:t>6. Criteria Range: Click the lookup and select the criteria area (include the header fields and the criteria fields.</a:t>
          </a:r>
        </a:p>
        <a:p>
          <a:pPr algn="l" rtl="0">
            <a:defRPr sz="1000"/>
          </a:pPr>
          <a:r>
            <a:rPr lang="en-US" sz="1000" b="0" i="0" u="none" strike="noStrike" baseline="0">
              <a:solidFill>
                <a:srgbClr val="000000"/>
              </a:solidFill>
              <a:latin typeface="Arial"/>
              <a:cs typeface="Arial"/>
            </a:rPr>
            <a:t>7. Copy To: Click the lookup. Select where you want the unique values to display. </a:t>
          </a:r>
        </a:p>
        <a:p>
          <a:pPr algn="l" rtl="0">
            <a:defRPr sz="1000"/>
          </a:pPr>
          <a:r>
            <a:rPr lang="en-US" sz="1000" b="0" i="0" u="none" strike="noStrike" baseline="0">
              <a:solidFill>
                <a:srgbClr val="000000"/>
              </a:solidFill>
              <a:latin typeface="Arial"/>
              <a:cs typeface="Arial"/>
            </a:rPr>
            <a:t>o If you select just the one cell then the filter will return the same number of columns as are displayed in the data area. </a:t>
          </a:r>
        </a:p>
        <a:p>
          <a:pPr algn="l" rtl="0">
            <a:defRPr sz="1000"/>
          </a:pPr>
          <a:r>
            <a:rPr lang="en-US" sz="1000" b="0" i="0" u="none" strike="noStrike" baseline="0">
              <a:solidFill>
                <a:srgbClr val="000000"/>
              </a:solidFill>
              <a:latin typeface="Arial"/>
              <a:cs typeface="Arial"/>
            </a:rPr>
            <a:t>o If you only want to return selected columns then you should set that up before you use the filter. Select the column headers you want returned and place them in the Copy To location. Using the Copy To lookup, select those headers. Click the lookup to return to the dialog</a:t>
          </a:r>
        </a:p>
        <a:p>
          <a:pPr algn="l" rtl="0">
            <a:defRPr sz="1000"/>
          </a:pPr>
          <a:r>
            <a:rPr lang="en-US" sz="1000" b="0" i="0" u="none" strike="noStrike" baseline="0">
              <a:solidFill>
                <a:srgbClr val="000000"/>
              </a:solidFill>
              <a:latin typeface="Arial"/>
              <a:cs typeface="Arial"/>
            </a:rPr>
            <a:t>8. Click OK.</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Notes:</a:t>
          </a:r>
        </a:p>
        <a:p>
          <a:pPr algn="l" rtl="0">
            <a:defRPr sz="1000"/>
          </a:pPr>
          <a:r>
            <a:rPr lang="en-US" sz="1000" b="0" i="0" u="none" strike="noStrike" baseline="0">
              <a:solidFill>
                <a:srgbClr val="000000"/>
              </a:solidFill>
              <a:latin typeface="Arial"/>
              <a:cs typeface="Arial"/>
            </a:rPr>
            <a:t>AND/OR: Criteria on the same row constitute the AND criteria. Criteria on different rows constitute the OR criteria. = is assumed. Other operators include: &lt;, &lt;=, &gt;=, &gt;, &lt;&gt;</a:t>
          </a:r>
        </a:p>
        <a:p>
          <a:pPr algn="l" rtl="0">
            <a:defRPr sz="1000"/>
          </a:pPr>
          <a:r>
            <a:rPr lang="en-US" sz="1000" b="0" i="0" u="none" strike="noStrike" baseline="0">
              <a:solidFill>
                <a:srgbClr val="000000"/>
              </a:solidFill>
              <a:latin typeface="Arial"/>
              <a:cs typeface="Arial"/>
            </a:rPr>
            <a:t>Use copy and paste. You can type, but the spelling has to be exact.</a:t>
          </a:r>
        </a:p>
        <a:p>
          <a:pPr algn="l" rtl="0">
            <a:defRPr sz="1000"/>
          </a:pPr>
          <a:r>
            <a:rPr lang="en-US" sz="1000" b="0" i="0" u="none" strike="noStrike" baseline="0">
              <a:solidFill>
                <a:srgbClr val="000000"/>
              </a:solidFill>
              <a:latin typeface="Arial"/>
              <a:cs typeface="Arial"/>
            </a:rPr>
            <a:t>You can specify the columns that you want to extract. If you want to extract all columns, you can leave the extract range empty.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142875</xdr:colOff>
      <xdr:row>1</xdr:row>
      <xdr:rowOff>28575</xdr:rowOff>
    </xdr:from>
    <xdr:to>
      <xdr:col>15</xdr:col>
      <xdr:colOff>200025</xdr:colOff>
      <xdr:row>52</xdr:row>
      <xdr:rowOff>85725</xdr:rowOff>
    </xdr:to>
    <xdr:sp macro="" textlink="">
      <xdr:nvSpPr>
        <xdr:cNvPr id="16385" name="Text Box 1"/>
        <xdr:cNvSpPr txBox="1">
          <a:spLocks noChangeArrowheads="1"/>
        </xdr:cNvSpPr>
      </xdr:nvSpPr>
      <xdr:spPr bwMode="auto">
        <a:xfrm>
          <a:off x="5019675" y="190500"/>
          <a:ext cx="4324350" cy="8315325"/>
        </a:xfrm>
        <a:prstGeom prst="rect">
          <a:avLst/>
        </a:prstGeom>
        <a:solidFill>
          <a:srgbClr val="FFFFFF"/>
        </a:solidFill>
        <a:ln w="19050" algn="ctr">
          <a:solidFill>
            <a:srgbClr val="FF0000"/>
          </a:solidFill>
          <a:miter lim="800000"/>
          <a:headEnd/>
          <a:tailEnd/>
        </a:ln>
        <a:effec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When using the filter feature to extract data to a remote location, it is wise to set up your criteria and results area beforehand.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cell A1, type your criteria heading (in this example: SID)</a:t>
          </a:r>
        </a:p>
        <a:p>
          <a:pPr algn="l" rtl="0">
            <a:defRPr sz="1000"/>
          </a:pPr>
          <a:r>
            <a:rPr lang="en-US" sz="1000" b="0" i="0" u="none" strike="noStrike" baseline="0">
              <a:solidFill>
                <a:srgbClr val="000000"/>
              </a:solidFill>
              <a:latin typeface="Arial"/>
              <a:cs typeface="Arial"/>
            </a:rPr>
            <a:t>In cell A2, type your criteria (in this example: 20*)</a:t>
          </a:r>
        </a:p>
        <a:p>
          <a:pPr algn="l" rtl="0">
            <a:defRPr sz="1000"/>
          </a:pPr>
          <a:r>
            <a:rPr lang="en-US" sz="1000" b="0" i="0" u="none" strike="noStrike" baseline="0">
              <a:solidFill>
                <a:srgbClr val="000000"/>
              </a:solidFill>
              <a:latin typeface="Arial"/>
              <a:cs typeface="Arial"/>
            </a:rPr>
            <a:t>In Cell A8, type the first field you want to extract. (in this example, SID)</a:t>
          </a:r>
        </a:p>
        <a:p>
          <a:pPr algn="l" rtl="0">
            <a:defRPr sz="1000"/>
          </a:pPr>
          <a:r>
            <a:rPr lang="en-US" sz="1000" b="0" i="0" u="none" strike="noStrike" baseline="0">
              <a:solidFill>
                <a:srgbClr val="000000"/>
              </a:solidFill>
              <a:latin typeface="Arial"/>
              <a:cs typeface="Arial"/>
            </a:rPr>
            <a:t>In cell B8, type the second field you want to extract. (in this example, Sum Total Amt)</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Extract Data to Another Worksheet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the database is on Sheet1, you can extract data to Sheet2, by using an Excel Advanced Filter: </a:t>
          </a:r>
        </a:p>
        <a:p>
          <a:pPr algn="l" rtl="0">
            <a:defRPr sz="1000"/>
          </a:pPr>
          <a:r>
            <a:rPr lang="en-US" sz="1000" b="0" i="0" u="none" strike="noStrike" baseline="0">
              <a:solidFill>
                <a:srgbClr val="000000"/>
              </a:solidFill>
              <a:latin typeface="Arial"/>
              <a:cs typeface="Arial"/>
            </a:rPr>
            <a:t>1. Go to Sheet 2 (06-Filter2)</a:t>
          </a:r>
        </a:p>
        <a:p>
          <a:pPr algn="l" rtl="0">
            <a:defRPr sz="1000"/>
          </a:pPr>
          <a:r>
            <a:rPr lang="en-US" sz="1000" b="0" i="0" u="none" strike="noStrike" baseline="0">
              <a:solidFill>
                <a:srgbClr val="000000"/>
              </a:solidFill>
              <a:latin typeface="Arial"/>
              <a:cs typeface="Arial"/>
            </a:rPr>
            <a:t>2. Select a cell in an unused part of the sheet (cell A1 in this example). </a:t>
          </a:r>
        </a:p>
        <a:p>
          <a:pPr algn="l" rtl="0">
            <a:defRPr sz="1000"/>
          </a:pPr>
          <a:r>
            <a:rPr lang="en-US" sz="1000" b="0" i="0" u="none" strike="noStrike" baseline="0">
              <a:solidFill>
                <a:srgbClr val="000000"/>
              </a:solidFill>
              <a:latin typeface="Arial"/>
              <a:cs typeface="Arial"/>
            </a:rPr>
            <a:t>3. From the Data menu, choose Filter, Advanced Filter.(In Excel 2007, click the Data tab on the Ribbon, then click Advanced Filter.) </a:t>
          </a:r>
        </a:p>
        <a:p>
          <a:pPr algn="l" rtl="0">
            <a:defRPr sz="1000"/>
          </a:pPr>
          <a:r>
            <a:rPr lang="en-US" sz="1000" b="0" i="0" u="none" strike="noStrike" baseline="0">
              <a:solidFill>
                <a:srgbClr val="000000"/>
              </a:solidFill>
              <a:latin typeface="Arial"/>
              <a:cs typeface="Arial"/>
            </a:rPr>
            <a:t>4. Choose Copy to another location. </a:t>
          </a:r>
        </a:p>
        <a:p>
          <a:pPr algn="l" rtl="0">
            <a:defRPr sz="1000"/>
          </a:pPr>
          <a:r>
            <a:rPr lang="en-US" sz="1000" b="0" i="0" u="none" strike="noStrike" baseline="0">
              <a:solidFill>
                <a:srgbClr val="000000"/>
              </a:solidFill>
              <a:latin typeface="Arial"/>
              <a:cs typeface="Arial"/>
            </a:rPr>
            <a:t>5. Click in the List Range box </a:t>
          </a:r>
        </a:p>
        <a:p>
          <a:pPr algn="l" rtl="0">
            <a:defRPr sz="1000"/>
          </a:pPr>
          <a:r>
            <a:rPr lang="en-US" sz="1000" b="0" i="0" u="none" strike="noStrike" baseline="0">
              <a:solidFill>
                <a:srgbClr val="000000"/>
              </a:solidFill>
              <a:latin typeface="Arial"/>
              <a:cs typeface="Arial"/>
            </a:rPr>
            <a:t>6. Select Sheet 1, and select the database. </a:t>
          </a:r>
        </a:p>
        <a:p>
          <a:pPr algn="l" rtl="0">
            <a:defRPr sz="1000"/>
          </a:pPr>
          <a:r>
            <a:rPr lang="en-US" sz="1000" b="0" i="0" u="none" strike="noStrike" baseline="0">
              <a:solidFill>
                <a:srgbClr val="000000"/>
              </a:solidFill>
              <a:latin typeface="Arial"/>
              <a:cs typeface="Arial"/>
            </a:rPr>
            <a:t>7. (optional) Click in the Criteria range box. </a:t>
          </a:r>
        </a:p>
        <a:p>
          <a:pPr algn="l" rtl="0">
            <a:defRPr sz="1000"/>
          </a:pPr>
          <a:r>
            <a:rPr lang="en-US" sz="1000" b="0" i="0" u="none" strike="noStrike" baseline="0">
              <a:solidFill>
                <a:srgbClr val="000000"/>
              </a:solidFill>
              <a:latin typeface="Arial"/>
              <a:cs typeface="Arial"/>
            </a:rPr>
            <a:t>8. Select the criteria range </a:t>
          </a:r>
        </a:p>
        <a:p>
          <a:pPr algn="l" rtl="0">
            <a:defRPr sz="1000"/>
          </a:pPr>
          <a:r>
            <a:rPr lang="en-US" sz="1000" b="0" i="0" u="none" strike="noStrike" baseline="0">
              <a:solidFill>
                <a:srgbClr val="000000"/>
              </a:solidFill>
              <a:latin typeface="Arial"/>
              <a:cs typeface="Arial"/>
            </a:rPr>
            <a:t>9. Click in the Copy to box. </a:t>
          </a:r>
        </a:p>
        <a:p>
          <a:pPr algn="l" rtl="0">
            <a:defRPr sz="1000"/>
          </a:pPr>
          <a:r>
            <a:rPr lang="en-US" sz="1000" b="0" i="0" u="none" strike="noStrike" baseline="0">
              <a:solidFill>
                <a:srgbClr val="000000"/>
              </a:solidFill>
              <a:latin typeface="Arial"/>
              <a:cs typeface="Arial"/>
            </a:rPr>
            <a:t>10. Select the cell on Sheet 2 in which you want the results to start, or select the headings that you have typed on Sheet 2. </a:t>
          </a:r>
        </a:p>
        <a:p>
          <a:pPr algn="l" rtl="0">
            <a:defRPr sz="1000"/>
          </a:pPr>
          <a:r>
            <a:rPr lang="en-US" sz="1000" b="0" i="0" u="none" strike="noStrike" baseline="0">
              <a:solidFill>
                <a:srgbClr val="000000"/>
              </a:solidFill>
              <a:latin typeface="Arial"/>
              <a:cs typeface="Arial"/>
            </a:rPr>
            <a:t>11. (optional) Check the box for Unique Values Only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Advanced Filter to find unique values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The Unique values feature is a subset of the filtering operation. Otherwise, it is set up in exactly the same way as any other filter.</a:t>
          </a:r>
        </a:p>
        <a:p>
          <a:pPr algn="l" rtl="0">
            <a:defRPr sz="1000"/>
          </a:pPr>
          <a:r>
            <a:rPr lang="en-US" sz="1000" b="0" i="0" u="none" strike="noStrike" baseline="0">
              <a:solidFill>
                <a:srgbClr val="000000"/>
              </a:solidFill>
              <a:latin typeface="Arial"/>
              <a:cs typeface="Arial"/>
            </a:rPr>
            <a:t>2. Data &gt; Filter &gt; Advanced Filter (the Advanced Filter dialog box displays) (2007: Data ribbon &gt; Sort &amp; Filter-Advanced)</a:t>
          </a:r>
        </a:p>
        <a:p>
          <a:pPr algn="l" rtl="0">
            <a:defRPr sz="1000"/>
          </a:pPr>
          <a:r>
            <a:rPr lang="en-US" sz="1000" b="0" i="0" u="none" strike="noStrike" baseline="0">
              <a:solidFill>
                <a:srgbClr val="000000"/>
              </a:solidFill>
              <a:latin typeface="Arial"/>
              <a:cs typeface="Arial"/>
            </a:rPr>
            <a:t>3. Check the Copy To Another Location radio button (preferred)</a:t>
          </a:r>
        </a:p>
        <a:p>
          <a:pPr algn="l" rtl="0">
            <a:defRPr sz="1000"/>
          </a:pPr>
          <a:r>
            <a:rPr lang="en-US" sz="1000" b="0" i="0" u="none" strike="noStrike" baseline="0">
              <a:solidFill>
                <a:srgbClr val="000000"/>
              </a:solidFill>
              <a:latin typeface="Arial"/>
              <a:cs typeface="Arial"/>
            </a:rPr>
            <a:t>4. List Range: Click the lookup. Highlight the column of data that contains your data of interest. You must include the column header.</a:t>
          </a:r>
        </a:p>
        <a:p>
          <a:pPr algn="l" rtl="0">
            <a:defRPr sz="1000"/>
          </a:pPr>
          <a:r>
            <a:rPr lang="en-US" sz="1000" b="0" i="0" u="none" strike="noStrike" baseline="0">
              <a:solidFill>
                <a:srgbClr val="000000"/>
              </a:solidFill>
              <a:latin typeface="Arial"/>
              <a:cs typeface="Arial"/>
            </a:rPr>
            <a:t>5. Criteria Range: Ignore</a:t>
          </a:r>
        </a:p>
        <a:p>
          <a:pPr algn="l" rtl="0">
            <a:defRPr sz="1000"/>
          </a:pPr>
          <a:r>
            <a:rPr lang="en-US" sz="1000" b="0" i="0" u="none" strike="noStrike" baseline="0">
              <a:solidFill>
                <a:srgbClr val="000000"/>
              </a:solidFill>
              <a:latin typeface="Arial"/>
              <a:cs typeface="Arial"/>
            </a:rPr>
            <a:t>6. Copy To: Click the lookup. Select where you want the unique values to display.</a:t>
          </a:r>
        </a:p>
        <a:p>
          <a:pPr algn="l" rtl="0">
            <a:defRPr sz="1000"/>
          </a:pPr>
          <a:r>
            <a:rPr lang="en-US" sz="1000" b="0" i="0" u="none" strike="noStrike" baseline="0">
              <a:solidFill>
                <a:srgbClr val="000000"/>
              </a:solidFill>
              <a:latin typeface="Arial"/>
              <a:cs typeface="Arial"/>
            </a:rPr>
            <a:t>7. Check the Unique Records Only checkbox.</a:t>
          </a:r>
        </a:p>
        <a:p>
          <a:pPr algn="l" rtl="0">
            <a:defRPr sz="1000"/>
          </a:pPr>
          <a:r>
            <a:rPr lang="en-US" sz="1000" b="0" i="0" u="none" strike="noStrike" baseline="0">
              <a:solidFill>
                <a:srgbClr val="000000"/>
              </a:solidFill>
              <a:latin typeface="Arial"/>
              <a:cs typeface="Arial"/>
            </a:rPr>
            <a:t>8. Click OK.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a:t>
          </a:r>
          <a:r>
            <a:rPr lang="en-US" sz="1000" b="0" i="0" u="none" strike="noStrike" baseline="0">
              <a:solidFill>
                <a:srgbClr val="000000"/>
              </a:solidFill>
              <a:latin typeface="Arial"/>
              <a:cs typeface="Arial"/>
            </a:rPr>
            <a:t> If you are trying to find unique values from a calculated field, Excel does not like to deal with calculated functions (e.g., the concatenated fields). To solve this problem, you copy the range and, using the Paste Special feature paste "just values". This leaves the data while removing the calculation.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Also, this process assumes there will be a header row, so if you don’t include the header row Excel will show the first unique value twice.</a:t>
          </a:r>
          <a:endParaRPr lang="en-US" sz="1000" b="1"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247649</xdr:colOff>
      <xdr:row>15</xdr:row>
      <xdr:rowOff>9525</xdr:rowOff>
    </xdr:from>
    <xdr:to>
      <xdr:col>13</xdr:col>
      <xdr:colOff>504824</xdr:colOff>
      <xdr:row>49</xdr:row>
      <xdr:rowOff>85725</xdr:rowOff>
    </xdr:to>
    <xdr:sp macro="" textlink="">
      <xdr:nvSpPr>
        <xdr:cNvPr id="3" name="Text Box 1"/>
        <xdr:cNvSpPr txBox="1">
          <a:spLocks noChangeArrowheads="1"/>
        </xdr:cNvSpPr>
      </xdr:nvSpPr>
      <xdr:spPr bwMode="auto">
        <a:xfrm>
          <a:off x="2933699" y="2438400"/>
          <a:ext cx="5743575" cy="5581650"/>
        </a:xfrm>
        <a:prstGeom prst="rect">
          <a:avLst/>
        </a:prstGeom>
        <a:solidFill>
          <a:srgbClr val="FFFFFF"/>
        </a:solidFill>
        <a:ln w="12700" algn="ctr">
          <a:solidFill>
            <a:srgbClr val="FF0000"/>
          </a:solidFill>
          <a:miter lim="800000"/>
          <a:headEnd/>
          <a:tailEnd/>
        </a:ln>
        <a:effec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Use Conditional Formatting to Dynamically Highlight Rows of Data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the Intermediate class, students were shown how to place a line divider separating like items. In this exercise, we will create a dropdown list that will be used to determine which rows should be highlighted.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Step 1 ~ Create a unique list. This was shown in the "Filter" exercise. This exercise has provided one unique lists in columns Q. You can create more.</a:t>
          </a:r>
        </a:p>
        <a:p>
          <a:pPr algn="l" rtl="0">
            <a:defRPr sz="1000"/>
          </a:pPr>
          <a:r>
            <a:rPr lang="en-US" sz="1000" b="0" i="0" u="none" strike="noStrike" baseline="0">
              <a:solidFill>
                <a:srgbClr val="000000"/>
              </a:solidFill>
              <a:latin typeface="Arial"/>
              <a:cs typeface="Arial"/>
            </a:rPr>
            <a:t>Place your cursor in B3.</a:t>
          </a:r>
        </a:p>
        <a:p>
          <a:pPr algn="l" rtl="0">
            <a:defRPr sz="1000"/>
          </a:pPr>
          <a:r>
            <a:rPr lang="en-US" sz="1000" b="0" i="0" u="none" strike="noStrike" baseline="0">
              <a:solidFill>
                <a:srgbClr val="000000"/>
              </a:solidFill>
              <a:latin typeface="Arial"/>
              <a:cs typeface="Arial"/>
            </a:rPr>
            <a:t>Label it SID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Step 2 ~ Create a dropdown menu.</a:t>
          </a:r>
        </a:p>
        <a:p>
          <a:pPr algn="l" rtl="0">
            <a:defRPr sz="1000"/>
          </a:pPr>
          <a:r>
            <a:rPr lang="en-US" sz="1000" b="0" i="0" u="none" strike="noStrike" baseline="0">
              <a:solidFill>
                <a:srgbClr val="000000"/>
              </a:solidFill>
              <a:latin typeface="Arial"/>
              <a:cs typeface="Arial"/>
            </a:rPr>
            <a:t>Place you cursor in cell B4</a:t>
          </a:r>
        </a:p>
        <a:p>
          <a:pPr algn="l" rtl="0">
            <a:defRPr sz="1000"/>
          </a:pPr>
          <a:r>
            <a:rPr lang="en-US" sz="1000" b="0" i="0" u="none" strike="noStrike" baseline="0">
              <a:solidFill>
                <a:srgbClr val="000000"/>
              </a:solidFill>
              <a:latin typeface="Arial"/>
              <a:cs typeface="Arial"/>
            </a:rPr>
            <a:t>Navigation: Data &gt; Data Validation &gt; Data Validation &gt; (Data Validation dialog opens) Settings (tab) &gt; List (Allow dropdown)</a:t>
          </a:r>
        </a:p>
        <a:p>
          <a:pPr algn="l" rtl="0">
            <a:defRPr sz="1000"/>
          </a:pPr>
          <a:r>
            <a:rPr lang="en-US" sz="1000" b="0" i="0" u="none" strike="noStrike" baseline="0">
              <a:solidFill>
                <a:srgbClr val="000000"/>
              </a:solidFill>
              <a:latin typeface="Arial"/>
              <a:cs typeface="Arial"/>
            </a:rPr>
            <a:t>Click the range icon to the right of the Source field.</a:t>
          </a:r>
        </a:p>
        <a:p>
          <a:pPr algn="l" rtl="0">
            <a:defRPr sz="1000"/>
          </a:pPr>
          <a:r>
            <a:rPr lang="en-US" sz="1000" b="0" i="0" u="none" strike="noStrike" baseline="0">
              <a:solidFill>
                <a:srgbClr val="000000"/>
              </a:solidFill>
              <a:latin typeface="Arial"/>
              <a:cs typeface="Arial"/>
            </a:rPr>
            <a:t>Highlight  the data in column Q ~ Click the range icon to the right.</a:t>
          </a:r>
        </a:p>
        <a:p>
          <a:pPr algn="l" rtl="0">
            <a:defRPr sz="1000"/>
          </a:pPr>
          <a:r>
            <a:rPr lang="en-US" sz="1000" b="0" i="0" u="none" strike="noStrike" baseline="0">
              <a:solidFill>
                <a:srgbClr val="000000"/>
              </a:solidFill>
              <a:latin typeface="Arial"/>
              <a:cs typeface="Arial"/>
            </a:rPr>
            <a:t>Click OK</a:t>
          </a:r>
        </a:p>
        <a:p>
          <a:pPr algn="l" rtl="0">
            <a:defRPr sz="1000"/>
          </a:pPr>
          <a:r>
            <a:rPr lang="en-US" sz="1000" b="0" i="0" u="none" strike="noStrike" baseline="0">
              <a:solidFill>
                <a:srgbClr val="000000"/>
              </a:solidFill>
              <a:latin typeface="Arial"/>
              <a:cs typeface="Arial"/>
            </a:rPr>
            <a:t>Optional: Repeat for other headings.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Step 3 ~ Create the conditional Format</a:t>
          </a:r>
        </a:p>
        <a:p>
          <a:pPr algn="l" rtl="0">
            <a:defRPr sz="1000"/>
          </a:pPr>
          <a:r>
            <a:rPr lang="en-US" sz="1000" b="0" i="0" u="none" strike="noStrike" baseline="0">
              <a:solidFill>
                <a:srgbClr val="000000"/>
              </a:solidFill>
              <a:latin typeface="Arial"/>
              <a:cs typeface="Arial"/>
            </a:rPr>
            <a:t>Highlight the range: A9:O130</a:t>
          </a:r>
        </a:p>
        <a:p>
          <a:pPr algn="l" rtl="0">
            <a:defRPr sz="1000"/>
          </a:pPr>
          <a:r>
            <a:rPr lang="en-US" sz="1000" b="0" i="0" u="none" strike="noStrike" baseline="0">
              <a:solidFill>
                <a:srgbClr val="000000"/>
              </a:solidFill>
              <a:latin typeface="Arial"/>
              <a:cs typeface="Arial"/>
            </a:rPr>
            <a:t>Navigation: Home &gt; Conditional Formatting &gt; New Rule &gt; Use a  formula ... (2007/2010) or</a:t>
          </a:r>
        </a:p>
        <a:p>
          <a:pPr algn="l" rtl="0">
            <a:defRPr sz="1000"/>
          </a:pPr>
          <a:r>
            <a:rPr lang="en-US" sz="1000" b="0" i="0" u="none" strike="noStrike" baseline="0">
              <a:solidFill>
                <a:srgbClr val="000000"/>
              </a:solidFill>
              <a:latin typeface="Arial"/>
              <a:cs typeface="Arial"/>
            </a:rPr>
            <a:t>Format &gt; Conditional Formatting (dialog opens) &gt; Formula is (from dropdown) (97-2003)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SID: </a:t>
          </a:r>
          <a:r>
            <a:rPr lang="en-US" sz="1000" b="1" i="0" u="none" strike="noStrike" baseline="0">
              <a:solidFill>
                <a:srgbClr val="000000"/>
              </a:solidFill>
              <a:latin typeface="Arial"/>
              <a:cs typeface="Arial"/>
            </a:rPr>
            <a:t>=$C9=$B$4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important thing to remember is that in the data table you need only lock the column reference ($C9), but in the criteria area you must lock both column and row ($B$4).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Click the Format Icon to the right: select the Patterns tab.</a:t>
          </a:r>
        </a:p>
        <a:p>
          <a:pPr algn="l" rtl="0">
            <a:defRPr sz="1000"/>
          </a:pPr>
          <a:r>
            <a:rPr lang="en-US" sz="1000" b="0" i="0" u="none" strike="noStrike" baseline="0">
              <a:solidFill>
                <a:srgbClr val="000000"/>
              </a:solidFill>
              <a:latin typeface="Arial"/>
              <a:cs typeface="Arial"/>
            </a:rPr>
            <a:t>Select a shade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Click OK twice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Test your work.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2700"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2700"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core-ct.state.ct.us/training/pdf/Periodic_Table_Of_Excel_Keyboard_Shortcuts.pdf" TargetMode="External"/><Relationship Id="rId2" Type="http://schemas.openxmlformats.org/officeDocument/2006/relationships/hyperlink" Target="http://www.core-ct.state.ct.us/training/pdf/pivot_tables_excel_2010.pdf" TargetMode="External"/><Relationship Id="rId1" Type="http://schemas.openxmlformats.org/officeDocument/2006/relationships/hyperlink" Target="http://www.core-ct.state.ct.us/training/pdf/FRP301_Instructor_notes.pdf" TargetMode="External"/><Relationship Id="rId4"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2:C19"/>
  <sheetViews>
    <sheetView showGridLines="0" tabSelected="1" workbookViewId="0"/>
  </sheetViews>
  <sheetFormatPr defaultRowHeight="12.75" x14ac:dyDescent="0.2"/>
  <cols>
    <col min="1" max="1" width="25.5703125" bestFit="1" customWidth="1"/>
    <col min="2" max="2" width="57.5703125" bestFit="1" customWidth="1"/>
  </cols>
  <sheetData>
    <row r="2" spans="1:3" x14ac:dyDescent="0.2">
      <c r="A2" s="1" t="s">
        <v>178</v>
      </c>
      <c r="B2" s="1" t="s">
        <v>250</v>
      </c>
    </row>
    <row r="4" spans="1:3" ht="18.75" customHeight="1" x14ac:dyDescent="0.2">
      <c r="A4" s="39" t="s">
        <v>201</v>
      </c>
      <c r="B4" s="44" t="s">
        <v>249</v>
      </c>
      <c r="C4" s="43"/>
    </row>
    <row r="5" spans="1:3" ht="18.75" customHeight="1" x14ac:dyDescent="0.2">
      <c r="A5" s="39" t="s">
        <v>254</v>
      </c>
      <c r="B5" s="44" t="s">
        <v>196</v>
      </c>
      <c r="C5" s="43"/>
    </row>
    <row r="6" spans="1:3" ht="18.75" customHeight="1" x14ac:dyDescent="0.2">
      <c r="A6" s="39" t="s">
        <v>255</v>
      </c>
      <c r="B6" s="44" t="s">
        <v>197</v>
      </c>
      <c r="C6" s="43"/>
    </row>
    <row r="7" spans="1:3" ht="18.75" customHeight="1" x14ac:dyDescent="0.2">
      <c r="A7" s="39" t="s">
        <v>256</v>
      </c>
      <c r="B7" s="44"/>
      <c r="C7" s="43"/>
    </row>
    <row r="8" spans="1:3" ht="18.75" customHeight="1" x14ac:dyDescent="0.2">
      <c r="A8" s="39" t="s">
        <v>824</v>
      </c>
      <c r="B8" s="44" t="s">
        <v>198</v>
      </c>
      <c r="C8" s="43"/>
    </row>
    <row r="9" spans="1:3" ht="18.75" customHeight="1" x14ac:dyDescent="0.2">
      <c r="A9" s="39" t="s">
        <v>825</v>
      </c>
      <c r="B9" s="44" t="s">
        <v>562</v>
      </c>
      <c r="C9" s="43"/>
    </row>
    <row r="10" spans="1:3" ht="18.75" customHeight="1" x14ac:dyDescent="0.2">
      <c r="A10" s="39" t="s">
        <v>826</v>
      </c>
      <c r="B10" s="44" t="s">
        <v>199</v>
      </c>
      <c r="C10" s="43"/>
    </row>
    <row r="11" spans="1:3" ht="18.75" customHeight="1" x14ac:dyDescent="0.2">
      <c r="A11" s="39" t="s">
        <v>827</v>
      </c>
      <c r="B11" s="44" t="s">
        <v>127</v>
      </c>
      <c r="C11" s="43"/>
    </row>
    <row r="12" spans="1:3" ht="18.75" customHeight="1" x14ac:dyDescent="0.2">
      <c r="A12" s="39" t="s">
        <v>828</v>
      </c>
      <c r="B12" s="44" t="s">
        <v>563</v>
      </c>
      <c r="C12" s="43"/>
    </row>
    <row r="13" spans="1:3" ht="18.75" customHeight="1" x14ac:dyDescent="0.2">
      <c r="A13" s="39" t="s">
        <v>251</v>
      </c>
      <c r="B13" s="44" t="s">
        <v>194</v>
      </c>
      <c r="C13" s="43"/>
    </row>
    <row r="14" spans="1:3" ht="18.75" customHeight="1" x14ac:dyDescent="0.2">
      <c r="A14" s="39" t="s">
        <v>252</v>
      </c>
      <c r="B14" s="44" t="s">
        <v>148</v>
      </c>
      <c r="C14" s="43"/>
    </row>
    <row r="15" spans="1:3" ht="18.75" customHeight="1" x14ac:dyDescent="0.2">
      <c r="A15" s="39" t="s">
        <v>253</v>
      </c>
      <c r="B15" s="44" t="s">
        <v>195</v>
      </c>
    </row>
    <row r="16" spans="1:3" ht="18.75" customHeight="1" x14ac:dyDescent="0.2">
      <c r="A16" s="39" t="s">
        <v>192</v>
      </c>
      <c r="B16" s="44" t="s">
        <v>200</v>
      </c>
    </row>
    <row r="17" spans="1:2" ht="18.75" customHeight="1" x14ac:dyDescent="0.2">
      <c r="A17" s="39" t="s">
        <v>203</v>
      </c>
      <c r="B17" s="44" t="s">
        <v>204</v>
      </c>
    </row>
    <row r="18" spans="1:2" ht="18.75" customHeight="1" x14ac:dyDescent="0.2">
      <c r="A18" s="39" t="s">
        <v>597</v>
      </c>
      <c r="B18" s="44"/>
    </row>
    <row r="19" spans="1:2" ht="18.75" customHeight="1" x14ac:dyDescent="0.2">
      <c r="A19" s="39" t="s">
        <v>823</v>
      </c>
    </row>
  </sheetData>
  <customSheetViews>
    <customSheetView guid="{24FA60FA-7D0B-436C-8ED0-796B3F3C5F35}" showGridLines="0" showRuler="0">
      <selection activeCell="A27" sqref="A27"/>
      <pageMargins left="0.75" right="0.75" top="1" bottom="1" header="0.5" footer="0.5"/>
      <pageSetup orientation="portrait" r:id="rId1"/>
      <headerFooter alignWithMargins="0"/>
    </customSheetView>
    <customSheetView guid="{35868F84-30BB-46CE-8E91-DCBD494D63D4}" showGridLines="0" showRuler="0">
      <selection activeCell="A27" sqref="A27"/>
      <pageMargins left="0.75" right="0.75" top="1" bottom="1" header="0.5" footer="0.5"/>
      <pageSetup orientation="portrait" r:id="rId2"/>
      <headerFooter alignWithMargins="0"/>
    </customSheetView>
  </customSheetViews>
  <phoneticPr fontId="2" type="noConversion"/>
  <hyperlinks>
    <hyperlink ref="A4" location="'01-Intro'!A1" display="01-Introduction"/>
    <hyperlink ref="A13" location="'02-IF'!A1" display="02-IF"/>
    <hyperlink ref="A15" location="'02-If-nested'!A1" display="02-If-Nested"/>
    <hyperlink ref="A5" location="'03-VLOOKUP'!A1" display="03-VLOOKUP"/>
    <hyperlink ref="A6" location="'03-Date to Period Conversion'!A1" display="03-Date to Period Conversion"/>
    <hyperlink ref="A8" location="'04-Pivot Table 1'!A1" display="04-Pivot Table 1"/>
    <hyperlink ref="A9" location="'04-Pivot Table 2'!A1" display="04-Pivot Table 2"/>
    <hyperlink ref="A16" location="TEXT!A1" display="TEXT"/>
    <hyperlink ref="A17" location="'Database Functions'!A1" display="Database Functions"/>
    <hyperlink ref="A14" location="'02-IF-ISERROR'!A1" display="02-IF-ISERROR"/>
    <hyperlink ref="A7" location="'03-Date Table'!A1" display="03-Date Table"/>
    <hyperlink ref="A10" location="'05-filter1'!A1" display="05-filter1"/>
    <hyperlink ref="A11" location="'05-filter2'!A1" display="05-filter2"/>
    <hyperlink ref="A12" location="'06-CF Row Banding'!A1" display="06-CF Row Banding"/>
    <hyperlink ref="A18" location="'FRP301 Formula'!A1" display="FRP301 Formula"/>
    <hyperlink ref="A19" location="'Instructor Notes'!A1" display="Printable Handouts"/>
  </hyperlinks>
  <pageMargins left="0.75" right="0.75" top="0.78" bottom="0.85" header="0.5" footer="0.5"/>
  <pageSetup scale="95"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autoPageBreaks="0" fitToPage="1"/>
  </sheetPr>
  <dimension ref="A1:H274"/>
  <sheetViews>
    <sheetView workbookViewId="0">
      <selection activeCell="C1" sqref="C1"/>
    </sheetView>
  </sheetViews>
  <sheetFormatPr defaultRowHeight="12.75" x14ac:dyDescent="0.2"/>
  <cols>
    <col min="1" max="3" width="13.42578125" customWidth="1"/>
    <col min="4" max="5" width="6.7109375" customWidth="1"/>
    <col min="6" max="6" width="15.5703125" bestFit="1" customWidth="1"/>
  </cols>
  <sheetData>
    <row r="1" spans="1:8" ht="16.5" thickTop="1" thickBot="1" x14ac:dyDescent="0.35">
      <c r="A1" s="10" t="s">
        <v>43</v>
      </c>
      <c r="B1" s="17" t="s">
        <v>44</v>
      </c>
      <c r="C1" s="39" t="s">
        <v>193</v>
      </c>
      <c r="F1" t="s">
        <v>126</v>
      </c>
    </row>
    <row r="2" spans="1:8" ht="16.5" thickTop="1" thickBot="1" x14ac:dyDescent="0.35">
      <c r="A2" s="10" t="s">
        <v>246</v>
      </c>
      <c r="B2" s="10" t="s">
        <v>151</v>
      </c>
      <c r="C2" s="10" t="s">
        <v>149</v>
      </c>
      <c r="D2" s="10" t="s">
        <v>132</v>
      </c>
      <c r="E2" s="10" t="s">
        <v>9</v>
      </c>
      <c r="F2" s="10" t="s">
        <v>45</v>
      </c>
    </row>
    <row r="3" spans="1:8" ht="13.5" thickTop="1" x14ac:dyDescent="0.2">
      <c r="A3" s="18" t="s">
        <v>247</v>
      </c>
      <c r="B3" s="9">
        <v>40210</v>
      </c>
      <c r="C3" s="18" t="s">
        <v>46</v>
      </c>
      <c r="D3" s="18" t="s">
        <v>134</v>
      </c>
      <c r="E3" s="18" t="s">
        <v>138</v>
      </c>
      <c r="F3" s="45">
        <v>-60.35</v>
      </c>
    </row>
    <row r="4" spans="1:8" x14ac:dyDescent="0.2">
      <c r="A4" s="18" t="s">
        <v>247</v>
      </c>
      <c r="B4" s="9">
        <v>42434</v>
      </c>
      <c r="C4" s="18" t="s">
        <v>46</v>
      </c>
      <c r="D4" s="18" t="s">
        <v>134</v>
      </c>
      <c r="E4" s="18" t="s">
        <v>138</v>
      </c>
      <c r="F4" s="45">
        <v>-656538.64</v>
      </c>
    </row>
    <row r="5" spans="1:8" x14ac:dyDescent="0.2">
      <c r="A5" s="18" t="s">
        <v>247</v>
      </c>
      <c r="B5" s="9">
        <v>43405</v>
      </c>
      <c r="C5" s="18" t="s">
        <v>46</v>
      </c>
      <c r="D5" s="18" t="s">
        <v>134</v>
      </c>
      <c r="E5" s="18" t="s">
        <v>138</v>
      </c>
      <c r="F5" s="45">
        <v>-1775</v>
      </c>
    </row>
    <row r="6" spans="1:8" ht="15" x14ac:dyDescent="0.3">
      <c r="A6" s="18" t="s">
        <v>247</v>
      </c>
      <c r="B6" s="9">
        <v>43451</v>
      </c>
      <c r="C6" s="18" t="s">
        <v>46</v>
      </c>
      <c r="D6" s="18" t="s">
        <v>134</v>
      </c>
      <c r="E6" s="18" t="s">
        <v>138</v>
      </c>
      <c r="F6" s="45">
        <v>-1707</v>
      </c>
      <c r="H6" s="25"/>
    </row>
    <row r="7" spans="1:8" ht="15" x14ac:dyDescent="0.3">
      <c r="A7" s="18" t="s">
        <v>247</v>
      </c>
      <c r="B7" s="9">
        <v>43724</v>
      </c>
      <c r="C7" s="18" t="s">
        <v>46</v>
      </c>
      <c r="D7" s="18" t="s">
        <v>134</v>
      </c>
      <c r="E7" s="18" t="s">
        <v>138</v>
      </c>
      <c r="F7" s="45">
        <v>-30</v>
      </c>
      <c r="H7" s="25"/>
    </row>
    <row r="8" spans="1:8" ht="15" x14ac:dyDescent="0.3">
      <c r="A8" s="18" t="s">
        <v>247</v>
      </c>
      <c r="B8" s="9">
        <v>44011</v>
      </c>
      <c r="C8" s="18" t="s">
        <v>46</v>
      </c>
      <c r="D8" s="18" t="s">
        <v>134</v>
      </c>
      <c r="E8" s="18" t="s">
        <v>138</v>
      </c>
      <c r="F8" s="45">
        <v>-704.35</v>
      </c>
      <c r="H8" s="25"/>
    </row>
    <row r="9" spans="1:8" ht="15" x14ac:dyDescent="0.3">
      <c r="A9" s="18" t="s">
        <v>247</v>
      </c>
      <c r="B9" s="9">
        <v>44321</v>
      </c>
      <c r="C9" s="18" t="s">
        <v>46</v>
      </c>
      <c r="D9" s="18" t="s">
        <v>134</v>
      </c>
      <c r="E9" s="18" t="s">
        <v>138</v>
      </c>
      <c r="F9" s="45">
        <v>-500</v>
      </c>
      <c r="H9" s="25"/>
    </row>
    <row r="10" spans="1:8" ht="15" x14ac:dyDescent="0.3">
      <c r="A10" s="18" t="s">
        <v>247</v>
      </c>
      <c r="B10" s="9">
        <v>44410</v>
      </c>
      <c r="C10" s="18" t="s">
        <v>46</v>
      </c>
      <c r="D10" s="18" t="s">
        <v>134</v>
      </c>
      <c r="E10" s="18" t="s">
        <v>138</v>
      </c>
      <c r="F10" s="45">
        <v>-283</v>
      </c>
      <c r="H10" s="25"/>
    </row>
    <row r="11" spans="1:8" ht="15" x14ac:dyDescent="0.3">
      <c r="A11" s="18" t="s">
        <v>247</v>
      </c>
      <c r="B11" s="9">
        <v>45020</v>
      </c>
      <c r="C11" s="18" t="s">
        <v>46</v>
      </c>
      <c r="D11" s="18" t="s">
        <v>133</v>
      </c>
      <c r="E11" s="18" t="s">
        <v>47</v>
      </c>
      <c r="F11" s="45">
        <v>-75874.27</v>
      </c>
      <c r="H11" s="25"/>
    </row>
    <row r="12" spans="1:8" ht="15" x14ac:dyDescent="0.3">
      <c r="A12" s="18" t="s">
        <v>247</v>
      </c>
      <c r="B12" s="9">
        <v>45020</v>
      </c>
      <c r="C12" s="18" t="s">
        <v>46</v>
      </c>
      <c r="D12" s="18" t="s">
        <v>133</v>
      </c>
      <c r="E12" s="18" t="s">
        <v>48</v>
      </c>
      <c r="F12" s="45">
        <v>-3997776.94</v>
      </c>
      <c r="H12" s="25"/>
    </row>
    <row r="13" spans="1:8" ht="15" x14ac:dyDescent="0.3">
      <c r="A13" s="18" t="s">
        <v>247</v>
      </c>
      <c r="B13" s="9">
        <v>45020</v>
      </c>
      <c r="C13" s="18" t="s">
        <v>46</v>
      </c>
      <c r="D13" s="18" t="s">
        <v>133</v>
      </c>
      <c r="E13" s="18" t="s">
        <v>49</v>
      </c>
      <c r="F13" s="45">
        <v>-244913</v>
      </c>
      <c r="H13" s="25"/>
    </row>
    <row r="14" spans="1:8" x14ac:dyDescent="0.2">
      <c r="A14" s="18" t="s">
        <v>247</v>
      </c>
      <c r="B14" s="9">
        <v>45020</v>
      </c>
      <c r="C14" s="18" t="s">
        <v>46</v>
      </c>
      <c r="D14" s="18" t="s">
        <v>133</v>
      </c>
      <c r="E14" s="18" t="s">
        <v>50</v>
      </c>
      <c r="F14" s="45">
        <v>-3106733.4</v>
      </c>
    </row>
    <row r="15" spans="1:8" x14ac:dyDescent="0.2">
      <c r="A15" s="18" t="s">
        <v>247</v>
      </c>
      <c r="B15" s="9">
        <v>45020</v>
      </c>
      <c r="C15" s="18" t="s">
        <v>46</v>
      </c>
      <c r="D15" s="18" t="s">
        <v>133</v>
      </c>
      <c r="E15" s="18" t="s">
        <v>51</v>
      </c>
      <c r="F15" s="45">
        <v>-294485.21000000002</v>
      </c>
    </row>
    <row r="16" spans="1:8" x14ac:dyDescent="0.2">
      <c r="A16" s="18" t="s">
        <v>247</v>
      </c>
      <c r="B16" s="9">
        <v>45020</v>
      </c>
      <c r="C16" s="18" t="s">
        <v>46</v>
      </c>
      <c r="D16" s="18" t="s">
        <v>133</v>
      </c>
      <c r="E16" s="18" t="s">
        <v>52</v>
      </c>
      <c r="F16" s="45">
        <v>-4493</v>
      </c>
    </row>
    <row r="17" spans="1:6" x14ac:dyDescent="0.2">
      <c r="A17" s="18" t="s">
        <v>247</v>
      </c>
      <c r="B17" s="9">
        <v>45020</v>
      </c>
      <c r="C17" s="18" t="s">
        <v>46</v>
      </c>
      <c r="D17" s="18" t="s">
        <v>133</v>
      </c>
      <c r="E17" s="18" t="s">
        <v>53</v>
      </c>
      <c r="F17" s="45">
        <v>-769990</v>
      </c>
    </row>
    <row r="18" spans="1:6" x14ac:dyDescent="0.2">
      <c r="A18" s="18" t="s">
        <v>247</v>
      </c>
      <c r="B18" s="9">
        <v>45020</v>
      </c>
      <c r="C18" s="18" t="s">
        <v>46</v>
      </c>
      <c r="D18" s="18" t="s">
        <v>133</v>
      </c>
      <c r="E18" s="18" t="s">
        <v>54</v>
      </c>
      <c r="F18" s="45">
        <v>-130613.34</v>
      </c>
    </row>
    <row r="19" spans="1:6" x14ac:dyDescent="0.2">
      <c r="A19" s="18" t="s">
        <v>247</v>
      </c>
      <c r="B19" s="9">
        <v>45020</v>
      </c>
      <c r="C19" s="18" t="s">
        <v>46</v>
      </c>
      <c r="D19" s="18" t="s">
        <v>133</v>
      </c>
      <c r="E19" s="18" t="s">
        <v>55</v>
      </c>
      <c r="F19" s="45">
        <v>-15935</v>
      </c>
    </row>
    <row r="20" spans="1:6" x14ac:dyDescent="0.2">
      <c r="A20" s="18" t="s">
        <v>247</v>
      </c>
      <c r="B20" s="9">
        <v>45020</v>
      </c>
      <c r="C20" s="18" t="s">
        <v>46</v>
      </c>
      <c r="D20" s="18" t="s">
        <v>133</v>
      </c>
      <c r="E20" s="18" t="s">
        <v>56</v>
      </c>
      <c r="F20" s="45">
        <v>-34289.370000000003</v>
      </c>
    </row>
    <row r="21" spans="1:6" x14ac:dyDescent="0.2">
      <c r="A21" s="18" t="s">
        <v>247</v>
      </c>
      <c r="B21" s="9">
        <v>45020</v>
      </c>
      <c r="C21" s="18" t="s">
        <v>46</v>
      </c>
      <c r="D21" s="18" t="s">
        <v>133</v>
      </c>
      <c r="E21" s="18" t="s">
        <v>57</v>
      </c>
      <c r="F21" s="45">
        <v>-14201220.109999999</v>
      </c>
    </row>
    <row r="22" spans="1:6" x14ac:dyDescent="0.2">
      <c r="A22" s="18" t="s">
        <v>247</v>
      </c>
      <c r="B22" s="9">
        <v>45020</v>
      </c>
      <c r="C22" s="18" t="s">
        <v>46</v>
      </c>
      <c r="D22" s="18" t="s">
        <v>133</v>
      </c>
      <c r="E22" s="18" t="s">
        <v>58</v>
      </c>
      <c r="F22" s="45">
        <v>-14243639.689999999</v>
      </c>
    </row>
    <row r="23" spans="1:6" x14ac:dyDescent="0.2">
      <c r="A23" s="18" t="s">
        <v>247</v>
      </c>
      <c r="B23" s="9">
        <v>45020</v>
      </c>
      <c r="C23" s="18" t="s">
        <v>46</v>
      </c>
      <c r="D23" s="18" t="s">
        <v>133</v>
      </c>
      <c r="E23" s="18" t="s">
        <v>59</v>
      </c>
      <c r="F23" s="45">
        <v>-185671.45</v>
      </c>
    </row>
    <row r="24" spans="1:6" x14ac:dyDescent="0.2">
      <c r="A24" s="18" t="s">
        <v>247</v>
      </c>
      <c r="B24" s="9">
        <v>45020</v>
      </c>
      <c r="C24" s="18" t="s">
        <v>46</v>
      </c>
      <c r="D24" s="18" t="s">
        <v>133</v>
      </c>
      <c r="E24" s="18" t="s">
        <v>60</v>
      </c>
      <c r="F24" s="45">
        <v>-26200</v>
      </c>
    </row>
    <row r="25" spans="1:6" x14ac:dyDescent="0.2">
      <c r="A25" s="18" t="s">
        <v>247</v>
      </c>
      <c r="B25" s="9">
        <v>45020</v>
      </c>
      <c r="C25" s="18" t="s">
        <v>46</v>
      </c>
      <c r="D25" s="18" t="s">
        <v>133</v>
      </c>
      <c r="E25" s="18" t="s">
        <v>61</v>
      </c>
      <c r="F25" s="45">
        <v>-681580.33</v>
      </c>
    </row>
    <row r="26" spans="1:6" x14ac:dyDescent="0.2">
      <c r="A26" s="18" t="s">
        <v>247</v>
      </c>
      <c r="B26" s="9">
        <v>45020</v>
      </c>
      <c r="C26" s="18" t="s">
        <v>46</v>
      </c>
      <c r="D26" s="18" t="s">
        <v>133</v>
      </c>
      <c r="E26" s="18" t="s">
        <v>62</v>
      </c>
      <c r="F26" s="45">
        <v>-150.33000000000001</v>
      </c>
    </row>
    <row r="27" spans="1:6" x14ac:dyDescent="0.2">
      <c r="A27" s="18" t="s">
        <v>247</v>
      </c>
      <c r="B27" s="9">
        <v>45020</v>
      </c>
      <c r="C27" s="18" t="s">
        <v>46</v>
      </c>
      <c r="D27" s="18" t="s">
        <v>133</v>
      </c>
      <c r="E27" s="18" t="s">
        <v>63</v>
      </c>
      <c r="F27" s="45">
        <v>-34681.14</v>
      </c>
    </row>
    <row r="28" spans="1:6" x14ac:dyDescent="0.2">
      <c r="A28" s="18" t="s">
        <v>247</v>
      </c>
      <c r="B28" s="9">
        <v>45020</v>
      </c>
      <c r="C28" s="18" t="s">
        <v>46</v>
      </c>
      <c r="D28" s="18" t="s">
        <v>133</v>
      </c>
      <c r="E28" s="18" t="s">
        <v>64</v>
      </c>
      <c r="F28" s="45">
        <v>-592356.93000000005</v>
      </c>
    </row>
    <row r="29" spans="1:6" x14ac:dyDescent="0.2">
      <c r="A29" s="18" t="s">
        <v>247</v>
      </c>
      <c r="B29" s="9">
        <v>45020</v>
      </c>
      <c r="C29" s="18" t="s">
        <v>46</v>
      </c>
      <c r="D29" s="18" t="s">
        <v>133</v>
      </c>
      <c r="E29" s="18" t="s">
        <v>65</v>
      </c>
      <c r="F29" s="45">
        <v>-150.33000000000001</v>
      </c>
    </row>
    <row r="30" spans="1:6" x14ac:dyDescent="0.2">
      <c r="A30" s="18" t="s">
        <v>247</v>
      </c>
      <c r="B30" s="9">
        <v>45020</v>
      </c>
      <c r="C30" s="18" t="s">
        <v>46</v>
      </c>
      <c r="D30" s="18" t="s">
        <v>133</v>
      </c>
      <c r="E30" s="18" t="s">
        <v>66</v>
      </c>
      <c r="F30" s="45">
        <v>-404518.95</v>
      </c>
    </row>
    <row r="31" spans="1:6" x14ac:dyDescent="0.2">
      <c r="A31" s="18" t="s">
        <v>247</v>
      </c>
      <c r="B31" s="9">
        <v>45020</v>
      </c>
      <c r="C31" s="18" t="s">
        <v>46</v>
      </c>
      <c r="D31" s="18" t="s">
        <v>133</v>
      </c>
      <c r="E31" s="18" t="s">
        <v>67</v>
      </c>
      <c r="F31" s="45">
        <v>-43457.42</v>
      </c>
    </row>
    <row r="32" spans="1:6" x14ac:dyDescent="0.2">
      <c r="A32" s="18" t="s">
        <v>247</v>
      </c>
      <c r="B32" s="9">
        <v>45020</v>
      </c>
      <c r="C32" s="18" t="s">
        <v>46</v>
      </c>
      <c r="D32" s="18" t="s">
        <v>133</v>
      </c>
      <c r="E32" s="18" t="s">
        <v>68</v>
      </c>
      <c r="F32" s="45">
        <v>-863165.09</v>
      </c>
    </row>
    <row r="33" spans="1:6" x14ac:dyDescent="0.2">
      <c r="A33" s="18" t="s">
        <v>247</v>
      </c>
      <c r="B33" s="9">
        <v>45020</v>
      </c>
      <c r="C33" s="18" t="s">
        <v>46</v>
      </c>
      <c r="D33" s="18" t="s">
        <v>133</v>
      </c>
      <c r="E33" s="18" t="s">
        <v>69</v>
      </c>
      <c r="F33" s="45">
        <v>-2859438.63</v>
      </c>
    </row>
    <row r="34" spans="1:6" x14ac:dyDescent="0.2">
      <c r="A34" s="18" t="s">
        <v>247</v>
      </c>
      <c r="B34" s="9">
        <v>45020</v>
      </c>
      <c r="C34" s="18" t="s">
        <v>46</v>
      </c>
      <c r="D34" s="18" t="s">
        <v>133</v>
      </c>
      <c r="E34" s="18" t="s">
        <v>70</v>
      </c>
      <c r="F34" s="45">
        <v>-855872.75</v>
      </c>
    </row>
    <row r="35" spans="1:6" x14ac:dyDescent="0.2">
      <c r="A35" s="18" t="s">
        <v>247</v>
      </c>
      <c r="B35" s="9">
        <v>45020</v>
      </c>
      <c r="C35" s="18" t="s">
        <v>46</v>
      </c>
      <c r="D35" s="18" t="s">
        <v>133</v>
      </c>
      <c r="E35" s="18" t="s">
        <v>71</v>
      </c>
      <c r="F35" s="45">
        <v>-845022.37</v>
      </c>
    </row>
    <row r="36" spans="1:6" x14ac:dyDescent="0.2">
      <c r="A36" s="18" t="s">
        <v>247</v>
      </c>
      <c r="B36" s="9">
        <v>45020</v>
      </c>
      <c r="C36" s="18" t="s">
        <v>46</v>
      </c>
      <c r="D36" s="18" t="s">
        <v>133</v>
      </c>
      <c r="E36" s="18" t="s">
        <v>72</v>
      </c>
      <c r="F36" s="45">
        <v>-320826.17</v>
      </c>
    </row>
    <row r="37" spans="1:6" x14ac:dyDescent="0.2">
      <c r="A37" s="18" t="s">
        <v>247</v>
      </c>
      <c r="B37" s="9">
        <v>45020</v>
      </c>
      <c r="C37" s="18" t="s">
        <v>46</v>
      </c>
      <c r="D37" s="18" t="s">
        <v>133</v>
      </c>
      <c r="E37" s="18" t="s">
        <v>73</v>
      </c>
      <c r="F37" s="45">
        <v>-331563.61</v>
      </c>
    </row>
    <row r="38" spans="1:6" x14ac:dyDescent="0.2">
      <c r="A38" s="18" t="s">
        <v>247</v>
      </c>
      <c r="B38" s="9">
        <v>45020</v>
      </c>
      <c r="C38" s="18" t="s">
        <v>46</v>
      </c>
      <c r="D38" s="18" t="s">
        <v>133</v>
      </c>
      <c r="E38" s="18" t="s">
        <v>74</v>
      </c>
      <c r="F38" s="45">
        <v>-15465.54</v>
      </c>
    </row>
    <row r="39" spans="1:6" x14ac:dyDescent="0.2">
      <c r="A39" s="18" t="s">
        <v>247</v>
      </c>
      <c r="B39" s="9">
        <v>45020</v>
      </c>
      <c r="C39" s="18" t="s">
        <v>46</v>
      </c>
      <c r="D39" s="18" t="s">
        <v>133</v>
      </c>
      <c r="E39" s="18" t="s">
        <v>75</v>
      </c>
      <c r="F39" s="45">
        <v>-7855.04</v>
      </c>
    </row>
    <row r="40" spans="1:6" x14ac:dyDescent="0.2">
      <c r="A40" s="18" t="s">
        <v>247</v>
      </c>
      <c r="B40" s="9">
        <v>45020</v>
      </c>
      <c r="C40" s="18" t="s">
        <v>46</v>
      </c>
      <c r="D40" s="18" t="s">
        <v>133</v>
      </c>
      <c r="E40" s="18" t="s">
        <v>76</v>
      </c>
      <c r="F40" s="45">
        <v>-25013.67</v>
      </c>
    </row>
    <row r="41" spans="1:6" x14ac:dyDescent="0.2">
      <c r="A41" s="18" t="s">
        <v>247</v>
      </c>
      <c r="B41" s="9">
        <v>45020</v>
      </c>
      <c r="C41" s="18" t="s">
        <v>46</v>
      </c>
      <c r="D41" s="18" t="s">
        <v>133</v>
      </c>
      <c r="E41" s="18" t="s">
        <v>183</v>
      </c>
      <c r="F41" s="45">
        <v>-20887929.149999999</v>
      </c>
    </row>
    <row r="42" spans="1:6" x14ac:dyDescent="0.2">
      <c r="A42" s="18" t="s">
        <v>247</v>
      </c>
      <c r="B42" s="9">
        <v>45020</v>
      </c>
      <c r="C42" s="18" t="s">
        <v>46</v>
      </c>
      <c r="D42" s="18" t="s">
        <v>133</v>
      </c>
      <c r="E42" s="18" t="s">
        <v>77</v>
      </c>
      <c r="F42" s="45">
        <v>-610861.9</v>
      </c>
    </row>
    <row r="43" spans="1:6" x14ac:dyDescent="0.2">
      <c r="A43" s="18" t="s">
        <v>247</v>
      </c>
      <c r="B43" s="9">
        <v>45020</v>
      </c>
      <c r="C43" s="18" t="s">
        <v>46</v>
      </c>
      <c r="D43" s="18" t="s">
        <v>133</v>
      </c>
      <c r="E43" s="18" t="s">
        <v>78</v>
      </c>
      <c r="F43" s="45">
        <v>-129089.7</v>
      </c>
    </row>
    <row r="44" spans="1:6" x14ac:dyDescent="0.2">
      <c r="A44" s="18" t="s">
        <v>247</v>
      </c>
      <c r="B44" s="9">
        <v>45020</v>
      </c>
      <c r="C44" s="18" t="s">
        <v>46</v>
      </c>
      <c r="D44" s="18" t="s">
        <v>133</v>
      </c>
      <c r="E44" s="18" t="s">
        <v>79</v>
      </c>
      <c r="F44" s="45">
        <v>-334658.34000000003</v>
      </c>
    </row>
    <row r="45" spans="1:6" x14ac:dyDescent="0.2">
      <c r="A45" s="18" t="s">
        <v>247</v>
      </c>
      <c r="B45" s="9">
        <v>45020</v>
      </c>
      <c r="C45" s="18" t="s">
        <v>46</v>
      </c>
      <c r="D45" s="18" t="s">
        <v>133</v>
      </c>
      <c r="E45" s="18" t="s">
        <v>80</v>
      </c>
      <c r="F45" s="45">
        <v>123666.68</v>
      </c>
    </row>
    <row r="46" spans="1:6" x14ac:dyDescent="0.2">
      <c r="A46" s="18" t="s">
        <v>247</v>
      </c>
      <c r="B46" s="9">
        <v>45020</v>
      </c>
      <c r="C46" s="18" t="s">
        <v>46</v>
      </c>
      <c r="D46" s="18" t="s">
        <v>133</v>
      </c>
      <c r="E46" s="18" t="s">
        <v>81</v>
      </c>
      <c r="F46" s="45">
        <v>-21482</v>
      </c>
    </row>
    <row r="47" spans="1:6" x14ac:dyDescent="0.2">
      <c r="A47" s="18" t="s">
        <v>247</v>
      </c>
      <c r="B47" s="9">
        <v>45020</v>
      </c>
      <c r="C47" s="18" t="s">
        <v>46</v>
      </c>
      <c r="D47" s="18" t="s">
        <v>133</v>
      </c>
      <c r="E47" s="18" t="s">
        <v>82</v>
      </c>
      <c r="F47" s="45">
        <v>-190965</v>
      </c>
    </row>
    <row r="48" spans="1:6" x14ac:dyDescent="0.2">
      <c r="A48" s="18" t="s">
        <v>247</v>
      </c>
      <c r="B48" s="9">
        <v>45020</v>
      </c>
      <c r="C48" s="18" t="s">
        <v>46</v>
      </c>
      <c r="D48" s="18" t="s">
        <v>133</v>
      </c>
      <c r="E48" s="18" t="s">
        <v>83</v>
      </c>
      <c r="F48" s="45">
        <v>-225014.45</v>
      </c>
    </row>
    <row r="49" spans="1:6" x14ac:dyDescent="0.2">
      <c r="A49" s="18" t="s">
        <v>247</v>
      </c>
      <c r="B49" s="9">
        <v>45020</v>
      </c>
      <c r="C49" s="18" t="s">
        <v>46</v>
      </c>
      <c r="D49" s="18" t="s">
        <v>133</v>
      </c>
      <c r="E49" s="18" t="s">
        <v>84</v>
      </c>
      <c r="F49" s="45">
        <v>-384952.87</v>
      </c>
    </row>
    <row r="50" spans="1:6" x14ac:dyDescent="0.2">
      <c r="A50" s="18" t="s">
        <v>247</v>
      </c>
      <c r="B50" s="9">
        <v>45020</v>
      </c>
      <c r="C50" s="18" t="s">
        <v>46</v>
      </c>
      <c r="D50" s="18" t="s">
        <v>133</v>
      </c>
      <c r="E50" s="18" t="s">
        <v>85</v>
      </c>
      <c r="F50" s="45">
        <v>-2232582</v>
      </c>
    </row>
    <row r="51" spans="1:6" x14ac:dyDescent="0.2">
      <c r="A51" s="18" t="s">
        <v>247</v>
      </c>
      <c r="B51" s="9">
        <v>45020</v>
      </c>
      <c r="C51" s="18" t="s">
        <v>46</v>
      </c>
      <c r="D51" s="18" t="s">
        <v>133</v>
      </c>
      <c r="E51" s="18" t="s">
        <v>86</v>
      </c>
      <c r="F51" s="45">
        <v>-6811293</v>
      </c>
    </row>
    <row r="52" spans="1:6" x14ac:dyDescent="0.2">
      <c r="A52" s="18" t="s">
        <v>247</v>
      </c>
      <c r="B52" s="9">
        <v>45020</v>
      </c>
      <c r="C52" s="18" t="s">
        <v>46</v>
      </c>
      <c r="D52" s="18" t="s">
        <v>133</v>
      </c>
      <c r="E52" s="18" t="s">
        <v>87</v>
      </c>
      <c r="F52" s="45">
        <v>-240890</v>
      </c>
    </row>
    <row r="53" spans="1:6" x14ac:dyDescent="0.2">
      <c r="A53" s="18" t="s">
        <v>247</v>
      </c>
      <c r="B53" s="9">
        <v>45020</v>
      </c>
      <c r="C53" s="18" t="s">
        <v>46</v>
      </c>
      <c r="D53" s="18" t="s">
        <v>133</v>
      </c>
      <c r="E53" s="18" t="s">
        <v>88</v>
      </c>
      <c r="F53" s="45">
        <v>-408459</v>
      </c>
    </row>
    <row r="54" spans="1:6" x14ac:dyDescent="0.2">
      <c r="A54" s="18" t="s">
        <v>247</v>
      </c>
      <c r="B54" s="9">
        <v>45020</v>
      </c>
      <c r="C54" s="18" t="s">
        <v>46</v>
      </c>
      <c r="D54" s="18" t="s">
        <v>133</v>
      </c>
      <c r="E54" s="18" t="s">
        <v>89</v>
      </c>
      <c r="F54" s="45">
        <v>-10074</v>
      </c>
    </row>
    <row r="55" spans="1:6" x14ac:dyDescent="0.2">
      <c r="A55" s="18" t="s">
        <v>247</v>
      </c>
      <c r="B55" s="9">
        <v>46300</v>
      </c>
      <c r="C55" s="18" t="s">
        <v>46</v>
      </c>
      <c r="D55" s="18" t="s">
        <v>134</v>
      </c>
      <c r="E55" s="18" t="s">
        <v>138</v>
      </c>
      <c r="F55" s="45">
        <v>4361.05</v>
      </c>
    </row>
    <row r="56" spans="1:6" x14ac:dyDescent="0.2">
      <c r="A56" s="18" t="s">
        <v>247</v>
      </c>
      <c r="B56" s="9">
        <v>50110</v>
      </c>
      <c r="C56" s="18" t="s">
        <v>46</v>
      </c>
      <c r="D56" s="18" t="s">
        <v>134</v>
      </c>
      <c r="E56" s="18" t="s">
        <v>154</v>
      </c>
      <c r="F56" s="45">
        <v>566039.36</v>
      </c>
    </row>
    <row r="57" spans="1:6" x14ac:dyDescent="0.2">
      <c r="A57" s="18" t="s">
        <v>247</v>
      </c>
      <c r="B57" s="9">
        <v>50150</v>
      </c>
      <c r="C57" s="18" t="s">
        <v>46</v>
      </c>
      <c r="D57" s="18" t="s">
        <v>134</v>
      </c>
      <c r="E57" s="18" t="s">
        <v>154</v>
      </c>
      <c r="F57" s="45">
        <v>56328.76</v>
      </c>
    </row>
    <row r="58" spans="1:6" x14ac:dyDescent="0.2">
      <c r="A58" s="18" t="s">
        <v>247</v>
      </c>
      <c r="B58" s="9">
        <v>50410</v>
      </c>
      <c r="C58" s="18" t="s">
        <v>46</v>
      </c>
      <c r="D58" s="18" t="s">
        <v>134</v>
      </c>
      <c r="E58" s="18" t="s">
        <v>154</v>
      </c>
      <c r="F58" s="45">
        <v>0</v>
      </c>
    </row>
    <row r="59" spans="1:6" x14ac:dyDescent="0.2">
      <c r="A59" s="18" t="s">
        <v>247</v>
      </c>
      <c r="B59" s="9">
        <v>50420</v>
      </c>
      <c r="C59" s="18" t="s">
        <v>46</v>
      </c>
      <c r="D59" s="18" t="s">
        <v>134</v>
      </c>
      <c r="E59" s="18" t="s">
        <v>154</v>
      </c>
      <c r="F59" s="45">
        <v>0</v>
      </c>
    </row>
    <row r="60" spans="1:6" x14ac:dyDescent="0.2">
      <c r="A60" s="18" t="s">
        <v>247</v>
      </c>
      <c r="B60" s="9">
        <v>50430</v>
      </c>
      <c r="C60" s="18" t="s">
        <v>46</v>
      </c>
      <c r="D60" s="18" t="s">
        <v>134</v>
      </c>
      <c r="E60" s="18" t="s">
        <v>154</v>
      </c>
      <c r="F60" s="45">
        <v>0</v>
      </c>
    </row>
    <row r="61" spans="1:6" x14ac:dyDescent="0.2">
      <c r="A61" s="18" t="s">
        <v>247</v>
      </c>
      <c r="B61" s="9">
        <v>50441</v>
      </c>
      <c r="C61" s="18" t="s">
        <v>46</v>
      </c>
      <c r="D61" s="18" t="s">
        <v>134</v>
      </c>
      <c r="E61" s="18" t="s">
        <v>154</v>
      </c>
      <c r="F61" s="45">
        <v>0</v>
      </c>
    </row>
    <row r="62" spans="1:6" x14ac:dyDescent="0.2">
      <c r="A62" s="18" t="s">
        <v>247</v>
      </c>
      <c r="B62" s="9">
        <v>50442</v>
      </c>
      <c r="C62" s="18" t="s">
        <v>46</v>
      </c>
      <c r="D62" s="18" t="s">
        <v>134</v>
      </c>
      <c r="E62" s="18" t="s">
        <v>154</v>
      </c>
      <c r="F62" s="45">
        <v>0</v>
      </c>
    </row>
    <row r="63" spans="1:6" x14ac:dyDescent="0.2">
      <c r="A63" s="18" t="s">
        <v>247</v>
      </c>
      <c r="B63" s="9">
        <v>50471</v>
      </c>
      <c r="C63" s="18" t="s">
        <v>46</v>
      </c>
      <c r="D63" s="18" t="s">
        <v>134</v>
      </c>
      <c r="E63" s="18" t="s">
        <v>154</v>
      </c>
      <c r="F63" s="45">
        <v>0</v>
      </c>
    </row>
    <row r="64" spans="1:6" x14ac:dyDescent="0.2">
      <c r="A64" s="18" t="s">
        <v>247</v>
      </c>
      <c r="B64" s="9">
        <v>50710</v>
      </c>
      <c r="C64" s="18" t="s">
        <v>46</v>
      </c>
      <c r="D64" s="18" t="s">
        <v>134</v>
      </c>
      <c r="E64" s="18" t="s">
        <v>154</v>
      </c>
      <c r="F64" s="45">
        <v>0</v>
      </c>
    </row>
    <row r="65" spans="1:6" x14ac:dyDescent="0.2">
      <c r="A65" s="18" t="s">
        <v>247</v>
      </c>
      <c r="B65" s="9">
        <v>50710</v>
      </c>
      <c r="C65" s="18" t="s">
        <v>46</v>
      </c>
      <c r="D65" s="18" t="s">
        <v>134</v>
      </c>
      <c r="E65" s="18" t="s">
        <v>135</v>
      </c>
      <c r="F65" s="45">
        <v>1080</v>
      </c>
    </row>
    <row r="66" spans="1:6" x14ac:dyDescent="0.2">
      <c r="A66" s="18" t="s">
        <v>247</v>
      </c>
      <c r="B66" s="9">
        <v>51761</v>
      </c>
      <c r="C66" s="18" t="s">
        <v>46</v>
      </c>
      <c r="D66" s="18" t="s">
        <v>134</v>
      </c>
      <c r="E66" s="18" t="s">
        <v>135</v>
      </c>
      <c r="F66" s="45">
        <v>522</v>
      </c>
    </row>
    <row r="67" spans="1:6" x14ac:dyDescent="0.2">
      <c r="A67" s="18" t="s">
        <v>247</v>
      </c>
      <c r="B67" s="9">
        <v>51764</v>
      </c>
      <c r="C67" s="18" t="s">
        <v>46</v>
      </c>
      <c r="D67" s="18" t="s">
        <v>134</v>
      </c>
      <c r="E67" s="18" t="s">
        <v>135</v>
      </c>
      <c r="F67" s="45">
        <v>10868.07</v>
      </c>
    </row>
    <row r="68" spans="1:6" x14ac:dyDescent="0.2">
      <c r="A68" s="18" t="s">
        <v>247</v>
      </c>
      <c r="B68" s="9">
        <v>51850</v>
      </c>
      <c r="C68" s="18" t="s">
        <v>46</v>
      </c>
      <c r="D68" s="18" t="s">
        <v>134</v>
      </c>
      <c r="E68" s="18" t="s">
        <v>135</v>
      </c>
      <c r="F68" s="45">
        <v>751.92</v>
      </c>
    </row>
    <row r="69" spans="1:6" x14ac:dyDescent="0.2">
      <c r="A69" s="18" t="s">
        <v>247</v>
      </c>
      <c r="B69" s="9">
        <v>51873</v>
      </c>
      <c r="C69" s="18" t="s">
        <v>46</v>
      </c>
      <c r="D69" s="18" t="s">
        <v>134</v>
      </c>
      <c r="E69" s="18" t="s">
        <v>135</v>
      </c>
      <c r="F69" s="45">
        <v>-1748.71</v>
      </c>
    </row>
    <row r="70" spans="1:6" x14ac:dyDescent="0.2">
      <c r="A70" s="18" t="s">
        <v>247</v>
      </c>
      <c r="B70" s="9">
        <v>51874</v>
      </c>
      <c r="C70" s="18" t="s">
        <v>46</v>
      </c>
      <c r="D70" s="18" t="s">
        <v>134</v>
      </c>
      <c r="E70" s="18" t="s">
        <v>135</v>
      </c>
      <c r="F70" s="45">
        <v>-622.71</v>
      </c>
    </row>
    <row r="71" spans="1:6" x14ac:dyDescent="0.2">
      <c r="A71" s="18" t="s">
        <v>247</v>
      </c>
      <c r="B71" s="9">
        <v>52511</v>
      </c>
      <c r="C71" s="18" t="s">
        <v>46</v>
      </c>
      <c r="D71" s="18" t="s">
        <v>134</v>
      </c>
      <c r="E71" s="18" t="s">
        <v>135</v>
      </c>
      <c r="F71" s="45">
        <v>7081.2</v>
      </c>
    </row>
    <row r="72" spans="1:6" x14ac:dyDescent="0.2">
      <c r="A72" s="18" t="s">
        <v>247</v>
      </c>
      <c r="B72" s="9">
        <v>52531</v>
      </c>
      <c r="C72" s="18" t="s">
        <v>46</v>
      </c>
      <c r="D72" s="18" t="s">
        <v>134</v>
      </c>
      <c r="E72" s="18" t="s">
        <v>135</v>
      </c>
      <c r="F72" s="45">
        <v>532</v>
      </c>
    </row>
    <row r="73" spans="1:6" x14ac:dyDescent="0.2">
      <c r="A73" s="18" t="s">
        <v>247</v>
      </c>
      <c r="B73" s="9">
        <v>53011</v>
      </c>
      <c r="C73" s="18" t="s">
        <v>46</v>
      </c>
      <c r="D73" s="18" t="s">
        <v>134</v>
      </c>
      <c r="E73" s="18" t="s">
        <v>135</v>
      </c>
      <c r="F73" s="45">
        <v>7895</v>
      </c>
    </row>
    <row r="74" spans="1:6" x14ac:dyDescent="0.2">
      <c r="A74" s="18" t="s">
        <v>247</v>
      </c>
      <c r="B74" s="9">
        <v>53755</v>
      </c>
      <c r="C74" s="18" t="s">
        <v>46</v>
      </c>
      <c r="D74" s="18" t="s">
        <v>134</v>
      </c>
      <c r="E74" s="18" t="s">
        <v>135</v>
      </c>
      <c r="F74" s="45">
        <v>356</v>
      </c>
    </row>
    <row r="75" spans="1:6" x14ac:dyDescent="0.2">
      <c r="A75" s="18" t="s">
        <v>247</v>
      </c>
      <c r="B75" s="9">
        <v>53900</v>
      </c>
      <c r="C75" s="18" t="s">
        <v>46</v>
      </c>
      <c r="D75" s="18" t="s">
        <v>134</v>
      </c>
      <c r="E75" s="18" t="s">
        <v>135</v>
      </c>
      <c r="F75" s="45">
        <v>142.56</v>
      </c>
    </row>
    <row r="76" spans="1:6" x14ac:dyDescent="0.2">
      <c r="A76" s="18" t="s">
        <v>247</v>
      </c>
      <c r="B76" s="9">
        <v>54060</v>
      </c>
      <c r="C76" s="18" t="s">
        <v>46</v>
      </c>
      <c r="D76" s="18" t="s">
        <v>134</v>
      </c>
      <c r="E76" s="18" t="s">
        <v>135</v>
      </c>
      <c r="F76" s="45">
        <v>4863</v>
      </c>
    </row>
    <row r="77" spans="1:6" x14ac:dyDescent="0.2">
      <c r="A77" s="18" t="s">
        <v>247</v>
      </c>
      <c r="B77" s="9">
        <v>44092</v>
      </c>
      <c r="C77" s="18" t="s">
        <v>180</v>
      </c>
      <c r="D77" s="18" t="s">
        <v>136</v>
      </c>
      <c r="E77" s="18" t="s">
        <v>181</v>
      </c>
      <c r="F77" s="45">
        <v>-173.06</v>
      </c>
    </row>
    <row r="78" spans="1:6" x14ac:dyDescent="0.2">
      <c r="A78" s="18" t="s">
        <v>247</v>
      </c>
      <c r="B78" s="9">
        <v>45500</v>
      </c>
      <c r="C78" s="18" t="s">
        <v>180</v>
      </c>
      <c r="D78" s="18" t="s">
        <v>133</v>
      </c>
      <c r="E78" s="18" t="s">
        <v>7</v>
      </c>
      <c r="F78" s="45">
        <v>-706.37</v>
      </c>
    </row>
    <row r="79" spans="1:6" x14ac:dyDescent="0.2">
      <c r="A79" s="18" t="s">
        <v>247</v>
      </c>
      <c r="B79" s="9">
        <v>47100</v>
      </c>
      <c r="C79" s="18" t="s">
        <v>180</v>
      </c>
      <c r="D79" s="18" t="s">
        <v>133</v>
      </c>
      <c r="E79" s="18" t="s">
        <v>90</v>
      </c>
      <c r="F79" s="45">
        <v>-335046</v>
      </c>
    </row>
    <row r="80" spans="1:6" x14ac:dyDescent="0.2">
      <c r="A80" s="18" t="s">
        <v>247</v>
      </c>
      <c r="B80" s="9">
        <v>47100</v>
      </c>
      <c r="C80" s="18" t="s">
        <v>180</v>
      </c>
      <c r="D80" s="18" t="s">
        <v>133</v>
      </c>
      <c r="E80" s="18" t="s">
        <v>91</v>
      </c>
      <c r="F80" s="45">
        <v>-288251.82</v>
      </c>
    </row>
    <row r="81" spans="1:6" x14ac:dyDescent="0.2">
      <c r="A81" s="18" t="s">
        <v>247</v>
      </c>
      <c r="B81" s="9">
        <v>47100</v>
      </c>
      <c r="C81" s="18" t="s">
        <v>180</v>
      </c>
      <c r="D81" s="18" t="s">
        <v>133</v>
      </c>
      <c r="E81" s="18" t="s">
        <v>92</v>
      </c>
      <c r="F81" s="45">
        <v>-372111</v>
      </c>
    </row>
    <row r="82" spans="1:6" x14ac:dyDescent="0.2">
      <c r="A82" s="18" t="s">
        <v>247</v>
      </c>
      <c r="B82" s="9">
        <v>47100</v>
      </c>
      <c r="C82" s="18" t="s">
        <v>180</v>
      </c>
      <c r="D82" s="18" t="s">
        <v>133</v>
      </c>
      <c r="E82" s="18" t="s">
        <v>93</v>
      </c>
      <c r="F82" s="45">
        <v>-50268</v>
      </c>
    </row>
    <row r="83" spans="1:6" x14ac:dyDescent="0.2">
      <c r="A83" s="18" t="s">
        <v>247</v>
      </c>
      <c r="B83" s="9">
        <v>50750</v>
      </c>
      <c r="C83" s="18" t="s">
        <v>180</v>
      </c>
      <c r="D83" s="18" t="s">
        <v>134</v>
      </c>
      <c r="E83" s="18" t="s">
        <v>135</v>
      </c>
      <c r="F83" s="45">
        <v>1881</v>
      </c>
    </row>
    <row r="84" spans="1:6" x14ac:dyDescent="0.2">
      <c r="A84" s="18" t="s">
        <v>247</v>
      </c>
      <c r="B84" s="9">
        <v>51112</v>
      </c>
      <c r="C84" s="18" t="s">
        <v>180</v>
      </c>
      <c r="D84" s="18" t="s">
        <v>134</v>
      </c>
      <c r="E84" s="18" t="s">
        <v>135</v>
      </c>
      <c r="F84" s="45">
        <v>1909.5</v>
      </c>
    </row>
    <row r="85" spans="1:6" x14ac:dyDescent="0.2">
      <c r="A85" s="18" t="s">
        <v>247</v>
      </c>
      <c r="B85" s="9">
        <v>51250</v>
      </c>
      <c r="C85" s="18" t="s">
        <v>180</v>
      </c>
      <c r="D85" s="18" t="s">
        <v>134</v>
      </c>
      <c r="E85" s="18" t="s">
        <v>135</v>
      </c>
      <c r="F85" s="45">
        <v>2500</v>
      </c>
    </row>
    <row r="86" spans="1:6" x14ac:dyDescent="0.2">
      <c r="A86" s="18" t="s">
        <v>247</v>
      </c>
      <c r="B86" s="9">
        <v>51290</v>
      </c>
      <c r="C86" s="18" t="s">
        <v>180</v>
      </c>
      <c r="D86" s="18" t="s">
        <v>133</v>
      </c>
      <c r="E86" s="18" t="s">
        <v>94</v>
      </c>
      <c r="F86" s="45">
        <v>644.53</v>
      </c>
    </row>
    <row r="87" spans="1:6" x14ac:dyDescent="0.2">
      <c r="A87" s="18" t="s">
        <v>247</v>
      </c>
      <c r="B87" s="9">
        <v>51290</v>
      </c>
      <c r="C87" s="18" t="s">
        <v>180</v>
      </c>
      <c r="D87" s="18" t="s">
        <v>133</v>
      </c>
      <c r="E87" s="18" t="s">
        <v>95</v>
      </c>
      <c r="F87" s="45">
        <v>964.46</v>
      </c>
    </row>
    <row r="88" spans="1:6" x14ac:dyDescent="0.2">
      <c r="A88" s="18" t="s">
        <v>247</v>
      </c>
      <c r="B88" s="9">
        <v>51290</v>
      </c>
      <c r="C88" s="18" t="s">
        <v>180</v>
      </c>
      <c r="D88" s="18" t="s">
        <v>133</v>
      </c>
      <c r="E88" s="18" t="s">
        <v>96</v>
      </c>
      <c r="F88" s="45">
        <v>3033.09</v>
      </c>
    </row>
    <row r="89" spans="1:6" x14ac:dyDescent="0.2">
      <c r="A89" s="18" t="s">
        <v>247</v>
      </c>
      <c r="B89" s="9">
        <v>51290</v>
      </c>
      <c r="C89" s="18" t="s">
        <v>180</v>
      </c>
      <c r="D89" s="18" t="s">
        <v>133</v>
      </c>
      <c r="E89" s="18" t="s">
        <v>97</v>
      </c>
      <c r="F89" s="45">
        <v>-1292.21</v>
      </c>
    </row>
    <row r="90" spans="1:6" x14ac:dyDescent="0.2">
      <c r="A90" s="18" t="s">
        <v>247</v>
      </c>
      <c r="B90" s="9">
        <v>51290</v>
      </c>
      <c r="C90" s="18" t="s">
        <v>180</v>
      </c>
      <c r="D90" s="18" t="s">
        <v>133</v>
      </c>
      <c r="E90" s="18" t="s">
        <v>98</v>
      </c>
      <c r="F90" s="45">
        <v>115721.33</v>
      </c>
    </row>
    <row r="91" spans="1:6" x14ac:dyDescent="0.2">
      <c r="A91" s="18" t="s">
        <v>247</v>
      </c>
      <c r="B91" s="9">
        <v>51290</v>
      </c>
      <c r="C91" s="18" t="s">
        <v>180</v>
      </c>
      <c r="D91" s="18" t="s">
        <v>133</v>
      </c>
      <c r="E91" s="18" t="s">
        <v>99</v>
      </c>
      <c r="F91" s="45">
        <v>2998.32</v>
      </c>
    </row>
    <row r="92" spans="1:6" x14ac:dyDescent="0.2">
      <c r="A92" s="18" t="s">
        <v>247</v>
      </c>
      <c r="B92" s="9">
        <v>51290</v>
      </c>
      <c r="C92" s="18" t="s">
        <v>180</v>
      </c>
      <c r="D92" s="18" t="s">
        <v>136</v>
      </c>
      <c r="E92" s="18" t="s">
        <v>137</v>
      </c>
      <c r="F92" s="45">
        <v>1479.26</v>
      </c>
    </row>
    <row r="93" spans="1:6" x14ac:dyDescent="0.2">
      <c r="A93" s="18" t="s">
        <v>247</v>
      </c>
      <c r="B93" s="9">
        <v>51510</v>
      </c>
      <c r="C93" s="18" t="s">
        <v>180</v>
      </c>
      <c r="D93" s="18" t="s">
        <v>134</v>
      </c>
      <c r="E93" s="18" t="s">
        <v>135</v>
      </c>
      <c r="F93" s="45">
        <v>600</v>
      </c>
    </row>
    <row r="94" spans="1:6" x14ac:dyDescent="0.2">
      <c r="A94" s="18" t="s">
        <v>247</v>
      </c>
      <c r="B94" s="9">
        <v>51620</v>
      </c>
      <c r="C94" s="18" t="s">
        <v>180</v>
      </c>
      <c r="D94" s="18" t="s">
        <v>134</v>
      </c>
      <c r="E94" s="18" t="s">
        <v>135</v>
      </c>
      <c r="F94" s="45">
        <v>19868.53</v>
      </c>
    </row>
    <row r="95" spans="1:6" x14ac:dyDescent="0.2">
      <c r="A95" s="18" t="s">
        <v>247</v>
      </c>
      <c r="B95" s="9">
        <v>51620</v>
      </c>
      <c r="C95" s="18" t="s">
        <v>180</v>
      </c>
      <c r="D95" s="18" t="s">
        <v>133</v>
      </c>
      <c r="E95" s="18" t="s">
        <v>100</v>
      </c>
      <c r="F95" s="45">
        <v>545.23</v>
      </c>
    </row>
    <row r="96" spans="1:6" x14ac:dyDescent="0.2">
      <c r="A96" s="18" t="s">
        <v>247</v>
      </c>
      <c r="B96" s="9">
        <v>51620</v>
      </c>
      <c r="C96" s="18" t="s">
        <v>180</v>
      </c>
      <c r="D96" s="18" t="s">
        <v>133</v>
      </c>
      <c r="E96" s="18" t="s">
        <v>95</v>
      </c>
      <c r="F96" s="45">
        <v>0</v>
      </c>
    </row>
    <row r="97" spans="1:6" x14ac:dyDescent="0.2">
      <c r="A97" s="18" t="s">
        <v>247</v>
      </c>
      <c r="B97" s="9">
        <v>51620</v>
      </c>
      <c r="C97" s="18" t="s">
        <v>180</v>
      </c>
      <c r="D97" s="18" t="s">
        <v>133</v>
      </c>
      <c r="E97" s="18" t="s">
        <v>98</v>
      </c>
      <c r="F97" s="45">
        <v>9884.77</v>
      </c>
    </row>
    <row r="98" spans="1:6" x14ac:dyDescent="0.2">
      <c r="A98" s="18" t="s">
        <v>247</v>
      </c>
      <c r="B98" s="9">
        <v>51620</v>
      </c>
      <c r="C98" s="18" t="s">
        <v>180</v>
      </c>
      <c r="D98" s="18" t="s">
        <v>133</v>
      </c>
      <c r="E98" s="18" t="s">
        <v>99</v>
      </c>
      <c r="F98" s="45">
        <v>2800</v>
      </c>
    </row>
    <row r="99" spans="1:6" x14ac:dyDescent="0.2">
      <c r="A99" s="18" t="s">
        <v>247</v>
      </c>
      <c r="B99" s="9">
        <v>51640</v>
      </c>
      <c r="C99" s="18" t="s">
        <v>180</v>
      </c>
      <c r="D99" s="18" t="s">
        <v>134</v>
      </c>
      <c r="E99" s="18" t="s">
        <v>135</v>
      </c>
      <c r="F99" s="45">
        <v>7509</v>
      </c>
    </row>
    <row r="100" spans="1:6" x14ac:dyDescent="0.2">
      <c r="A100" s="18" t="s">
        <v>247</v>
      </c>
      <c r="B100" s="9">
        <v>51672</v>
      </c>
      <c r="C100" s="18" t="s">
        <v>180</v>
      </c>
      <c r="D100" s="18" t="s">
        <v>134</v>
      </c>
      <c r="E100" s="18" t="s">
        <v>135</v>
      </c>
      <c r="F100" s="45">
        <v>513</v>
      </c>
    </row>
    <row r="101" spans="1:6" x14ac:dyDescent="0.2">
      <c r="A101" s="18" t="s">
        <v>247</v>
      </c>
      <c r="B101" s="9">
        <v>51675</v>
      </c>
      <c r="C101" s="18" t="s">
        <v>180</v>
      </c>
      <c r="D101" s="18" t="s">
        <v>134</v>
      </c>
      <c r="E101" s="18" t="s">
        <v>135</v>
      </c>
      <c r="F101" s="45">
        <v>200</v>
      </c>
    </row>
    <row r="102" spans="1:6" x14ac:dyDescent="0.2">
      <c r="A102" s="18" t="s">
        <v>247</v>
      </c>
      <c r="B102" s="9">
        <v>51694</v>
      </c>
      <c r="C102" s="18" t="s">
        <v>180</v>
      </c>
      <c r="D102" s="18" t="s">
        <v>134</v>
      </c>
      <c r="E102" s="18" t="s">
        <v>135</v>
      </c>
      <c r="F102" s="45">
        <v>29950</v>
      </c>
    </row>
    <row r="103" spans="1:6" x14ac:dyDescent="0.2">
      <c r="A103" s="18" t="s">
        <v>247</v>
      </c>
      <c r="B103" s="9">
        <v>51695</v>
      </c>
      <c r="C103" s="18" t="s">
        <v>180</v>
      </c>
      <c r="D103" s="18" t="s">
        <v>136</v>
      </c>
      <c r="E103" s="18" t="s">
        <v>137</v>
      </c>
      <c r="F103" s="45">
        <v>11292.75</v>
      </c>
    </row>
    <row r="104" spans="1:6" x14ac:dyDescent="0.2">
      <c r="A104" s="18" t="s">
        <v>247</v>
      </c>
      <c r="B104" s="9">
        <v>51761</v>
      </c>
      <c r="C104" s="18" t="s">
        <v>180</v>
      </c>
      <c r="D104" s="18" t="s">
        <v>134</v>
      </c>
      <c r="E104" s="18" t="s">
        <v>135</v>
      </c>
      <c r="F104" s="45">
        <v>35</v>
      </c>
    </row>
    <row r="105" spans="1:6" x14ac:dyDescent="0.2">
      <c r="A105" s="18" t="s">
        <v>247</v>
      </c>
      <c r="B105" s="9">
        <v>51764</v>
      </c>
      <c r="C105" s="18" t="s">
        <v>180</v>
      </c>
      <c r="D105" s="18" t="s">
        <v>134</v>
      </c>
      <c r="E105" s="18" t="s">
        <v>135</v>
      </c>
      <c r="F105" s="45">
        <v>4399.01</v>
      </c>
    </row>
    <row r="106" spans="1:6" x14ac:dyDescent="0.2">
      <c r="A106" s="18" t="s">
        <v>247</v>
      </c>
      <c r="B106" s="9">
        <v>51780</v>
      </c>
      <c r="C106" s="18" t="s">
        <v>180</v>
      </c>
      <c r="D106" s="18" t="s">
        <v>134</v>
      </c>
      <c r="E106" s="18" t="s">
        <v>135</v>
      </c>
      <c r="F106" s="45">
        <v>73760</v>
      </c>
    </row>
    <row r="107" spans="1:6" x14ac:dyDescent="0.2">
      <c r="A107" s="18" t="s">
        <v>247</v>
      </c>
      <c r="B107" s="9">
        <v>51981</v>
      </c>
      <c r="C107" s="18" t="s">
        <v>180</v>
      </c>
      <c r="D107" s="18" t="s">
        <v>134</v>
      </c>
      <c r="E107" s="18" t="s">
        <v>135</v>
      </c>
      <c r="F107" s="45">
        <v>84</v>
      </c>
    </row>
    <row r="108" spans="1:6" x14ac:dyDescent="0.2">
      <c r="A108" s="18" t="s">
        <v>247</v>
      </c>
      <c r="B108" s="9">
        <v>52511</v>
      </c>
      <c r="C108" s="18" t="s">
        <v>180</v>
      </c>
      <c r="D108" s="18" t="s">
        <v>134</v>
      </c>
      <c r="E108" s="18" t="s">
        <v>135</v>
      </c>
      <c r="F108" s="45">
        <v>3105</v>
      </c>
    </row>
    <row r="109" spans="1:6" x14ac:dyDescent="0.2">
      <c r="A109" s="18" t="s">
        <v>247</v>
      </c>
      <c r="B109" s="9">
        <v>52541</v>
      </c>
      <c r="C109" s="18" t="s">
        <v>180</v>
      </c>
      <c r="D109" s="18" t="s">
        <v>134</v>
      </c>
      <c r="E109" s="18" t="s">
        <v>8</v>
      </c>
      <c r="F109" s="45">
        <v>1500</v>
      </c>
    </row>
    <row r="110" spans="1:6" x14ac:dyDescent="0.2">
      <c r="A110" s="18" t="s">
        <v>247</v>
      </c>
      <c r="B110" s="9">
        <v>53011</v>
      </c>
      <c r="C110" s="18" t="s">
        <v>180</v>
      </c>
      <c r="D110" s="18" t="s">
        <v>134</v>
      </c>
      <c r="E110" s="18" t="s">
        <v>135</v>
      </c>
      <c r="F110" s="45">
        <v>6346</v>
      </c>
    </row>
    <row r="111" spans="1:6" x14ac:dyDescent="0.2">
      <c r="A111" s="18" t="s">
        <v>247</v>
      </c>
      <c r="B111" s="9">
        <v>53017</v>
      </c>
      <c r="C111" s="18" t="s">
        <v>180</v>
      </c>
      <c r="D111" s="18" t="s">
        <v>134</v>
      </c>
      <c r="E111" s="18" t="s">
        <v>135</v>
      </c>
      <c r="F111" s="45">
        <v>7762.32</v>
      </c>
    </row>
    <row r="112" spans="1:6" x14ac:dyDescent="0.2">
      <c r="A112" s="18" t="s">
        <v>247</v>
      </c>
      <c r="B112" s="9">
        <v>53018</v>
      </c>
      <c r="C112" s="18" t="s">
        <v>180</v>
      </c>
      <c r="D112" s="18" t="s">
        <v>134</v>
      </c>
      <c r="E112" s="18" t="s">
        <v>135</v>
      </c>
      <c r="F112" s="45">
        <v>1878.57</v>
      </c>
    </row>
    <row r="113" spans="1:6" x14ac:dyDescent="0.2">
      <c r="A113" s="18" t="s">
        <v>247</v>
      </c>
      <c r="B113" s="9">
        <v>53020</v>
      </c>
      <c r="C113" s="18" t="s">
        <v>180</v>
      </c>
      <c r="D113" s="18" t="s">
        <v>134</v>
      </c>
      <c r="E113" s="18" t="s">
        <v>135</v>
      </c>
      <c r="F113" s="45">
        <v>13900.98</v>
      </c>
    </row>
    <row r="114" spans="1:6" x14ac:dyDescent="0.2">
      <c r="A114" s="18" t="s">
        <v>247</v>
      </c>
      <c r="B114" s="9">
        <v>53021</v>
      </c>
      <c r="C114" s="18" t="s">
        <v>180</v>
      </c>
      <c r="D114" s="18" t="s">
        <v>134</v>
      </c>
      <c r="E114" s="18" t="s">
        <v>135</v>
      </c>
      <c r="F114" s="45">
        <v>300</v>
      </c>
    </row>
    <row r="115" spans="1:6" x14ac:dyDescent="0.2">
      <c r="A115" s="18" t="s">
        <v>247</v>
      </c>
      <c r="B115" s="9">
        <v>53401</v>
      </c>
      <c r="C115" s="18" t="s">
        <v>180</v>
      </c>
      <c r="D115" s="18" t="s">
        <v>134</v>
      </c>
      <c r="E115" s="18" t="s">
        <v>135</v>
      </c>
      <c r="F115" s="45">
        <v>50.4</v>
      </c>
    </row>
    <row r="116" spans="1:6" x14ac:dyDescent="0.2">
      <c r="A116" s="18" t="s">
        <v>247</v>
      </c>
      <c r="B116" s="9">
        <v>53755</v>
      </c>
      <c r="C116" s="18" t="s">
        <v>180</v>
      </c>
      <c r="D116" s="18" t="s">
        <v>133</v>
      </c>
      <c r="E116" s="18" t="s">
        <v>100</v>
      </c>
      <c r="F116" s="45">
        <v>4105</v>
      </c>
    </row>
    <row r="117" spans="1:6" x14ac:dyDescent="0.2">
      <c r="A117" s="18" t="s">
        <v>247</v>
      </c>
      <c r="B117" s="9">
        <v>53755</v>
      </c>
      <c r="C117" s="18" t="s">
        <v>180</v>
      </c>
      <c r="D117" s="18" t="s">
        <v>133</v>
      </c>
      <c r="E117" s="18" t="s">
        <v>94</v>
      </c>
      <c r="F117" s="45">
        <v>1559.61</v>
      </c>
    </row>
    <row r="118" spans="1:6" x14ac:dyDescent="0.2">
      <c r="A118" s="18" t="s">
        <v>247</v>
      </c>
      <c r="B118" s="9">
        <v>54060</v>
      </c>
      <c r="C118" s="18" t="s">
        <v>180</v>
      </c>
      <c r="D118" s="18" t="s">
        <v>134</v>
      </c>
      <c r="E118" s="18" t="s">
        <v>135</v>
      </c>
      <c r="F118" s="45">
        <v>1863.65</v>
      </c>
    </row>
    <row r="119" spans="1:6" x14ac:dyDescent="0.2">
      <c r="A119" s="18" t="s">
        <v>247</v>
      </c>
      <c r="B119" s="9">
        <v>54060</v>
      </c>
      <c r="C119" s="18" t="s">
        <v>180</v>
      </c>
      <c r="D119" s="18" t="s">
        <v>133</v>
      </c>
      <c r="E119" s="18" t="s">
        <v>98</v>
      </c>
      <c r="F119" s="45">
        <v>457.35</v>
      </c>
    </row>
    <row r="120" spans="1:6" x14ac:dyDescent="0.2">
      <c r="A120" s="18" t="s">
        <v>247</v>
      </c>
      <c r="B120" s="9">
        <v>54150</v>
      </c>
      <c r="C120" s="18" t="s">
        <v>180</v>
      </c>
      <c r="D120" s="18" t="s">
        <v>133</v>
      </c>
      <c r="E120" s="18" t="s">
        <v>100</v>
      </c>
      <c r="F120" s="45">
        <v>1590</v>
      </c>
    </row>
    <row r="121" spans="1:6" x14ac:dyDescent="0.2">
      <c r="A121" s="18" t="s">
        <v>247</v>
      </c>
      <c r="B121" s="9">
        <v>54190</v>
      </c>
      <c r="C121" s="18" t="s">
        <v>180</v>
      </c>
      <c r="D121" s="18" t="s">
        <v>134</v>
      </c>
      <c r="E121" s="18" t="s">
        <v>135</v>
      </c>
      <c r="F121" s="45">
        <v>1755.97</v>
      </c>
    </row>
    <row r="122" spans="1:6" x14ac:dyDescent="0.2">
      <c r="A122" s="18" t="s">
        <v>247</v>
      </c>
      <c r="B122" s="9">
        <v>54190</v>
      </c>
      <c r="C122" s="18" t="s">
        <v>180</v>
      </c>
      <c r="D122" s="18" t="s">
        <v>133</v>
      </c>
      <c r="E122" s="18" t="s">
        <v>97</v>
      </c>
      <c r="F122" s="45">
        <v>3608.28</v>
      </c>
    </row>
    <row r="123" spans="1:6" x14ac:dyDescent="0.2">
      <c r="A123" s="18" t="s">
        <v>247</v>
      </c>
      <c r="B123" s="9">
        <v>54190</v>
      </c>
      <c r="C123" s="18" t="s">
        <v>180</v>
      </c>
      <c r="D123" s="18" t="s">
        <v>133</v>
      </c>
      <c r="E123" s="18" t="s">
        <v>98</v>
      </c>
      <c r="F123" s="45">
        <v>161.80000000000001</v>
      </c>
    </row>
    <row r="124" spans="1:6" x14ac:dyDescent="0.2">
      <c r="A124" s="18" t="s">
        <v>247</v>
      </c>
      <c r="B124" s="9">
        <v>44410</v>
      </c>
      <c r="C124" s="18" t="s">
        <v>101</v>
      </c>
      <c r="D124" s="18" t="s">
        <v>134</v>
      </c>
      <c r="E124" s="18" t="s">
        <v>138</v>
      </c>
      <c r="F124" s="45">
        <v>-15.96</v>
      </c>
    </row>
    <row r="125" spans="1:6" x14ac:dyDescent="0.2">
      <c r="A125" s="18" t="s">
        <v>247</v>
      </c>
      <c r="B125" s="9">
        <v>50110</v>
      </c>
      <c r="C125" s="18" t="s">
        <v>101</v>
      </c>
      <c r="D125" s="18" t="s">
        <v>134</v>
      </c>
      <c r="E125" s="18" t="s">
        <v>154</v>
      </c>
      <c r="F125" s="45">
        <v>1284746.51</v>
      </c>
    </row>
    <row r="126" spans="1:6" x14ac:dyDescent="0.2">
      <c r="A126" s="18" t="s">
        <v>247</v>
      </c>
      <c r="B126" s="9">
        <v>50110</v>
      </c>
      <c r="C126" s="18" t="s">
        <v>101</v>
      </c>
      <c r="D126" s="18" t="s">
        <v>133</v>
      </c>
      <c r="E126" s="18" t="s">
        <v>90</v>
      </c>
      <c r="F126" s="45">
        <v>49407.69</v>
      </c>
    </row>
    <row r="127" spans="1:6" x14ac:dyDescent="0.2">
      <c r="A127" s="18" t="s">
        <v>247</v>
      </c>
      <c r="B127" s="9">
        <v>50110</v>
      </c>
      <c r="C127" s="18" t="s">
        <v>101</v>
      </c>
      <c r="D127" s="18" t="s">
        <v>133</v>
      </c>
      <c r="E127" s="18" t="s">
        <v>91</v>
      </c>
      <c r="F127" s="45">
        <v>29188.87</v>
      </c>
    </row>
    <row r="128" spans="1:6" x14ac:dyDescent="0.2">
      <c r="A128" s="18" t="s">
        <v>247</v>
      </c>
      <c r="B128" s="9">
        <v>50150</v>
      </c>
      <c r="C128" s="18" t="s">
        <v>101</v>
      </c>
      <c r="D128" s="18" t="s">
        <v>134</v>
      </c>
      <c r="E128" s="18" t="s">
        <v>154</v>
      </c>
      <c r="F128" s="45">
        <v>41208.769999999997</v>
      </c>
    </row>
    <row r="129" spans="1:6" x14ac:dyDescent="0.2">
      <c r="A129" s="18" t="s">
        <v>247</v>
      </c>
      <c r="B129" s="9">
        <v>50150</v>
      </c>
      <c r="C129" s="18" t="s">
        <v>101</v>
      </c>
      <c r="D129" s="18" t="s">
        <v>133</v>
      </c>
      <c r="E129" s="18" t="s">
        <v>98</v>
      </c>
      <c r="F129" s="45">
        <v>0</v>
      </c>
    </row>
    <row r="130" spans="1:6" x14ac:dyDescent="0.2">
      <c r="A130" s="18" t="s">
        <v>247</v>
      </c>
      <c r="B130" s="9">
        <v>50160</v>
      </c>
      <c r="C130" s="18" t="s">
        <v>101</v>
      </c>
      <c r="D130" s="18" t="s">
        <v>134</v>
      </c>
      <c r="E130" s="18" t="s">
        <v>154</v>
      </c>
      <c r="F130" s="45">
        <v>3657.98</v>
      </c>
    </row>
    <row r="131" spans="1:6" x14ac:dyDescent="0.2">
      <c r="A131" s="18" t="s">
        <v>247</v>
      </c>
      <c r="B131" s="9">
        <v>50410</v>
      </c>
      <c r="C131" s="18" t="s">
        <v>101</v>
      </c>
      <c r="D131" s="18" t="s">
        <v>134</v>
      </c>
      <c r="E131" s="18" t="s">
        <v>154</v>
      </c>
      <c r="F131" s="45">
        <v>0</v>
      </c>
    </row>
    <row r="132" spans="1:6" x14ac:dyDescent="0.2">
      <c r="A132" s="18" t="s">
        <v>247</v>
      </c>
      <c r="B132" s="9">
        <v>50410</v>
      </c>
      <c r="C132" s="18" t="s">
        <v>101</v>
      </c>
      <c r="D132" s="18" t="s">
        <v>133</v>
      </c>
      <c r="E132" s="18" t="s">
        <v>91</v>
      </c>
      <c r="F132" s="45">
        <v>33.950000000000003</v>
      </c>
    </row>
    <row r="133" spans="1:6" x14ac:dyDescent="0.2">
      <c r="A133" s="18" t="s">
        <v>247</v>
      </c>
      <c r="B133" s="9">
        <v>50420</v>
      </c>
      <c r="C133" s="18" t="s">
        <v>101</v>
      </c>
      <c r="D133" s="18" t="s">
        <v>134</v>
      </c>
      <c r="E133" s="18" t="s">
        <v>154</v>
      </c>
      <c r="F133" s="45">
        <v>0</v>
      </c>
    </row>
    <row r="134" spans="1:6" x14ac:dyDescent="0.2">
      <c r="A134" s="18" t="s">
        <v>247</v>
      </c>
      <c r="B134" s="9">
        <v>50420</v>
      </c>
      <c r="C134" s="18" t="s">
        <v>101</v>
      </c>
      <c r="D134" s="18" t="s">
        <v>133</v>
      </c>
      <c r="E134" s="18" t="s">
        <v>98</v>
      </c>
      <c r="F134" s="45">
        <v>0</v>
      </c>
    </row>
    <row r="135" spans="1:6" x14ac:dyDescent="0.2">
      <c r="A135" s="18" t="s">
        <v>247</v>
      </c>
      <c r="B135" s="9">
        <v>50420</v>
      </c>
      <c r="C135" s="18" t="s">
        <v>101</v>
      </c>
      <c r="D135" s="18" t="s">
        <v>133</v>
      </c>
      <c r="E135" s="18" t="s">
        <v>90</v>
      </c>
      <c r="F135" s="45">
        <v>10028.76</v>
      </c>
    </row>
    <row r="136" spans="1:6" x14ac:dyDescent="0.2">
      <c r="A136" s="18" t="s">
        <v>247</v>
      </c>
      <c r="B136" s="9">
        <v>50420</v>
      </c>
      <c r="C136" s="18" t="s">
        <v>101</v>
      </c>
      <c r="D136" s="18" t="s">
        <v>133</v>
      </c>
      <c r="E136" s="18" t="s">
        <v>91</v>
      </c>
      <c r="F136" s="45">
        <v>3819.27</v>
      </c>
    </row>
    <row r="137" spans="1:6" x14ac:dyDescent="0.2">
      <c r="A137" s="18" t="s">
        <v>247</v>
      </c>
      <c r="B137" s="9">
        <v>50430</v>
      </c>
      <c r="C137" s="18" t="s">
        <v>101</v>
      </c>
      <c r="D137" s="18" t="s">
        <v>134</v>
      </c>
      <c r="E137" s="18" t="s">
        <v>154</v>
      </c>
      <c r="F137" s="45">
        <v>0</v>
      </c>
    </row>
    <row r="138" spans="1:6" x14ac:dyDescent="0.2">
      <c r="A138" s="18" t="s">
        <v>247</v>
      </c>
      <c r="B138" s="9">
        <v>50430</v>
      </c>
      <c r="C138" s="18" t="s">
        <v>101</v>
      </c>
      <c r="D138" s="18" t="s">
        <v>133</v>
      </c>
      <c r="E138" s="18" t="s">
        <v>98</v>
      </c>
      <c r="F138" s="45">
        <v>0</v>
      </c>
    </row>
    <row r="139" spans="1:6" x14ac:dyDescent="0.2">
      <c r="A139" s="18" t="s">
        <v>247</v>
      </c>
      <c r="B139" s="9">
        <v>50430</v>
      </c>
      <c r="C139" s="18" t="s">
        <v>101</v>
      </c>
      <c r="D139" s="18" t="s">
        <v>133</v>
      </c>
      <c r="E139" s="18" t="s">
        <v>90</v>
      </c>
      <c r="F139" s="45">
        <v>143.07</v>
      </c>
    </row>
    <row r="140" spans="1:6" x14ac:dyDescent="0.2">
      <c r="A140" s="18" t="s">
        <v>247</v>
      </c>
      <c r="B140" s="9">
        <v>50430</v>
      </c>
      <c r="C140" s="18" t="s">
        <v>101</v>
      </c>
      <c r="D140" s="18" t="s">
        <v>133</v>
      </c>
      <c r="E140" s="18" t="s">
        <v>91</v>
      </c>
      <c r="F140" s="45">
        <v>83.82</v>
      </c>
    </row>
    <row r="141" spans="1:6" x14ac:dyDescent="0.2">
      <c r="A141" s="18" t="s">
        <v>247</v>
      </c>
      <c r="B141" s="9">
        <v>50441</v>
      </c>
      <c r="C141" s="18" t="s">
        <v>101</v>
      </c>
      <c r="D141" s="18" t="s">
        <v>134</v>
      </c>
      <c r="E141" s="18" t="s">
        <v>154</v>
      </c>
      <c r="F141" s="45">
        <v>0</v>
      </c>
    </row>
    <row r="142" spans="1:6" x14ac:dyDescent="0.2">
      <c r="A142" s="18" t="s">
        <v>247</v>
      </c>
      <c r="B142" s="9">
        <v>50441</v>
      </c>
      <c r="C142" s="18" t="s">
        <v>101</v>
      </c>
      <c r="D142" s="18" t="s">
        <v>133</v>
      </c>
      <c r="E142" s="18" t="s">
        <v>98</v>
      </c>
      <c r="F142" s="45">
        <v>0</v>
      </c>
    </row>
    <row r="143" spans="1:6" x14ac:dyDescent="0.2">
      <c r="A143" s="18" t="s">
        <v>247</v>
      </c>
      <c r="B143" s="9">
        <v>50441</v>
      </c>
      <c r="C143" s="18" t="s">
        <v>101</v>
      </c>
      <c r="D143" s="18" t="s">
        <v>133</v>
      </c>
      <c r="E143" s="18" t="s">
        <v>90</v>
      </c>
      <c r="F143" s="45">
        <v>1437.94</v>
      </c>
    </row>
    <row r="144" spans="1:6" x14ac:dyDescent="0.2">
      <c r="A144" s="18" t="s">
        <v>247</v>
      </c>
      <c r="B144" s="9">
        <v>50441</v>
      </c>
      <c r="C144" s="18" t="s">
        <v>101</v>
      </c>
      <c r="D144" s="18" t="s">
        <v>133</v>
      </c>
      <c r="E144" s="18" t="s">
        <v>91</v>
      </c>
      <c r="F144" s="45">
        <v>1767.39</v>
      </c>
    </row>
    <row r="145" spans="1:6" x14ac:dyDescent="0.2">
      <c r="A145" s="18" t="s">
        <v>247</v>
      </c>
      <c r="B145" s="9">
        <v>50442</v>
      </c>
      <c r="C145" s="18" t="s">
        <v>101</v>
      </c>
      <c r="D145" s="18" t="s">
        <v>134</v>
      </c>
      <c r="E145" s="18" t="s">
        <v>154</v>
      </c>
      <c r="F145" s="45">
        <v>0</v>
      </c>
    </row>
    <row r="146" spans="1:6" x14ac:dyDescent="0.2">
      <c r="A146" s="18" t="s">
        <v>247</v>
      </c>
      <c r="B146" s="9">
        <v>50442</v>
      </c>
      <c r="C146" s="18" t="s">
        <v>101</v>
      </c>
      <c r="D146" s="18" t="s">
        <v>133</v>
      </c>
      <c r="E146" s="18" t="s">
        <v>98</v>
      </c>
      <c r="F146" s="45">
        <v>0</v>
      </c>
    </row>
    <row r="147" spans="1:6" x14ac:dyDescent="0.2">
      <c r="A147" s="18" t="s">
        <v>247</v>
      </c>
      <c r="B147" s="9">
        <v>50442</v>
      </c>
      <c r="C147" s="18" t="s">
        <v>101</v>
      </c>
      <c r="D147" s="18" t="s">
        <v>133</v>
      </c>
      <c r="E147" s="18" t="s">
        <v>90</v>
      </c>
      <c r="F147" s="45">
        <v>714.18</v>
      </c>
    </row>
    <row r="148" spans="1:6" x14ac:dyDescent="0.2">
      <c r="A148" s="18" t="s">
        <v>247</v>
      </c>
      <c r="B148" s="9">
        <v>50442</v>
      </c>
      <c r="C148" s="18" t="s">
        <v>101</v>
      </c>
      <c r="D148" s="18" t="s">
        <v>133</v>
      </c>
      <c r="E148" s="18" t="s">
        <v>91</v>
      </c>
      <c r="F148" s="45">
        <v>413.34</v>
      </c>
    </row>
    <row r="149" spans="1:6" x14ac:dyDescent="0.2">
      <c r="A149" s="18" t="s">
        <v>247</v>
      </c>
      <c r="B149" s="9">
        <v>50471</v>
      </c>
      <c r="C149" s="18" t="s">
        <v>101</v>
      </c>
      <c r="D149" s="18" t="s">
        <v>134</v>
      </c>
      <c r="E149" s="18" t="s">
        <v>154</v>
      </c>
      <c r="F149" s="45">
        <v>0</v>
      </c>
    </row>
    <row r="150" spans="1:6" x14ac:dyDescent="0.2">
      <c r="A150" s="18" t="s">
        <v>247</v>
      </c>
      <c r="B150" s="9">
        <v>50471</v>
      </c>
      <c r="C150" s="18" t="s">
        <v>101</v>
      </c>
      <c r="D150" s="18" t="s">
        <v>133</v>
      </c>
      <c r="E150" s="18" t="s">
        <v>98</v>
      </c>
      <c r="F150" s="45">
        <v>0</v>
      </c>
    </row>
    <row r="151" spans="1:6" x14ac:dyDescent="0.2">
      <c r="A151" s="18" t="s">
        <v>247</v>
      </c>
      <c r="B151" s="9">
        <v>50471</v>
      </c>
      <c r="C151" s="18" t="s">
        <v>101</v>
      </c>
      <c r="D151" s="18" t="s">
        <v>133</v>
      </c>
      <c r="E151" s="18" t="s">
        <v>90</v>
      </c>
      <c r="F151" s="45">
        <v>9593.92</v>
      </c>
    </row>
    <row r="152" spans="1:6" x14ac:dyDescent="0.2">
      <c r="A152" s="18" t="s">
        <v>247</v>
      </c>
      <c r="B152" s="9">
        <v>50471</v>
      </c>
      <c r="C152" s="18" t="s">
        <v>101</v>
      </c>
      <c r="D152" s="18" t="s">
        <v>133</v>
      </c>
      <c r="E152" s="18" t="s">
        <v>91</v>
      </c>
      <c r="F152" s="45">
        <v>11631.75</v>
      </c>
    </row>
    <row r="153" spans="1:6" x14ac:dyDescent="0.2">
      <c r="A153" s="18" t="s">
        <v>247</v>
      </c>
      <c r="B153" s="9">
        <v>50473</v>
      </c>
      <c r="C153" s="18" t="s">
        <v>101</v>
      </c>
      <c r="D153" s="18" t="s">
        <v>134</v>
      </c>
      <c r="E153" s="18" t="s">
        <v>154</v>
      </c>
      <c r="F153" s="45">
        <v>0</v>
      </c>
    </row>
    <row r="154" spans="1:6" x14ac:dyDescent="0.2">
      <c r="A154" s="18" t="s">
        <v>247</v>
      </c>
      <c r="B154" s="9">
        <v>50473</v>
      </c>
      <c r="C154" s="18" t="s">
        <v>101</v>
      </c>
      <c r="D154" s="18" t="s">
        <v>133</v>
      </c>
      <c r="E154" s="18" t="s">
        <v>90</v>
      </c>
      <c r="F154" s="45">
        <v>6549.76</v>
      </c>
    </row>
    <row r="155" spans="1:6" x14ac:dyDescent="0.2">
      <c r="A155" s="18" t="s">
        <v>247</v>
      </c>
      <c r="B155" s="9">
        <v>50710</v>
      </c>
      <c r="C155" s="18" t="s">
        <v>101</v>
      </c>
      <c r="D155" s="18" t="s">
        <v>134</v>
      </c>
      <c r="E155" s="18" t="s">
        <v>154</v>
      </c>
      <c r="F155" s="45">
        <v>0</v>
      </c>
    </row>
    <row r="156" spans="1:6" x14ac:dyDescent="0.2">
      <c r="A156" s="18" t="s">
        <v>247</v>
      </c>
      <c r="B156" s="9">
        <v>50710</v>
      </c>
      <c r="C156" s="18" t="s">
        <v>101</v>
      </c>
      <c r="D156" s="18" t="s">
        <v>134</v>
      </c>
      <c r="E156" s="18" t="s">
        <v>135</v>
      </c>
      <c r="F156" s="45">
        <v>635.5</v>
      </c>
    </row>
    <row r="157" spans="1:6" x14ac:dyDescent="0.2">
      <c r="A157" s="18" t="s">
        <v>247</v>
      </c>
      <c r="B157" s="9">
        <v>50710</v>
      </c>
      <c r="C157" s="18" t="s">
        <v>101</v>
      </c>
      <c r="D157" s="18" t="s">
        <v>133</v>
      </c>
      <c r="E157" s="18" t="s">
        <v>90</v>
      </c>
      <c r="F157" s="45">
        <v>54</v>
      </c>
    </row>
    <row r="158" spans="1:6" x14ac:dyDescent="0.2">
      <c r="A158" s="18" t="s">
        <v>247</v>
      </c>
      <c r="B158" s="9">
        <v>50780</v>
      </c>
      <c r="C158" s="18" t="s">
        <v>101</v>
      </c>
      <c r="D158" s="18" t="s">
        <v>134</v>
      </c>
      <c r="E158" s="18" t="s">
        <v>154</v>
      </c>
      <c r="F158" s="45">
        <v>0</v>
      </c>
    </row>
    <row r="159" spans="1:6" x14ac:dyDescent="0.2">
      <c r="A159" s="18" t="s">
        <v>247</v>
      </c>
      <c r="B159" s="9">
        <v>50780</v>
      </c>
      <c r="C159" s="18" t="s">
        <v>101</v>
      </c>
      <c r="D159" s="18" t="s">
        <v>134</v>
      </c>
      <c r="E159" s="18" t="s">
        <v>135</v>
      </c>
      <c r="F159" s="45">
        <v>5</v>
      </c>
    </row>
    <row r="160" spans="1:6" x14ac:dyDescent="0.2">
      <c r="A160" s="18" t="s">
        <v>247</v>
      </c>
      <c r="B160" s="9">
        <v>50800</v>
      </c>
      <c r="C160" s="18" t="s">
        <v>101</v>
      </c>
      <c r="D160" s="18" t="s">
        <v>134</v>
      </c>
      <c r="E160" s="18" t="s">
        <v>154</v>
      </c>
      <c r="F160" s="45">
        <v>1342.55</v>
      </c>
    </row>
    <row r="161" spans="1:6" x14ac:dyDescent="0.2">
      <c r="A161" s="18" t="s">
        <v>247</v>
      </c>
      <c r="B161" s="9">
        <v>50800</v>
      </c>
      <c r="C161" s="18" t="s">
        <v>101</v>
      </c>
      <c r="D161" s="18" t="s">
        <v>134</v>
      </c>
      <c r="E161" s="18" t="s">
        <v>135</v>
      </c>
      <c r="F161" s="45">
        <v>7522.35</v>
      </c>
    </row>
    <row r="162" spans="1:6" x14ac:dyDescent="0.2">
      <c r="A162" s="18" t="s">
        <v>247</v>
      </c>
      <c r="B162" s="9">
        <v>50800</v>
      </c>
      <c r="C162" s="18" t="s">
        <v>101</v>
      </c>
      <c r="D162" s="18" t="s">
        <v>133</v>
      </c>
      <c r="E162" s="18" t="s">
        <v>90</v>
      </c>
      <c r="F162" s="45">
        <v>654.5</v>
      </c>
    </row>
    <row r="163" spans="1:6" x14ac:dyDescent="0.2">
      <c r="A163" s="18" t="s">
        <v>247</v>
      </c>
      <c r="B163" s="9">
        <v>50800</v>
      </c>
      <c r="C163" s="18" t="s">
        <v>101</v>
      </c>
      <c r="D163" s="18" t="s">
        <v>133</v>
      </c>
      <c r="E163" s="18" t="s">
        <v>91</v>
      </c>
      <c r="F163" s="45">
        <v>109.45</v>
      </c>
    </row>
    <row r="164" spans="1:6" x14ac:dyDescent="0.2">
      <c r="A164" s="18" t="s">
        <v>247</v>
      </c>
      <c r="B164" s="9">
        <v>51290</v>
      </c>
      <c r="C164" s="18" t="s">
        <v>101</v>
      </c>
      <c r="D164" s="18" t="s">
        <v>134</v>
      </c>
      <c r="E164" s="18" t="s">
        <v>135</v>
      </c>
      <c r="F164" s="45">
        <v>4330</v>
      </c>
    </row>
    <row r="165" spans="1:6" x14ac:dyDescent="0.2">
      <c r="A165" s="18" t="s">
        <v>247</v>
      </c>
      <c r="B165" s="9">
        <v>51570</v>
      </c>
      <c r="C165" s="18" t="s">
        <v>101</v>
      </c>
      <c r="D165" s="18" t="s">
        <v>134</v>
      </c>
      <c r="E165" s="18" t="s">
        <v>135</v>
      </c>
      <c r="F165" s="45">
        <v>538.75</v>
      </c>
    </row>
    <row r="166" spans="1:6" x14ac:dyDescent="0.2">
      <c r="A166" s="18" t="s">
        <v>247</v>
      </c>
      <c r="B166" s="9">
        <v>54130</v>
      </c>
      <c r="C166" s="18" t="s">
        <v>101</v>
      </c>
      <c r="D166" s="18" t="s">
        <v>136</v>
      </c>
      <c r="E166" s="18" t="s">
        <v>181</v>
      </c>
      <c r="F166" s="45">
        <v>513.48</v>
      </c>
    </row>
    <row r="167" spans="1:6" x14ac:dyDescent="0.2">
      <c r="A167" s="18" t="s">
        <v>247</v>
      </c>
      <c r="B167" s="9">
        <v>45020</v>
      </c>
      <c r="C167" s="18" t="s">
        <v>102</v>
      </c>
      <c r="D167" s="18" t="s">
        <v>133</v>
      </c>
      <c r="E167" s="18" t="s">
        <v>103</v>
      </c>
      <c r="F167" s="45">
        <v>-65</v>
      </c>
    </row>
    <row r="168" spans="1:6" x14ac:dyDescent="0.2">
      <c r="A168" s="18" t="s">
        <v>247</v>
      </c>
      <c r="B168" s="9">
        <v>53755</v>
      </c>
      <c r="C168" s="18" t="s">
        <v>104</v>
      </c>
      <c r="D168" s="18" t="s">
        <v>134</v>
      </c>
      <c r="E168" s="18" t="s">
        <v>135</v>
      </c>
      <c r="F168" s="45">
        <v>863.91</v>
      </c>
    </row>
    <row r="169" spans="1:6" x14ac:dyDescent="0.2">
      <c r="A169" s="18" t="s">
        <v>247</v>
      </c>
      <c r="B169" s="9">
        <v>53760</v>
      </c>
      <c r="C169" s="18" t="s">
        <v>104</v>
      </c>
      <c r="D169" s="18" t="s">
        <v>134</v>
      </c>
      <c r="E169" s="18" t="s">
        <v>135</v>
      </c>
      <c r="F169" s="45">
        <v>9117</v>
      </c>
    </row>
    <row r="170" spans="1:6" x14ac:dyDescent="0.2">
      <c r="A170" s="18" t="s">
        <v>247</v>
      </c>
      <c r="B170" s="9">
        <v>51761</v>
      </c>
      <c r="C170" s="18" t="s">
        <v>182</v>
      </c>
      <c r="D170" s="18" t="s">
        <v>134</v>
      </c>
      <c r="E170" s="18" t="s">
        <v>135</v>
      </c>
      <c r="F170" s="45">
        <v>1288.6400000000001</v>
      </c>
    </row>
    <row r="171" spans="1:6" x14ac:dyDescent="0.2">
      <c r="A171" s="18" t="s">
        <v>247</v>
      </c>
      <c r="B171" s="9">
        <v>53820</v>
      </c>
      <c r="C171" s="18" t="s">
        <v>182</v>
      </c>
      <c r="D171" s="18" t="s">
        <v>134</v>
      </c>
      <c r="E171" s="18" t="s">
        <v>135</v>
      </c>
      <c r="F171" s="45">
        <v>1960.27</v>
      </c>
    </row>
    <row r="172" spans="1:6" x14ac:dyDescent="0.2">
      <c r="A172" s="18" t="s">
        <v>247</v>
      </c>
      <c r="B172" s="9">
        <v>53870</v>
      </c>
      <c r="C172" s="18" t="s">
        <v>182</v>
      </c>
      <c r="D172" s="18" t="s">
        <v>134</v>
      </c>
      <c r="E172" s="18" t="s">
        <v>135</v>
      </c>
      <c r="F172" s="45">
        <v>1245.67</v>
      </c>
    </row>
    <row r="173" spans="1:6" x14ac:dyDescent="0.2">
      <c r="A173" s="18" t="s">
        <v>247</v>
      </c>
      <c r="B173" s="9">
        <v>43511</v>
      </c>
      <c r="C173" s="18" t="s">
        <v>5</v>
      </c>
      <c r="D173" s="18" t="s">
        <v>136</v>
      </c>
      <c r="E173" s="18" t="s">
        <v>137</v>
      </c>
      <c r="F173" s="45">
        <v>-2667</v>
      </c>
    </row>
    <row r="174" spans="1:6" x14ac:dyDescent="0.2">
      <c r="A174" s="18" t="s">
        <v>247</v>
      </c>
      <c r="B174" s="9">
        <v>44092</v>
      </c>
      <c r="C174" s="18" t="s">
        <v>5</v>
      </c>
      <c r="D174" s="18" t="s">
        <v>136</v>
      </c>
      <c r="E174" s="18" t="s">
        <v>181</v>
      </c>
      <c r="F174" s="45">
        <v>-1800</v>
      </c>
    </row>
    <row r="175" spans="1:6" x14ac:dyDescent="0.2">
      <c r="A175" s="18" t="s">
        <v>247</v>
      </c>
      <c r="B175" s="9">
        <v>50110</v>
      </c>
      <c r="C175" s="18" t="s">
        <v>5</v>
      </c>
      <c r="D175" s="18" t="s">
        <v>134</v>
      </c>
      <c r="E175" s="18" t="s">
        <v>154</v>
      </c>
      <c r="F175" s="45">
        <v>79961.460000000006</v>
      </c>
    </row>
    <row r="176" spans="1:6" x14ac:dyDescent="0.2">
      <c r="A176" s="18" t="s">
        <v>247</v>
      </c>
      <c r="B176" s="9">
        <v>50150</v>
      </c>
      <c r="C176" s="18" t="s">
        <v>5</v>
      </c>
      <c r="D176" s="18" t="s">
        <v>134</v>
      </c>
      <c r="E176" s="18" t="s">
        <v>154</v>
      </c>
      <c r="F176" s="45">
        <v>13644.16</v>
      </c>
    </row>
    <row r="177" spans="1:6" x14ac:dyDescent="0.2">
      <c r="A177" s="18" t="s">
        <v>247</v>
      </c>
      <c r="B177" s="9">
        <v>50170</v>
      </c>
      <c r="C177" s="18" t="s">
        <v>5</v>
      </c>
      <c r="D177" s="18" t="s">
        <v>134</v>
      </c>
      <c r="E177" s="18" t="s">
        <v>154</v>
      </c>
      <c r="F177" s="45">
        <v>458.5</v>
      </c>
    </row>
    <row r="178" spans="1:6" x14ac:dyDescent="0.2">
      <c r="A178" s="18" t="s">
        <v>247</v>
      </c>
      <c r="B178" s="9">
        <v>50410</v>
      </c>
      <c r="C178" s="18" t="s">
        <v>5</v>
      </c>
      <c r="D178" s="18" t="s">
        <v>134</v>
      </c>
      <c r="E178" s="18" t="s">
        <v>154</v>
      </c>
      <c r="F178" s="45">
        <v>0</v>
      </c>
    </row>
    <row r="179" spans="1:6" x14ac:dyDescent="0.2">
      <c r="A179" s="18" t="s">
        <v>247</v>
      </c>
      <c r="B179" s="9">
        <v>50420</v>
      </c>
      <c r="C179" s="18" t="s">
        <v>5</v>
      </c>
      <c r="D179" s="18" t="s">
        <v>134</v>
      </c>
      <c r="E179" s="18" t="s">
        <v>154</v>
      </c>
      <c r="F179" s="45">
        <v>0</v>
      </c>
    </row>
    <row r="180" spans="1:6" x14ac:dyDescent="0.2">
      <c r="A180" s="18" t="s">
        <v>247</v>
      </c>
      <c r="B180" s="9">
        <v>50430</v>
      </c>
      <c r="C180" s="18" t="s">
        <v>5</v>
      </c>
      <c r="D180" s="18" t="s">
        <v>134</v>
      </c>
      <c r="E180" s="18" t="s">
        <v>154</v>
      </c>
      <c r="F180" s="45">
        <v>0</v>
      </c>
    </row>
    <row r="181" spans="1:6" x14ac:dyDescent="0.2">
      <c r="A181" s="18" t="s">
        <v>247</v>
      </c>
      <c r="B181" s="9">
        <v>50441</v>
      </c>
      <c r="C181" s="18" t="s">
        <v>5</v>
      </c>
      <c r="D181" s="18" t="s">
        <v>134</v>
      </c>
      <c r="E181" s="18" t="s">
        <v>154</v>
      </c>
      <c r="F181" s="45">
        <v>0</v>
      </c>
    </row>
    <row r="182" spans="1:6" x14ac:dyDescent="0.2">
      <c r="A182" s="18" t="s">
        <v>247</v>
      </c>
      <c r="B182" s="9">
        <v>50442</v>
      </c>
      <c r="C182" s="18" t="s">
        <v>5</v>
      </c>
      <c r="D182" s="18" t="s">
        <v>134</v>
      </c>
      <c r="E182" s="18" t="s">
        <v>154</v>
      </c>
      <c r="F182" s="45">
        <v>0</v>
      </c>
    </row>
    <row r="183" spans="1:6" x14ac:dyDescent="0.2">
      <c r="A183" s="18" t="s">
        <v>247</v>
      </c>
      <c r="B183" s="9">
        <v>50471</v>
      </c>
      <c r="C183" s="18" t="s">
        <v>5</v>
      </c>
      <c r="D183" s="18" t="s">
        <v>134</v>
      </c>
      <c r="E183" s="18" t="s">
        <v>154</v>
      </c>
      <c r="F183" s="45">
        <v>0</v>
      </c>
    </row>
    <row r="184" spans="1:6" x14ac:dyDescent="0.2">
      <c r="A184" s="18" t="s">
        <v>247</v>
      </c>
      <c r="B184" s="9">
        <v>50710</v>
      </c>
      <c r="C184" s="18" t="s">
        <v>5</v>
      </c>
      <c r="D184" s="18" t="s">
        <v>134</v>
      </c>
      <c r="E184" s="18" t="s">
        <v>154</v>
      </c>
      <c r="F184" s="45">
        <v>0</v>
      </c>
    </row>
    <row r="185" spans="1:6" x14ac:dyDescent="0.2">
      <c r="A185" s="18" t="s">
        <v>247</v>
      </c>
      <c r="B185" s="9">
        <v>50710</v>
      </c>
      <c r="C185" s="18" t="s">
        <v>5</v>
      </c>
      <c r="D185" s="18" t="s">
        <v>134</v>
      </c>
      <c r="E185" s="18" t="s">
        <v>135</v>
      </c>
      <c r="F185" s="45">
        <v>135</v>
      </c>
    </row>
    <row r="186" spans="1:6" x14ac:dyDescent="0.2">
      <c r="A186" s="18" t="s">
        <v>247</v>
      </c>
      <c r="B186" s="9">
        <v>50800</v>
      </c>
      <c r="C186" s="18" t="s">
        <v>5</v>
      </c>
      <c r="D186" s="18" t="s">
        <v>134</v>
      </c>
      <c r="E186" s="18" t="s">
        <v>154</v>
      </c>
      <c r="F186" s="45">
        <v>0</v>
      </c>
    </row>
    <row r="187" spans="1:6" x14ac:dyDescent="0.2">
      <c r="A187" s="18" t="s">
        <v>247</v>
      </c>
      <c r="B187" s="9">
        <v>50800</v>
      </c>
      <c r="C187" s="18" t="s">
        <v>5</v>
      </c>
      <c r="D187" s="18" t="s">
        <v>134</v>
      </c>
      <c r="E187" s="18" t="s">
        <v>135</v>
      </c>
      <c r="F187" s="45">
        <v>157.30000000000001</v>
      </c>
    </row>
    <row r="188" spans="1:6" x14ac:dyDescent="0.2">
      <c r="A188" s="18" t="s">
        <v>247</v>
      </c>
      <c r="B188" s="9">
        <v>52531</v>
      </c>
      <c r="C188" s="18" t="s">
        <v>5</v>
      </c>
      <c r="D188" s="18" t="s">
        <v>134</v>
      </c>
      <c r="E188" s="18" t="s">
        <v>135</v>
      </c>
      <c r="F188" s="45">
        <v>392</v>
      </c>
    </row>
    <row r="189" spans="1:6" x14ac:dyDescent="0.2">
      <c r="A189" s="18" t="s">
        <v>247</v>
      </c>
      <c r="B189" s="9">
        <v>53035</v>
      </c>
      <c r="C189" s="18" t="s">
        <v>5</v>
      </c>
      <c r="D189" s="18" t="s">
        <v>134</v>
      </c>
      <c r="E189" s="18" t="s">
        <v>135</v>
      </c>
      <c r="F189" s="45">
        <v>587.6</v>
      </c>
    </row>
    <row r="190" spans="1:6" x14ac:dyDescent="0.2">
      <c r="A190" s="18" t="s">
        <v>247</v>
      </c>
      <c r="B190" s="9">
        <v>53311</v>
      </c>
      <c r="C190" s="18" t="s">
        <v>5</v>
      </c>
      <c r="D190" s="18" t="s">
        <v>134</v>
      </c>
      <c r="E190" s="18" t="s">
        <v>135</v>
      </c>
      <c r="F190" s="45">
        <v>6232.26</v>
      </c>
    </row>
    <row r="191" spans="1:6" x14ac:dyDescent="0.2">
      <c r="A191" s="18" t="s">
        <v>247</v>
      </c>
      <c r="B191" s="9">
        <v>53338</v>
      </c>
      <c r="C191" s="18" t="s">
        <v>5</v>
      </c>
      <c r="D191" s="18" t="s">
        <v>134</v>
      </c>
      <c r="E191" s="18" t="s">
        <v>135</v>
      </c>
      <c r="F191" s="45">
        <v>2609.29</v>
      </c>
    </row>
    <row r="192" spans="1:6" x14ac:dyDescent="0.2">
      <c r="A192" s="18" t="s">
        <v>247</v>
      </c>
      <c r="B192" s="9">
        <v>53361</v>
      </c>
      <c r="C192" s="18" t="s">
        <v>5</v>
      </c>
      <c r="D192" s="18" t="s">
        <v>134</v>
      </c>
      <c r="E192" s="18" t="s">
        <v>135</v>
      </c>
      <c r="F192" s="45">
        <v>204</v>
      </c>
    </row>
    <row r="193" spans="1:6" x14ac:dyDescent="0.2">
      <c r="A193" s="18" t="s">
        <v>247</v>
      </c>
      <c r="B193" s="9">
        <v>53390</v>
      </c>
      <c r="C193" s="18" t="s">
        <v>5</v>
      </c>
      <c r="D193" s="18" t="s">
        <v>134</v>
      </c>
      <c r="E193" s="18" t="s">
        <v>135</v>
      </c>
      <c r="F193" s="45">
        <v>765.71</v>
      </c>
    </row>
    <row r="194" spans="1:6" x14ac:dyDescent="0.2">
      <c r="A194" s="18" t="s">
        <v>247</v>
      </c>
      <c r="B194" s="9">
        <v>53450</v>
      </c>
      <c r="C194" s="18" t="s">
        <v>5</v>
      </c>
      <c r="D194" s="18" t="s">
        <v>134</v>
      </c>
      <c r="E194" s="18" t="s">
        <v>135</v>
      </c>
      <c r="F194" s="45">
        <v>505.5</v>
      </c>
    </row>
    <row r="195" spans="1:6" x14ac:dyDescent="0.2">
      <c r="A195" s="18" t="s">
        <v>247</v>
      </c>
      <c r="B195" s="9">
        <v>54060</v>
      </c>
      <c r="C195" s="18" t="s">
        <v>5</v>
      </c>
      <c r="D195" s="18" t="s">
        <v>134</v>
      </c>
      <c r="E195" s="18" t="s">
        <v>135</v>
      </c>
      <c r="F195" s="45">
        <v>10.119999999999999</v>
      </c>
    </row>
    <row r="196" spans="1:6" x14ac:dyDescent="0.2">
      <c r="A196" s="18" t="s">
        <v>247</v>
      </c>
      <c r="B196" s="9">
        <v>54150</v>
      </c>
      <c r="C196" s="18" t="s">
        <v>5</v>
      </c>
      <c r="D196" s="18" t="s">
        <v>133</v>
      </c>
      <c r="E196" s="18" t="s">
        <v>6</v>
      </c>
      <c r="F196" s="45">
        <v>310.73</v>
      </c>
    </row>
    <row r="197" spans="1:6" x14ac:dyDescent="0.2">
      <c r="A197" s="18" t="s">
        <v>247</v>
      </c>
      <c r="B197" s="9">
        <v>55710</v>
      </c>
      <c r="C197" s="18" t="s">
        <v>5</v>
      </c>
      <c r="D197" s="18" t="s">
        <v>133</v>
      </c>
      <c r="E197" s="18" t="s">
        <v>6</v>
      </c>
      <c r="F197" s="45">
        <v>5679.56</v>
      </c>
    </row>
    <row r="198" spans="1:6" x14ac:dyDescent="0.2">
      <c r="A198" s="18" t="s">
        <v>247</v>
      </c>
      <c r="B198" s="9">
        <v>44410</v>
      </c>
      <c r="C198" s="18" t="s">
        <v>105</v>
      </c>
      <c r="D198" s="18" t="s">
        <v>134</v>
      </c>
      <c r="E198" s="18" t="s">
        <v>138</v>
      </c>
      <c r="F198" s="45">
        <v>-89365.87</v>
      </c>
    </row>
    <row r="199" spans="1:6" x14ac:dyDescent="0.2">
      <c r="A199" s="18" t="s">
        <v>247</v>
      </c>
      <c r="B199" s="9">
        <v>47100</v>
      </c>
      <c r="C199" s="18" t="s">
        <v>105</v>
      </c>
      <c r="D199" s="18" t="s">
        <v>133</v>
      </c>
      <c r="E199" s="18" t="s">
        <v>106</v>
      </c>
      <c r="F199" s="45">
        <v>-93750</v>
      </c>
    </row>
    <row r="200" spans="1:6" x14ac:dyDescent="0.2">
      <c r="A200" s="18" t="s">
        <v>247</v>
      </c>
      <c r="B200" s="9">
        <v>47200</v>
      </c>
      <c r="C200" s="18" t="s">
        <v>105</v>
      </c>
      <c r="D200" s="18" t="s">
        <v>133</v>
      </c>
      <c r="E200" s="18" t="s">
        <v>107</v>
      </c>
      <c r="F200" s="45">
        <v>-99043</v>
      </c>
    </row>
    <row r="201" spans="1:6" x14ac:dyDescent="0.2">
      <c r="A201" s="18" t="s">
        <v>247</v>
      </c>
      <c r="B201" s="9">
        <v>55050</v>
      </c>
      <c r="C201" s="18" t="s">
        <v>105</v>
      </c>
      <c r="D201" s="18" t="s">
        <v>134</v>
      </c>
      <c r="E201" s="18" t="s">
        <v>185</v>
      </c>
      <c r="F201" s="45">
        <v>492991</v>
      </c>
    </row>
    <row r="202" spans="1:6" x14ac:dyDescent="0.2">
      <c r="A202" s="18" t="s">
        <v>247</v>
      </c>
      <c r="B202" s="9">
        <v>55050</v>
      </c>
      <c r="C202" s="18" t="s">
        <v>105</v>
      </c>
      <c r="D202" s="18" t="s">
        <v>232</v>
      </c>
      <c r="E202" s="18" t="s">
        <v>108</v>
      </c>
      <c r="F202" s="45">
        <v>0</v>
      </c>
    </row>
    <row r="203" spans="1:6" x14ac:dyDescent="0.2">
      <c r="A203" s="18" t="s">
        <v>247</v>
      </c>
      <c r="B203" s="9">
        <v>55050</v>
      </c>
      <c r="C203" s="18" t="s">
        <v>105</v>
      </c>
      <c r="D203" s="18" t="s">
        <v>232</v>
      </c>
      <c r="E203" s="18" t="s">
        <v>109</v>
      </c>
      <c r="F203" s="45">
        <v>-7928</v>
      </c>
    </row>
    <row r="204" spans="1:6" x14ac:dyDescent="0.2">
      <c r="A204" s="18" t="s">
        <v>247</v>
      </c>
      <c r="B204" s="9">
        <v>55050</v>
      </c>
      <c r="C204" s="18" t="s">
        <v>105</v>
      </c>
      <c r="D204" s="18" t="s">
        <v>232</v>
      </c>
      <c r="E204" s="18" t="s">
        <v>110</v>
      </c>
      <c r="F204" s="45">
        <v>-119529.5</v>
      </c>
    </row>
    <row r="205" spans="1:6" x14ac:dyDescent="0.2">
      <c r="A205" s="18" t="s">
        <v>247</v>
      </c>
      <c r="B205" s="9">
        <v>55050</v>
      </c>
      <c r="C205" s="18" t="s">
        <v>105</v>
      </c>
      <c r="D205" s="18" t="s">
        <v>133</v>
      </c>
      <c r="E205" s="18" t="s">
        <v>47</v>
      </c>
      <c r="F205" s="45">
        <v>75874.27</v>
      </c>
    </row>
    <row r="206" spans="1:6" x14ac:dyDescent="0.2">
      <c r="A206" s="18" t="s">
        <v>247</v>
      </c>
      <c r="B206" s="9">
        <v>55050</v>
      </c>
      <c r="C206" s="18" t="s">
        <v>105</v>
      </c>
      <c r="D206" s="18" t="s">
        <v>133</v>
      </c>
      <c r="E206" s="18" t="s">
        <v>48</v>
      </c>
      <c r="F206" s="45">
        <v>3820107.98</v>
      </c>
    </row>
    <row r="207" spans="1:6" x14ac:dyDescent="0.2">
      <c r="A207" s="18" t="s">
        <v>247</v>
      </c>
      <c r="B207" s="9">
        <v>55050</v>
      </c>
      <c r="C207" s="18" t="s">
        <v>105</v>
      </c>
      <c r="D207" s="18" t="s">
        <v>133</v>
      </c>
      <c r="E207" s="18" t="s">
        <v>49</v>
      </c>
      <c r="F207" s="45">
        <v>249118</v>
      </c>
    </row>
    <row r="208" spans="1:6" x14ac:dyDescent="0.2">
      <c r="A208" s="18" t="s">
        <v>247</v>
      </c>
      <c r="B208" s="9">
        <v>55050</v>
      </c>
      <c r="C208" s="18" t="s">
        <v>105</v>
      </c>
      <c r="D208" s="18" t="s">
        <v>133</v>
      </c>
      <c r="E208" s="18" t="s">
        <v>50</v>
      </c>
      <c r="F208" s="45">
        <v>3090938.11</v>
      </c>
    </row>
    <row r="209" spans="1:6" x14ac:dyDescent="0.2">
      <c r="A209" s="18" t="s">
        <v>247</v>
      </c>
      <c r="B209" s="9">
        <v>55050</v>
      </c>
      <c r="C209" s="18" t="s">
        <v>105</v>
      </c>
      <c r="D209" s="18" t="s">
        <v>133</v>
      </c>
      <c r="E209" s="18" t="s">
        <v>51</v>
      </c>
      <c r="F209" s="45">
        <v>1476</v>
      </c>
    </row>
    <row r="210" spans="1:6" x14ac:dyDescent="0.2">
      <c r="A210" s="18" t="s">
        <v>247</v>
      </c>
      <c r="B210" s="9">
        <v>55050</v>
      </c>
      <c r="C210" s="18" t="s">
        <v>105</v>
      </c>
      <c r="D210" s="18" t="s">
        <v>133</v>
      </c>
      <c r="E210" s="18" t="s">
        <v>53</v>
      </c>
      <c r="F210" s="45">
        <v>769990</v>
      </c>
    </row>
    <row r="211" spans="1:6" x14ac:dyDescent="0.2">
      <c r="A211" s="18" t="s">
        <v>247</v>
      </c>
      <c r="B211" s="9">
        <v>55050</v>
      </c>
      <c r="C211" s="18" t="s">
        <v>105</v>
      </c>
      <c r="D211" s="18" t="s">
        <v>133</v>
      </c>
      <c r="E211" s="18" t="s">
        <v>54</v>
      </c>
      <c r="F211" s="45">
        <v>129999.43</v>
      </c>
    </row>
    <row r="212" spans="1:6" x14ac:dyDescent="0.2">
      <c r="A212" s="18" t="s">
        <v>247</v>
      </c>
      <c r="B212" s="9">
        <v>55050</v>
      </c>
      <c r="C212" s="18" t="s">
        <v>105</v>
      </c>
      <c r="D212" s="18" t="s">
        <v>133</v>
      </c>
      <c r="E212" s="18" t="s">
        <v>55</v>
      </c>
      <c r="F212" s="45">
        <v>15935</v>
      </c>
    </row>
    <row r="213" spans="1:6" x14ac:dyDescent="0.2">
      <c r="A213" s="18" t="s">
        <v>247</v>
      </c>
      <c r="B213" s="9">
        <v>55050</v>
      </c>
      <c r="C213" s="18" t="s">
        <v>105</v>
      </c>
      <c r="D213" s="18" t="s">
        <v>133</v>
      </c>
      <c r="E213" s="18" t="s">
        <v>57</v>
      </c>
      <c r="F213" s="45">
        <v>13710722.439999999</v>
      </c>
    </row>
    <row r="214" spans="1:6" x14ac:dyDescent="0.2">
      <c r="A214" s="18" t="s">
        <v>247</v>
      </c>
      <c r="B214" s="9">
        <v>55050</v>
      </c>
      <c r="C214" s="18" t="s">
        <v>105</v>
      </c>
      <c r="D214" s="18" t="s">
        <v>133</v>
      </c>
      <c r="E214" s="18" t="s">
        <v>58</v>
      </c>
      <c r="F214" s="45">
        <v>18120074.239999998</v>
      </c>
    </row>
    <row r="215" spans="1:6" x14ac:dyDescent="0.2">
      <c r="A215" s="18" t="s">
        <v>247</v>
      </c>
      <c r="B215" s="9">
        <v>55050</v>
      </c>
      <c r="C215" s="18" t="s">
        <v>105</v>
      </c>
      <c r="D215" s="18" t="s">
        <v>133</v>
      </c>
      <c r="E215" s="18" t="s">
        <v>60</v>
      </c>
      <c r="F215" s="45">
        <v>56002</v>
      </c>
    </row>
    <row r="216" spans="1:6" x14ac:dyDescent="0.2">
      <c r="A216" s="18" t="s">
        <v>247</v>
      </c>
      <c r="B216" s="9">
        <v>55050</v>
      </c>
      <c r="C216" s="18" t="s">
        <v>105</v>
      </c>
      <c r="D216" s="18" t="s">
        <v>133</v>
      </c>
      <c r="E216" s="18" t="s">
        <v>61</v>
      </c>
      <c r="F216" s="45">
        <v>670611.44999999995</v>
      </c>
    </row>
    <row r="217" spans="1:6" x14ac:dyDescent="0.2">
      <c r="A217" s="18" t="s">
        <v>247</v>
      </c>
      <c r="B217" s="9">
        <v>55050</v>
      </c>
      <c r="C217" s="18" t="s">
        <v>105</v>
      </c>
      <c r="D217" s="18" t="s">
        <v>133</v>
      </c>
      <c r="E217" s="18" t="s">
        <v>63</v>
      </c>
      <c r="F217" s="45">
        <v>40506</v>
      </c>
    </row>
    <row r="218" spans="1:6" x14ac:dyDescent="0.2">
      <c r="A218" s="18" t="s">
        <v>247</v>
      </c>
      <c r="B218" s="9">
        <v>55050</v>
      </c>
      <c r="C218" s="18" t="s">
        <v>105</v>
      </c>
      <c r="D218" s="18" t="s">
        <v>133</v>
      </c>
      <c r="E218" s="18" t="s">
        <v>64</v>
      </c>
      <c r="F218" s="45">
        <v>700531.67</v>
      </c>
    </row>
    <row r="219" spans="1:6" x14ac:dyDescent="0.2">
      <c r="A219" s="18" t="s">
        <v>247</v>
      </c>
      <c r="B219" s="9">
        <v>55050</v>
      </c>
      <c r="C219" s="18" t="s">
        <v>105</v>
      </c>
      <c r="D219" s="18" t="s">
        <v>133</v>
      </c>
      <c r="E219" s="18" t="s">
        <v>66</v>
      </c>
      <c r="F219" s="45">
        <v>430277.81</v>
      </c>
    </row>
    <row r="220" spans="1:6" x14ac:dyDescent="0.2">
      <c r="A220" s="18" t="s">
        <v>247</v>
      </c>
      <c r="B220" s="9">
        <v>55050</v>
      </c>
      <c r="C220" s="18" t="s">
        <v>105</v>
      </c>
      <c r="D220" s="18" t="s">
        <v>133</v>
      </c>
      <c r="E220" s="18" t="s">
        <v>68</v>
      </c>
      <c r="F220" s="45">
        <v>748128.93</v>
      </c>
    </row>
    <row r="221" spans="1:6" x14ac:dyDescent="0.2">
      <c r="A221" s="18" t="s">
        <v>247</v>
      </c>
      <c r="B221" s="9">
        <v>55050</v>
      </c>
      <c r="C221" s="18" t="s">
        <v>105</v>
      </c>
      <c r="D221" s="18" t="s">
        <v>133</v>
      </c>
      <c r="E221" s="18" t="s">
        <v>69</v>
      </c>
      <c r="F221" s="45">
        <v>2929719.53</v>
      </c>
    </row>
    <row r="222" spans="1:6" x14ac:dyDescent="0.2">
      <c r="A222" s="18" t="s">
        <v>247</v>
      </c>
      <c r="B222" s="9">
        <v>55050</v>
      </c>
      <c r="C222" s="18" t="s">
        <v>105</v>
      </c>
      <c r="D222" s="18" t="s">
        <v>133</v>
      </c>
      <c r="E222" s="18" t="s">
        <v>70</v>
      </c>
      <c r="F222" s="45">
        <v>1315625</v>
      </c>
    </row>
    <row r="223" spans="1:6" x14ac:dyDescent="0.2">
      <c r="A223" s="18" t="s">
        <v>247</v>
      </c>
      <c r="B223" s="9">
        <v>55050</v>
      </c>
      <c r="C223" s="18" t="s">
        <v>105</v>
      </c>
      <c r="D223" s="18" t="s">
        <v>133</v>
      </c>
      <c r="E223" s="18" t="s">
        <v>71</v>
      </c>
      <c r="F223" s="45">
        <v>907809.29</v>
      </c>
    </row>
    <row r="224" spans="1:6" x14ac:dyDescent="0.2">
      <c r="A224" s="18" t="s">
        <v>247</v>
      </c>
      <c r="B224" s="9">
        <v>55050</v>
      </c>
      <c r="C224" s="18" t="s">
        <v>105</v>
      </c>
      <c r="D224" s="18" t="s">
        <v>133</v>
      </c>
      <c r="E224" s="18" t="s">
        <v>72</v>
      </c>
      <c r="F224" s="45">
        <v>60000</v>
      </c>
    </row>
    <row r="225" spans="1:6" x14ac:dyDescent="0.2">
      <c r="A225" s="18" t="s">
        <v>247</v>
      </c>
      <c r="B225" s="9">
        <v>55050</v>
      </c>
      <c r="C225" s="18" t="s">
        <v>105</v>
      </c>
      <c r="D225" s="18" t="s">
        <v>133</v>
      </c>
      <c r="E225" s="18" t="s">
        <v>73</v>
      </c>
      <c r="F225" s="45">
        <v>348688.5</v>
      </c>
    </row>
    <row r="226" spans="1:6" x14ac:dyDescent="0.2">
      <c r="A226" s="18" t="s">
        <v>247</v>
      </c>
      <c r="B226" s="9">
        <v>55050</v>
      </c>
      <c r="C226" s="18" t="s">
        <v>105</v>
      </c>
      <c r="D226" s="18" t="s">
        <v>133</v>
      </c>
      <c r="E226" s="18" t="s">
        <v>74</v>
      </c>
      <c r="F226" s="45">
        <v>12000</v>
      </c>
    </row>
    <row r="227" spans="1:6" x14ac:dyDescent="0.2">
      <c r="A227" s="18" t="s">
        <v>247</v>
      </c>
      <c r="B227" s="9">
        <v>55050</v>
      </c>
      <c r="C227" s="18" t="s">
        <v>105</v>
      </c>
      <c r="D227" s="18" t="s">
        <v>133</v>
      </c>
      <c r="E227" s="18" t="s">
        <v>75</v>
      </c>
      <c r="F227" s="45">
        <v>2056.9299999999998</v>
      </c>
    </row>
    <row r="228" spans="1:6" x14ac:dyDescent="0.2">
      <c r="A228" s="18" t="s">
        <v>247</v>
      </c>
      <c r="B228" s="9">
        <v>55050</v>
      </c>
      <c r="C228" s="18" t="s">
        <v>105</v>
      </c>
      <c r="D228" s="18" t="s">
        <v>133</v>
      </c>
      <c r="E228" s="18" t="s">
        <v>183</v>
      </c>
      <c r="F228" s="45">
        <v>24581690.120000001</v>
      </c>
    </row>
    <row r="229" spans="1:6" x14ac:dyDescent="0.2">
      <c r="A229" s="18" t="s">
        <v>247</v>
      </c>
      <c r="B229" s="9">
        <v>55050</v>
      </c>
      <c r="C229" s="18" t="s">
        <v>105</v>
      </c>
      <c r="D229" s="18" t="s">
        <v>133</v>
      </c>
      <c r="E229" s="18" t="s">
        <v>77</v>
      </c>
      <c r="F229" s="45">
        <v>876252.88</v>
      </c>
    </row>
    <row r="230" spans="1:6" x14ac:dyDescent="0.2">
      <c r="A230" s="18" t="s">
        <v>247</v>
      </c>
      <c r="B230" s="9">
        <v>55050</v>
      </c>
      <c r="C230" s="18" t="s">
        <v>105</v>
      </c>
      <c r="D230" s="18" t="s">
        <v>133</v>
      </c>
      <c r="E230" s="18" t="s">
        <v>78</v>
      </c>
      <c r="F230" s="45">
        <v>16370</v>
      </c>
    </row>
    <row r="231" spans="1:6" x14ac:dyDescent="0.2">
      <c r="A231" s="18" t="s">
        <v>247</v>
      </c>
      <c r="B231" s="9">
        <v>55050</v>
      </c>
      <c r="C231" s="18" t="s">
        <v>105</v>
      </c>
      <c r="D231" s="18" t="s">
        <v>133</v>
      </c>
      <c r="E231" s="18" t="s">
        <v>79</v>
      </c>
      <c r="F231" s="45">
        <v>364202</v>
      </c>
    </row>
    <row r="232" spans="1:6" x14ac:dyDescent="0.2">
      <c r="A232" s="18" t="s">
        <v>247</v>
      </c>
      <c r="B232" s="9">
        <v>55050</v>
      </c>
      <c r="C232" s="18" t="s">
        <v>105</v>
      </c>
      <c r="D232" s="18" t="s">
        <v>133</v>
      </c>
      <c r="E232" s="18" t="s">
        <v>106</v>
      </c>
      <c r="F232" s="45">
        <v>31250</v>
      </c>
    </row>
    <row r="233" spans="1:6" x14ac:dyDescent="0.2">
      <c r="A233" s="18" t="s">
        <v>247</v>
      </c>
      <c r="B233" s="9">
        <v>55050</v>
      </c>
      <c r="C233" s="18" t="s">
        <v>105</v>
      </c>
      <c r="D233" s="18" t="s">
        <v>133</v>
      </c>
      <c r="E233" s="18" t="s">
        <v>80</v>
      </c>
      <c r="F233" s="45">
        <v>31000</v>
      </c>
    </row>
    <row r="234" spans="1:6" x14ac:dyDescent="0.2">
      <c r="A234" s="18" t="s">
        <v>247</v>
      </c>
      <c r="B234" s="9">
        <v>55050</v>
      </c>
      <c r="C234" s="18" t="s">
        <v>105</v>
      </c>
      <c r="D234" s="18" t="s">
        <v>133</v>
      </c>
      <c r="E234" s="18" t="s">
        <v>81</v>
      </c>
      <c r="F234" s="45">
        <v>21294.05</v>
      </c>
    </row>
    <row r="235" spans="1:6" x14ac:dyDescent="0.2">
      <c r="A235" s="18" t="s">
        <v>247</v>
      </c>
      <c r="B235" s="9">
        <v>55050</v>
      </c>
      <c r="C235" s="18" t="s">
        <v>105</v>
      </c>
      <c r="D235" s="18" t="s">
        <v>133</v>
      </c>
      <c r="E235" s="18" t="s">
        <v>83</v>
      </c>
      <c r="F235" s="45">
        <v>277223</v>
      </c>
    </row>
    <row r="236" spans="1:6" x14ac:dyDescent="0.2">
      <c r="A236" s="18" t="s">
        <v>247</v>
      </c>
      <c r="B236" s="9">
        <v>55050</v>
      </c>
      <c r="C236" s="18" t="s">
        <v>105</v>
      </c>
      <c r="D236" s="18" t="s">
        <v>133</v>
      </c>
      <c r="E236" s="18" t="s">
        <v>84</v>
      </c>
      <c r="F236" s="45">
        <v>383694</v>
      </c>
    </row>
    <row r="237" spans="1:6" x14ac:dyDescent="0.2">
      <c r="A237" s="18" t="s">
        <v>247</v>
      </c>
      <c r="B237" s="9">
        <v>55050</v>
      </c>
      <c r="C237" s="18" t="s">
        <v>105</v>
      </c>
      <c r="D237" s="18" t="s">
        <v>133</v>
      </c>
      <c r="E237" s="18" t="s">
        <v>111</v>
      </c>
      <c r="F237" s="45">
        <v>30000</v>
      </c>
    </row>
    <row r="238" spans="1:6" x14ac:dyDescent="0.2">
      <c r="A238" s="18" t="s">
        <v>247</v>
      </c>
      <c r="B238" s="9">
        <v>55050</v>
      </c>
      <c r="C238" s="18" t="s">
        <v>105</v>
      </c>
      <c r="D238" s="18" t="s">
        <v>133</v>
      </c>
      <c r="E238" s="18" t="s">
        <v>85</v>
      </c>
      <c r="F238" s="45">
        <v>3565509</v>
      </c>
    </row>
    <row r="239" spans="1:6" x14ac:dyDescent="0.2">
      <c r="A239" s="18" t="s">
        <v>247</v>
      </c>
      <c r="B239" s="9">
        <v>55050</v>
      </c>
      <c r="C239" s="18" t="s">
        <v>105</v>
      </c>
      <c r="D239" s="18" t="s">
        <v>133</v>
      </c>
      <c r="E239" s="18" t="s">
        <v>86</v>
      </c>
      <c r="F239" s="45">
        <v>13133270</v>
      </c>
    </row>
    <row r="240" spans="1:6" x14ac:dyDescent="0.2">
      <c r="A240" s="18" t="s">
        <v>247</v>
      </c>
      <c r="B240" s="9">
        <v>55050</v>
      </c>
      <c r="C240" s="18" t="s">
        <v>105</v>
      </c>
      <c r="D240" s="18" t="s">
        <v>133</v>
      </c>
      <c r="E240" s="18" t="s">
        <v>87</v>
      </c>
      <c r="F240" s="45">
        <v>490938</v>
      </c>
    </row>
    <row r="241" spans="1:6" x14ac:dyDescent="0.2">
      <c r="A241" s="18" t="s">
        <v>247</v>
      </c>
      <c r="B241" s="9">
        <v>55050</v>
      </c>
      <c r="C241" s="18" t="s">
        <v>105</v>
      </c>
      <c r="D241" s="18" t="s">
        <v>133</v>
      </c>
      <c r="E241" s="18" t="s">
        <v>88</v>
      </c>
      <c r="F241" s="45">
        <v>460463</v>
      </c>
    </row>
    <row r="242" spans="1:6" x14ac:dyDescent="0.2">
      <c r="A242" s="18" t="s">
        <v>247</v>
      </c>
      <c r="B242" s="9">
        <v>55050</v>
      </c>
      <c r="C242" s="18" t="s">
        <v>105</v>
      </c>
      <c r="D242" s="18" t="s">
        <v>133</v>
      </c>
      <c r="E242" s="18" t="s">
        <v>89</v>
      </c>
      <c r="F242" s="45">
        <v>29949</v>
      </c>
    </row>
    <row r="243" spans="1:6" x14ac:dyDescent="0.2">
      <c r="A243" s="18" t="s">
        <v>247</v>
      </c>
      <c r="B243" s="9">
        <v>55050</v>
      </c>
      <c r="C243" s="18" t="s">
        <v>105</v>
      </c>
      <c r="D243" s="18" t="s">
        <v>133</v>
      </c>
      <c r="E243" s="18" t="s">
        <v>112</v>
      </c>
      <c r="F243" s="45">
        <v>13100</v>
      </c>
    </row>
    <row r="244" spans="1:6" x14ac:dyDescent="0.2">
      <c r="A244" s="18" t="s">
        <v>247</v>
      </c>
      <c r="B244" s="9">
        <v>55050</v>
      </c>
      <c r="C244" s="18" t="s">
        <v>105</v>
      </c>
      <c r="D244" s="18" t="s">
        <v>188</v>
      </c>
      <c r="E244" s="18" t="s">
        <v>113</v>
      </c>
      <c r="F244" s="45">
        <v>4449421.9800000004</v>
      </c>
    </row>
    <row r="245" spans="1:6" x14ac:dyDescent="0.2">
      <c r="A245" s="18" t="s">
        <v>247</v>
      </c>
      <c r="B245" s="9">
        <v>55050</v>
      </c>
      <c r="C245" s="18" t="s">
        <v>105</v>
      </c>
      <c r="D245" s="18" t="s">
        <v>187</v>
      </c>
      <c r="E245" s="18" t="s">
        <v>114</v>
      </c>
      <c r="F245" s="45">
        <v>130259455.84999999</v>
      </c>
    </row>
    <row r="246" spans="1:6" x14ac:dyDescent="0.2">
      <c r="A246" s="18" t="s">
        <v>247</v>
      </c>
      <c r="B246" s="9">
        <v>55070</v>
      </c>
      <c r="C246" s="18" t="s">
        <v>105</v>
      </c>
      <c r="D246" s="18" t="s">
        <v>134</v>
      </c>
      <c r="E246" s="18" t="s">
        <v>115</v>
      </c>
      <c r="F246" s="45">
        <v>3870004</v>
      </c>
    </row>
    <row r="247" spans="1:6" x14ac:dyDescent="0.2">
      <c r="A247" s="18" t="s">
        <v>247</v>
      </c>
      <c r="B247" s="9">
        <v>55070</v>
      </c>
      <c r="C247" s="18" t="s">
        <v>105</v>
      </c>
      <c r="D247" s="18" t="s">
        <v>134</v>
      </c>
      <c r="E247" s="18" t="s">
        <v>116</v>
      </c>
      <c r="F247" s="45">
        <v>490000</v>
      </c>
    </row>
    <row r="248" spans="1:6" x14ac:dyDescent="0.2">
      <c r="A248" s="18" t="s">
        <v>247</v>
      </c>
      <c r="B248" s="9">
        <v>55070</v>
      </c>
      <c r="C248" s="18" t="s">
        <v>105</v>
      </c>
      <c r="D248" s="18" t="s">
        <v>134</v>
      </c>
      <c r="E248" s="18" t="s">
        <v>117</v>
      </c>
      <c r="F248" s="45">
        <v>249999</v>
      </c>
    </row>
    <row r="249" spans="1:6" x14ac:dyDescent="0.2">
      <c r="A249" s="18" t="s">
        <v>247</v>
      </c>
      <c r="B249" s="9">
        <v>55070</v>
      </c>
      <c r="C249" s="18" t="s">
        <v>105</v>
      </c>
      <c r="D249" s="18" t="s">
        <v>134</v>
      </c>
      <c r="E249" s="18" t="s">
        <v>118</v>
      </c>
      <c r="F249" s="45">
        <v>22511868</v>
      </c>
    </row>
    <row r="250" spans="1:6" x14ac:dyDescent="0.2">
      <c r="A250" s="18" t="s">
        <v>247</v>
      </c>
      <c r="B250" s="9">
        <v>55070</v>
      </c>
      <c r="C250" s="18" t="s">
        <v>105</v>
      </c>
      <c r="D250" s="18" t="s">
        <v>134</v>
      </c>
      <c r="E250" s="18" t="s">
        <v>119</v>
      </c>
      <c r="F250" s="45">
        <v>224662</v>
      </c>
    </row>
    <row r="251" spans="1:6" x14ac:dyDescent="0.2">
      <c r="A251" s="18" t="s">
        <v>247</v>
      </c>
      <c r="B251" s="9">
        <v>55070</v>
      </c>
      <c r="C251" s="18" t="s">
        <v>105</v>
      </c>
      <c r="D251" s="18" t="s">
        <v>134</v>
      </c>
      <c r="E251" s="18" t="s">
        <v>120</v>
      </c>
      <c r="F251" s="45">
        <v>10348671</v>
      </c>
    </row>
    <row r="252" spans="1:6" x14ac:dyDescent="0.2">
      <c r="A252" s="18" t="s">
        <v>247</v>
      </c>
      <c r="B252" s="9">
        <v>55070</v>
      </c>
      <c r="C252" s="18" t="s">
        <v>105</v>
      </c>
      <c r="D252" s="18" t="s">
        <v>134</v>
      </c>
      <c r="E252" s="18" t="s">
        <v>121</v>
      </c>
      <c r="F252" s="45">
        <v>14762142</v>
      </c>
    </row>
    <row r="253" spans="1:6" x14ac:dyDescent="0.2">
      <c r="A253" s="18" t="s">
        <v>247</v>
      </c>
      <c r="B253" s="9">
        <v>55070</v>
      </c>
      <c r="C253" s="18" t="s">
        <v>105</v>
      </c>
      <c r="D253" s="18" t="s">
        <v>134</v>
      </c>
      <c r="E253" s="18" t="s">
        <v>122</v>
      </c>
      <c r="F253" s="45">
        <v>3292553</v>
      </c>
    </row>
    <row r="254" spans="1:6" x14ac:dyDescent="0.2">
      <c r="A254" s="18" t="s">
        <v>247</v>
      </c>
      <c r="B254" s="9">
        <v>55070</v>
      </c>
      <c r="C254" s="18" t="s">
        <v>105</v>
      </c>
      <c r="D254" s="18" t="s">
        <v>134</v>
      </c>
      <c r="E254" s="18" t="s">
        <v>123</v>
      </c>
      <c r="F254" s="45">
        <v>76412</v>
      </c>
    </row>
    <row r="255" spans="1:6" x14ac:dyDescent="0.2">
      <c r="A255" s="18" t="s">
        <v>247</v>
      </c>
      <c r="B255" s="9">
        <v>55070</v>
      </c>
      <c r="C255" s="18" t="s">
        <v>105</v>
      </c>
      <c r="D255" s="18" t="s">
        <v>134</v>
      </c>
      <c r="E255" s="18" t="s">
        <v>124</v>
      </c>
      <c r="F255" s="45">
        <v>56604524</v>
      </c>
    </row>
    <row r="256" spans="1:6" x14ac:dyDescent="0.2">
      <c r="A256" s="18" t="s">
        <v>247</v>
      </c>
      <c r="B256" s="9">
        <v>55070</v>
      </c>
      <c r="C256" s="18" t="s">
        <v>105</v>
      </c>
      <c r="D256" s="18" t="s">
        <v>133</v>
      </c>
      <c r="E256" s="18" t="s">
        <v>183</v>
      </c>
      <c r="F256" s="45">
        <v>125428</v>
      </c>
    </row>
    <row r="257" spans="1:6" x14ac:dyDescent="0.2">
      <c r="A257" s="18" t="s">
        <v>247</v>
      </c>
      <c r="B257" s="9">
        <v>55080</v>
      </c>
      <c r="C257" s="18" t="s">
        <v>105</v>
      </c>
      <c r="D257" s="18" t="s">
        <v>134</v>
      </c>
      <c r="E257" s="18" t="s">
        <v>125</v>
      </c>
      <c r="F257" s="45">
        <v>646510</v>
      </c>
    </row>
    <row r="258" spans="1:6" x14ac:dyDescent="0.2">
      <c r="A258" s="18" t="s">
        <v>247</v>
      </c>
      <c r="B258" s="9">
        <v>55080</v>
      </c>
      <c r="C258" s="18" t="s">
        <v>105</v>
      </c>
      <c r="D258" s="18" t="s">
        <v>134</v>
      </c>
      <c r="E258" s="18" t="s">
        <v>122</v>
      </c>
      <c r="F258" s="45">
        <v>146836</v>
      </c>
    </row>
    <row r="259" spans="1:6" x14ac:dyDescent="0.2">
      <c r="A259" s="18" t="s">
        <v>247</v>
      </c>
      <c r="B259" s="9">
        <v>55110</v>
      </c>
      <c r="C259" s="18" t="s">
        <v>105</v>
      </c>
      <c r="D259" s="18" t="s">
        <v>133</v>
      </c>
      <c r="E259" s="18" t="s">
        <v>48</v>
      </c>
      <c r="F259" s="45">
        <v>177668.96</v>
      </c>
    </row>
    <row r="260" spans="1:6" x14ac:dyDescent="0.2">
      <c r="A260" s="18" t="s">
        <v>247</v>
      </c>
      <c r="B260" s="9">
        <v>55110</v>
      </c>
      <c r="C260" s="18" t="s">
        <v>105</v>
      </c>
      <c r="D260" s="18" t="s">
        <v>133</v>
      </c>
      <c r="E260" s="18" t="s">
        <v>50</v>
      </c>
      <c r="F260" s="45">
        <v>8181.29</v>
      </c>
    </row>
    <row r="261" spans="1:6" x14ac:dyDescent="0.2">
      <c r="A261" s="18" t="s">
        <v>247</v>
      </c>
      <c r="B261" s="9">
        <v>55110</v>
      </c>
      <c r="C261" s="18" t="s">
        <v>105</v>
      </c>
      <c r="D261" s="18" t="s">
        <v>133</v>
      </c>
      <c r="E261" s="18" t="s">
        <v>53</v>
      </c>
      <c r="F261" s="45">
        <v>9836</v>
      </c>
    </row>
    <row r="262" spans="1:6" x14ac:dyDescent="0.2">
      <c r="A262" s="18" t="s">
        <v>247</v>
      </c>
      <c r="B262" s="9">
        <v>55110</v>
      </c>
      <c r="C262" s="18" t="s">
        <v>105</v>
      </c>
      <c r="D262" s="18" t="s">
        <v>133</v>
      </c>
      <c r="E262" s="18" t="s">
        <v>54</v>
      </c>
      <c r="F262" s="45">
        <v>604.91</v>
      </c>
    </row>
    <row r="263" spans="1:6" x14ac:dyDescent="0.2">
      <c r="A263" s="18" t="s">
        <v>247</v>
      </c>
      <c r="B263" s="9">
        <v>55110</v>
      </c>
      <c r="C263" s="18" t="s">
        <v>105</v>
      </c>
      <c r="D263" s="18" t="s">
        <v>133</v>
      </c>
      <c r="E263" s="18" t="s">
        <v>57</v>
      </c>
      <c r="F263" s="45">
        <v>490497.67</v>
      </c>
    </row>
    <row r="264" spans="1:6" x14ac:dyDescent="0.2">
      <c r="A264" s="18" t="s">
        <v>247</v>
      </c>
      <c r="B264" s="9">
        <v>55110</v>
      </c>
      <c r="C264" s="18" t="s">
        <v>105</v>
      </c>
      <c r="D264" s="18" t="s">
        <v>133</v>
      </c>
      <c r="E264" s="18" t="s">
        <v>59</v>
      </c>
      <c r="F264" s="45">
        <v>250000</v>
      </c>
    </row>
    <row r="265" spans="1:6" x14ac:dyDescent="0.2">
      <c r="A265" s="18" t="s">
        <v>247</v>
      </c>
      <c r="B265" s="9">
        <v>55110</v>
      </c>
      <c r="C265" s="18" t="s">
        <v>105</v>
      </c>
      <c r="D265" s="18" t="s">
        <v>133</v>
      </c>
      <c r="E265" s="18" t="s">
        <v>61</v>
      </c>
      <c r="F265" s="45">
        <v>52957.23</v>
      </c>
    </row>
    <row r="266" spans="1:6" x14ac:dyDescent="0.2">
      <c r="A266" s="18" t="s">
        <v>247</v>
      </c>
      <c r="B266" s="9">
        <v>55110</v>
      </c>
      <c r="C266" s="18" t="s">
        <v>105</v>
      </c>
      <c r="D266" s="18" t="s">
        <v>133</v>
      </c>
      <c r="E266" s="18" t="s">
        <v>64</v>
      </c>
      <c r="F266" s="45">
        <v>256549.63</v>
      </c>
    </row>
    <row r="267" spans="1:6" x14ac:dyDescent="0.2">
      <c r="A267" s="18" t="s">
        <v>247</v>
      </c>
      <c r="B267" s="9">
        <v>55110</v>
      </c>
      <c r="C267" s="18" t="s">
        <v>105</v>
      </c>
      <c r="D267" s="18" t="s">
        <v>133</v>
      </c>
      <c r="E267" s="18" t="s">
        <v>69</v>
      </c>
      <c r="F267" s="45">
        <v>31541.599999999999</v>
      </c>
    </row>
    <row r="268" spans="1:6" x14ac:dyDescent="0.2">
      <c r="A268" s="18" t="s">
        <v>247</v>
      </c>
      <c r="B268" s="9">
        <v>55110</v>
      </c>
      <c r="C268" s="18" t="s">
        <v>105</v>
      </c>
      <c r="D268" s="18" t="s">
        <v>133</v>
      </c>
      <c r="E268" s="18" t="s">
        <v>73</v>
      </c>
      <c r="F268" s="45">
        <v>-1.49</v>
      </c>
    </row>
    <row r="269" spans="1:6" x14ac:dyDescent="0.2">
      <c r="A269" s="18" t="s">
        <v>247</v>
      </c>
      <c r="B269" s="9">
        <v>55110</v>
      </c>
      <c r="C269" s="18" t="s">
        <v>105</v>
      </c>
      <c r="D269" s="18" t="s">
        <v>133</v>
      </c>
      <c r="E269" s="18" t="s">
        <v>75</v>
      </c>
      <c r="F269" s="45">
        <v>-0.21</v>
      </c>
    </row>
    <row r="270" spans="1:6" x14ac:dyDescent="0.2">
      <c r="A270" s="18" t="s">
        <v>247</v>
      </c>
      <c r="B270" s="9">
        <v>55110</v>
      </c>
      <c r="C270" s="18" t="s">
        <v>105</v>
      </c>
      <c r="D270" s="18" t="s">
        <v>133</v>
      </c>
      <c r="E270" s="18" t="s">
        <v>183</v>
      </c>
      <c r="F270" s="45">
        <v>2240366</v>
      </c>
    </row>
    <row r="271" spans="1:6" x14ac:dyDescent="0.2">
      <c r="A271" s="18" t="s">
        <v>247</v>
      </c>
      <c r="B271" s="9">
        <v>55110</v>
      </c>
      <c r="C271" s="18" t="s">
        <v>105</v>
      </c>
      <c r="D271" s="18" t="s">
        <v>133</v>
      </c>
      <c r="E271" s="18" t="s">
        <v>79</v>
      </c>
      <c r="F271" s="45">
        <v>-7342.91</v>
      </c>
    </row>
    <row r="272" spans="1:6" x14ac:dyDescent="0.2">
      <c r="A272" s="18" t="s">
        <v>247</v>
      </c>
      <c r="B272" s="9">
        <v>55110</v>
      </c>
      <c r="C272" s="18" t="s">
        <v>105</v>
      </c>
      <c r="D272" s="18" t="s">
        <v>133</v>
      </c>
      <c r="E272" s="18" t="s">
        <v>86</v>
      </c>
      <c r="F272" s="45">
        <v>2543581</v>
      </c>
    </row>
    <row r="273" spans="1:6" x14ac:dyDescent="0.2">
      <c r="A273" s="18" t="s">
        <v>247</v>
      </c>
      <c r="B273" s="9">
        <v>55110</v>
      </c>
      <c r="C273" s="18" t="s">
        <v>105</v>
      </c>
      <c r="D273" s="18" t="s">
        <v>133</v>
      </c>
      <c r="E273" s="18" t="s">
        <v>88</v>
      </c>
      <c r="F273" s="45">
        <v>61431</v>
      </c>
    </row>
    <row r="274" spans="1:6" x14ac:dyDescent="0.2">
      <c r="A274" s="18" t="s">
        <v>247</v>
      </c>
      <c r="B274" s="9">
        <v>55110</v>
      </c>
      <c r="C274" s="18" t="s">
        <v>105</v>
      </c>
      <c r="D274" s="18" t="s">
        <v>133</v>
      </c>
      <c r="E274" s="18" t="s">
        <v>89</v>
      </c>
      <c r="F274" s="45">
        <v>25000</v>
      </c>
    </row>
  </sheetData>
  <customSheetViews>
    <customSheetView guid="{24FA60FA-7D0B-436C-8ED0-796B3F3C5F35}" fitToPage="1" showRuler="0">
      <pageMargins left="0.75" right="0.75" top="1" bottom="1" header="0.5" footer="0.5"/>
      <pageSetup scale="99" fitToHeight="0" orientation="landscape" r:id="rId1"/>
      <headerFooter alignWithMargins="0"/>
    </customSheetView>
    <customSheetView guid="{35868F84-30BB-46CE-8E91-DCBD494D63D4}" fitToPage="1" printArea="1" showRuler="0">
      <pageMargins left="0.75" right="0.75" top="1" bottom="1" header="0.5" footer="0.5"/>
      <pageSetup scale="99" fitToHeight="0" orientation="landscape" r:id="rId2"/>
      <headerFooter alignWithMargins="0"/>
    </customSheetView>
  </customSheetViews>
  <phoneticPr fontId="2" type="noConversion"/>
  <hyperlinks>
    <hyperlink ref="C1" location="TOC!A1" display="Return to TOC"/>
  </hyperlinks>
  <pageMargins left="0.75" right="0.75" top="1" bottom="1" header="0.5" footer="0.5"/>
  <pageSetup scale="99" fitToHeight="0" orientation="landscape" r:id="rId3"/>
  <headerFooter alignWithMargins="0"/>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D1"/>
  <sheetViews>
    <sheetView workbookViewId="0"/>
  </sheetViews>
  <sheetFormatPr defaultRowHeight="12.75" x14ac:dyDescent="0.2"/>
  <sheetData>
    <row r="1" spans="4:4" x14ac:dyDescent="0.2">
      <c r="D1" s="39" t="s">
        <v>193</v>
      </c>
    </row>
  </sheetData>
  <phoneticPr fontId="2" type="noConversion"/>
  <hyperlinks>
    <hyperlink ref="D1" location="TOC!A1" display="Return to TOC"/>
  </hyperlinks>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Q130"/>
  <sheetViews>
    <sheetView zoomScaleNormal="100" workbookViewId="0">
      <selection activeCell="D1" sqref="D1"/>
    </sheetView>
  </sheetViews>
  <sheetFormatPr defaultRowHeight="12.75" x14ac:dyDescent="0.2"/>
  <cols>
    <col min="4" max="4" width="12.85546875" bestFit="1" customWidth="1"/>
    <col min="15" max="15" width="12.42578125" bestFit="1" customWidth="1"/>
  </cols>
  <sheetData>
    <row r="1" spans="1:17" x14ac:dyDescent="0.2">
      <c r="D1" s="39" t="s">
        <v>193</v>
      </c>
      <c r="G1" t="s">
        <v>598</v>
      </c>
    </row>
    <row r="2" spans="1:17" x14ac:dyDescent="0.2">
      <c r="Q2" s="67" t="s">
        <v>9</v>
      </c>
    </row>
    <row r="3" spans="1:17" x14ac:dyDescent="0.2">
      <c r="Q3" t="s">
        <v>412</v>
      </c>
    </row>
    <row r="4" spans="1:17" x14ac:dyDescent="0.2">
      <c r="Q4" t="s">
        <v>428</v>
      </c>
    </row>
    <row r="5" spans="1:17" x14ac:dyDescent="0.2">
      <c r="Q5" t="s">
        <v>434</v>
      </c>
    </row>
    <row r="6" spans="1:17" x14ac:dyDescent="0.2">
      <c r="Q6" t="s">
        <v>497</v>
      </c>
    </row>
    <row r="7" spans="1:17" x14ac:dyDescent="0.2">
      <c r="Q7" t="s">
        <v>507</v>
      </c>
    </row>
    <row r="8" spans="1:17" x14ac:dyDescent="0.2">
      <c r="A8" s="67" t="s">
        <v>404</v>
      </c>
      <c r="B8" s="67" t="s">
        <v>132</v>
      </c>
      <c r="C8" s="67" t="s">
        <v>9</v>
      </c>
      <c r="D8" s="67" t="s">
        <v>257</v>
      </c>
      <c r="E8" s="67" t="s">
        <v>208</v>
      </c>
      <c r="F8" s="67" t="s">
        <v>30</v>
      </c>
      <c r="G8" s="67" t="s">
        <v>405</v>
      </c>
      <c r="H8" s="67" t="s">
        <v>155</v>
      </c>
      <c r="I8" s="67" t="s">
        <v>406</v>
      </c>
      <c r="J8" s="67" t="s">
        <v>407</v>
      </c>
      <c r="K8" s="67" t="s">
        <v>408</v>
      </c>
      <c r="L8" s="67" t="s">
        <v>184</v>
      </c>
      <c r="M8" s="67" t="s">
        <v>409</v>
      </c>
      <c r="N8" s="67" t="s">
        <v>410</v>
      </c>
      <c r="O8" s="67" t="s">
        <v>246</v>
      </c>
      <c r="Q8" t="s">
        <v>511</v>
      </c>
    </row>
    <row r="9" spans="1:17" x14ac:dyDescent="0.2">
      <c r="A9" t="s">
        <v>411</v>
      </c>
      <c r="B9" t="s">
        <v>230</v>
      </c>
      <c r="C9" t="s">
        <v>434</v>
      </c>
      <c r="D9" t="s">
        <v>429</v>
      </c>
      <c r="E9" t="s">
        <v>435</v>
      </c>
      <c r="F9" t="s">
        <v>431</v>
      </c>
      <c r="G9" t="s">
        <v>416</v>
      </c>
      <c r="H9">
        <v>2011</v>
      </c>
      <c r="I9">
        <v>2</v>
      </c>
      <c r="J9" t="s">
        <v>465</v>
      </c>
      <c r="K9" t="s">
        <v>424</v>
      </c>
      <c r="L9">
        <v>45044</v>
      </c>
      <c r="M9">
        <v>40391</v>
      </c>
      <c r="N9" t="s">
        <v>464</v>
      </c>
      <c r="O9" t="s">
        <v>247</v>
      </c>
      <c r="Q9" t="s">
        <v>514</v>
      </c>
    </row>
    <row r="10" spans="1:17" x14ac:dyDescent="0.2">
      <c r="A10" t="s">
        <v>411</v>
      </c>
      <c r="B10" t="s">
        <v>230</v>
      </c>
      <c r="C10" t="s">
        <v>434</v>
      </c>
      <c r="D10" t="s">
        <v>429</v>
      </c>
      <c r="E10" t="s">
        <v>435</v>
      </c>
      <c r="F10" t="s">
        <v>431</v>
      </c>
      <c r="G10" t="s">
        <v>416</v>
      </c>
      <c r="H10">
        <v>2011</v>
      </c>
      <c r="I10">
        <v>2</v>
      </c>
      <c r="J10" t="s">
        <v>436</v>
      </c>
      <c r="K10" t="s">
        <v>424</v>
      </c>
      <c r="L10">
        <v>11228.75</v>
      </c>
      <c r="M10">
        <v>40391</v>
      </c>
      <c r="N10" t="s">
        <v>464</v>
      </c>
      <c r="O10" t="s">
        <v>247</v>
      </c>
      <c r="Q10" t="s">
        <v>516</v>
      </c>
    </row>
    <row r="11" spans="1:17" x14ac:dyDescent="0.2">
      <c r="A11" t="s">
        <v>411</v>
      </c>
      <c r="B11" t="s">
        <v>230</v>
      </c>
      <c r="C11" t="s">
        <v>434</v>
      </c>
      <c r="D11" t="s">
        <v>429</v>
      </c>
      <c r="E11" t="s">
        <v>435</v>
      </c>
      <c r="F11" t="s">
        <v>431</v>
      </c>
      <c r="G11" t="s">
        <v>416</v>
      </c>
      <c r="H11">
        <v>2011</v>
      </c>
      <c r="I11">
        <v>2</v>
      </c>
      <c r="J11" t="s">
        <v>440</v>
      </c>
      <c r="K11" t="s">
        <v>424</v>
      </c>
      <c r="L11">
        <v>1567610</v>
      </c>
      <c r="M11">
        <v>40392</v>
      </c>
      <c r="N11" t="s">
        <v>481</v>
      </c>
      <c r="O11" t="s">
        <v>247</v>
      </c>
      <c r="Q11" t="s">
        <v>525</v>
      </c>
    </row>
    <row r="12" spans="1:17" x14ac:dyDescent="0.2">
      <c r="A12" t="s">
        <v>411</v>
      </c>
      <c r="B12" t="s">
        <v>0</v>
      </c>
      <c r="C12" t="s">
        <v>505</v>
      </c>
      <c r="D12" t="s">
        <v>429</v>
      </c>
      <c r="E12" t="s">
        <v>435</v>
      </c>
      <c r="F12" t="s">
        <v>431</v>
      </c>
      <c r="G12" t="s">
        <v>416</v>
      </c>
      <c r="H12">
        <v>2011</v>
      </c>
      <c r="I12">
        <v>2</v>
      </c>
      <c r="J12" t="s">
        <v>440</v>
      </c>
      <c r="K12" t="s">
        <v>424</v>
      </c>
      <c r="L12">
        <v>2000000</v>
      </c>
      <c r="M12">
        <v>40392</v>
      </c>
      <c r="N12" t="s">
        <v>481</v>
      </c>
      <c r="O12" t="s">
        <v>247</v>
      </c>
      <c r="Q12" t="s">
        <v>530</v>
      </c>
    </row>
    <row r="13" spans="1:17" x14ac:dyDescent="0.2">
      <c r="A13" t="s">
        <v>411</v>
      </c>
      <c r="B13" t="s">
        <v>230</v>
      </c>
      <c r="C13" t="s">
        <v>497</v>
      </c>
      <c r="D13" t="s">
        <v>429</v>
      </c>
      <c r="E13" t="s">
        <v>435</v>
      </c>
      <c r="F13" t="s">
        <v>431</v>
      </c>
      <c r="G13" t="s">
        <v>416</v>
      </c>
      <c r="H13">
        <v>2011</v>
      </c>
      <c r="I13">
        <v>2</v>
      </c>
      <c r="J13" t="s">
        <v>504</v>
      </c>
      <c r="K13" t="s">
        <v>424</v>
      </c>
      <c r="L13">
        <v>22793.98</v>
      </c>
      <c r="M13">
        <v>40392</v>
      </c>
      <c r="N13" t="s">
        <v>478</v>
      </c>
      <c r="O13" t="s">
        <v>247</v>
      </c>
      <c r="Q13" t="s">
        <v>537</v>
      </c>
    </row>
    <row r="14" spans="1:17" x14ac:dyDescent="0.2">
      <c r="A14" t="s">
        <v>411</v>
      </c>
      <c r="B14" t="s">
        <v>230</v>
      </c>
      <c r="C14" t="s">
        <v>434</v>
      </c>
      <c r="D14" t="s">
        <v>429</v>
      </c>
      <c r="E14" t="s">
        <v>435</v>
      </c>
      <c r="F14" t="s">
        <v>431</v>
      </c>
      <c r="G14" t="s">
        <v>416</v>
      </c>
      <c r="H14">
        <v>2011</v>
      </c>
      <c r="I14">
        <v>2</v>
      </c>
      <c r="J14" t="s">
        <v>477</v>
      </c>
      <c r="K14" t="s">
        <v>424</v>
      </c>
      <c r="L14">
        <v>51159.31</v>
      </c>
      <c r="M14">
        <v>40392</v>
      </c>
      <c r="N14" t="s">
        <v>478</v>
      </c>
      <c r="O14" t="s">
        <v>247</v>
      </c>
      <c r="Q14" t="s">
        <v>543</v>
      </c>
    </row>
    <row r="15" spans="1:17" x14ac:dyDescent="0.2">
      <c r="A15" t="s">
        <v>411</v>
      </c>
      <c r="B15" t="s">
        <v>506</v>
      </c>
      <c r="C15" t="s">
        <v>537</v>
      </c>
      <c r="D15" t="s">
        <v>420</v>
      </c>
      <c r="E15" t="s">
        <v>414</v>
      </c>
      <c r="F15" t="s">
        <v>422</v>
      </c>
      <c r="G15" t="s">
        <v>416</v>
      </c>
      <c r="H15">
        <v>2011</v>
      </c>
      <c r="I15">
        <v>2</v>
      </c>
      <c r="J15" t="s">
        <v>417</v>
      </c>
      <c r="K15" t="s">
        <v>418</v>
      </c>
      <c r="L15">
        <v>57506.11</v>
      </c>
      <c r="M15">
        <v>40393</v>
      </c>
      <c r="N15" t="s">
        <v>427</v>
      </c>
      <c r="O15" t="s">
        <v>247</v>
      </c>
      <c r="Q15" t="s">
        <v>505</v>
      </c>
    </row>
    <row r="16" spans="1:17" x14ac:dyDescent="0.2">
      <c r="A16" t="s">
        <v>411</v>
      </c>
      <c r="B16" t="s">
        <v>506</v>
      </c>
      <c r="C16" t="s">
        <v>537</v>
      </c>
      <c r="D16" t="s">
        <v>420</v>
      </c>
      <c r="E16" t="s">
        <v>414</v>
      </c>
      <c r="F16" t="s">
        <v>422</v>
      </c>
      <c r="G16" t="s">
        <v>416</v>
      </c>
      <c r="H16">
        <v>2011</v>
      </c>
      <c r="I16">
        <v>2</v>
      </c>
      <c r="J16" t="s">
        <v>417</v>
      </c>
      <c r="K16" t="s">
        <v>418</v>
      </c>
      <c r="L16">
        <v>25871.18</v>
      </c>
      <c r="M16">
        <v>40393</v>
      </c>
      <c r="N16" t="s">
        <v>427</v>
      </c>
      <c r="O16" t="s">
        <v>247</v>
      </c>
    </row>
    <row r="17" spans="1:15" x14ac:dyDescent="0.2">
      <c r="A17" t="s">
        <v>411</v>
      </c>
      <c r="B17" t="s">
        <v>506</v>
      </c>
      <c r="C17" t="s">
        <v>537</v>
      </c>
      <c r="D17" t="s">
        <v>413</v>
      </c>
      <c r="E17" t="s">
        <v>414</v>
      </c>
      <c r="F17" t="s">
        <v>422</v>
      </c>
      <c r="G17" t="s">
        <v>416</v>
      </c>
      <c r="H17">
        <v>2011</v>
      </c>
      <c r="I17">
        <v>2</v>
      </c>
      <c r="J17" t="s">
        <v>417</v>
      </c>
      <c r="K17" t="s">
        <v>418</v>
      </c>
      <c r="L17">
        <v>24652.06</v>
      </c>
      <c r="M17">
        <v>40393</v>
      </c>
      <c r="N17" t="s">
        <v>427</v>
      </c>
      <c r="O17" t="s">
        <v>247</v>
      </c>
    </row>
    <row r="18" spans="1:15" x14ac:dyDescent="0.2">
      <c r="A18" t="s">
        <v>411</v>
      </c>
      <c r="B18" t="s">
        <v>230</v>
      </c>
      <c r="C18" t="s">
        <v>412</v>
      </c>
      <c r="D18" t="s">
        <v>413</v>
      </c>
      <c r="E18" t="s">
        <v>414</v>
      </c>
      <c r="F18" t="s">
        <v>422</v>
      </c>
      <c r="G18" t="s">
        <v>416</v>
      </c>
      <c r="H18">
        <v>2011</v>
      </c>
      <c r="I18">
        <v>2</v>
      </c>
      <c r="J18" t="s">
        <v>426</v>
      </c>
      <c r="K18" t="s">
        <v>424</v>
      </c>
      <c r="L18">
        <v>779.05</v>
      </c>
      <c r="M18">
        <v>40393</v>
      </c>
      <c r="N18" t="s">
        <v>427</v>
      </c>
      <c r="O18" t="s">
        <v>247</v>
      </c>
    </row>
    <row r="19" spans="1:15" x14ac:dyDescent="0.2">
      <c r="A19" t="s">
        <v>411</v>
      </c>
      <c r="B19" t="s">
        <v>506</v>
      </c>
      <c r="C19" t="s">
        <v>537</v>
      </c>
      <c r="D19" t="s">
        <v>420</v>
      </c>
      <c r="E19" t="s">
        <v>414</v>
      </c>
      <c r="F19" t="s">
        <v>422</v>
      </c>
      <c r="G19" t="s">
        <v>416</v>
      </c>
      <c r="H19">
        <v>2011</v>
      </c>
      <c r="I19">
        <v>2</v>
      </c>
      <c r="J19" t="s">
        <v>417</v>
      </c>
      <c r="K19" t="s">
        <v>418</v>
      </c>
      <c r="L19">
        <v>54183.5</v>
      </c>
      <c r="M19">
        <v>40393</v>
      </c>
      <c r="N19" t="s">
        <v>427</v>
      </c>
      <c r="O19" t="s">
        <v>247</v>
      </c>
    </row>
    <row r="20" spans="1:15" x14ac:dyDescent="0.2">
      <c r="A20" t="s">
        <v>411</v>
      </c>
      <c r="B20" t="s">
        <v>506</v>
      </c>
      <c r="C20" t="s">
        <v>525</v>
      </c>
      <c r="D20" t="s">
        <v>420</v>
      </c>
      <c r="E20" t="s">
        <v>414</v>
      </c>
      <c r="F20" t="s">
        <v>422</v>
      </c>
      <c r="G20" t="s">
        <v>416</v>
      </c>
      <c r="H20">
        <v>2011</v>
      </c>
      <c r="I20">
        <v>2</v>
      </c>
      <c r="J20" t="s">
        <v>526</v>
      </c>
      <c r="K20" t="s">
        <v>424</v>
      </c>
      <c r="L20">
        <v>9076.43</v>
      </c>
      <c r="M20">
        <v>40393</v>
      </c>
      <c r="N20" t="s">
        <v>427</v>
      </c>
      <c r="O20" t="s">
        <v>247</v>
      </c>
    </row>
    <row r="21" spans="1:15" x14ac:dyDescent="0.2">
      <c r="A21" t="s">
        <v>411</v>
      </c>
      <c r="B21" t="s">
        <v>506</v>
      </c>
      <c r="C21" t="s">
        <v>525</v>
      </c>
      <c r="D21" t="s">
        <v>413</v>
      </c>
      <c r="E21" t="s">
        <v>414</v>
      </c>
      <c r="F21" t="s">
        <v>422</v>
      </c>
      <c r="G21" t="s">
        <v>416</v>
      </c>
      <c r="H21">
        <v>2011</v>
      </c>
      <c r="I21">
        <v>2</v>
      </c>
      <c r="J21" t="s">
        <v>426</v>
      </c>
      <c r="K21" t="s">
        <v>424</v>
      </c>
      <c r="L21">
        <v>6232.35</v>
      </c>
      <c r="M21">
        <v>40393</v>
      </c>
      <c r="N21" t="s">
        <v>427</v>
      </c>
      <c r="O21" t="s">
        <v>247</v>
      </c>
    </row>
    <row r="22" spans="1:15" x14ac:dyDescent="0.2">
      <c r="A22" t="s">
        <v>411</v>
      </c>
      <c r="B22" t="s">
        <v>506</v>
      </c>
      <c r="C22" t="s">
        <v>537</v>
      </c>
      <c r="D22" t="s">
        <v>420</v>
      </c>
      <c r="E22" t="s">
        <v>414</v>
      </c>
      <c r="F22" t="s">
        <v>422</v>
      </c>
      <c r="G22" t="s">
        <v>416</v>
      </c>
      <c r="H22">
        <v>2011</v>
      </c>
      <c r="I22">
        <v>2</v>
      </c>
      <c r="J22" t="s">
        <v>417</v>
      </c>
      <c r="K22" t="s">
        <v>418</v>
      </c>
      <c r="L22">
        <v>22125.19</v>
      </c>
      <c r="M22">
        <v>40393</v>
      </c>
      <c r="N22" t="s">
        <v>427</v>
      </c>
      <c r="O22" t="s">
        <v>247</v>
      </c>
    </row>
    <row r="23" spans="1:15" x14ac:dyDescent="0.2">
      <c r="A23" t="s">
        <v>411</v>
      </c>
      <c r="B23" t="s">
        <v>230</v>
      </c>
      <c r="C23" t="s">
        <v>497</v>
      </c>
      <c r="D23" t="s">
        <v>429</v>
      </c>
      <c r="E23" t="s">
        <v>435</v>
      </c>
      <c r="F23" t="s">
        <v>431</v>
      </c>
      <c r="G23" t="s">
        <v>416</v>
      </c>
      <c r="H23">
        <v>2011</v>
      </c>
      <c r="I23">
        <v>2</v>
      </c>
      <c r="J23" t="s">
        <v>500</v>
      </c>
      <c r="K23" t="s">
        <v>424</v>
      </c>
      <c r="L23">
        <v>38036.14</v>
      </c>
      <c r="M23">
        <v>40394</v>
      </c>
      <c r="N23" t="s">
        <v>447</v>
      </c>
      <c r="O23" t="s">
        <v>247</v>
      </c>
    </row>
    <row r="24" spans="1:15" x14ac:dyDescent="0.2">
      <c r="A24" t="s">
        <v>411</v>
      </c>
      <c r="B24" t="s">
        <v>230</v>
      </c>
      <c r="C24" t="s">
        <v>434</v>
      </c>
      <c r="D24" t="s">
        <v>429</v>
      </c>
      <c r="E24" t="s">
        <v>435</v>
      </c>
      <c r="F24" t="s">
        <v>445</v>
      </c>
      <c r="G24" t="s">
        <v>416</v>
      </c>
      <c r="H24">
        <v>2011</v>
      </c>
      <c r="I24">
        <v>2</v>
      </c>
      <c r="J24" t="s">
        <v>446</v>
      </c>
      <c r="K24" t="s">
        <v>424</v>
      </c>
      <c r="L24">
        <v>1250</v>
      </c>
      <c r="M24">
        <v>40394</v>
      </c>
      <c r="N24" t="s">
        <v>447</v>
      </c>
      <c r="O24" t="s">
        <v>247</v>
      </c>
    </row>
    <row r="25" spans="1:15" x14ac:dyDescent="0.2">
      <c r="A25" t="s">
        <v>411</v>
      </c>
      <c r="B25" t="s">
        <v>230</v>
      </c>
      <c r="C25" t="s">
        <v>434</v>
      </c>
      <c r="D25" t="s">
        <v>429</v>
      </c>
      <c r="E25" t="s">
        <v>435</v>
      </c>
      <c r="F25" t="s">
        <v>445</v>
      </c>
      <c r="G25" t="s">
        <v>416</v>
      </c>
      <c r="H25">
        <v>2011</v>
      </c>
      <c r="I25">
        <v>2</v>
      </c>
      <c r="J25" t="s">
        <v>448</v>
      </c>
      <c r="K25" t="s">
        <v>424</v>
      </c>
      <c r="L25">
        <v>2000</v>
      </c>
      <c r="M25">
        <v>40394</v>
      </c>
      <c r="N25" t="s">
        <v>449</v>
      </c>
      <c r="O25" t="s">
        <v>247</v>
      </c>
    </row>
    <row r="26" spans="1:15" x14ac:dyDescent="0.2">
      <c r="A26" t="s">
        <v>411</v>
      </c>
      <c r="B26" t="s">
        <v>230</v>
      </c>
      <c r="C26" t="s">
        <v>434</v>
      </c>
      <c r="D26" t="s">
        <v>429</v>
      </c>
      <c r="E26" t="s">
        <v>435</v>
      </c>
      <c r="F26" t="s">
        <v>431</v>
      </c>
      <c r="G26" t="s">
        <v>416</v>
      </c>
      <c r="H26">
        <v>2011</v>
      </c>
      <c r="I26">
        <v>2</v>
      </c>
      <c r="J26" t="s">
        <v>465</v>
      </c>
      <c r="K26" t="s">
        <v>424</v>
      </c>
      <c r="L26">
        <v>16295</v>
      </c>
      <c r="M26">
        <v>40394</v>
      </c>
      <c r="N26" t="s">
        <v>449</v>
      </c>
      <c r="O26" t="s">
        <v>247</v>
      </c>
    </row>
    <row r="27" spans="1:15" x14ac:dyDescent="0.2">
      <c r="A27" t="s">
        <v>411</v>
      </c>
      <c r="B27" t="s">
        <v>506</v>
      </c>
      <c r="C27" t="s">
        <v>507</v>
      </c>
      <c r="D27" t="s">
        <v>429</v>
      </c>
      <c r="E27" t="s">
        <v>435</v>
      </c>
      <c r="F27" t="s">
        <v>431</v>
      </c>
      <c r="G27" t="s">
        <v>416</v>
      </c>
      <c r="H27">
        <v>2011</v>
      </c>
      <c r="I27">
        <v>2</v>
      </c>
      <c r="J27" t="s">
        <v>508</v>
      </c>
      <c r="K27" t="s">
        <v>424</v>
      </c>
      <c r="L27">
        <v>16507.830000000002</v>
      </c>
      <c r="M27">
        <v>40394</v>
      </c>
      <c r="N27" t="s">
        <v>449</v>
      </c>
      <c r="O27" t="s">
        <v>247</v>
      </c>
    </row>
    <row r="28" spans="1:15" x14ac:dyDescent="0.2">
      <c r="A28" t="s">
        <v>411</v>
      </c>
      <c r="B28" t="s">
        <v>230</v>
      </c>
      <c r="C28" t="s">
        <v>434</v>
      </c>
      <c r="D28" t="s">
        <v>429</v>
      </c>
      <c r="E28" t="s">
        <v>435</v>
      </c>
      <c r="F28" t="s">
        <v>445</v>
      </c>
      <c r="G28" t="s">
        <v>416</v>
      </c>
      <c r="H28">
        <v>2011</v>
      </c>
      <c r="I28">
        <v>2</v>
      </c>
      <c r="J28" t="s">
        <v>450</v>
      </c>
      <c r="K28" t="s">
        <v>424</v>
      </c>
      <c r="L28">
        <v>2600</v>
      </c>
      <c r="M28">
        <v>40394</v>
      </c>
      <c r="N28" t="s">
        <v>449</v>
      </c>
      <c r="O28" t="s">
        <v>247</v>
      </c>
    </row>
    <row r="29" spans="1:15" x14ac:dyDescent="0.2">
      <c r="A29" t="s">
        <v>411</v>
      </c>
      <c r="B29" t="s">
        <v>506</v>
      </c>
      <c r="C29" t="s">
        <v>511</v>
      </c>
      <c r="D29" t="s">
        <v>429</v>
      </c>
      <c r="E29" t="s">
        <v>435</v>
      </c>
      <c r="F29" t="s">
        <v>431</v>
      </c>
      <c r="G29" t="s">
        <v>416</v>
      </c>
      <c r="H29">
        <v>2011</v>
      </c>
      <c r="I29">
        <v>2</v>
      </c>
      <c r="J29" t="s">
        <v>512</v>
      </c>
      <c r="K29" t="s">
        <v>424</v>
      </c>
      <c r="L29">
        <v>78372.800000000003</v>
      </c>
      <c r="M29">
        <v>40394</v>
      </c>
      <c r="N29" t="s">
        <v>449</v>
      </c>
      <c r="O29" t="s">
        <v>247</v>
      </c>
    </row>
    <row r="30" spans="1:15" x14ac:dyDescent="0.2">
      <c r="A30" t="s">
        <v>411</v>
      </c>
      <c r="B30" t="s">
        <v>506</v>
      </c>
      <c r="C30" t="s">
        <v>511</v>
      </c>
      <c r="D30" t="s">
        <v>429</v>
      </c>
      <c r="E30" t="s">
        <v>435</v>
      </c>
      <c r="F30" t="s">
        <v>431</v>
      </c>
      <c r="G30" t="s">
        <v>416</v>
      </c>
      <c r="H30">
        <v>2011</v>
      </c>
      <c r="I30">
        <v>2</v>
      </c>
      <c r="J30" t="s">
        <v>512</v>
      </c>
      <c r="K30" t="s">
        <v>424</v>
      </c>
      <c r="L30">
        <v>40000</v>
      </c>
      <c r="M30">
        <v>40395</v>
      </c>
      <c r="N30" t="s">
        <v>513</v>
      </c>
      <c r="O30" t="s">
        <v>247</v>
      </c>
    </row>
    <row r="31" spans="1:15" x14ac:dyDescent="0.2">
      <c r="A31" t="s">
        <v>411</v>
      </c>
      <c r="B31" t="s">
        <v>506</v>
      </c>
      <c r="C31" t="s">
        <v>537</v>
      </c>
      <c r="D31" t="s">
        <v>420</v>
      </c>
      <c r="E31" t="s">
        <v>414</v>
      </c>
      <c r="F31" t="s">
        <v>422</v>
      </c>
      <c r="G31" t="s">
        <v>416</v>
      </c>
      <c r="H31">
        <v>2011</v>
      </c>
      <c r="I31">
        <v>2</v>
      </c>
      <c r="J31" t="s">
        <v>417</v>
      </c>
      <c r="K31" t="s">
        <v>418</v>
      </c>
      <c r="L31">
        <v>36719.01</v>
      </c>
      <c r="M31">
        <v>40395</v>
      </c>
      <c r="N31" t="s">
        <v>513</v>
      </c>
      <c r="O31" t="s">
        <v>247</v>
      </c>
    </row>
    <row r="32" spans="1:15" x14ac:dyDescent="0.2">
      <c r="A32" t="s">
        <v>411</v>
      </c>
      <c r="B32" t="s">
        <v>506</v>
      </c>
      <c r="C32" t="s">
        <v>537</v>
      </c>
      <c r="D32" t="s">
        <v>420</v>
      </c>
      <c r="E32" t="s">
        <v>414</v>
      </c>
      <c r="F32" t="s">
        <v>422</v>
      </c>
      <c r="G32" t="s">
        <v>416</v>
      </c>
      <c r="H32">
        <v>2011</v>
      </c>
      <c r="I32">
        <v>2</v>
      </c>
      <c r="J32" t="s">
        <v>417</v>
      </c>
      <c r="K32" t="s">
        <v>418</v>
      </c>
      <c r="L32">
        <v>292.05</v>
      </c>
      <c r="M32">
        <v>40395</v>
      </c>
      <c r="N32" t="s">
        <v>513</v>
      </c>
      <c r="O32" t="s">
        <v>247</v>
      </c>
    </row>
    <row r="33" spans="1:15" x14ac:dyDescent="0.2">
      <c r="A33" t="s">
        <v>411</v>
      </c>
      <c r="B33" t="s">
        <v>506</v>
      </c>
      <c r="C33" t="s">
        <v>537</v>
      </c>
      <c r="D33" t="s">
        <v>413</v>
      </c>
      <c r="E33" t="s">
        <v>414</v>
      </c>
      <c r="F33" t="s">
        <v>422</v>
      </c>
      <c r="G33" t="s">
        <v>416</v>
      </c>
      <c r="H33">
        <v>2011</v>
      </c>
      <c r="I33">
        <v>2</v>
      </c>
      <c r="J33" t="s">
        <v>417</v>
      </c>
      <c r="K33" t="s">
        <v>418</v>
      </c>
      <c r="L33">
        <v>130536.71</v>
      </c>
      <c r="M33">
        <v>40395</v>
      </c>
      <c r="N33" t="s">
        <v>513</v>
      </c>
      <c r="O33" t="s">
        <v>247</v>
      </c>
    </row>
    <row r="34" spans="1:15" x14ac:dyDescent="0.2">
      <c r="A34" t="s">
        <v>411</v>
      </c>
      <c r="B34" t="s">
        <v>230</v>
      </c>
      <c r="C34" t="s">
        <v>434</v>
      </c>
      <c r="D34" t="s">
        <v>429</v>
      </c>
      <c r="E34" t="s">
        <v>435</v>
      </c>
      <c r="F34" t="s">
        <v>431</v>
      </c>
      <c r="G34" t="s">
        <v>416</v>
      </c>
      <c r="H34">
        <v>2011</v>
      </c>
      <c r="I34">
        <v>2</v>
      </c>
      <c r="J34" t="s">
        <v>469</v>
      </c>
      <c r="K34" t="s">
        <v>424</v>
      </c>
      <c r="L34">
        <v>12238.12</v>
      </c>
      <c r="M34">
        <v>40396</v>
      </c>
      <c r="N34" t="s">
        <v>468</v>
      </c>
      <c r="O34" t="s">
        <v>247</v>
      </c>
    </row>
    <row r="35" spans="1:15" x14ac:dyDescent="0.2">
      <c r="A35" t="s">
        <v>411</v>
      </c>
      <c r="B35" t="s">
        <v>230</v>
      </c>
      <c r="C35" t="s">
        <v>434</v>
      </c>
      <c r="D35" t="s">
        <v>429</v>
      </c>
      <c r="E35" t="s">
        <v>435</v>
      </c>
      <c r="F35" t="s">
        <v>431</v>
      </c>
      <c r="G35" t="s">
        <v>416</v>
      </c>
      <c r="H35">
        <v>2011</v>
      </c>
      <c r="I35">
        <v>2</v>
      </c>
      <c r="J35" t="s">
        <v>470</v>
      </c>
      <c r="K35" t="s">
        <v>424</v>
      </c>
      <c r="L35">
        <v>33909.879999999997</v>
      </c>
      <c r="M35">
        <v>40396</v>
      </c>
      <c r="N35" t="s">
        <v>468</v>
      </c>
      <c r="O35" t="s">
        <v>247</v>
      </c>
    </row>
    <row r="36" spans="1:15" x14ac:dyDescent="0.2">
      <c r="A36" t="s">
        <v>411</v>
      </c>
      <c r="B36" t="s">
        <v>230</v>
      </c>
      <c r="C36" t="s">
        <v>434</v>
      </c>
      <c r="D36" t="s">
        <v>429</v>
      </c>
      <c r="E36" t="s">
        <v>435</v>
      </c>
      <c r="F36" t="s">
        <v>431</v>
      </c>
      <c r="G36" t="s">
        <v>416</v>
      </c>
      <c r="H36">
        <v>2011</v>
      </c>
      <c r="I36">
        <v>2</v>
      </c>
      <c r="J36" t="s">
        <v>467</v>
      </c>
      <c r="K36" t="s">
        <v>424</v>
      </c>
      <c r="L36">
        <v>283731.69</v>
      </c>
      <c r="M36">
        <v>40396</v>
      </c>
      <c r="N36" t="s">
        <v>468</v>
      </c>
      <c r="O36" t="s">
        <v>247</v>
      </c>
    </row>
    <row r="37" spans="1:15" x14ac:dyDescent="0.2">
      <c r="A37" t="s">
        <v>411</v>
      </c>
      <c r="B37" t="s">
        <v>506</v>
      </c>
      <c r="C37" t="s">
        <v>537</v>
      </c>
      <c r="D37" t="s">
        <v>420</v>
      </c>
      <c r="E37" t="s">
        <v>414</v>
      </c>
      <c r="F37" t="s">
        <v>422</v>
      </c>
      <c r="G37" t="s">
        <v>416</v>
      </c>
      <c r="H37">
        <v>2011</v>
      </c>
      <c r="I37">
        <v>2</v>
      </c>
      <c r="J37" t="s">
        <v>417</v>
      </c>
      <c r="K37" t="s">
        <v>418</v>
      </c>
      <c r="L37">
        <v>34690.86</v>
      </c>
      <c r="M37">
        <v>40396</v>
      </c>
      <c r="N37" t="s">
        <v>542</v>
      </c>
      <c r="O37" t="s">
        <v>247</v>
      </c>
    </row>
    <row r="38" spans="1:15" x14ac:dyDescent="0.2">
      <c r="A38" t="s">
        <v>411</v>
      </c>
      <c r="B38" t="s">
        <v>230</v>
      </c>
      <c r="C38" t="s">
        <v>434</v>
      </c>
      <c r="D38" t="s">
        <v>429</v>
      </c>
      <c r="E38" t="s">
        <v>435</v>
      </c>
      <c r="F38" t="s">
        <v>486</v>
      </c>
      <c r="G38" t="s">
        <v>416</v>
      </c>
      <c r="H38">
        <v>2011</v>
      </c>
      <c r="I38">
        <v>2</v>
      </c>
      <c r="J38" t="s">
        <v>487</v>
      </c>
      <c r="K38" t="s">
        <v>488</v>
      </c>
      <c r="L38">
        <v>854.2</v>
      </c>
      <c r="M38">
        <v>40399</v>
      </c>
      <c r="N38" t="s">
        <v>437</v>
      </c>
      <c r="O38" t="s">
        <v>247</v>
      </c>
    </row>
    <row r="39" spans="1:15" x14ac:dyDescent="0.2">
      <c r="A39" t="s">
        <v>411</v>
      </c>
      <c r="B39" t="s">
        <v>230</v>
      </c>
      <c r="C39" t="s">
        <v>434</v>
      </c>
      <c r="D39" t="s">
        <v>429</v>
      </c>
      <c r="E39" t="s">
        <v>435</v>
      </c>
      <c r="F39" t="s">
        <v>431</v>
      </c>
      <c r="G39" t="s">
        <v>416</v>
      </c>
      <c r="H39">
        <v>2011</v>
      </c>
      <c r="I39">
        <v>2</v>
      </c>
      <c r="J39" t="s">
        <v>438</v>
      </c>
      <c r="K39" t="s">
        <v>424</v>
      </c>
      <c r="L39">
        <v>137189.37</v>
      </c>
      <c r="M39">
        <v>40399</v>
      </c>
      <c r="N39" t="s">
        <v>437</v>
      </c>
      <c r="O39" t="s">
        <v>247</v>
      </c>
    </row>
    <row r="40" spans="1:15" x14ac:dyDescent="0.2">
      <c r="A40" t="s">
        <v>411</v>
      </c>
      <c r="B40" t="s">
        <v>230</v>
      </c>
      <c r="C40" t="s">
        <v>434</v>
      </c>
      <c r="D40" t="s">
        <v>429</v>
      </c>
      <c r="E40" t="s">
        <v>435</v>
      </c>
      <c r="F40" t="s">
        <v>431</v>
      </c>
      <c r="G40" t="s">
        <v>416</v>
      </c>
      <c r="H40">
        <v>2011</v>
      </c>
      <c r="I40">
        <v>2</v>
      </c>
      <c r="J40" t="s">
        <v>439</v>
      </c>
      <c r="K40" t="s">
        <v>424</v>
      </c>
      <c r="L40">
        <v>2965.2</v>
      </c>
      <c r="M40">
        <v>40399</v>
      </c>
      <c r="N40" t="s">
        <v>437</v>
      </c>
      <c r="O40" t="s">
        <v>247</v>
      </c>
    </row>
    <row r="41" spans="1:15" x14ac:dyDescent="0.2">
      <c r="A41" t="s">
        <v>411</v>
      </c>
      <c r="B41" t="s">
        <v>230</v>
      </c>
      <c r="C41" t="s">
        <v>434</v>
      </c>
      <c r="D41" t="s">
        <v>429</v>
      </c>
      <c r="E41" t="s">
        <v>435</v>
      </c>
      <c r="F41" t="s">
        <v>431</v>
      </c>
      <c r="G41" t="s">
        <v>416</v>
      </c>
      <c r="H41">
        <v>2011</v>
      </c>
      <c r="I41">
        <v>2</v>
      </c>
      <c r="J41" t="s">
        <v>436</v>
      </c>
      <c r="K41" t="s">
        <v>424</v>
      </c>
      <c r="L41">
        <v>2831.75</v>
      </c>
      <c r="M41">
        <v>40399</v>
      </c>
      <c r="N41" t="s">
        <v>437</v>
      </c>
      <c r="O41" t="s">
        <v>247</v>
      </c>
    </row>
    <row r="42" spans="1:15" x14ac:dyDescent="0.2">
      <c r="A42" t="s">
        <v>411</v>
      </c>
      <c r="B42" t="s">
        <v>230</v>
      </c>
      <c r="C42" t="s">
        <v>428</v>
      </c>
      <c r="D42" t="s">
        <v>429</v>
      </c>
      <c r="E42" t="s">
        <v>430</v>
      </c>
      <c r="F42" t="s">
        <v>431</v>
      </c>
      <c r="G42" t="s">
        <v>416</v>
      </c>
      <c r="H42">
        <v>2011</v>
      </c>
      <c r="I42">
        <v>2</v>
      </c>
      <c r="J42" t="s">
        <v>432</v>
      </c>
      <c r="K42" t="s">
        <v>424</v>
      </c>
      <c r="L42">
        <v>16902.14</v>
      </c>
      <c r="M42">
        <v>40401</v>
      </c>
      <c r="N42" t="s">
        <v>433</v>
      </c>
      <c r="O42" t="s">
        <v>247</v>
      </c>
    </row>
    <row r="43" spans="1:15" x14ac:dyDescent="0.2">
      <c r="A43" t="s">
        <v>411</v>
      </c>
      <c r="B43" t="s">
        <v>0</v>
      </c>
      <c r="C43" t="s">
        <v>505</v>
      </c>
      <c r="D43" t="s">
        <v>429</v>
      </c>
      <c r="E43" t="s">
        <v>435</v>
      </c>
      <c r="F43" t="s">
        <v>431</v>
      </c>
      <c r="G43" t="s">
        <v>416</v>
      </c>
      <c r="H43">
        <v>2011</v>
      </c>
      <c r="I43">
        <v>2</v>
      </c>
      <c r="J43" t="s">
        <v>440</v>
      </c>
      <c r="K43" t="s">
        <v>424</v>
      </c>
      <c r="L43">
        <v>2000000</v>
      </c>
      <c r="M43">
        <v>40401</v>
      </c>
      <c r="N43" t="s">
        <v>433</v>
      </c>
      <c r="O43" t="s">
        <v>247</v>
      </c>
    </row>
    <row r="44" spans="1:15" x14ac:dyDescent="0.2">
      <c r="A44" t="s">
        <v>411</v>
      </c>
      <c r="B44" t="s">
        <v>230</v>
      </c>
      <c r="C44" t="s">
        <v>434</v>
      </c>
      <c r="D44" t="s">
        <v>429</v>
      </c>
      <c r="E44" t="s">
        <v>435</v>
      </c>
      <c r="F44" t="s">
        <v>431</v>
      </c>
      <c r="G44" t="s">
        <v>416</v>
      </c>
      <c r="H44">
        <v>2011</v>
      </c>
      <c r="I44">
        <v>2</v>
      </c>
      <c r="J44" t="s">
        <v>440</v>
      </c>
      <c r="K44" t="s">
        <v>424</v>
      </c>
      <c r="L44">
        <v>3433819.26</v>
      </c>
      <c r="M44">
        <v>40401</v>
      </c>
      <c r="N44" t="s">
        <v>433</v>
      </c>
      <c r="O44" t="s">
        <v>247</v>
      </c>
    </row>
    <row r="45" spans="1:15" x14ac:dyDescent="0.2">
      <c r="A45" t="s">
        <v>411</v>
      </c>
      <c r="B45" t="s">
        <v>230</v>
      </c>
      <c r="C45" t="s">
        <v>497</v>
      </c>
      <c r="D45" t="s">
        <v>429</v>
      </c>
      <c r="E45" t="s">
        <v>435</v>
      </c>
      <c r="F45" t="s">
        <v>431</v>
      </c>
      <c r="G45" t="s">
        <v>416</v>
      </c>
      <c r="H45">
        <v>2011</v>
      </c>
      <c r="I45">
        <v>2</v>
      </c>
      <c r="J45" t="s">
        <v>501</v>
      </c>
      <c r="K45" t="s">
        <v>560</v>
      </c>
      <c r="L45">
        <v>552653</v>
      </c>
      <c r="M45">
        <v>40402</v>
      </c>
      <c r="N45" t="s">
        <v>502</v>
      </c>
      <c r="O45" t="s">
        <v>247</v>
      </c>
    </row>
    <row r="46" spans="1:15" x14ac:dyDescent="0.2">
      <c r="A46" t="s">
        <v>411</v>
      </c>
      <c r="B46" t="s">
        <v>230</v>
      </c>
      <c r="C46" t="s">
        <v>497</v>
      </c>
      <c r="D46" t="s">
        <v>429</v>
      </c>
      <c r="E46" t="s">
        <v>435</v>
      </c>
      <c r="F46" t="s">
        <v>431</v>
      </c>
      <c r="G46" t="s">
        <v>416</v>
      </c>
      <c r="H46">
        <v>2011</v>
      </c>
      <c r="I46">
        <v>2</v>
      </c>
      <c r="J46" t="s">
        <v>498</v>
      </c>
      <c r="K46" t="s">
        <v>560</v>
      </c>
      <c r="L46">
        <v>188818.25</v>
      </c>
      <c r="M46">
        <v>40402</v>
      </c>
      <c r="N46" t="s">
        <v>454</v>
      </c>
      <c r="O46" t="s">
        <v>247</v>
      </c>
    </row>
    <row r="47" spans="1:15" x14ac:dyDescent="0.2">
      <c r="A47" t="s">
        <v>411</v>
      </c>
      <c r="B47" t="s">
        <v>230</v>
      </c>
      <c r="C47" t="s">
        <v>434</v>
      </c>
      <c r="D47" t="s">
        <v>455</v>
      </c>
      <c r="E47" t="s">
        <v>435</v>
      </c>
      <c r="F47" t="s">
        <v>431</v>
      </c>
      <c r="G47" t="s">
        <v>416</v>
      </c>
      <c r="H47">
        <v>2011</v>
      </c>
      <c r="I47">
        <v>2</v>
      </c>
      <c r="J47" t="s">
        <v>456</v>
      </c>
      <c r="K47" t="s">
        <v>424</v>
      </c>
      <c r="L47">
        <v>2367.25</v>
      </c>
      <c r="M47">
        <v>40402</v>
      </c>
      <c r="N47" t="s">
        <v>454</v>
      </c>
      <c r="O47" t="s">
        <v>247</v>
      </c>
    </row>
    <row r="48" spans="1:15" x14ac:dyDescent="0.2">
      <c r="A48" t="s">
        <v>411</v>
      </c>
      <c r="B48" t="s">
        <v>230</v>
      </c>
      <c r="C48" t="s">
        <v>434</v>
      </c>
      <c r="D48" t="s">
        <v>429</v>
      </c>
      <c r="E48" t="s">
        <v>435</v>
      </c>
      <c r="F48" t="s">
        <v>431</v>
      </c>
      <c r="G48" t="s">
        <v>416</v>
      </c>
      <c r="H48">
        <v>2011</v>
      </c>
      <c r="I48">
        <v>2</v>
      </c>
      <c r="J48" t="s">
        <v>463</v>
      </c>
      <c r="K48" t="s">
        <v>424</v>
      </c>
      <c r="L48">
        <v>14199.34</v>
      </c>
      <c r="M48">
        <v>40402</v>
      </c>
      <c r="N48" t="s">
        <v>454</v>
      </c>
      <c r="O48" t="s">
        <v>247</v>
      </c>
    </row>
    <row r="49" spans="1:15" x14ac:dyDescent="0.2">
      <c r="A49" t="s">
        <v>411</v>
      </c>
      <c r="B49" t="s">
        <v>230</v>
      </c>
      <c r="C49" t="s">
        <v>434</v>
      </c>
      <c r="D49" t="s">
        <v>429</v>
      </c>
      <c r="E49" t="s">
        <v>435</v>
      </c>
      <c r="F49" t="s">
        <v>431</v>
      </c>
      <c r="G49" t="s">
        <v>416</v>
      </c>
      <c r="H49">
        <v>2011</v>
      </c>
      <c r="I49">
        <v>2</v>
      </c>
      <c r="J49" t="s">
        <v>457</v>
      </c>
      <c r="K49" t="s">
        <v>424</v>
      </c>
      <c r="L49">
        <v>1052996</v>
      </c>
      <c r="M49">
        <v>40402</v>
      </c>
      <c r="N49" t="s">
        <v>454</v>
      </c>
      <c r="O49" t="s">
        <v>247</v>
      </c>
    </row>
    <row r="50" spans="1:15" x14ac:dyDescent="0.2">
      <c r="A50" t="s">
        <v>411</v>
      </c>
      <c r="B50" t="s">
        <v>230</v>
      </c>
      <c r="C50" t="s">
        <v>434</v>
      </c>
      <c r="D50" t="s">
        <v>429</v>
      </c>
      <c r="E50" t="s">
        <v>435</v>
      </c>
      <c r="F50" t="s">
        <v>431</v>
      </c>
      <c r="G50" t="s">
        <v>416</v>
      </c>
      <c r="H50">
        <v>2011</v>
      </c>
      <c r="I50">
        <v>2</v>
      </c>
      <c r="J50" t="s">
        <v>462</v>
      </c>
      <c r="K50" t="s">
        <v>424</v>
      </c>
      <c r="L50">
        <v>27567.5</v>
      </c>
      <c r="M50">
        <v>40402</v>
      </c>
      <c r="N50" t="s">
        <v>454</v>
      </c>
      <c r="O50" t="s">
        <v>247</v>
      </c>
    </row>
    <row r="51" spans="1:15" x14ac:dyDescent="0.2">
      <c r="A51" t="s">
        <v>411</v>
      </c>
      <c r="B51" t="s">
        <v>230</v>
      </c>
      <c r="C51" t="s">
        <v>434</v>
      </c>
      <c r="D51" t="s">
        <v>429</v>
      </c>
      <c r="E51" t="s">
        <v>435</v>
      </c>
      <c r="F51" t="s">
        <v>431</v>
      </c>
      <c r="G51" t="s">
        <v>416</v>
      </c>
      <c r="H51">
        <v>2011</v>
      </c>
      <c r="I51">
        <v>2</v>
      </c>
      <c r="J51" t="s">
        <v>460</v>
      </c>
      <c r="K51" t="s">
        <v>424</v>
      </c>
      <c r="L51">
        <v>114983</v>
      </c>
      <c r="M51">
        <v>40402</v>
      </c>
      <c r="N51" t="s">
        <v>454</v>
      </c>
      <c r="O51" t="s">
        <v>247</v>
      </c>
    </row>
    <row r="52" spans="1:15" x14ac:dyDescent="0.2">
      <c r="A52" t="s">
        <v>411</v>
      </c>
      <c r="B52" t="s">
        <v>230</v>
      </c>
      <c r="C52" t="s">
        <v>497</v>
      </c>
      <c r="D52" t="s">
        <v>429</v>
      </c>
      <c r="E52" t="s">
        <v>435</v>
      </c>
      <c r="F52" t="s">
        <v>431</v>
      </c>
      <c r="G52" t="s">
        <v>416</v>
      </c>
      <c r="H52">
        <v>2011</v>
      </c>
      <c r="I52">
        <v>2</v>
      </c>
      <c r="J52" t="s">
        <v>499</v>
      </c>
      <c r="K52" t="s">
        <v>424</v>
      </c>
      <c r="L52">
        <v>38903.5</v>
      </c>
      <c r="M52">
        <v>40402</v>
      </c>
      <c r="N52" t="s">
        <v>454</v>
      </c>
      <c r="O52" t="s">
        <v>247</v>
      </c>
    </row>
    <row r="53" spans="1:15" x14ac:dyDescent="0.2">
      <c r="A53" t="s">
        <v>411</v>
      </c>
      <c r="B53" t="s">
        <v>230</v>
      </c>
      <c r="C53" t="s">
        <v>434</v>
      </c>
      <c r="D53" t="s">
        <v>429</v>
      </c>
      <c r="E53" t="s">
        <v>435</v>
      </c>
      <c r="F53" t="s">
        <v>431</v>
      </c>
      <c r="G53" t="s">
        <v>416</v>
      </c>
      <c r="H53">
        <v>2011</v>
      </c>
      <c r="I53">
        <v>2</v>
      </c>
      <c r="J53" t="s">
        <v>461</v>
      </c>
      <c r="K53" t="s">
        <v>424</v>
      </c>
      <c r="L53">
        <v>47672.75</v>
      </c>
      <c r="M53">
        <v>40402</v>
      </c>
      <c r="N53" t="s">
        <v>454</v>
      </c>
      <c r="O53" t="s">
        <v>247</v>
      </c>
    </row>
    <row r="54" spans="1:15" x14ac:dyDescent="0.2">
      <c r="A54" t="s">
        <v>411</v>
      </c>
      <c r="B54" t="s">
        <v>230</v>
      </c>
      <c r="C54" t="s">
        <v>434</v>
      </c>
      <c r="D54" t="s">
        <v>429</v>
      </c>
      <c r="E54" t="s">
        <v>435</v>
      </c>
      <c r="F54" t="s">
        <v>431</v>
      </c>
      <c r="G54" t="s">
        <v>416</v>
      </c>
      <c r="H54">
        <v>2011</v>
      </c>
      <c r="I54">
        <v>2</v>
      </c>
      <c r="J54" t="s">
        <v>459</v>
      </c>
      <c r="K54" t="s">
        <v>424</v>
      </c>
      <c r="L54">
        <v>65992</v>
      </c>
      <c r="M54">
        <v>40402</v>
      </c>
      <c r="N54" t="s">
        <v>454</v>
      </c>
      <c r="O54" t="s">
        <v>247</v>
      </c>
    </row>
    <row r="55" spans="1:15" x14ac:dyDescent="0.2">
      <c r="A55" t="s">
        <v>411</v>
      </c>
      <c r="B55" t="s">
        <v>230</v>
      </c>
      <c r="C55" t="s">
        <v>434</v>
      </c>
      <c r="D55" t="s">
        <v>429</v>
      </c>
      <c r="E55" t="s">
        <v>435</v>
      </c>
      <c r="F55" t="s">
        <v>431</v>
      </c>
      <c r="G55" t="s">
        <v>416</v>
      </c>
      <c r="H55">
        <v>2011</v>
      </c>
      <c r="I55">
        <v>2</v>
      </c>
      <c r="J55" t="s">
        <v>458</v>
      </c>
      <c r="K55" t="s">
        <v>424</v>
      </c>
      <c r="L55">
        <v>170440.5</v>
      </c>
      <c r="M55">
        <v>40402</v>
      </c>
      <c r="N55" t="s">
        <v>454</v>
      </c>
      <c r="O55" t="s">
        <v>247</v>
      </c>
    </row>
    <row r="56" spans="1:15" x14ac:dyDescent="0.2">
      <c r="A56" t="s">
        <v>411</v>
      </c>
      <c r="B56" t="s">
        <v>230</v>
      </c>
      <c r="C56" t="s">
        <v>434</v>
      </c>
      <c r="D56" t="s">
        <v>429</v>
      </c>
      <c r="E56" t="s">
        <v>435</v>
      </c>
      <c r="F56" t="s">
        <v>431</v>
      </c>
      <c r="G56" t="s">
        <v>416</v>
      </c>
      <c r="H56">
        <v>2011</v>
      </c>
      <c r="I56">
        <v>2</v>
      </c>
      <c r="J56" t="s">
        <v>453</v>
      </c>
      <c r="K56" t="s">
        <v>424</v>
      </c>
      <c r="L56">
        <v>5371.75</v>
      </c>
      <c r="M56">
        <v>40402</v>
      </c>
      <c r="N56" t="s">
        <v>454</v>
      </c>
      <c r="O56" t="s">
        <v>247</v>
      </c>
    </row>
    <row r="57" spans="1:15" x14ac:dyDescent="0.2">
      <c r="A57" t="s">
        <v>411</v>
      </c>
      <c r="B57" t="s">
        <v>506</v>
      </c>
      <c r="C57" t="s">
        <v>511</v>
      </c>
      <c r="D57" t="s">
        <v>429</v>
      </c>
      <c r="E57" t="s">
        <v>435</v>
      </c>
      <c r="F57" t="s">
        <v>431</v>
      </c>
      <c r="G57" t="s">
        <v>416</v>
      </c>
      <c r="H57">
        <v>2011</v>
      </c>
      <c r="I57">
        <v>2</v>
      </c>
      <c r="J57" t="s">
        <v>512</v>
      </c>
      <c r="K57" t="s">
        <v>424</v>
      </c>
      <c r="L57">
        <v>40000</v>
      </c>
      <c r="M57">
        <v>40403</v>
      </c>
      <c r="N57" t="s">
        <v>491</v>
      </c>
      <c r="O57" t="s">
        <v>247</v>
      </c>
    </row>
    <row r="58" spans="1:15" x14ac:dyDescent="0.2">
      <c r="A58" t="s">
        <v>411</v>
      </c>
      <c r="B58" t="s">
        <v>506</v>
      </c>
      <c r="C58" t="s">
        <v>514</v>
      </c>
      <c r="D58" t="s">
        <v>429</v>
      </c>
      <c r="E58" t="s">
        <v>435</v>
      </c>
      <c r="F58" t="s">
        <v>422</v>
      </c>
      <c r="G58" t="s">
        <v>416</v>
      </c>
      <c r="H58">
        <v>2011</v>
      </c>
      <c r="I58">
        <v>2</v>
      </c>
      <c r="J58" t="s">
        <v>515</v>
      </c>
      <c r="K58" t="s">
        <v>424</v>
      </c>
      <c r="L58">
        <v>1890.52</v>
      </c>
      <c r="M58">
        <v>40403</v>
      </c>
      <c r="N58" t="s">
        <v>491</v>
      </c>
      <c r="O58" t="s">
        <v>247</v>
      </c>
    </row>
    <row r="59" spans="1:15" x14ac:dyDescent="0.2">
      <c r="A59" t="s">
        <v>411</v>
      </c>
      <c r="B59" t="s">
        <v>230</v>
      </c>
      <c r="C59" t="s">
        <v>434</v>
      </c>
      <c r="D59" t="s">
        <v>429</v>
      </c>
      <c r="E59" t="s">
        <v>435</v>
      </c>
      <c r="F59" t="s">
        <v>489</v>
      </c>
      <c r="G59" t="s">
        <v>416</v>
      </c>
      <c r="H59">
        <v>2011</v>
      </c>
      <c r="I59">
        <v>2</v>
      </c>
      <c r="J59" t="s">
        <v>490</v>
      </c>
      <c r="K59" t="s">
        <v>424</v>
      </c>
      <c r="L59">
        <v>180408</v>
      </c>
      <c r="M59">
        <v>40403</v>
      </c>
      <c r="N59" t="s">
        <v>491</v>
      </c>
      <c r="O59" t="s">
        <v>247</v>
      </c>
    </row>
    <row r="60" spans="1:15" x14ac:dyDescent="0.2">
      <c r="A60" t="s">
        <v>411</v>
      </c>
      <c r="B60" t="s">
        <v>230</v>
      </c>
      <c r="C60" t="s">
        <v>434</v>
      </c>
      <c r="D60" t="s">
        <v>429</v>
      </c>
      <c r="E60" t="s">
        <v>435</v>
      </c>
      <c r="F60" t="s">
        <v>431</v>
      </c>
      <c r="G60" t="s">
        <v>416</v>
      </c>
      <c r="H60">
        <v>2011</v>
      </c>
      <c r="I60">
        <v>2</v>
      </c>
      <c r="J60" t="s">
        <v>482</v>
      </c>
      <c r="K60" t="s">
        <v>424</v>
      </c>
      <c r="L60">
        <v>51814.5</v>
      </c>
      <c r="M60">
        <v>40403</v>
      </c>
      <c r="N60" t="s">
        <v>483</v>
      </c>
      <c r="O60" t="s">
        <v>247</v>
      </c>
    </row>
    <row r="61" spans="1:15" x14ac:dyDescent="0.2">
      <c r="A61" t="s">
        <v>411</v>
      </c>
      <c r="B61" t="s">
        <v>230</v>
      </c>
      <c r="C61" t="s">
        <v>497</v>
      </c>
      <c r="D61" t="s">
        <v>429</v>
      </c>
      <c r="E61" t="s">
        <v>435</v>
      </c>
      <c r="F61" t="s">
        <v>431</v>
      </c>
      <c r="G61" t="s">
        <v>416</v>
      </c>
      <c r="H61">
        <v>2011</v>
      </c>
      <c r="I61">
        <v>2</v>
      </c>
      <c r="J61" t="s">
        <v>503</v>
      </c>
      <c r="K61" t="s">
        <v>424</v>
      </c>
      <c r="L61">
        <v>510452</v>
      </c>
      <c r="M61">
        <v>40403</v>
      </c>
      <c r="N61" t="s">
        <v>483</v>
      </c>
      <c r="O61" t="s">
        <v>247</v>
      </c>
    </row>
    <row r="62" spans="1:15" x14ac:dyDescent="0.2">
      <c r="A62" t="s">
        <v>411</v>
      </c>
      <c r="B62" t="s">
        <v>506</v>
      </c>
      <c r="C62" t="s">
        <v>530</v>
      </c>
      <c r="D62" t="s">
        <v>517</v>
      </c>
      <c r="E62" t="s">
        <v>518</v>
      </c>
      <c r="F62" t="s">
        <v>531</v>
      </c>
      <c r="G62" t="s">
        <v>416</v>
      </c>
      <c r="H62">
        <v>2011</v>
      </c>
      <c r="I62">
        <v>2</v>
      </c>
      <c r="J62" t="s">
        <v>532</v>
      </c>
      <c r="K62" t="s">
        <v>520</v>
      </c>
      <c r="L62">
        <v>116.66</v>
      </c>
      <c r="M62">
        <v>40406</v>
      </c>
      <c r="N62" t="s">
        <v>472</v>
      </c>
      <c r="O62" t="s">
        <v>247</v>
      </c>
    </row>
    <row r="63" spans="1:15" x14ac:dyDescent="0.2">
      <c r="A63" t="s">
        <v>411</v>
      </c>
      <c r="B63" t="s">
        <v>230</v>
      </c>
      <c r="C63" t="s">
        <v>434</v>
      </c>
      <c r="D63" t="s">
        <v>429</v>
      </c>
      <c r="E63" t="s">
        <v>435</v>
      </c>
      <c r="F63" t="s">
        <v>431</v>
      </c>
      <c r="G63" t="s">
        <v>416</v>
      </c>
      <c r="H63">
        <v>2011</v>
      </c>
      <c r="I63">
        <v>2</v>
      </c>
      <c r="J63" t="s">
        <v>473</v>
      </c>
      <c r="K63" t="s">
        <v>424</v>
      </c>
      <c r="L63">
        <v>17806</v>
      </c>
      <c r="M63">
        <v>40406</v>
      </c>
      <c r="N63" t="s">
        <v>472</v>
      </c>
      <c r="O63" t="s">
        <v>247</v>
      </c>
    </row>
    <row r="64" spans="1:15" x14ac:dyDescent="0.2">
      <c r="A64" t="s">
        <v>411</v>
      </c>
      <c r="B64" t="s">
        <v>230</v>
      </c>
      <c r="C64" t="s">
        <v>434</v>
      </c>
      <c r="D64" t="s">
        <v>429</v>
      </c>
      <c r="E64" t="s">
        <v>435</v>
      </c>
      <c r="F64" t="s">
        <v>431</v>
      </c>
      <c r="G64" t="s">
        <v>416</v>
      </c>
      <c r="H64">
        <v>2011</v>
      </c>
      <c r="I64">
        <v>2</v>
      </c>
      <c r="J64" t="s">
        <v>471</v>
      </c>
      <c r="K64" t="s">
        <v>424</v>
      </c>
      <c r="L64">
        <v>50216</v>
      </c>
      <c r="M64">
        <v>40406</v>
      </c>
      <c r="N64" t="s">
        <v>472</v>
      </c>
      <c r="O64" t="s">
        <v>247</v>
      </c>
    </row>
    <row r="65" spans="1:15" x14ac:dyDescent="0.2">
      <c r="A65" t="s">
        <v>411</v>
      </c>
      <c r="B65" t="s">
        <v>230</v>
      </c>
      <c r="C65" t="s">
        <v>434</v>
      </c>
      <c r="D65" t="s">
        <v>429</v>
      </c>
      <c r="E65" t="s">
        <v>435</v>
      </c>
      <c r="F65" t="s">
        <v>431</v>
      </c>
      <c r="G65" t="s">
        <v>416</v>
      </c>
      <c r="H65">
        <v>2011</v>
      </c>
      <c r="I65">
        <v>2</v>
      </c>
      <c r="J65" t="s">
        <v>470</v>
      </c>
      <c r="K65" t="s">
        <v>424</v>
      </c>
      <c r="L65">
        <v>15244.47</v>
      </c>
      <c r="M65">
        <v>40407</v>
      </c>
      <c r="N65" t="s">
        <v>475</v>
      </c>
      <c r="O65" t="s">
        <v>247</v>
      </c>
    </row>
    <row r="66" spans="1:15" x14ac:dyDescent="0.2">
      <c r="A66" t="s">
        <v>411</v>
      </c>
      <c r="B66" t="s">
        <v>230</v>
      </c>
      <c r="C66" t="s">
        <v>434</v>
      </c>
      <c r="D66" t="s">
        <v>429</v>
      </c>
      <c r="E66" t="s">
        <v>435</v>
      </c>
      <c r="F66" t="s">
        <v>431</v>
      </c>
      <c r="G66" t="s">
        <v>416</v>
      </c>
      <c r="H66">
        <v>2011</v>
      </c>
      <c r="I66">
        <v>2</v>
      </c>
      <c r="J66" t="s">
        <v>476</v>
      </c>
      <c r="K66" t="s">
        <v>424</v>
      </c>
      <c r="L66">
        <v>54202.01</v>
      </c>
      <c r="M66">
        <v>40407</v>
      </c>
      <c r="N66" t="s">
        <v>475</v>
      </c>
      <c r="O66" t="s">
        <v>247</v>
      </c>
    </row>
    <row r="67" spans="1:15" x14ac:dyDescent="0.2">
      <c r="A67" t="s">
        <v>411</v>
      </c>
      <c r="B67" t="s">
        <v>230</v>
      </c>
      <c r="C67" t="s">
        <v>434</v>
      </c>
      <c r="D67" t="s">
        <v>429</v>
      </c>
      <c r="E67" t="s">
        <v>435</v>
      </c>
      <c r="F67" t="s">
        <v>431</v>
      </c>
      <c r="G67" t="s">
        <v>416</v>
      </c>
      <c r="H67">
        <v>2011</v>
      </c>
      <c r="I67">
        <v>2</v>
      </c>
      <c r="J67" t="s">
        <v>474</v>
      </c>
      <c r="K67" t="s">
        <v>424</v>
      </c>
      <c r="L67">
        <v>97857.24</v>
      </c>
      <c r="M67">
        <v>40407</v>
      </c>
      <c r="N67" t="s">
        <v>475</v>
      </c>
      <c r="O67" t="s">
        <v>247</v>
      </c>
    </row>
    <row r="68" spans="1:15" x14ac:dyDescent="0.2">
      <c r="A68" t="s">
        <v>411</v>
      </c>
      <c r="B68" t="s">
        <v>230</v>
      </c>
      <c r="C68" t="s">
        <v>434</v>
      </c>
      <c r="D68" t="s">
        <v>429</v>
      </c>
      <c r="E68" t="s">
        <v>435</v>
      </c>
      <c r="F68" t="s">
        <v>431</v>
      </c>
      <c r="G68" t="s">
        <v>416</v>
      </c>
      <c r="H68">
        <v>2011</v>
      </c>
      <c r="I68">
        <v>2</v>
      </c>
      <c r="J68" t="s">
        <v>484</v>
      </c>
      <c r="K68" t="s">
        <v>424</v>
      </c>
      <c r="L68">
        <v>2192056</v>
      </c>
      <c r="M68">
        <v>40403</v>
      </c>
      <c r="N68" t="s">
        <v>485</v>
      </c>
      <c r="O68" t="s">
        <v>247</v>
      </c>
    </row>
    <row r="69" spans="1:15" x14ac:dyDescent="0.2">
      <c r="A69" t="s">
        <v>411</v>
      </c>
      <c r="B69" t="s">
        <v>230</v>
      </c>
      <c r="C69" t="s">
        <v>434</v>
      </c>
      <c r="D69" t="s">
        <v>429</v>
      </c>
      <c r="E69" t="s">
        <v>435</v>
      </c>
      <c r="F69" t="s">
        <v>431</v>
      </c>
      <c r="G69" t="s">
        <v>416</v>
      </c>
      <c r="H69">
        <v>2011</v>
      </c>
      <c r="I69">
        <v>2</v>
      </c>
      <c r="J69" t="s">
        <v>439</v>
      </c>
      <c r="K69" t="s">
        <v>424</v>
      </c>
      <c r="L69">
        <v>4977</v>
      </c>
      <c r="M69">
        <v>40409</v>
      </c>
      <c r="N69" t="s">
        <v>466</v>
      </c>
      <c r="O69" t="s">
        <v>247</v>
      </c>
    </row>
    <row r="70" spans="1:15" x14ac:dyDescent="0.2">
      <c r="A70" t="s">
        <v>411</v>
      </c>
      <c r="B70" t="s">
        <v>506</v>
      </c>
      <c r="C70" t="s">
        <v>537</v>
      </c>
      <c r="D70" t="s">
        <v>413</v>
      </c>
      <c r="E70" t="s">
        <v>414</v>
      </c>
      <c r="F70" t="s">
        <v>422</v>
      </c>
      <c r="G70" t="s">
        <v>416</v>
      </c>
      <c r="H70">
        <v>2011</v>
      </c>
      <c r="I70">
        <v>2</v>
      </c>
      <c r="J70" t="s">
        <v>421</v>
      </c>
      <c r="K70" t="s">
        <v>418</v>
      </c>
      <c r="L70">
        <v>45588.05</v>
      </c>
      <c r="M70">
        <v>40414</v>
      </c>
      <c r="N70" t="s">
        <v>541</v>
      </c>
      <c r="O70" t="s">
        <v>247</v>
      </c>
    </row>
    <row r="71" spans="1:15" x14ac:dyDescent="0.2">
      <c r="A71" t="s">
        <v>411</v>
      </c>
      <c r="B71" t="s">
        <v>506</v>
      </c>
      <c r="C71" t="s">
        <v>537</v>
      </c>
      <c r="D71" t="s">
        <v>413</v>
      </c>
      <c r="E71" t="s">
        <v>414</v>
      </c>
      <c r="F71" t="s">
        <v>422</v>
      </c>
      <c r="G71" t="s">
        <v>416</v>
      </c>
      <c r="H71">
        <v>2011</v>
      </c>
      <c r="I71">
        <v>2</v>
      </c>
      <c r="J71" t="s">
        <v>421</v>
      </c>
      <c r="K71" t="s">
        <v>418</v>
      </c>
      <c r="L71">
        <v>11418.13</v>
      </c>
      <c r="M71">
        <v>40414</v>
      </c>
      <c r="N71" t="s">
        <v>541</v>
      </c>
      <c r="O71" t="s">
        <v>247</v>
      </c>
    </row>
    <row r="72" spans="1:15" x14ac:dyDescent="0.2">
      <c r="A72" t="s">
        <v>411</v>
      </c>
      <c r="B72" t="s">
        <v>506</v>
      </c>
      <c r="C72" t="s">
        <v>525</v>
      </c>
      <c r="D72" t="s">
        <v>429</v>
      </c>
      <c r="E72" t="s">
        <v>435</v>
      </c>
      <c r="F72" t="s">
        <v>431</v>
      </c>
      <c r="G72" t="s">
        <v>416</v>
      </c>
      <c r="H72">
        <v>2011</v>
      </c>
      <c r="I72">
        <v>2</v>
      </c>
      <c r="J72" t="s">
        <v>527</v>
      </c>
      <c r="K72" t="s">
        <v>424</v>
      </c>
      <c r="L72">
        <v>54183.98</v>
      </c>
      <c r="M72">
        <v>40414</v>
      </c>
      <c r="N72" t="s">
        <v>452</v>
      </c>
      <c r="O72" t="s">
        <v>247</v>
      </c>
    </row>
    <row r="73" spans="1:15" x14ac:dyDescent="0.2">
      <c r="A73" t="s">
        <v>411</v>
      </c>
      <c r="B73" t="s">
        <v>230</v>
      </c>
      <c r="C73" t="s">
        <v>434</v>
      </c>
      <c r="D73" t="s">
        <v>429</v>
      </c>
      <c r="E73" t="s">
        <v>435</v>
      </c>
      <c r="F73" t="s">
        <v>431</v>
      </c>
      <c r="G73" t="s">
        <v>416</v>
      </c>
      <c r="H73">
        <v>2011</v>
      </c>
      <c r="I73">
        <v>2</v>
      </c>
      <c r="J73" t="s">
        <v>496</v>
      </c>
      <c r="K73" t="s">
        <v>424</v>
      </c>
      <c r="L73">
        <v>1381.75</v>
      </c>
      <c r="M73">
        <v>40414</v>
      </c>
      <c r="N73" t="s">
        <v>452</v>
      </c>
      <c r="O73" t="s">
        <v>247</v>
      </c>
    </row>
    <row r="74" spans="1:15" x14ac:dyDescent="0.2">
      <c r="A74" t="s">
        <v>411</v>
      </c>
      <c r="B74" t="s">
        <v>230</v>
      </c>
      <c r="C74" t="s">
        <v>434</v>
      </c>
      <c r="D74" t="s">
        <v>429</v>
      </c>
      <c r="E74" t="s">
        <v>435</v>
      </c>
      <c r="F74" t="s">
        <v>431</v>
      </c>
      <c r="G74" t="s">
        <v>416</v>
      </c>
      <c r="H74">
        <v>2011</v>
      </c>
      <c r="I74">
        <v>2</v>
      </c>
      <c r="J74" t="s">
        <v>492</v>
      </c>
      <c r="K74" t="s">
        <v>488</v>
      </c>
      <c r="L74">
        <v>5699.82</v>
      </c>
      <c r="M74">
        <v>40414</v>
      </c>
      <c r="N74" t="s">
        <v>452</v>
      </c>
      <c r="O74" t="s">
        <v>247</v>
      </c>
    </row>
    <row r="75" spans="1:15" x14ac:dyDescent="0.2">
      <c r="A75" t="s">
        <v>411</v>
      </c>
      <c r="B75" t="s">
        <v>230</v>
      </c>
      <c r="C75" t="s">
        <v>434</v>
      </c>
      <c r="D75" t="s">
        <v>429</v>
      </c>
      <c r="E75" t="s">
        <v>435</v>
      </c>
      <c r="F75" t="s">
        <v>431</v>
      </c>
      <c r="G75" t="s">
        <v>416</v>
      </c>
      <c r="H75">
        <v>2011</v>
      </c>
      <c r="I75">
        <v>2</v>
      </c>
      <c r="J75" t="s">
        <v>493</v>
      </c>
      <c r="K75" t="s">
        <v>488</v>
      </c>
      <c r="L75">
        <v>752.2</v>
      </c>
      <c r="M75">
        <v>40414</v>
      </c>
      <c r="N75" t="s">
        <v>452</v>
      </c>
      <c r="O75" t="s">
        <v>247</v>
      </c>
    </row>
    <row r="76" spans="1:15" x14ac:dyDescent="0.2">
      <c r="A76" t="s">
        <v>411</v>
      </c>
      <c r="B76" t="s">
        <v>506</v>
      </c>
      <c r="C76" t="s">
        <v>511</v>
      </c>
      <c r="D76" t="s">
        <v>429</v>
      </c>
      <c r="E76" t="s">
        <v>435</v>
      </c>
      <c r="F76" t="s">
        <v>431</v>
      </c>
      <c r="G76" t="s">
        <v>416</v>
      </c>
      <c r="H76">
        <v>2011</v>
      </c>
      <c r="I76">
        <v>2</v>
      </c>
      <c r="J76" t="s">
        <v>512</v>
      </c>
      <c r="K76" t="s">
        <v>424</v>
      </c>
      <c r="L76">
        <v>80000</v>
      </c>
      <c r="M76">
        <v>40414</v>
      </c>
      <c r="N76" t="s">
        <v>452</v>
      </c>
      <c r="O76" t="s">
        <v>247</v>
      </c>
    </row>
    <row r="77" spans="1:15" x14ac:dyDescent="0.2">
      <c r="A77" t="s">
        <v>411</v>
      </c>
      <c r="B77" t="s">
        <v>230</v>
      </c>
      <c r="C77" t="s">
        <v>434</v>
      </c>
      <c r="D77" t="s">
        <v>429</v>
      </c>
      <c r="E77" t="s">
        <v>435</v>
      </c>
      <c r="F77" t="s">
        <v>431</v>
      </c>
      <c r="G77" t="s">
        <v>416</v>
      </c>
      <c r="H77">
        <v>2011</v>
      </c>
      <c r="I77">
        <v>2</v>
      </c>
      <c r="J77" t="s">
        <v>436</v>
      </c>
      <c r="K77" t="s">
        <v>424</v>
      </c>
      <c r="L77">
        <v>2831.75</v>
      </c>
      <c r="M77">
        <v>40414</v>
      </c>
      <c r="N77" t="s">
        <v>452</v>
      </c>
      <c r="O77" t="s">
        <v>247</v>
      </c>
    </row>
    <row r="78" spans="1:15" x14ac:dyDescent="0.2">
      <c r="A78" t="s">
        <v>411</v>
      </c>
      <c r="B78" t="s">
        <v>230</v>
      </c>
      <c r="C78" t="s">
        <v>434</v>
      </c>
      <c r="D78" t="s">
        <v>429</v>
      </c>
      <c r="E78" t="s">
        <v>435</v>
      </c>
      <c r="F78" t="s">
        <v>431</v>
      </c>
      <c r="G78" t="s">
        <v>416</v>
      </c>
      <c r="H78">
        <v>2011</v>
      </c>
      <c r="I78">
        <v>2</v>
      </c>
      <c r="J78" t="s">
        <v>451</v>
      </c>
      <c r="K78" t="s">
        <v>424</v>
      </c>
      <c r="L78">
        <v>17882.38</v>
      </c>
      <c r="M78">
        <v>40414</v>
      </c>
      <c r="N78" t="s">
        <v>452</v>
      </c>
      <c r="O78" t="s">
        <v>247</v>
      </c>
    </row>
    <row r="79" spans="1:15" x14ac:dyDescent="0.2">
      <c r="A79" t="s">
        <v>411</v>
      </c>
      <c r="B79" t="s">
        <v>506</v>
      </c>
      <c r="C79" t="s">
        <v>525</v>
      </c>
      <c r="D79" t="s">
        <v>429</v>
      </c>
      <c r="E79" t="s">
        <v>435</v>
      </c>
      <c r="F79" t="s">
        <v>431</v>
      </c>
      <c r="G79" t="s">
        <v>416</v>
      </c>
      <c r="H79">
        <v>2011</v>
      </c>
      <c r="I79">
        <v>2</v>
      </c>
      <c r="J79" t="s">
        <v>528</v>
      </c>
      <c r="K79" t="s">
        <v>424</v>
      </c>
      <c r="L79">
        <v>11828.59</v>
      </c>
      <c r="M79">
        <v>40414</v>
      </c>
      <c r="N79" t="s">
        <v>452</v>
      </c>
      <c r="O79" t="s">
        <v>247</v>
      </c>
    </row>
    <row r="80" spans="1:15" x14ac:dyDescent="0.2">
      <c r="A80" t="s">
        <v>411</v>
      </c>
      <c r="B80" t="s">
        <v>230</v>
      </c>
      <c r="C80" t="s">
        <v>434</v>
      </c>
      <c r="D80" t="s">
        <v>429</v>
      </c>
      <c r="E80" t="s">
        <v>435</v>
      </c>
      <c r="F80" t="s">
        <v>431</v>
      </c>
      <c r="G80" t="s">
        <v>416</v>
      </c>
      <c r="H80">
        <v>2011</v>
      </c>
      <c r="I80">
        <v>2</v>
      </c>
      <c r="J80" t="s">
        <v>495</v>
      </c>
      <c r="K80" t="s">
        <v>424</v>
      </c>
      <c r="L80">
        <v>16.510000000000002</v>
      </c>
      <c r="M80">
        <v>40414</v>
      </c>
      <c r="N80" t="s">
        <v>452</v>
      </c>
      <c r="O80" t="s">
        <v>247</v>
      </c>
    </row>
    <row r="81" spans="1:15" x14ac:dyDescent="0.2">
      <c r="A81" t="s">
        <v>411</v>
      </c>
      <c r="B81" t="s">
        <v>230</v>
      </c>
      <c r="C81" t="s">
        <v>434</v>
      </c>
      <c r="D81" t="s">
        <v>429</v>
      </c>
      <c r="E81" t="s">
        <v>435</v>
      </c>
      <c r="F81" t="s">
        <v>431</v>
      </c>
      <c r="G81" t="s">
        <v>416</v>
      </c>
      <c r="H81">
        <v>2011</v>
      </c>
      <c r="I81">
        <v>2</v>
      </c>
      <c r="J81" t="s">
        <v>438</v>
      </c>
      <c r="K81" t="s">
        <v>424</v>
      </c>
      <c r="L81">
        <v>74663.7</v>
      </c>
      <c r="M81">
        <v>40415</v>
      </c>
      <c r="N81" t="s">
        <v>494</v>
      </c>
      <c r="O81" t="s">
        <v>247</v>
      </c>
    </row>
    <row r="82" spans="1:15" x14ac:dyDescent="0.2">
      <c r="A82" t="s">
        <v>411</v>
      </c>
      <c r="B82" t="s">
        <v>230</v>
      </c>
      <c r="C82" t="s">
        <v>434</v>
      </c>
      <c r="D82" t="s">
        <v>429</v>
      </c>
      <c r="E82" t="s">
        <v>435</v>
      </c>
      <c r="F82" t="s">
        <v>431</v>
      </c>
      <c r="G82" t="s">
        <v>416</v>
      </c>
      <c r="H82">
        <v>2011</v>
      </c>
      <c r="I82">
        <v>2</v>
      </c>
      <c r="J82" t="s">
        <v>480</v>
      </c>
      <c r="K82" t="s">
        <v>424</v>
      </c>
      <c r="L82">
        <v>49690.45</v>
      </c>
      <c r="M82">
        <v>40416</v>
      </c>
      <c r="N82" t="s">
        <v>479</v>
      </c>
      <c r="O82" t="s">
        <v>247</v>
      </c>
    </row>
    <row r="83" spans="1:15" x14ac:dyDescent="0.2">
      <c r="A83" t="s">
        <v>411</v>
      </c>
      <c r="B83" t="s">
        <v>230</v>
      </c>
      <c r="C83" t="s">
        <v>434</v>
      </c>
      <c r="D83" t="s">
        <v>429</v>
      </c>
      <c r="E83" t="s">
        <v>435</v>
      </c>
      <c r="F83" t="s">
        <v>431</v>
      </c>
      <c r="G83" t="s">
        <v>416</v>
      </c>
      <c r="H83">
        <v>2011</v>
      </c>
      <c r="I83">
        <v>2</v>
      </c>
      <c r="J83" t="s">
        <v>467</v>
      </c>
      <c r="K83" t="s">
        <v>424</v>
      </c>
      <c r="L83">
        <v>453748.9</v>
      </c>
      <c r="M83">
        <v>40416</v>
      </c>
      <c r="N83" t="s">
        <v>479</v>
      </c>
      <c r="O83" t="s">
        <v>247</v>
      </c>
    </row>
    <row r="84" spans="1:15" x14ac:dyDescent="0.2">
      <c r="A84" t="s">
        <v>411</v>
      </c>
      <c r="B84" t="s">
        <v>506</v>
      </c>
      <c r="C84" t="s">
        <v>537</v>
      </c>
      <c r="D84" t="s">
        <v>420</v>
      </c>
      <c r="E84" t="s">
        <v>414</v>
      </c>
      <c r="F84" t="s">
        <v>509</v>
      </c>
      <c r="G84" t="s">
        <v>416</v>
      </c>
      <c r="H84">
        <v>2011</v>
      </c>
      <c r="I84">
        <v>2</v>
      </c>
      <c r="J84" t="s">
        <v>417</v>
      </c>
      <c r="K84" t="s">
        <v>418</v>
      </c>
      <c r="L84">
        <v>-117165.28</v>
      </c>
      <c r="M84">
        <v>40395</v>
      </c>
      <c r="N84" t="s">
        <v>539</v>
      </c>
      <c r="O84" t="s">
        <v>510</v>
      </c>
    </row>
    <row r="85" spans="1:15" x14ac:dyDescent="0.2">
      <c r="A85" t="s">
        <v>411</v>
      </c>
      <c r="B85" t="s">
        <v>506</v>
      </c>
      <c r="C85" t="s">
        <v>537</v>
      </c>
      <c r="D85" t="s">
        <v>413</v>
      </c>
      <c r="E85" t="s">
        <v>414</v>
      </c>
      <c r="F85" t="s">
        <v>509</v>
      </c>
      <c r="G85" t="s">
        <v>416</v>
      </c>
      <c r="H85">
        <v>2011</v>
      </c>
      <c r="I85">
        <v>2</v>
      </c>
      <c r="J85" t="s">
        <v>417</v>
      </c>
      <c r="K85" t="s">
        <v>418</v>
      </c>
      <c r="L85">
        <v>-122183.71</v>
      </c>
      <c r="M85">
        <v>40395</v>
      </c>
      <c r="N85" t="s">
        <v>539</v>
      </c>
      <c r="O85" t="s">
        <v>510</v>
      </c>
    </row>
    <row r="86" spans="1:15" x14ac:dyDescent="0.2">
      <c r="A86" t="s">
        <v>411</v>
      </c>
      <c r="B86" t="s">
        <v>506</v>
      </c>
      <c r="C86" t="s">
        <v>537</v>
      </c>
      <c r="D86" t="s">
        <v>420</v>
      </c>
      <c r="E86" t="s">
        <v>414</v>
      </c>
      <c r="F86" t="s">
        <v>509</v>
      </c>
      <c r="G86" t="s">
        <v>416</v>
      </c>
      <c r="H86">
        <v>2011</v>
      </c>
      <c r="I86">
        <v>2</v>
      </c>
      <c r="J86" t="s">
        <v>417</v>
      </c>
      <c r="K86" t="s">
        <v>418</v>
      </c>
      <c r="L86">
        <v>-141943.21</v>
      </c>
      <c r="M86">
        <v>40402</v>
      </c>
      <c r="N86" t="s">
        <v>540</v>
      </c>
      <c r="O86" t="s">
        <v>510</v>
      </c>
    </row>
    <row r="87" spans="1:15" x14ac:dyDescent="0.2">
      <c r="A87" t="s">
        <v>411</v>
      </c>
      <c r="B87" t="s">
        <v>506</v>
      </c>
      <c r="C87" t="s">
        <v>537</v>
      </c>
      <c r="D87" t="s">
        <v>413</v>
      </c>
      <c r="E87" t="s">
        <v>414</v>
      </c>
      <c r="F87" t="s">
        <v>509</v>
      </c>
      <c r="G87" t="s">
        <v>416</v>
      </c>
      <c r="H87">
        <v>2011</v>
      </c>
      <c r="I87">
        <v>2</v>
      </c>
      <c r="J87" t="s">
        <v>417</v>
      </c>
      <c r="K87" t="s">
        <v>418</v>
      </c>
      <c r="L87">
        <v>-21912.959999999999</v>
      </c>
      <c r="M87">
        <v>40402</v>
      </c>
      <c r="N87" t="s">
        <v>540</v>
      </c>
      <c r="O87" t="s">
        <v>510</v>
      </c>
    </row>
    <row r="88" spans="1:15" x14ac:dyDescent="0.2">
      <c r="A88" t="s">
        <v>411</v>
      </c>
      <c r="B88" t="s">
        <v>506</v>
      </c>
      <c r="C88" t="s">
        <v>537</v>
      </c>
      <c r="D88" t="s">
        <v>420</v>
      </c>
      <c r="E88" t="s">
        <v>414</v>
      </c>
      <c r="F88" t="s">
        <v>509</v>
      </c>
      <c r="G88" t="s">
        <v>416</v>
      </c>
      <c r="H88">
        <v>2011</v>
      </c>
      <c r="I88">
        <v>2</v>
      </c>
      <c r="J88" t="s">
        <v>417</v>
      </c>
      <c r="K88" t="s">
        <v>418</v>
      </c>
      <c r="L88">
        <v>-63735.1</v>
      </c>
      <c r="M88">
        <v>40409</v>
      </c>
      <c r="N88" t="s">
        <v>538</v>
      </c>
      <c r="O88" t="s">
        <v>510</v>
      </c>
    </row>
    <row r="89" spans="1:15" x14ac:dyDescent="0.2">
      <c r="A89" t="s">
        <v>411</v>
      </c>
      <c r="B89" t="s">
        <v>506</v>
      </c>
      <c r="C89" t="s">
        <v>537</v>
      </c>
      <c r="D89" t="s">
        <v>413</v>
      </c>
      <c r="E89" t="s">
        <v>414</v>
      </c>
      <c r="F89" t="s">
        <v>509</v>
      </c>
      <c r="G89" t="s">
        <v>416</v>
      </c>
      <c r="H89">
        <v>2011</v>
      </c>
      <c r="I89">
        <v>2</v>
      </c>
      <c r="J89" t="s">
        <v>417</v>
      </c>
      <c r="K89" t="s">
        <v>418</v>
      </c>
      <c r="L89">
        <v>-116032.73</v>
      </c>
      <c r="M89">
        <v>40409</v>
      </c>
      <c r="N89" t="s">
        <v>538</v>
      </c>
      <c r="O89" t="s">
        <v>510</v>
      </c>
    </row>
    <row r="90" spans="1:15" x14ac:dyDescent="0.2">
      <c r="A90" t="s">
        <v>411</v>
      </c>
      <c r="B90" t="s">
        <v>506</v>
      </c>
      <c r="C90" t="s">
        <v>525</v>
      </c>
      <c r="D90" t="s">
        <v>429</v>
      </c>
      <c r="E90" t="s">
        <v>435</v>
      </c>
      <c r="F90" t="s">
        <v>509</v>
      </c>
      <c r="G90" t="s">
        <v>4</v>
      </c>
      <c r="H90">
        <v>2011</v>
      </c>
      <c r="I90">
        <v>2</v>
      </c>
      <c r="J90" t="s">
        <v>555</v>
      </c>
      <c r="K90" t="s">
        <v>424</v>
      </c>
      <c r="L90">
        <v>-8690.14</v>
      </c>
      <c r="M90">
        <v>40410</v>
      </c>
      <c r="N90" t="s">
        <v>550</v>
      </c>
      <c r="O90" t="s">
        <v>510</v>
      </c>
    </row>
    <row r="91" spans="1:15" x14ac:dyDescent="0.2">
      <c r="A91" t="s">
        <v>411</v>
      </c>
      <c r="B91" t="s">
        <v>506</v>
      </c>
      <c r="C91" t="s">
        <v>525</v>
      </c>
      <c r="D91" t="s">
        <v>429</v>
      </c>
      <c r="E91" t="s">
        <v>435</v>
      </c>
      <c r="F91" t="s">
        <v>509</v>
      </c>
      <c r="G91" t="s">
        <v>4</v>
      </c>
      <c r="H91">
        <v>2011</v>
      </c>
      <c r="I91">
        <v>2</v>
      </c>
      <c r="J91" t="s">
        <v>554</v>
      </c>
      <c r="K91" t="s">
        <v>424</v>
      </c>
      <c r="L91">
        <v>-14762</v>
      </c>
      <c r="M91">
        <v>40410</v>
      </c>
      <c r="N91" t="s">
        <v>550</v>
      </c>
      <c r="O91" t="s">
        <v>510</v>
      </c>
    </row>
    <row r="92" spans="1:15" x14ac:dyDescent="0.2">
      <c r="A92" t="s">
        <v>411</v>
      </c>
      <c r="B92" t="s">
        <v>506</v>
      </c>
      <c r="C92" t="s">
        <v>525</v>
      </c>
      <c r="D92" t="s">
        <v>429</v>
      </c>
      <c r="E92" t="s">
        <v>435</v>
      </c>
      <c r="F92" t="s">
        <v>509</v>
      </c>
      <c r="G92" t="s">
        <v>4</v>
      </c>
      <c r="H92">
        <v>2011</v>
      </c>
      <c r="I92">
        <v>2</v>
      </c>
      <c r="J92" t="s">
        <v>552</v>
      </c>
      <c r="K92" t="s">
        <v>488</v>
      </c>
      <c r="L92">
        <v>8</v>
      </c>
      <c r="M92">
        <v>40410</v>
      </c>
      <c r="N92" t="s">
        <v>550</v>
      </c>
      <c r="O92" t="s">
        <v>510</v>
      </c>
    </row>
    <row r="93" spans="1:15" x14ac:dyDescent="0.2">
      <c r="A93" t="s">
        <v>411</v>
      </c>
      <c r="B93" t="s">
        <v>506</v>
      </c>
      <c r="C93" t="s">
        <v>525</v>
      </c>
      <c r="D93" t="s">
        <v>429</v>
      </c>
      <c r="E93" t="s">
        <v>435</v>
      </c>
      <c r="F93" t="s">
        <v>509</v>
      </c>
      <c r="G93" t="s">
        <v>4</v>
      </c>
      <c r="H93">
        <v>2011</v>
      </c>
      <c r="I93">
        <v>2</v>
      </c>
      <c r="J93" t="s">
        <v>558</v>
      </c>
      <c r="K93" t="s">
        <v>424</v>
      </c>
      <c r="L93">
        <v>-3376</v>
      </c>
      <c r="M93">
        <v>40410</v>
      </c>
      <c r="N93" t="s">
        <v>550</v>
      </c>
      <c r="O93" t="s">
        <v>510</v>
      </c>
    </row>
    <row r="94" spans="1:15" x14ac:dyDescent="0.2">
      <c r="A94" t="s">
        <v>411</v>
      </c>
      <c r="B94" t="s">
        <v>506</v>
      </c>
      <c r="C94" t="s">
        <v>525</v>
      </c>
      <c r="D94" t="s">
        <v>429</v>
      </c>
      <c r="E94" t="s">
        <v>435</v>
      </c>
      <c r="F94" t="s">
        <v>509</v>
      </c>
      <c r="G94" t="s">
        <v>4</v>
      </c>
      <c r="H94">
        <v>2011</v>
      </c>
      <c r="I94">
        <v>2</v>
      </c>
      <c r="J94" t="s">
        <v>527</v>
      </c>
      <c r="K94" t="s">
        <v>424</v>
      </c>
      <c r="L94">
        <v>-26659.48</v>
      </c>
      <c r="M94">
        <v>40410</v>
      </c>
      <c r="N94" t="s">
        <v>550</v>
      </c>
      <c r="O94" t="s">
        <v>510</v>
      </c>
    </row>
    <row r="95" spans="1:15" x14ac:dyDescent="0.2">
      <c r="A95" t="s">
        <v>411</v>
      </c>
      <c r="B95" t="s">
        <v>506</v>
      </c>
      <c r="C95" t="s">
        <v>525</v>
      </c>
      <c r="D95" t="s">
        <v>429</v>
      </c>
      <c r="E95" t="s">
        <v>435</v>
      </c>
      <c r="F95" t="s">
        <v>509</v>
      </c>
      <c r="G95" t="s">
        <v>4</v>
      </c>
      <c r="H95">
        <v>2011</v>
      </c>
      <c r="I95">
        <v>2</v>
      </c>
      <c r="J95" t="s">
        <v>528</v>
      </c>
      <c r="K95" t="s">
        <v>424</v>
      </c>
      <c r="L95">
        <v>-14576.98</v>
      </c>
      <c r="M95">
        <v>40410</v>
      </c>
      <c r="N95" t="s">
        <v>550</v>
      </c>
      <c r="O95" t="s">
        <v>510</v>
      </c>
    </row>
    <row r="96" spans="1:15" x14ac:dyDescent="0.2">
      <c r="A96" t="s">
        <v>411</v>
      </c>
      <c r="B96" t="s">
        <v>506</v>
      </c>
      <c r="C96" t="s">
        <v>525</v>
      </c>
      <c r="D96" t="s">
        <v>429</v>
      </c>
      <c r="E96" t="s">
        <v>435</v>
      </c>
      <c r="F96" t="s">
        <v>509</v>
      </c>
      <c r="G96" t="s">
        <v>4</v>
      </c>
      <c r="H96">
        <v>2011</v>
      </c>
      <c r="I96">
        <v>2</v>
      </c>
      <c r="J96" t="s">
        <v>553</v>
      </c>
      <c r="K96" t="s">
        <v>424</v>
      </c>
      <c r="L96">
        <v>-132059.95000000001</v>
      </c>
      <c r="M96">
        <v>40410</v>
      </c>
      <c r="N96" t="s">
        <v>550</v>
      </c>
      <c r="O96" t="s">
        <v>510</v>
      </c>
    </row>
    <row r="97" spans="1:15" x14ac:dyDescent="0.2">
      <c r="A97" t="s">
        <v>411</v>
      </c>
      <c r="B97" t="s">
        <v>506</v>
      </c>
      <c r="C97" t="s">
        <v>525</v>
      </c>
      <c r="D97" t="s">
        <v>429</v>
      </c>
      <c r="E97" t="s">
        <v>435</v>
      </c>
      <c r="F97" t="s">
        <v>509</v>
      </c>
      <c r="G97" t="s">
        <v>4</v>
      </c>
      <c r="H97">
        <v>2011</v>
      </c>
      <c r="I97">
        <v>2</v>
      </c>
      <c r="J97" t="s">
        <v>556</v>
      </c>
      <c r="K97" t="s">
        <v>488</v>
      </c>
      <c r="L97">
        <v>-0.34</v>
      </c>
      <c r="M97">
        <v>40410</v>
      </c>
      <c r="N97" t="s">
        <v>550</v>
      </c>
      <c r="O97" t="s">
        <v>510</v>
      </c>
    </row>
    <row r="98" spans="1:15" x14ac:dyDescent="0.2">
      <c r="A98" t="s">
        <v>411</v>
      </c>
      <c r="B98" t="s">
        <v>506</v>
      </c>
      <c r="C98" t="s">
        <v>525</v>
      </c>
      <c r="D98" t="s">
        <v>429</v>
      </c>
      <c r="E98" t="s">
        <v>435</v>
      </c>
      <c r="F98" t="s">
        <v>509</v>
      </c>
      <c r="G98" t="s">
        <v>4</v>
      </c>
      <c r="H98">
        <v>2011</v>
      </c>
      <c r="I98">
        <v>2</v>
      </c>
      <c r="J98" t="s">
        <v>559</v>
      </c>
      <c r="K98" t="s">
        <v>424</v>
      </c>
      <c r="L98">
        <v>-818.45</v>
      </c>
      <c r="M98">
        <v>40410</v>
      </c>
      <c r="N98" t="s">
        <v>550</v>
      </c>
      <c r="O98" t="s">
        <v>510</v>
      </c>
    </row>
    <row r="99" spans="1:15" x14ac:dyDescent="0.2">
      <c r="A99" t="s">
        <v>411</v>
      </c>
      <c r="B99" t="s">
        <v>506</v>
      </c>
      <c r="C99" t="s">
        <v>507</v>
      </c>
      <c r="D99" t="s">
        <v>429</v>
      </c>
      <c r="E99" t="s">
        <v>435</v>
      </c>
      <c r="F99" t="s">
        <v>509</v>
      </c>
      <c r="G99" t="s">
        <v>4</v>
      </c>
      <c r="H99">
        <v>2011</v>
      </c>
      <c r="I99">
        <v>2</v>
      </c>
      <c r="J99" t="s">
        <v>549</v>
      </c>
      <c r="K99" t="s">
        <v>424</v>
      </c>
      <c r="L99">
        <v>-8049</v>
      </c>
      <c r="M99">
        <v>40410</v>
      </c>
      <c r="N99" t="s">
        <v>550</v>
      </c>
      <c r="O99" t="s">
        <v>510</v>
      </c>
    </row>
    <row r="100" spans="1:15" x14ac:dyDescent="0.2">
      <c r="A100" t="s">
        <v>411</v>
      </c>
      <c r="B100" t="s">
        <v>506</v>
      </c>
      <c r="C100" t="s">
        <v>525</v>
      </c>
      <c r="D100" t="s">
        <v>429</v>
      </c>
      <c r="E100" t="s">
        <v>435</v>
      </c>
      <c r="F100" t="s">
        <v>509</v>
      </c>
      <c r="G100" t="s">
        <v>4</v>
      </c>
      <c r="H100">
        <v>2011</v>
      </c>
      <c r="I100">
        <v>2</v>
      </c>
      <c r="J100" t="s">
        <v>557</v>
      </c>
      <c r="K100" t="s">
        <v>424</v>
      </c>
      <c r="L100">
        <v>-7412.66</v>
      </c>
      <c r="M100">
        <v>40410</v>
      </c>
      <c r="N100" t="s">
        <v>550</v>
      </c>
      <c r="O100" t="s">
        <v>510</v>
      </c>
    </row>
    <row r="101" spans="1:15" x14ac:dyDescent="0.2">
      <c r="A101" t="s">
        <v>411</v>
      </c>
      <c r="B101" t="s">
        <v>506</v>
      </c>
      <c r="C101" t="s">
        <v>507</v>
      </c>
      <c r="D101" t="s">
        <v>429</v>
      </c>
      <c r="E101" t="s">
        <v>435</v>
      </c>
      <c r="F101" t="s">
        <v>509</v>
      </c>
      <c r="G101" t="s">
        <v>4</v>
      </c>
      <c r="H101">
        <v>2011</v>
      </c>
      <c r="I101">
        <v>2</v>
      </c>
      <c r="J101" t="s">
        <v>508</v>
      </c>
      <c r="K101" t="s">
        <v>424</v>
      </c>
      <c r="L101">
        <v>-228086</v>
      </c>
      <c r="M101">
        <v>40410</v>
      </c>
      <c r="N101" t="s">
        <v>550</v>
      </c>
      <c r="O101" t="s">
        <v>510</v>
      </c>
    </row>
    <row r="102" spans="1:15" x14ac:dyDescent="0.2">
      <c r="A102" t="s">
        <v>411</v>
      </c>
      <c r="B102" t="s">
        <v>506</v>
      </c>
      <c r="C102" t="s">
        <v>525</v>
      </c>
      <c r="D102" t="s">
        <v>429</v>
      </c>
      <c r="E102" t="s">
        <v>435</v>
      </c>
      <c r="F102" t="s">
        <v>509</v>
      </c>
      <c r="G102" t="s">
        <v>4</v>
      </c>
      <c r="H102">
        <v>2011</v>
      </c>
      <c r="I102">
        <v>2</v>
      </c>
      <c r="J102" t="s">
        <v>527</v>
      </c>
      <c r="K102" t="s">
        <v>424</v>
      </c>
      <c r="L102">
        <v>-28023.24</v>
      </c>
      <c r="M102">
        <v>40414</v>
      </c>
      <c r="N102" t="s">
        <v>551</v>
      </c>
      <c r="O102" t="s">
        <v>510</v>
      </c>
    </row>
    <row r="103" spans="1:15" x14ac:dyDescent="0.2">
      <c r="A103" t="s">
        <v>411</v>
      </c>
      <c r="B103" t="s">
        <v>506</v>
      </c>
      <c r="C103" t="s">
        <v>525</v>
      </c>
      <c r="D103" t="s">
        <v>429</v>
      </c>
      <c r="E103" t="s">
        <v>435</v>
      </c>
      <c r="F103" t="s">
        <v>509</v>
      </c>
      <c r="G103" t="s">
        <v>4</v>
      </c>
      <c r="H103">
        <v>2011</v>
      </c>
      <c r="I103">
        <v>2</v>
      </c>
      <c r="J103" t="s">
        <v>528</v>
      </c>
      <c r="K103" t="s">
        <v>424</v>
      </c>
      <c r="L103">
        <v>-7.0000000000000007E-2</v>
      </c>
      <c r="M103">
        <v>40414</v>
      </c>
      <c r="N103" t="s">
        <v>551</v>
      </c>
      <c r="O103" t="s">
        <v>510</v>
      </c>
    </row>
    <row r="104" spans="1:15" x14ac:dyDescent="0.2">
      <c r="A104" t="s">
        <v>411</v>
      </c>
      <c r="B104" t="s">
        <v>506</v>
      </c>
      <c r="C104" t="s">
        <v>507</v>
      </c>
      <c r="D104" t="s">
        <v>429</v>
      </c>
      <c r="E104" t="s">
        <v>435</v>
      </c>
      <c r="F104" t="s">
        <v>509</v>
      </c>
      <c r="G104" t="s">
        <v>4</v>
      </c>
      <c r="H104">
        <v>2011</v>
      </c>
      <c r="I104">
        <v>2</v>
      </c>
      <c r="J104" t="s">
        <v>508</v>
      </c>
      <c r="K104" t="s">
        <v>424</v>
      </c>
      <c r="L104">
        <v>-189698</v>
      </c>
      <c r="M104">
        <v>40414</v>
      </c>
      <c r="N104" t="s">
        <v>551</v>
      </c>
      <c r="O104" t="s">
        <v>510</v>
      </c>
    </row>
    <row r="105" spans="1:15" x14ac:dyDescent="0.2">
      <c r="A105" t="s">
        <v>411</v>
      </c>
      <c r="B105" t="s">
        <v>506</v>
      </c>
      <c r="C105" t="s">
        <v>525</v>
      </c>
      <c r="D105" t="s">
        <v>429</v>
      </c>
      <c r="E105" t="s">
        <v>435</v>
      </c>
      <c r="F105" t="s">
        <v>509</v>
      </c>
      <c r="G105" t="s">
        <v>4</v>
      </c>
      <c r="H105">
        <v>2011</v>
      </c>
      <c r="I105">
        <v>2</v>
      </c>
      <c r="J105" t="s">
        <v>555</v>
      </c>
      <c r="K105" t="s">
        <v>424</v>
      </c>
      <c r="L105">
        <v>-0.04</v>
      </c>
      <c r="M105">
        <v>40414</v>
      </c>
      <c r="N105" t="s">
        <v>551</v>
      </c>
      <c r="O105" t="s">
        <v>510</v>
      </c>
    </row>
    <row r="106" spans="1:15" x14ac:dyDescent="0.2">
      <c r="A106" t="s">
        <v>411</v>
      </c>
      <c r="B106" t="s">
        <v>506</v>
      </c>
      <c r="C106" t="s">
        <v>525</v>
      </c>
      <c r="D106" t="s">
        <v>429</v>
      </c>
      <c r="E106" t="s">
        <v>435</v>
      </c>
      <c r="F106" t="s">
        <v>509</v>
      </c>
      <c r="G106" t="s">
        <v>4</v>
      </c>
      <c r="H106">
        <v>2011</v>
      </c>
      <c r="I106">
        <v>2</v>
      </c>
      <c r="J106" t="s">
        <v>553</v>
      </c>
      <c r="K106" t="s">
        <v>424</v>
      </c>
      <c r="L106">
        <v>-188591.65</v>
      </c>
      <c r="M106">
        <v>40414</v>
      </c>
      <c r="N106" t="s">
        <v>551</v>
      </c>
      <c r="O106" t="s">
        <v>510</v>
      </c>
    </row>
    <row r="107" spans="1:15" x14ac:dyDescent="0.2">
      <c r="A107" t="s">
        <v>411</v>
      </c>
      <c r="B107" t="s">
        <v>506</v>
      </c>
      <c r="C107" t="s">
        <v>516</v>
      </c>
      <c r="D107" t="s">
        <v>517</v>
      </c>
      <c r="E107" t="s">
        <v>518</v>
      </c>
      <c r="F107" t="s">
        <v>521</v>
      </c>
      <c r="G107" t="s">
        <v>416</v>
      </c>
      <c r="H107">
        <v>2011</v>
      </c>
      <c r="I107">
        <v>2</v>
      </c>
      <c r="J107" t="s">
        <v>523</v>
      </c>
      <c r="K107" t="s">
        <v>520</v>
      </c>
      <c r="L107">
        <v>26805.68</v>
      </c>
      <c r="M107">
        <v>40406</v>
      </c>
      <c r="N107" t="s">
        <v>524</v>
      </c>
      <c r="O107" t="s">
        <v>247</v>
      </c>
    </row>
    <row r="108" spans="1:15" x14ac:dyDescent="0.2">
      <c r="A108" t="s">
        <v>411</v>
      </c>
      <c r="B108" t="s">
        <v>506</v>
      </c>
      <c r="C108" t="s">
        <v>530</v>
      </c>
      <c r="D108" t="s">
        <v>533</v>
      </c>
      <c r="E108" t="s">
        <v>430</v>
      </c>
      <c r="F108" t="s">
        <v>534</v>
      </c>
      <c r="G108" t="s">
        <v>416</v>
      </c>
      <c r="H108">
        <v>2011</v>
      </c>
      <c r="I108">
        <v>2</v>
      </c>
      <c r="J108" t="s">
        <v>535</v>
      </c>
      <c r="K108" t="s">
        <v>488</v>
      </c>
      <c r="L108">
        <v>-6629.9870000000001</v>
      </c>
      <c r="M108">
        <v>40417</v>
      </c>
      <c r="N108" t="s">
        <v>536</v>
      </c>
      <c r="O108" t="s">
        <v>247</v>
      </c>
    </row>
    <row r="109" spans="1:15" x14ac:dyDescent="0.2">
      <c r="A109" t="s">
        <v>411</v>
      </c>
      <c r="B109" t="s">
        <v>506</v>
      </c>
      <c r="C109" t="s">
        <v>516</v>
      </c>
      <c r="D109" t="s">
        <v>517</v>
      </c>
      <c r="E109" t="s">
        <v>518</v>
      </c>
      <c r="F109" t="s">
        <v>521</v>
      </c>
      <c r="G109" t="s">
        <v>416</v>
      </c>
      <c r="H109">
        <v>2011</v>
      </c>
      <c r="I109">
        <v>2</v>
      </c>
      <c r="J109" t="s">
        <v>519</v>
      </c>
      <c r="K109" t="s">
        <v>520</v>
      </c>
      <c r="L109">
        <v>-4030.0129999999999</v>
      </c>
      <c r="M109">
        <v>40420</v>
      </c>
      <c r="N109" t="s">
        <v>522</v>
      </c>
      <c r="O109" t="s">
        <v>247</v>
      </c>
    </row>
    <row r="110" spans="1:15" x14ac:dyDescent="0.2">
      <c r="A110" t="s">
        <v>411</v>
      </c>
      <c r="B110" t="s">
        <v>230</v>
      </c>
      <c r="C110" t="s">
        <v>434</v>
      </c>
      <c r="D110" t="s">
        <v>429</v>
      </c>
      <c r="E110" t="s">
        <v>435</v>
      </c>
      <c r="F110" t="s">
        <v>431</v>
      </c>
      <c r="G110" t="s">
        <v>416</v>
      </c>
      <c r="H110">
        <v>2011</v>
      </c>
      <c r="I110">
        <v>2</v>
      </c>
      <c r="J110" t="s">
        <v>441</v>
      </c>
      <c r="K110" t="s">
        <v>424</v>
      </c>
      <c r="L110">
        <v>31781</v>
      </c>
      <c r="M110">
        <v>40421</v>
      </c>
      <c r="N110" t="s">
        <v>442</v>
      </c>
      <c r="O110" t="s">
        <v>247</v>
      </c>
    </row>
    <row r="111" spans="1:15" x14ac:dyDescent="0.2">
      <c r="A111" t="s">
        <v>411</v>
      </c>
      <c r="B111" t="s">
        <v>230</v>
      </c>
      <c r="C111" t="s">
        <v>434</v>
      </c>
      <c r="D111" t="s">
        <v>443</v>
      </c>
      <c r="E111" t="s">
        <v>435</v>
      </c>
      <c r="F111" t="s">
        <v>431</v>
      </c>
      <c r="G111" t="s">
        <v>416</v>
      </c>
      <c r="H111">
        <v>2011</v>
      </c>
      <c r="I111">
        <v>2</v>
      </c>
      <c r="J111" t="s">
        <v>444</v>
      </c>
      <c r="K111" t="s">
        <v>424</v>
      </c>
      <c r="L111">
        <v>-31781</v>
      </c>
      <c r="M111">
        <v>40421</v>
      </c>
      <c r="N111" t="s">
        <v>442</v>
      </c>
      <c r="O111" t="s">
        <v>247</v>
      </c>
    </row>
    <row r="112" spans="1:15" x14ac:dyDescent="0.2">
      <c r="A112" t="s">
        <v>411</v>
      </c>
      <c r="B112" t="s">
        <v>506</v>
      </c>
      <c r="C112" t="s">
        <v>525</v>
      </c>
      <c r="D112" t="s">
        <v>420</v>
      </c>
      <c r="E112" t="s">
        <v>414</v>
      </c>
      <c r="F112" t="s">
        <v>422</v>
      </c>
      <c r="G112" t="s">
        <v>416</v>
      </c>
      <c r="H112">
        <v>2011</v>
      </c>
      <c r="I112">
        <v>2</v>
      </c>
      <c r="J112" t="s">
        <v>423</v>
      </c>
      <c r="K112" t="s">
        <v>424</v>
      </c>
      <c r="L112">
        <v>2310.98</v>
      </c>
      <c r="M112">
        <v>40414</v>
      </c>
      <c r="N112" t="s">
        <v>425</v>
      </c>
      <c r="O112" t="s">
        <v>247</v>
      </c>
    </row>
    <row r="113" spans="1:15" x14ac:dyDescent="0.2">
      <c r="A113" t="s">
        <v>411</v>
      </c>
      <c r="B113" t="s">
        <v>230</v>
      </c>
      <c r="C113" t="s">
        <v>412</v>
      </c>
      <c r="D113" t="s">
        <v>420</v>
      </c>
      <c r="E113" t="s">
        <v>414</v>
      </c>
      <c r="F113" t="s">
        <v>422</v>
      </c>
      <c r="G113" t="s">
        <v>416</v>
      </c>
      <c r="H113">
        <v>2011</v>
      </c>
      <c r="I113">
        <v>2</v>
      </c>
      <c r="J113" t="s">
        <v>423</v>
      </c>
      <c r="K113" t="s">
        <v>424</v>
      </c>
      <c r="L113">
        <v>288.87</v>
      </c>
      <c r="M113">
        <v>40414</v>
      </c>
      <c r="N113" t="s">
        <v>425</v>
      </c>
      <c r="O113" t="s">
        <v>247</v>
      </c>
    </row>
    <row r="114" spans="1:15" x14ac:dyDescent="0.2">
      <c r="A114" t="s">
        <v>411</v>
      </c>
      <c r="B114" t="s">
        <v>506</v>
      </c>
      <c r="C114" t="s">
        <v>543</v>
      </c>
      <c r="D114" t="s">
        <v>517</v>
      </c>
      <c r="E114" t="s">
        <v>518</v>
      </c>
      <c r="F114" t="s">
        <v>415</v>
      </c>
      <c r="G114" t="s">
        <v>416</v>
      </c>
      <c r="H114">
        <v>2011</v>
      </c>
      <c r="I114">
        <v>2</v>
      </c>
      <c r="J114" t="s">
        <v>545</v>
      </c>
      <c r="K114" t="s">
        <v>520</v>
      </c>
      <c r="L114">
        <v>132.47999999999999</v>
      </c>
      <c r="M114">
        <v>40392</v>
      </c>
      <c r="N114" t="s">
        <v>546</v>
      </c>
      <c r="O114" t="s">
        <v>247</v>
      </c>
    </row>
    <row r="115" spans="1:15" x14ac:dyDescent="0.2">
      <c r="A115" t="s">
        <v>411</v>
      </c>
      <c r="B115" t="s">
        <v>506</v>
      </c>
      <c r="C115" t="s">
        <v>537</v>
      </c>
      <c r="D115" t="s">
        <v>413</v>
      </c>
      <c r="E115" t="s">
        <v>414</v>
      </c>
      <c r="F115" t="s">
        <v>415</v>
      </c>
      <c r="G115" t="s">
        <v>416</v>
      </c>
      <c r="H115">
        <v>2011</v>
      </c>
      <c r="I115">
        <v>2</v>
      </c>
      <c r="J115" t="s">
        <v>417</v>
      </c>
      <c r="K115" t="s">
        <v>418</v>
      </c>
      <c r="L115">
        <v>2739.12</v>
      </c>
      <c r="M115">
        <v>40393</v>
      </c>
      <c r="N115" t="s">
        <v>419</v>
      </c>
      <c r="O115" t="s">
        <v>247</v>
      </c>
    </row>
    <row r="116" spans="1:15" x14ac:dyDescent="0.2">
      <c r="A116" t="s">
        <v>411</v>
      </c>
      <c r="B116" t="s">
        <v>506</v>
      </c>
      <c r="C116" t="s">
        <v>537</v>
      </c>
      <c r="D116" t="s">
        <v>420</v>
      </c>
      <c r="E116" t="s">
        <v>414</v>
      </c>
      <c r="F116" t="s">
        <v>509</v>
      </c>
      <c r="G116" t="s">
        <v>416</v>
      </c>
      <c r="H116">
        <v>2011</v>
      </c>
      <c r="I116">
        <v>2</v>
      </c>
      <c r="J116" t="s">
        <v>417</v>
      </c>
      <c r="K116" t="s">
        <v>418</v>
      </c>
      <c r="L116">
        <v>-141943.21</v>
      </c>
      <c r="M116">
        <v>40393</v>
      </c>
      <c r="N116" t="s">
        <v>419</v>
      </c>
      <c r="O116" t="s">
        <v>247</v>
      </c>
    </row>
    <row r="117" spans="1:15" x14ac:dyDescent="0.2">
      <c r="A117" t="s">
        <v>411</v>
      </c>
      <c r="B117" t="s">
        <v>506</v>
      </c>
      <c r="C117" t="s">
        <v>525</v>
      </c>
      <c r="D117" t="s">
        <v>420</v>
      </c>
      <c r="E117" t="s">
        <v>414</v>
      </c>
      <c r="F117" t="s">
        <v>509</v>
      </c>
      <c r="G117" t="s">
        <v>416</v>
      </c>
      <c r="H117">
        <v>2011</v>
      </c>
      <c r="I117">
        <v>2</v>
      </c>
      <c r="J117" t="s">
        <v>526</v>
      </c>
      <c r="K117" t="s">
        <v>424</v>
      </c>
      <c r="L117">
        <v>-80.25</v>
      </c>
      <c r="M117">
        <v>40393</v>
      </c>
      <c r="N117" t="s">
        <v>419</v>
      </c>
      <c r="O117" t="s">
        <v>247</v>
      </c>
    </row>
    <row r="118" spans="1:15" x14ac:dyDescent="0.2">
      <c r="A118" t="s">
        <v>411</v>
      </c>
      <c r="B118" t="s">
        <v>506</v>
      </c>
      <c r="C118" t="s">
        <v>537</v>
      </c>
      <c r="D118" t="s">
        <v>420</v>
      </c>
      <c r="E118" t="s">
        <v>414</v>
      </c>
      <c r="F118" t="s">
        <v>422</v>
      </c>
      <c r="G118" t="s">
        <v>416</v>
      </c>
      <c r="H118">
        <v>2011</v>
      </c>
      <c r="I118">
        <v>2</v>
      </c>
      <c r="J118" t="s">
        <v>417</v>
      </c>
      <c r="K118" t="s">
        <v>418</v>
      </c>
      <c r="L118">
        <v>-17742.900000000001</v>
      </c>
      <c r="M118">
        <v>40393</v>
      </c>
      <c r="N118" t="s">
        <v>419</v>
      </c>
      <c r="O118" t="s">
        <v>247</v>
      </c>
    </row>
    <row r="119" spans="1:15" x14ac:dyDescent="0.2">
      <c r="A119" t="s">
        <v>411</v>
      </c>
      <c r="B119" t="s">
        <v>506</v>
      </c>
      <c r="C119" t="s">
        <v>537</v>
      </c>
      <c r="D119" t="s">
        <v>420</v>
      </c>
      <c r="E119" t="s">
        <v>414</v>
      </c>
      <c r="F119" t="s">
        <v>415</v>
      </c>
      <c r="G119" t="s">
        <v>416</v>
      </c>
      <c r="H119">
        <v>2011</v>
      </c>
      <c r="I119">
        <v>2</v>
      </c>
      <c r="J119" t="s">
        <v>417</v>
      </c>
      <c r="K119" t="s">
        <v>418</v>
      </c>
      <c r="L119">
        <v>17742.900000000001</v>
      </c>
      <c r="M119">
        <v>40393</v>
      </c>
      <c r="N119" t="s">
        <v>419</v>
      </c>
      <c r="O119" t="s">
        <v>247</v>
      </c>
    </row>
    <row r="120" spans="1:15" x14ac:dyDescent="0.2">
      <c r="A120" t="s">
        <v>411</v>
      </c>
      <c r="B120" t="s">
        <v>230</v>
      </c>
      <c r="C120" t="s">
        <v>412</v>
      </c>
      <c r="D120" t="s">
        <v>420</v>
      </c>
      <c r="E120" t="s">
        <v>414</v>
      </c>
      <c r="F120" t="s">
        <v>422</v>
      </c>
      <c r="G120" t="s">
        <v>416</v>
      </c>
      <c r="H120">
        <v>2011</v>
      </c>
      <c r="I120">
        <v>2</v>
      </c>
      <c r="J120" t="s">
        <v>417</v>
      </c>
      <c r="K120" t="s">
        <v>418</v>
      </c>
      <c r="L120">
        <v>17742.900000000001</v>
      </c>
      <c r="M120">
        <v>40393</v>
      </c>
      <c r="N120" t="s">
        <v>419</v>
      </c>
      <c r="O120" t="s">
        <v>247</v>
      </c>
    </row>
    <row r="121" spans="1:15" x14ac:dyDescent="0.2">
      <c r="A121" t="s">
        <v>411</v>
      </c>
      <c r="B121" t="s">
        <v>506</v>
      </c>
      <c r="C121" t="s">
        <v>537</v>
      </c>
      <c r="D121" t="s">
        <v>413</v>
      </c>
      <c r="E121" t="s">
        <v>414</v>
      </c>
      <c r="F121" t="s">
        <v>422</v>
      </c>
      <c r="G121" t="s">
        <v>416</v>
      </c>
      <c r="H121">
        <v>2011</v>
      </c>
      <c r="I121">
        <v>2</v>
      </c>
      <c r="J121" t="s">
        <v>417</v>
      </c>
      <c r="K121" t="s">
        <v>418</v>
      </c>
      <c r="L121">
        <v>-2739.12</v>
      </c>
      <c r="M121">
        <v>40393</v>
      </c>
      <c r="N121" t="s">
        <v>419</v>
      </c>
      <c r="O121" t="s">
        <v>247</v>
      </c>
    </row>
    <row r="122" spans="1:15" x14ac:dyDescent="0.2">
      <c r="A122" t="s">
        <v>411</v>
      </c>
      <c r="B122" t="s">
        <v>506</v>
      </c>
      <c r="C122" t="s">
        <v>543</v>
      </c>
      <c r="D122" t="s">
        <v>517</v>
      </c>
      <c r="E122" t="s">
        <v>518</v>
      </c>
      <c r="F122" t="s">
        <v>415</v>
      </c>
      <c r="G122" t="s">
        <v>416</v>
      </c>
      <c r="H122">
        <v>2011</v>
      </c>
      <c r="I122">
        <v>2</v>
      </c>
      <c r="J122" t="s">
        <v>544</v>
      </c>
      <c r="K122" t="s">
        <v>520</v>
      </c>
      <c r="L122">
        <v>41.96</v>
      </c>
      <c r="M122">
        <v>40393</v>
      </c>
      <c r="N122" t="s">
        <v>419</v>
      </c>
      <c r="O122" t="s">
        <v>247</v>
      </c>
    </row>
    <row r="123" spans="1:15" x14ac:dyDescent="0.2">
      <c r="A123" t="s">
        <v>411</v>
      </c>
      <c r="B123" t="s">
        <v>230</v>
      </c>
      <c r="C123" t="s">
        <v>412</v>
      </c>
      <c r="D123" t="s">
        <v>420</v>
      </c>
      <c r="E123" t="s">
        <v>414</v>
      </c>
      <c r="F123" t="s">
        <v>415</v>
      </c>
      <c r="G123" t="s">
        <v>416</v>
      </c>
      <c r="H123">
        <v>2011</v>
      </c>
      <c r="I123">
        <v>2</v>
      </c>
      <c r="J123" t="s">
        <v>417</v>
      </c>
      <c r="K123" t="s">
        <v>418</v>
      </c>
      <c r="L123">
        <v>-17742.900000000001</v>
      </c>
      <c r="M123">
        <v>40393</v>
      </c>
      <c r="N123" t="s">
        <v>419</v>
      </c>
      <c r="O123" t="s">
        <v>247</v>
      </c>
    </row>
    <row r="124" spans="1:15" x14ac:dyDescent="0.2">
      <c r="A124" t="s">
        <v>411</v>
      </c>
      <c r="B124" t="s">
        <v>506</v>
      </c>
      <c r="C124" t="s">
        <v>537</v>
      </c>
      <c r="D124" t="s">
        <v>413</v>
      </c>
      <c r="E124" t="s">
        <v>414</v>
      </c>
      <c r="F124" t="s">
        <v>509</v>
      </c>
      <c r="G124" t="s">
        <v>416</v>
      </c>
      <c r="H124">
        <v>2011</v>
      </c>
      <c r="I124">
        <v>2</v>
      </c>
      <c r="J124" t="s">
        <v>417</v>
      </c>
      <c r="K124" t="s">
        <v>418</v>
      </c>
      <c r="L124">
        <v>-21912.959999999999</v>
      </c>
      <c r="M124">
        <v>40393</v>
      </c>
      <c r="N124" t="s">
        <v>419</v>
      </c>
      <c r="O124" t="s">
        <v>247</v>
      </c>
    </row>
    <row r="125" spans="1:15" x14ac:dyDescent="0.2">
      <c r="A125" t="s">
        <v>411</v>
      </c>
      <c r="B125" t="s">
        <v>230</v>
      </c>
      <c r="C125" t="s">
        <v>412</v>
      </c>
      <c r="D125" t="s">
        <v>413</v>
      </c>
      <c r="E125" t="s">
        <v>414</v>
      </c>
      <c r="F125" t="s">
        <v>422</v>
      </c>
      <c r="G125" t="s">
        <v>416</v>
      </c>
      <c r="H125">
        <v>2011</v>
      </c>
      <c r="I125">
        <v>2</v>
      </c>
      <c r="J125" t="s">
        <v>417</v>
      </c>
      <c r="K125" t="s">
        <v>418</v>
      </c>
      <c r="L125">
        <v>2739.12</v>
      </c>
      <c r="M125">
        <v>40393</v>
      </c>
      <c r="N125" t="s">
        <v>419</v>
      </c>
      <c r="O125" t="s">
        <v>247</v>
      </c>
    </row>
    <row r="126" spans="1:15" x14ac:dyDescent="0.2">
      <c r="A126" t="s">
        <v>411</v>
      </c>
      <c r="B126" t="s">
        <v>230</v>
      </c>
      <c r="C126" t="s">
        <v>412</v>
      </c>
      <c r="D126" t="s">
        <v>413</v>
      </c>
      <c r="E126" t="s">
        <v>414</v>
      </c>
      <c r="F126" t="s">
        <v>415</v>
      </c>
      <c r="G126" t="s">
        <v>416</v>
      </c>
      <c r="H126">
        <v>2011</v>
      </c>
      <c r="I126">
        <v>2</v>
      </c>
      <c r="J126" t="s">
        <v>417</v>
      </c>
      <c r="K126" t="s">
        <v>418</v>
      </c>
      <c r="L126">
        <v>-2739.12</v>
      </c>
      <c r="M126">
        <v>40393</v>
      </c>
      <c r="N126" t="s">
        <v>419</v>
      </c>
      <c r="O126" t="s">
        <v>247</v>
      </c>
    </row>
    <row r="127" spans="1:15" x14ac:dyDescent="0.2">
      <c r="A127" t="s">
        <v>411</v>
      </c>
      <c r="B127" t="s">
        <v>506</v>
      </c>
      <c r="C127" t="s">
        <v>525</v>
      </c>
      <c r="D127" t="s">
        <v>420</v>
      </c>
      <c r="E127" t="s">
        <v>414</v>
      </c>
      <c r="F127" t="s">
        <v>509</v>
      </c>
      <c r="G127" t="s">
        <v>416</v>
      </c>
      <c r="H127">
        <v>2011</v>
      </c>
      <c r="I127">
        <v>2</v>
      </c>
      <c r="J127" t="s">
        <v>526</v>
      </c>
      <c r="K127" t="s">
        <v>424</v>
      </c>
      <c r="L127">
        <v>80.25</v>
      </c>
      <c r="M127">
        <v>40393</v>
      </c>
      <c r="N127" t="s">
        <v>529</v>
      </c>
      <c r="O127" t="s">
        <v>510</v>
      </c>
    </row>
    <row r="128" spans="1:15" x14ac:dyDescent="0.2">
      <c r="A128" t="s">
        <v>411</v>
      </c>
      <c r="B128" t="s">
        <v>506</v>
      </c>
      <c r="C128" t="s">
        <v>537</v>
      </c>
      <c r="D128" t="s">
        <v>413</v>
      </c>
      <c r="E128" t="s">
        <v>414</v>
      </c>
      <c r="F128" t="s">
        <v>509</v>
      </c>
      <c r="G128" t="s">
        <v>416</v>
      </c>
      <c r="H128">
        <v>2011</v>
      </c>
      <c r="I128">
        <v>2</v>
      </c>
      <c r="J128" t="s">
        <v>417</v>
      </c>
      <c r="K128" t="s">
        <v>418</v>
      </c>
      <c r="L128">
        <v>21912.959999999999</v>
      </c>
      <c r="M128">
        <v>40393</v>
      </c>
      <c r="N128" t="s">
        <v>529</v>
      </c>
      <c r="O128" t="s">
        <v>510</v>
      </c>
    </row>
    <row r="129" spans="1:15" x14ac:dyDescent="0.2">
      <c r="A129" t="s">
        <v>411</v>
      </c>
      <c r="B129" t="s">
        <v>506</v>
      </c>
      <c r="C129" t="s">
        <v>537</v>
      </c>
      <c r="D129" t="s">
        <v>420</v>
      </c>
      <c r="E129" t="s">
        <v>414</v>
      </c>
      <c r="F129" t="s">
        <v>509</v>
      </c>
      <c r="G129" t="s">
        <v>416</v>
      </c>
      <c r="H129">
        <v>2011</v>
      </c>
      <c r="I129">
        <v>2</v>
      </c>
      <c r="J129" t="s">
        <v>417</v>
      </c>
      <c r="K129" t="s">
        <v>418</v>
      </c>
      <c r="L129">
        <v>141943.21</v>
      </c>
      <c r="M129">
        <v>40393</v>
      </c>
      <c r="N129" t="s">
        <v>529</v>
      </c>
      <c r="O129" t="s">
        <v>510</v>
      </c>
    </row>
    <row r="130" spans="1:15" x14ac:dyDescent="0.2">
      <c r="A130" t="s">
        <v>411</v>
      </c>
      <c r="B130" t="s">
        <v>506</v>
      </c>
      <c r="C130" t="s">
        <v>543</v>
      </c>
      <c r="D130" t="s">
        <v>517</v>
      </c>
      <c r="E130" t="s">
        <v>518</v>
      </c>
      <c r="F130" t="s">
        <v>415</v>
      </c>
      <c r="G130" t="s">
        <v>416</v>
      </c>
      <c r="H130">
        <v>2011</v>
      </c>
      <c r="I130">
        <v>2</v>
      </c>
      <c r="J130" t="s">
        <v>547</v>
      </c>
      <c r="K130" t="s">
        <v>520</v>
      </c>
      <c r="L130">
        <v>32.11</v>
      </c>
      <c r="M130">
        <v>40394</v>
      </c>
      <c r="N130" t="s">
        <v>548</v>
      </c>
      <c r="O130" t="s">
        <v>247</v>
      </c>
    </row>
  </sheetData>
  <hyperlinks>
    <hyperlink ref="D1" location="TOC!A1" display="Return to TOC"/>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9"/>
    <pageSetUpPr fitToPage="1"/>
  </sheetPr>
  <dimension ref="A1:Q69"/>
  <sheetViews>
    <sheetView showGridLines="0" zoomScale="90" workbookViewId="0"/>
  </sheetViews>
  <sheetFormatPr defaultRowHeight="15" x14ac:dyDescent="0.3"/>
  <cols>
    <col min="1" max="1" width="14.85546875" style="25" customWidth="1"/>
    <col min="2" max="2" width="10.28515625" style="25" customWidth="1"/>
    <col min="3" max="3" width="14.85546875" style="25" customWidth="1"/>
    <col min="4" max="5" width="8.140625" style="25" customWidth="1"/>
    <col min="6" max="6" width="9.42578125" style="25" customWidth="1"/>
    <col min="7" max="7" width="17.5703125" style="25" customWidth="1"/>
    <col min="8" max="8" width="8.140625" style="25" customWidth="1"/>
    <col min="9" max="9" width="14.85546875" style="25" customWidth="1"/>
    <col min="10" max="10" width="15.28515625" style="25" hidden="1" customWidth="1"/>
    <col min="11" max="11" width="21.7109375" style="25" hidden="1" customWidth="1"/>
    <col min="12" max="12" width="16.28515625" style="25" hidden="1" customWidth="1"/>
    <col min="13" max="13" width="34.28515625" style="25" hidden="1" customWidth="1"/>
    <col min="14" max="14" width="15.42578125" style="25" hidden="1" customWidth="1"/>
    <col min="15" max="15" width="16.140625" style="28" bestFit="1" customWidth="1"/>
    <col min="16" max="16" width="17.7109375" style="28" customWidth="1"/>
    <col min="17" max="17" width="17.85546875" style="28" customWidth="1"/>
    <col min="18" max="20" width="10.28515625" style="25" customWidth="1"/>
    <col min="21" max="16384" width="9.140625" style="25"/>
  </cols>
  <sheetData>
    <row r="1" spans="1:17" ht="15.75" thickBot="1" x14ac:dyDescent="0.35">
      <c r="A1" s="24"/>
      <c r="B1" s="39" t="s">
        <v>193</v>
      </c>
      <c r="G1" s="25" t="s">
        <v>2</v>
      </c>
    </row>
    <row r="2" spans="1:17" ht="16.5" thickTop="1" thickBot="1" x14ac:dyDescent="0.35">
      <c r="A2" s="23" t="s">
        <v>246</v>
      </c>
      <c r="B2" s="23" t="s">
        <v>151</v>
      </c>
      <c r="C2" s="23" t="s">
        <v>149</v>
      </c>
      <c r="D2" s="23" t="s">
        <v>132</v>
      </c>
      <c r="E2" s="23" t="s">
        <v>9</v>
      </c>
      <c r="F2" s="23" t="s">
        <v>208</v>
      </c>
      <c r="G2" s="23" t="s">
        <v>209</v>
      </c>
      <c r="H2" s="23" t="s">
        <v>150</v>
      </c>
      <c r="I2" s="23" t="s">
        <v>210</v>
      </c>
      <c r="J2" s="23" t="s">
        <v>211</v>
      </c>
      <c r="K2" s="23" t="s">
        <v>212</v>
      </c>
      <c r="L2" s="23" t="s">
        <v>213</v>
      </c>
      <c r="M2" s="23" t="s">
        <v>214</v>
      </c>
      <c r="N2" s="23" t="s">
        <v>215</v>
      </c>
      <c r="O2" s="29" t="s">
        <v>216</v>
      </c>
      <c r="P2" s="29" t="s">
        <v>217</v>
      </c>
      <c r="Q2" s="29" t="s">
        <v>218</v>
      </c>
    </row>
    <row r="3" spans="1:17" ht="15.75" thickTop="1" x14ac:dyDescent="0.3">
      <c r="A3" s="26" t="s">
        <v>219</v>
      </c>
      <c r="B3" s="26" t="s">
        <v>220</v>
      </c>
      <c r="C3" s="26" t="s">
        <v>221</v>
      </c>
      <c r="D3" s="26" t="s">
        <v>134</v>
      </c>
      <c r="E3" s="26" t="s">
        <v>154</v>
      </c>
      <c r="F3" s="26" t="s">
        <v>222</v>
      </c>
      <c r="G3" s="26" t="s">
        <v>223</v>
      </c>
      <c r="H3" s="25">
        <v>1</v>
      </c>
      <c r="I3" s="26" t="s">
        <v>224</v>
      </c>
      <c r="J3" s="26" t="s">
        <v>225</v>
      </c>
      <c r="K3" s="26" t="s">
        <v>226</v>
      </c>
      <c r="L3" s="26" t="s">
        <v>227</v>
      </c>
      <c r="M3" s="26" t="s">
        <v>10</v>
      </c>
      <c r="N3" s="26" t="s">
        <v>228</v>
      </c>
      <c r="O3" s="28">
        <v>-20415618</v>
      </c>
      <c r="P3" s="30"/>
      <c r="Q3" s="30"/>
    </row>
    <row r="4" spans="1:17" x14ac:dyDescent="0.3">
      <c r="A4" s="26" t="s">
        <v>219</v>
      </c>
      <c r="B4" s="26" t="s">
        <v>220</v>
      </c>
      <c r="C4" s="26" t="s">
        <v>221</v>
      </c>
      <c r="D4" s="26" t="s">
        <v>230</v>
      </c>
      <c r="E4" s="26" t="s">
        <v>154</v>
      </c>
      <c r="F4" s="26" t="s">
        <v>222</v>
      </c>
      <c r="G4" s="26" t="s">
        <v>223</v>
      </c>
      <c r="H4" s="25">
        <v>1</v>
      </c>
      <c r="I4" s="26" t="s">
        <v>224</v>
      </c>
      <c r="J4" s="26" t="s">
        <v>225</v>
      </c>
      <c r="K4" s="26" t="s">
        <v>226</v>
      </c>
      <c r="L4" s="26" t="s">
        <v>231</v>
      </c>
      <c r="M4" s="26" t="s">
        <v>10</v>
      </c>
      <c r="N4" s="26" t="s">
        <v>228</v>
      </c>
      <c r="O4" s="28">
        <v>-71426000</v>
      </c>
      <c r="P4" s="30"/>
      <c r="Q4" s="30"/>
    </row>
    <row r="5" spans="1:17" x14ac:dyDescent="0.3">
      <c r="A5" s="26" t="s">
        <v>219</v>
      </c>
      <c r="B5" s="26" t="s">
        <v>220</v>
      </c>
      <c r="C5" s="26" t="s">
        <v>221</v>
      </c>
      <c r="D5" s="26" t="s">
        <v>232</v>
      </c>
      <c r="E5" s="26" t="s">
        <v>154</v>
      </c>
      <c r="F5" s="26" t="s">
        <v>222</v>
      </c>
      <c r="G5" s="26" t="s">
        <v>223</v>
      </c>
      <c r="H5" s="25">
        <v>0</v>
      </c>
      <c r="I5" s="26" t="s">
        <v>224</v>
      </c>
      <c r="J5" s="26" t="s">
        <v>225</v>
      </c>
      <c r="K5" s="26" t="s">
        <v>226</v>
      </c>
      <c r="L5" s="26" t="s">
        <v>233</v>
      </c>
      <c r="M5" s="26" t="s">
        <v>10</v>
      </c>
      <c r="N5" s="26" t="s">
        <v>228</v>
      </c>
      <c r="O5" s="28">
        <v>-324000</v>
      </c>
      <c r="P5" s="30"/>
      <c r="Q5" s="30"/>
    </row>
    <row r="6" spans="1:17" x14ac:dyDescent="0.3">
      <c r="A6" s="26" t="s">
        <v>219</v>
      </c>
      <c r="B6" s="26" t="s">
        <v>220</v>
      </c>
      <c r="C6" s="26" t="s">
        <v>221</v>
      </c>
      <c r="D6" s="26" t="s">
        <v>134</v>
      </c>
      <c r="E6" s="26" t="s">
        <v>135</v>
      </c>
      <c r="F6" s="26" t="s">
        <v>222</v>
      </c>
      <c r="G6" s="26" t="s">
        <v>223</v>
      </c>
      <c r="H6" s="25">
        <v>1</v>
      </c>
      <c r="I6" s="26" t="s">
        <v>224</v>
      </c>
      <c r="J6" s="26" t="s">
        <v>225</v>
      </c>
      <c r="K6" s="26" t="s">
        <v>226</v>
      </c>
      <c r="L6" s="26" t="s">
        <v>227</v>
      </c>
      <c r="M6" s="26" t="s">
        <v>11</v>
      </c>
      <c r="N6" s="26" t="s">
        <v>228</v>
      </c>
      <c r="O6" s="28">
        <v>-6008110</v>
      </c>
      <c r="P6" s="30"/>
      <c r="Q6" s="30"/>
    </row>
    <row r="7" spans="1:17" x14ac:dyDescent="0.3">
      <c r="A7" s="26" t="s">
        <v>219</v>
      </c>
      <c r="B7" s="26" t="s">
        <v>220</v>
      </c>
      <c r="C7" s="26" t="s">
        <v>221</v>
      </c>
      <c r="D7" s="26" t="s">
        <v>230</v>
      </c>
      <c r="E7" s="26" t="s">
        <v>135</v>
      </c>
      <c r="F7" s="26" t="s">
        <v>222</v>
      </c>
      <c r="G7" s="26" t="s">
        <v>223</v>
      </c>
      <c r="H7" s="25">
        <v>1</v>
      </c>
      <c r="I7" s="26" t="s">
        <v>224</v>
      </c>
      <c r="J7" s="26" t="s">
        <v>225</v>
      </c>
      <c r="K7" s="26" t="s">
        <v>226</v>
      </c>
      <c r="L7" s="26" t="s">
        <v>231</v>
      </c>
      <c r="M7" s="26" t="s">
        <v>11</v>
      </c>
      <c r="N7" s="26" t="s">
        <v>228</v>
      </c>
      <c r="O7" s="28">
        <v>-242000</v>
      </c>
      <c r="P7" s="30"/>
      <c r="Q7" s="30"/>
    </row>
    <row r="8" spans="1:17" x14ac:dyDescent="0.3">
      <c r="A8" s="26" t="s">
        <v>219</v>
      </c>
      <c r="B8" s="26" t="s">
        <v>220</v>
      </c>
      <c r="C8" s="26" t="s">
        <v>221</v>
      </c>
      <c r="D8" s="26" t="s">
        <v>232</v>
      </c>
      <c r="E8" s="26" t="s">
        <v>135</v>
      </c>
      <c r="F8" s="26" t="s">
        <v>222</v>
      </c>
      <c r="G8" s="26" t="s">
        <v>223</v>
      </c>
      <c r="H8" s="25">
        <v>0</v>
      </c>
      <c r="I8" s="26" t="s">
        <v>224</v>
      </c>
      <c r="J8" s="26" t="s">
        <v>225</v>
      </c>
      <c r="K8" s="26" t="s">
        <v>226</v>
      </c>
      <c r="L8" s="26" t="s">
        <v>233</v>
      </c>
      <c r="M8" s="26" t="s">
        <v>11</v>
      </c>
      <c r="N8" s="26" t="s">
        <v>228</v>
      </c>
      <c r="O8" s="28">
        <v>-105305</v>
      </c>
      <c r="P8" s="30"/>
      <c r="Q8" s="30"/>
    </row>
    <row r="9" spans="1:17" x14ac:dyDescent="0.3">
      <c r="A9" s="26" t="s">
        <v>219</v>
      </c>
      <c r="B9" s="26" t="s">
        <v>220</v>
      </c>
      <c r="C9" s="26" t="s">
        <v>221</v>
      </c>
      <c r="D9" s="26" t="s">
        <v>134</v>
      </c>
      <c r="E9" s="26" t="s">
        <v>234</v>
      </c>
      <c r="F9" s="26" t="s">
        <v>222</v>
      </c>
      <c r="G9" s="26" t="s">
        <v>223</v>
      </c>
      <c r="H9" s="25">
        <v>1</v>
      </c>
      <c r="I9" s="26" t="s">
        <v>224</v>
      </c>
      <c r="J9" s="26" t="s">
        <v>225</v>
      </c>
      <c r="K9" s="26" t="s">
        <v>226</v>
      </c>
      <c r="L9" s="26" t="s">
        <v>227</v>
      </c>
      <c r="M9" s="26" t="s">
        <v>12</v>
      </c>
      <c r="N9" s="26" t="s">
        <v>228</v>
      </c>
      <c r="O9" s="28">
        <v>-100</v>
      </c>
      <c r="P9" s="30"/>
      <c r="Q9" s="30"/>
    </row>
    <row r="10" spans="1:17" x14ac:dyDescent="0.3">
      <c r="A10" s="26" t="s">
        <v>219</v>
      </c>
      <c r="B10" s="26" t="s">
        <v>220</v>
      </c>
      <c r="C10" s="26" t="s">
        <v>221</v>
      </c>
      <c r="D10" s="26" t="s">
        <v>230</v>
      </c>
      <c r="E10" s="26" t="s">
        <v>234</v>
      </c>
      <c r="F10" s="26" t="s">
        <v>222</v>
      </c>
      <c r="G10" s="26" t="s">
        <v>223</v>
      </c>
      <c r="H10" s="25">
        <v>1</v>
      </c>
      <c r="I10" s="26" t="s">
        <v>224</v>
      </c>
      <c r="J10" s="26" t="s">
        <v>225</v>
      </c>
      <c r="K10" s="26" t="s">
        <v>226</v>
      </c>
      <c r="L10" s="26" t="s">
        <v>231</v>
      </c>
      <c r="M10" s="26" t="s">
        <v>12</v>
      </c>
      <c r="N10" s="26" t="s">
        <v>228</v>
      </c>
      <c r="O10" s="28">
        <v>-282794</v>
      </c>
      <c r="P10" s="30"/>
      <c r="Q10" s="30"/>
    </row>
    <row r="11" spans="1:17" x14ac:dyDescent="0.3">
      <c r="A11" s="26" t="s">
        <v>219</v>
      </c>
      <c r="B11" s="26" t="s">
        <v>220</v>
      </c>
      <c r="C11" s="26" t="s">
        <v>221</v>
      </c>
      <c r="D11" s="26" t="s">
        <v>232</v>
      </c>
      <c r="E11" s="26" t="s">
        <v>234</v>
      </c>
      <c r="F11" s="26" t="s">
        <v>222</v>
      </c>
      <c r="G11" s="26" t="s">
        <v>223</v>
      </c>
      <c r="H11" s="25">
        <v>0</v>
      </c>
      <c r="I11" s="26" t="s">
        <v>224</v>
      </c>
      <c r="J11" s="26" t="s">
        <v>225</v>
      </c>
      <c r="K11" s="26" t="s">
        <v>226</v>
      </c>
      <c r="L11" s="26" t="s">
        <v>233</v>
      </c>
      <c r="M11" s="26" t="s">
        <v>12</v>
      </c>
      <c r="N11" s="26" t="s">
        <v>228</v>
      </c>
      <c r="O11" s="28">
        <v>-5800</v>
      </c>
      <c r="P11" s="30"/>
      <c r="Q11" s="30"/>
    </row>
    <row r="12" spans="1:17" x14ac:dyDescent="0.3">
      <c r="A12" s="26"/>
      <c r="B12" s="26"/>
      <c r="C12" s="26"/>
      <c r="D12" s="26"/>
      <c r="E12" s="26"/>
      <c r="F12" s="26"/>
      <c r="G12" s="26"/>
      <c r="I12" s="26"/>
      <c r="J12" s="26"/>
      <c r="K12" s="26"/>
      <c r="L12" s="26"/>
      <c r="M12" s="26"/>
      <c r="N12" s="26"/>
    </row>
    <row r="13" spans="1:17" x14ac:dyDescent="0.3">
      <c r="A13" s="26"/>
      <c r="B13" s="26"/>
      <c r="C13" s="26"/>
      <c r="D13" s="26"/>
      <c r="E13" s="26"/>
      <c r="F13" s="26"/>
      <c r="G13" s="26"/>
      <c r="I13" s="26"/>
      <c r="J13" s="26"/>
      <c r="K13" s="26"/>
      <c r="L13" s="26"/>
      <c r="M13" s="26"/>
      <c r="N13" s="26"/>
    </row>
    <row r="14" spans="1:17" x14ac:dyDescent="0.3">
      <c r="A14" s="26"/>
      <c r="B14" s="26"/>
      <c r="C14" s="26"/>
      <c r="D14" s="26"/>
      <c r="E14" s="26"/>
      <c r="F14" s="26"/>
      <c r="G14" s="26"/>
      <c r="I14" s="26"/>
      <c r="J14" s="26"/>
      <c r="K14" s="26"/>
      <c r="L14" s="26"/>
      <c r="M14" s="26"/>
      <c r="N14" s="26"/>
    </row>
    <row r="15" spans="1:17" x14ac:dyDescent="0.3">
      <c r="A15" s="26"/>
      <c r="D15" s="26"/>
      <c r="E15" s="26"/>
      <c r="F15" s="26"/>
      <c r="G15" s="26"/>
      <c r="I15" s="26"/>
      <c r="J15" s="26"/>
      <c r="K15" s="26"/>
      <c r="L15" s="26"/>
      <c r="M15" s="26"/>
      <c r="N15" s="26"/>
    </row>
    <row r="16" spans="1:17" x14ac:dyDescent="0.3">
      <c r="A16" s="26"/>
      <c r="D16" s="26"/>
      <c r="E16" s="26"/>
      <c r="F16" s="26"/>
      <c r="G16" s="26"/>
      <c r="I16" s="26"/>
      <c r="J16" s="26"/>
      <c r="K16" s="26"/>
      <c r="L16" s="26"/>
      <c r="M16" s="26"/>
      <c r="N16" s="26"/>
    </row>
    <row r="17" spans="1:17" x14ac:dyDescent="0.3">
      <c r="A17" s="26"/>
      <c r="B17" s="32" t="s">
        <v>217</v>
      </c>
      <c r="D17" s="26"/>
      <c r="E17" s="26"/>
      <c r="F17" s="26"/>
      <c r="G17" s="26"/>
      <c r="I17" s="26"/>
      <c r="J17" s="26"/>
      <c r="K17" s="26"/>
      <c r="L17" s="26"/>
      <c r="M17" s="26"/>
      <c r="N17" s="26"/>
    </row>
    <row r="18" spans="1:17" x14ac:dyDescent="0.3">
      <c r="A18" s="26"/>
      <c r="B18" s="26" t="s">
        <v>235</v>
      </c>
      <c r="C18" s="26"/>
      <c r="D18" s="26"/>
      <c r="E18" s="26"/>
      <c r="F18" s="26"/>
      <c r="G18" s="26"/>
      <c r="I18" s="26"/>
      <c r="J18" s="26"/>
      <c r="K18" s="26"/>
      <c r="L18" s="26"/>
      <c r="M18" s="26"/>
      <c r="N18" s="26"/>
      <c r="P18" s="33" t="s">
        <v>9</v>
      </c>
      <c r="Q18" s="34" t="s">
        <v>229</v>
      </c>
    </row>
    <row r="19" spans="1:17" x14ac:dyDescent="0.3">
      <c r="A19" s="26"/>
      <c r="B19" s="26"/>
      <c r="C19" s="26" t="s">
        <v>236</v>
      </c>
      <c r="D19" s="26"/>
      <c r="E19" s="26"/>
      <c r="F19" s="26"/>
      <c r="G19" s="26"/>
      <c r="I19" s="26"/>
      <c r="J19" s="26"/>
      <c r="K19" s="26"/>
      <c r="L19" s="26"/>
      <c r="M19" s="26"/>
      <c r="N19" s="26"/>
      <c r="P19" s="35" t="s">
        <v>154</v>
      </c>
      <c r="Q19" s="36">
        <v>1.2</v>
      </c>
    </row>
    <row r="20" spans="1:17" x14ac:dyDescent="0.3">
      <c r="A20" s="26"/>
      <c r="B20" s="26"/>
      <c r="C20" s="26" t="s">
        <v>237</v>
      </c>
      <c r="D20" s="26"/>
      <c r="E20" s="26"/>
      <c r="F20" s="26"/>
      <c r="G20" s="26"/>
      <c r="I20" s="26"/>
      <c r="J20" s="26"/>
      <c r="K20" s="26"/>
      <c r="L20" s="26"/>
      <c r="M20" s="26"/>
      <c r="N20" s="26"/>
      <c r="P20" s="35" t="s">
        <v>135</v>
      </c>
      <c r="Q20" s="36">
        <v>0.9</v>
      </c>
    </row>
    <row r="21" spans="1:17" x14ac:dyDescent="0.3">
      <c r="A21" s="26"/>
      <c r="B21" s="26"/>
      <c r="C21" s="26" t="s">
        <v>238</v>
      </c>
      <c r="D21" s="26"/>
      <c r="E21" s="26"/>
      <c r="F21" s="26"/>
      <c r="G21" s="26"/>
      <c r="I21" s="26"/>
      <c r="J21" s="26"/>
      <c r="K21" s="26"/>
      <c r="L21" s="26"/>
      <c r="M21" s="26"/>
      <c r="N21" s="26"/>
      <c r="P21" s="37" t="s">
        <v>234</v>
      </c>
      <c r="Q21" s="38">
        <v>0.75</v>
      </c>
    </row>
    <row r="22" spans="1:17" x14ac:dyDescent="0.3">
      <c r="A22" s="26"/>
      <c r="B22" s="26" t="s">
        <v>239</v>
      </c>
      <c r="C22" s="26"/>
      <c r="D22" s="26"/>
      <c r="E22" s="26"/>
      <c r="F22" s="26"/>
      <c r="G22" s="26"/>
      <c r="I22" s="26"/>
      <c r="J22" s="26"/>
      <c r="K22" s="26"/>
      <c r="L22" s="26"/>
      <c r="M22" s="26"/>
      <c r="N22" s="26"/>
    </row>
    <row r="23" spans="1:17" x14ac:dyDescent="0.3">
      <c r="A23" s="26"/>
      <c r="B23" s="26"/>
      <c r="C23" s="26" t="s">
        <v>817</v>
      </c>
      <c r="D23" s="26"/>
      <c r="E23" s="26"/>
      <c r="F23" s="26"/>
      <c r="G23" s="26"/>
      <c r="I23" s="26"/>
      <c r="J23" s="26"/>
      <c r="K23" s="26"/>
      <c r="L23" s="26"/>
      <c r="M23" s="26"/>
      <c r="N23" s="26"/>
      <c r="P23" s="28" t="s">
        <v>173</v>
      </c>
    </row>
    <row r="24" spans="1:17" x14ac:dyDescent="0.3">
      <c r="A24" s="26"/>
      <c r="B24" s="26"/>
      <c r="C24" s="26" t="s">
        <v>818</v>
      </c>
      <c r="D24" s="26"/>
      <c r="E24" s="26"/>
      <c r="F24" s="26"/>
      <c r="G24" s="26"/>
      <c r="I24" s="26"/>
      <c r="J24" s="26"/>
      <c r="K24" s="26"/>
      <c r="L24" s="26"/>
      <c r="M24" s="26"/>
      <c r="N24" s="26"/>
      <c r="P24" s="28" t="s">
        <v>174</v>
      </c>
    </row>
    <row r="25" spans="1:17" x14ac:dyDescent="0.3">
      <c r="A25" s="26"/>
      <c r="B25" s="26"/>
      <c r="C25" s="26" t="s">
        <v>819</v>
      </c>
      <c r="D25" s="26"/>
      <c r="E25" s="26"/>
      <c r="F25" s="26"/>
      <c r="G25" s="26"/>
      <c r="I25" s="26"/>
      <c r="J25" s="26"/>
      <c r="K25" s="26"/>
      <c r="L25" s="26"/>
      <c r="M25" s="26"/>
      <c r="N25" s="26"/>
    </row>
    <row r="26" spans="1:17" x14ac:dyDescent="0.3">
      <c r="A26" s="26"/>
      <c r="B26" s="26" t="s">
        <v>240</v>
      </c>
      <c r="C26" s="26"/>
      <c r="D26" s="26"/>
      <c r="E26" s="26"/>
      <c r="F26" s="26"/>
      <c r="G26" s="26"/>
      <c r="I26" s="26"/>
      <c r="J26" s="26"/>
      <c r="K26" s="26"/>
      <c r="L26" s="26"/>
      <c r="M26" s="26"/>
      <c r="N26" s="26"/>
    </row>
    <row r="27" spans="1:17" x14ac:dyDescent="0.3">
      <c r="A27" s="26"/>
      <c r="C27" s="26"/>
      <c r="D27" s="26"/>
      <c r="E27" s="26"/>
      <c r="F27" s="26"/>
      <c r="G27" s="26"/>
      <c r="I27" s="26"/>
      <c r="J27" s="26"/>
      <c r="K27" s="26"/>
      <c r="L27" s="26"/>
      <c r="M27" s="26"/>
      <c r="N27" s="26"/>
    </row>
    <row r="28" spans="1:17" x14ac:dyDescent="0.3">
      <c r="A28" s="26"/>
      <c r="B28" s="25" t="s">
        <v>241</v>
      </c>
      <c r="C28" s="26"/>
      <c r="D28" s="26"/>
      <c r="E28" s="26"/>
      <c r="F28" s="26"/>
      <c r="G28" s="26"/>
      <c r="I28" s="26"/>
      <c r="J28" s="26"/>
      <c r="K28" s="26"/>
      <c r="L28" s="26"/>
      <c r="M28" s="26"/>
      <c r="N28" s="26"/>
    </row>
    <row r="29" spans="1:17" x14ac:dyDescent="0.3">
      <c r="A29" s="26"/>
      <c r="B29" s="87" t="s">
        <v>820</v>
      </c>
      <c r="D29" s="26"/>
      <c r="E29" s="26"/>
      <c r="F29" s="26"/>
      <c r="G29" s="26"/>
      <c r="I29" s="26"/>
      <c r="J29" s="26"/>
      <c r="K29" s="26"/>
      <c r="L29" s="26"/>
      <c r="M29" s="26"/>
      <c r="N29" s="26"/>
    </row>
    <row r="30" spans="1:17" x14ac:dyDescent="0.3">
      <c r="A30" s="26"/>
      <c r="B30" s="25" t="s">
        <v>244</v>
      </c>
      <c r="D30" s="26"/>
      <c r="E30" s="26"/>
      <c r="F30" s="26"/>
      <c r="G30" s="26"/>
      <c r="I30" s="26"/>
      <c r="J30" s="26"/>
      <c r="K30" s="26"/>
      <c r="L30" s="26"/>
      <c r="M30" s="26"/>
      <c r="N30" s="26"/>
    </row>
    <row r="31" spans="1:17" x14ac:dyDescent="0.3">
      <c r="A31" s="26"/>
      <c r="D31" s="26"/>
      <c r="E31" s="26"/>
      <c r="F31" s="26"/>
      <c r="G31" s="26"/>
      <c r="I31" s="26"/>
      <c r="J31" s="26"/>
      <c r="K31" s="26"/>
      <c r="L31" s="26"/>
      <c r="M31" s="26"/>
      <c r="N31" s="26"/>
    </row>
    <row r="32" spans="1:17" x14ac:dyDescent="0.3">
      <c r="A32" s="26"/>
      <c r="B32" s="25" t="s">
        <v>243</v>
      </c>
      <c r="D32" s="26"/>
      <c r="E32" s="26"/>
      <c r="F32" s="26"/>
      <c r="G32" s="26"/>
      <c r="I32" s="26"/>
      <c r="J32" s="26"/>
      <c r="K32" s="26"/>
      <c r="L32" s="26"/>
      <c r="M32" s="26"/>
      <c r="N32" s="26"/>
    </row>
    <row r="33" spans="1:14" x14ac:dyDescent="0.3">
      <c r="A33" s="26"/>
      <c r="D33" s="26"/>
      <c r="E33" s="26"/>
      <c r="F33" s="26"/>
      <c r="G33" s="26"/>
      <c r="I33" s="26"/>
      <c r="J33" s="26"/>
      <c r="K33" s="26"/>
      <c r="L33" s="26"/>
      <c r="M33" s="26"/>
      <c r="N33" s="26"/>
    </row>
    <row r="34" spans="1:14" x14ac:dyDescent="0.3">
      <c r="A34" s="26"/>
      <c r="B34" s="26" t="s">
        <v>242</v>
      </c>
      <c r="D34" s="26"/>
      <c r="E34" s="26"/>
      <c r="F34" s="26"/>
      <c r="G34" s="26"/>
      <c r="I34" s="26"/>
      <c r="J34" s="26"/>
      <c r="K34" s="26"/>
      <c r="L34" s="26"/>
      <c r="M34" s="26"/>
      <c r="N34" s="26"/>
    </row>
    <row r="35" spans="1:14" x14ac:dyDescent="0.3">
      <c r="A35" s="26"/>
      <c r="D35" s="26"/>
      <c r="E35" s="26"/>
      <c r="F35" s="26"/>
      <c r="G35" s="26"/>
      <c r="I35" s="26"/>
      <c r="J35" s="26"/>
      <c r="K35" s="26"/>
      <c r="L35" s="26"/>
      <c r="M35" s="26"/>
      <c r="N35" s="26"/>
    </row>
    <row r="36" spans="1:14" x14ac:dyDescent="0.3">
      <c r="A36" s="26"/>
      <c r="D36" s="26"/>
      <c r="E36" s="26"/>
      <c r="F36" s="26"/>
      <c r="G36" s="26"/>
      <c r="I36" s="26"/>
      <c r="J36" s="26"/>
      <c r="K36" s="26"/>
      <c r="L36" s="26"/>
      <c r="M36" s="26"/>
      <c r="N36" s="26"/>
    </row>
    <row r="37" spans="1:14" x14ac:dyDescent="0.3">
      <c r="A37" s="26"/>
      <c r="B37" s="32" t="s">
        <v>218</v>
      </c>
      <c r="C37" s="26"/>
      <c r="D37" s="26"/>
      <c r="E37" s="26"/>
      <c r="F37" s="26"/>
      <c r="G37" s="26"/>
      <c r="I37" s="26"/>
      <c r="J37" s="26"/>
      <c r="K37" s="26"/>
      <c r="L37" s="26"/>
      <c r="M37" s="26"/>
      <c r="N37" s="26"/>
    </row>
    <row r="38" spans="1:14" x14ac:dyDescent="0.3">
      <c r="A38" s="26"/>
      <c r="B38" s="27" t="s">
        <v>566</v>
      </c>
      <c r="C38" s="26"/>
      <c r="D38" s="26"/>
      <c r="E38" s="26"/>
      <c r="F38" s="26"/>
      <c r="G38" s="26"/>
      <c r="I38" s="26" t="s">
        <v>569</v>
      </c>
      <c r="J38" s="26"/>
      <c r="K38" s="26"/>
      <c r="L38" s="26"/>
      <c r="M38" s="26"/>
      <c r="N38" s="26"/>
    </row>
    <row r="39" spans="1:14" x14ac:dyDescent="0.3">
      <c r="A39" s="26"/>
      <c r="B39" s="26" t="s">
        <v>564</v>
      </c>
      <c r="C39" s="26"/>
      <c r="D39" s="26"/>
      <c r="E39" s="26"/>
      <c r="F39" s="26"/>
      <c r="G39" s="26"/>
      <c r="I39" s="26"/>
      <c r="J39" s="26"/>
      <c r="K39" s="26"/>
      <c r="L39" s="26"/>
      <c r="M39" s="26"/>
      <c r="N39" s="26"/>
    </row>
    <row r="40" spans="1:14" x14ac:dyDescent="0.3">
      <c r="A40" s="26"/>
      <c r="B40" s="27" t="s">
        <v>565</v>
      </c>
      <c r="C40" s="26"/>
      <c r="D40" s="26"/>
      <c r="E40" s="26"/>
      <c r="F40" s="26"/>
      <c r="G40" s="26"/>
      <c r="I40" s="26" t="s">
        <v>570</v>
      </c>
      <c r="J40" s="26"/>
      <c r="K40" s="26"/>
      <c r="L40" s="26"/>
      <c r="M40" s="26"/>
      <c r="N40" s="26"/>
    </row>
    <row r="41" spans="1:14" x14ac:dyDescent="0.3">
      <c r="A41" s="26"/>
      <c r="B41" s="26" t="s">
        <v>567</v>
      </c>
      <c r="C41" s="26"/>
      <c r="D41" s="26"/>
      <c r="E41" s="26"/>
      <c r="F41" s="26"/>
      <c r="G41" s="26"/>
      <c r="I41" s="26"/>
      <c r="J41" s="26"/>
      <c r="K41" s="26"/>
      <c r="L41" s="26"/>
      <c r="M41" s="26"/>
      <c r="N41" s="26"/>
    </row>
    <row r="42" spans="1:14" x14ac:dyDescent="0.3">
      <c r="A42" s="26"/>
      <c r="B42" s="27" t="s">
        <v>568</v>
      </c>
      <c r="C42" s="26"/>
      <c r="D42" s="26"/>
      <c r="E42" s="26"/>
      <c r="F42" s="26"/>
      <c r="G42" s="26"/>
      <c r="I42" s="26"/>
      <c r="J42" s="26"/>
      <c r="K42" s="26"/>
      <c r="L42" s="26"/>
      <c r="M42" s="26"/>
      <c r="N42" s="26"/>
    </row>
    <row r="43" spans="1:14" x14ac:dyDescent="0.3">
      <c r="A43" s="26"/>
      <c r="B43" s="26"/>
      <c r="C43" s="26"/>
      <c r="D43" s="26"/>
      <c r="E43" s="26"/>
      <c r="F43" s="26"/>
      <c r="G43" s="26"/>
      <c r="I43" s="26"/>
      <c r="J43" s="26"/>
      <c r="K43" s="26"/>
      <c r="L43" s="26"/>
      <c r="M43" s="26"/>
      <c r="N43" s="26"/>
    </row>
    <row r="44" spans="1:14" x14ac:dyDescent="0.3">
      <c r="A44" s="26"/>
      <c r="B44" s="26"/>
      <c r="C44" s="26"/>
      <c r="D44" s="26"/>
      <c r="E44" s="26"/>
      <c r="F44" s="26"/>
      <c r="G44" s="26"/>
      <c r="I44" s="26"/>
      <c r="J44" s="26"/>
      <c r="K44" s="26"/>
      <c r="L44" s="26"/>
      <c r="M44" s="26"/>
      <c r="N44" s="26"/>
    </row>
    <row r="45" spans="1:14" x14ac:dyDescent="0.3">
      <c r="A45" s="26"/>
      <c r="B45" s="26"/>
      <c r="C45" s="26"/>
      <c r="D45" s="26"/>
      <c r="E45" s="26"/>
      <c r="F45" s="26"/>
      <c r="G45" s="26"/>
      <c r="I45" s="26"/>
      <c r="J45" s="26"/>
      <c r="K45" s="26"/>
      <c r="L45" s="26"/>
      <c r="M45" s="26"/>
      <c r="N45" s="26"/>
    </row>
    <row r="46" spans="1:14" x14ac:dyDescent="0.3">
      <c r="A46" s="26"/>
      <c r="B46" s="26"/>
      <c r="C46" s="26"/>
      <c r="D46" s="26"/>
      <c r="E46" s="26"/>
      <c r="F46" s="26"/>
      <c r="G46" s="26"/>
      <c r="I46" s="26"/>
      <c r="J46" s="26"/>
      <c r="K46" s="26"/>
      <c r="L46" s="26"/>
      <c r="M46" s="26"/>
      <c r="N46" s="26"/>
    </row>
    <row r="47" spans="1:14" x14ac:dyDescent="0.3">
      <c r="A47" s="26"/>
      <c r="B47" s="26"/>
      <c r="C47" s="26"/>
      <c r="D47" s="26"/>
      <c r="E47" s="26"/>
      <c r="F47" s="26"/>
      <c r="G47" s="26"/>
      <c r="I47" s="26"/>
      <c r="J47" s="26"/>
      <c r="K47" s="26"/>
      <c r="L47" s="26"/>
      <c r="M47" s="26"/>
      <c r="N47" s="26"/>
    </row>
    <row r="48" spans="1:14" x14ac:dyDescent="0.3">
      <c r="A48" s="26"/>
      <c r="B48" s="26"/>
      <c r="C48" s="26"/>
      <c r="D48" s="26"/>
      <c r="E48" s="26"/>
      <c r="F48" s="26"/>
      <c r="G48" s="26"/>
      <c r="I48" s="26"/>
      <c r="J48" s="26"/>
      <c r="K48" s="26"/>
      <c r="L48" s="26"/>
      <c r="M48" s="26"/>
      <c r="N48" s="26"/>
    </row>
    <row r="49" spans="1:14" x14ac:dyDescent="0.3">
      <c r="A49" s="26"/>
      <c r="B49" s="26"/>
      <c r="C49" s="26"/>
      <c r="D49" s="26"/>
      <c r="E49" s="26"/>
      <c r="F49" s="26"/>
      <c r="G49" s="26"/>
      <c r="I49" s="26"/>
      <c r="J49" s="26"/>
      <c r="K49" s="26"/>
      <c r="L49" s="26"/>
      <c r="M49" s="26"/>
      <c r="N49" s="26"/>
    </row>
    <row r="50" spans="1:14" x14ac:dyDescent="0.3">
      <c r="A50" s="26"/>
      <c r="B50" s="26"/>
      <c r="C50" s="26"/>
      <c r="D50" s="26"/>
      <c r="E50" s="26"/>
      <c r="F50" s="26"/>
      <c r="G50" s="26"/>
      <c r="I50" s="26"/>
      <c r="J50" s="26"/>
      <c r="K50" s="26"/>
      <c r="L50" s="26"/>
      <c r="M50" s="26"/>
      <c r="N50" s="26"/>
    </row>
    <row r="51" spans="1:14" x14ac:dyDescent="0.3">
      <c r="A51" s="26"/>
      <c r="B51" s="26"/>
      <c r="C51" s="26"/>
      <c r="D51" s="26"/>
      <c r="E51" s="26"/>
      <c r="F51" s="26"/>
      <c r="G51" s="26"/>
      <c r="I51" s="26"/>
      <c r="J51" s="26"/>
      <c r="K51" s="26"/>
      <c r="L51" s="26"/>
      <c r="M51" s="26"/>
      <c r="N51" s="26"/>
    </row>
    <row r="52" spans="1:14" x14ac:dyDescent="0.3">
      <c r="A52" s="26"/>
      <c r="B52" s="26"/>
      <c r="C52" s="26"/>
      <c r="D52" s="26"/>
      <c r="E52" s="26"/>
      <c r="F52" s="26"/>
      <c r="G52" s="26"/>
      <c r="I52" s="26"/>
      <c r="J52" s="26"/>
      <c r="K52" s="26"/>
      <c r="L52" s="26"/>
      <c r="M52" s="26"/>
      <c r="N52" s="26"/>
    </row>
    <row r="53" spans="1:14" x14ac:dyDescent="0.3">
      <c r="A53" s="26"/>
      <c r="B53" s="26"/>
      <c r="C53" s="26"/>
      <c r="D53" s="26"/>
      <c r="E53" s="26"/>
      <c r="F53" s="26"/>
      <c r="G53" s="26"/>
      <c r="I53" s="26"/>
      <c r="J53" s="26"/>
      <c r="K53" s="26"/>
      <c r="L53" s="26"/>
      <c r="M53" s="26"/>
      <c r="N53" s="26"/>
    </row>
    <row r="54" spans="1:14" x14ac:dyDescent="0.3">
      <c r="A54" s="26"/>
      <c r="B54" s="26"/>
      <c r="C54" s="26"/>
      <c r="D54" s="26"/>
      <c r="E54" s="26"/>
      <c r="F54" s="26"/>
      <c r="G54" s="26"/>
      <c r="I54" s="26"/>
      <c r="J54" s="26"/>
      <c r="K54" s="26"/>
      <c r="L54" s="26"/>
      <c r="M54" s="26"/>
      <c r="N54" s="26"/>
    </row>
    <row r="55" spans="1:14" x14ac:dyDescent="0.3">
      <c r="A55" s="26"/>
      <c r="B55" s="26"/>
      <c r="C55" s="26"/>
      <c r="D55" s="26"/>
      <c r="E55" s="26"/>
      <c r="F55" s="26"/>
      <c r="G55" s="26"/>
      <c r="I55" s="26"/>
      <c r="J55" s="26"/>
      <c r="K55" s="26"/>
      <c r="L55" s="26"/>
      <c r="M55" s="26"/>
      <c r="N55" s="26"/>
    </row>
    <row r="56" spans="1:14" x14ac:dyDescent="0.3">
      <c r="A56" s="26"/>
      <c r="B56" s="26"/>
      <c r="C56" s="26"/>
      <c r="D56" s="26"/>
      <c r="E56" s="26"/>
      <c r="F56" s="26"/>
      <c r="G56" s="26"/>
      <c r="I56" s="26"/>
      <c r="J56" s="26"/>
      <c r="K56" s="26"/>
      <c r="L56" s="26"/>
      <c r="M56" s="26"/>
      <c r="N56" s="26"/>
    </row>
    <row r="57" spans="1:14" x14ac:dyDescent="0.3">
      <c r="A57" s="26"/>
      <c r="B57" s="26"/>
      <c r="C57" s="26"/>
      <c r="D57" s="26"/>
      <c r="E57" s="26"/>
      <c r="F57" s="26"/>
      <c r="G57" s="26"/>
      <c r="I57" s="26"/>
      <c r="J57" s="26"/>
      <c r="K57" s="26"/>
      <c r="L57" s="26"/>
      <c r="M57" s="26"/>
      <c r="N57" s="26"/>
    </row>
    <row r="58" spans="1:14" x14ac:dyDescent="0.3">
      <c r="A58" s="26"/>
      <c r="B58" s="26"/>
      <c r="C58" s="26"/>
      <c r="D58" s="26"/>
      <c r="E58" s="26"/>
      <c r="F58" s="26"/>
      <c r="G58" s="26"/>
      <c r="I58" s="26"/>
      <c r="J58" s="26"/>
      <c r="K58" s="26"/>
      <c r="L58" s="26"/>
      <c r="M58" s="26"/>
      <c r="N58" s="26"/>
    </row>
    <row r="59" spans="1:14" x14ac:dyDescent="0.3">
      <c r="A59" s="26"/>
      <c r="B59" s="26"/>
      <c r="C59" s="26"/>
      <c r="D59" s="26"/>
      <c r="E59" s="26"/>
      <c r="F59" s="26"/>
      <c r="G59" s="26"/>
      <c r="I59" s="26"/>
      <c r="J59" s="26"/>
      <c r="K59" s="26"/>
      <c r="L59" s="26"/>
      <c r="M59" s="26"/>
      <c r="N59" s="26"/>
    </row>
    <row r="60" spans="1:14" x14ac:dyDescent="0.3">
      <c r="A60" s="26"/>
      <c r="B60" s="26"/>
      <c r="C60" s="26"/>
      <c r="D60" s="26"/>
      <c r="E60" s="26"/>
      <c r="F60" s="26"/>
      <c r="G60" s="26"/>
      <c r="I60" s="26"/>
      <c r="J60" s="26"/>
      <c r="K60" s="26"/>
      <c r="L60" s="26"/>
      <c r="M60" s="26"/>
      <c r="N60" s="26"/>
    </row>
    <row r="61" spans="1:14" x14ac:dyDescent="0.3">
      <c r="A61" s="26"/>
      <c r="B61" s="26"/>
      <c r="C61" s="26"/>
      <c r="D61" s="26"/>
      <c r="E61" s="26"/>
      <c r="F61" s="26"/>
      <c r="G61" s="26"/>
      <c r="I61" s="26"/>
      <c r="J61" s="26"/>
      <c r="K61" s="26"/>
      <c r="L61" s="26"/>
      <c r="M61" s="26"/>
      <c r="N61" s="26"/>
    </row>
    <row r="62" spans="1:14" x14ac:dyDescent="0.3">
      <c r="A62" s="26"/>
      <c r="B62" s="26"/>
      <c r="C62" s="26"/>
      <c r="D62" s="26"/>
      <c r="E62" s="26"/>
      <c r="F62" s="26"/>
      <c r="G62" s="26"/>
      <c r="I62" s="26"/>
      <c r="J62" s="26"/>
      <c r="K62" s="26"/>
      <c r="L62" s="26"/>
      <c r="M62" s="26"/>
      <c r="N62" s="26"/>
    </row>
    <row r="63" spans="1:14" x14ac:dyDescent="0.3">
      <c r="A63" s="26"/>
      <c r="B63" s="26"/>
      <c r="C63" s="26"/>
      <c r="D63" s="26"/>
      <c r="E63" s="26"/>
      <c r="F63" s="26"/>
      <c r="G63" s="26"/>
      <c r="I63" s="26"/>
      <c r="J63" s="26"/>
      <c r="K63" s="26"/>
      <c r="L63" s="26"/>
      <c r="M63" s="26"/>
      <c r="N63" s="26"/>
    </row>
    <row r="64" spans="1:14" x14ac:dyDescent="0.3">
      <c r="A64" s="26"/>
      <c r="B64" s="26"/>
      <c r="C64" s="26"/>
      <c r="D64" s="26"/>
      <c r="E64" s="26"/>
      <c r="F64" s="26"/>
      <c r="G64" s="26"/>
      <c r="I64" s="26"/>
      <c r="J64" s="26"/>
      <c r="K64" s="26"/>
      <c r="L64" s="26"/>
      <c r="M64" s="26"/>
      <c r="N64" s="26"/>
    </row>
    <row r="65" spans="1:14" x14ac:dyDescent="0.3">
      <c r="A65" s="26"/>
      <c r="B65" s="26"/>
      <c r="C65" s="26"/>
      <c r="D65" s="26"/>
      <c r="E65" s="26"/>
      <c r="F65" s="26"/>
      <c r="G65" s="26"/>
      <c r="I65" s="26"/>
      <c r="J65" s="26"/>
      <c r="K65" s="26"/>
      <c r="L65" s="26"/>
      <c r="M65" s="26"/>
      <c r="N65" s="26"/>
    </row>
    <row r="66" spans="1:14" x14ac:dyDescent="0.3">
      <c r="A66" s="26"/>
      <c r="B66" s="26"/>
      <c r="C66" s="26"/>
      <c r="D66" s="26"/>
      <c r="E66" s="26"/>
      <c r="F66" s="26"/>
      <c r="G66" s="26"/>
      <c r="I66" s="26"/>
      <c r="J66" s="26"/>
      <c r="K66" s="26"/>
      <c r="L66" s="26"/>
      <c r="M66" s="26"/>
      <c r="N66" s="26"/>
    </row>
    <row r="67" spans="1:14" x14ac:dyDescent="0.3">
      <c r="A67" s="26"/>
      <c r="B67" s="26"/>
      <c r="C67" s="26"/>
      <c r="D67" s="26"/>
      <c r="E67" s="26"/>
      <c r="F67" s="26"/>
      <c r="G67" s="26"/>
      <c r="I67" s="26"/>
      <c r="J67" s="26"/>
      <c r="K67" s="26"/>
      <c r="L67" s="26"/>
      <c r="M67" s="26"/>
      <c r="N67" s="26"/>
    </row>
    <row r="68" spans="1:14" x14ac:dyDescent="0.3">
      <c r="A68" s="26"/>
      <c r="B68" s="26"/>
      <c r="C68" s="26"/>
      <c r="D68" s="26"/>
      <c r="E68" s="26"/>
      <c r="F68" s="26"/>
      <c r="G68" s="26"/>
      <c r="I68" s="26"/>
      <c r="J68" s="26"/>
      <c r="K68" s="26"/>
      <c r="L68" s="26"/>
      <c r="M68" s="26"/>
      <c r="N68" s="26"/>
    </row>
    <row r="69" spans="1:14" x14ac:dyDescent="0.3">
      <c r="A69" s="26"/>
      <c r="B69" s="26"/>
      <c r="C69" s="26"/>
      <c r="D69" s="26"/>
      <c r="E69" s="26"/>
      <c r="F69" s="26"/>
      <c r="G69" s="26"/>
      <c r="I69" s="26"/>
      <c r="J69" s="26"/>
      <c r="K69" s="26"/>
      <c r="L69" s="26"/>
      <c r="M69" s="26"/>
      <c r="N69" s="26"/>
    </row>
  </sheetData>
  <customSheetViews>
    <customSheetView guid="{24FA60FA-7D0B-436C-8ED0-796B3F3C5F35}" scale="90" fitToPage="1" showRuler="0">
      <selection activeCell="B1" sqref="B1"/>
      <pageMargins left="0.75" right="0.75" top="1" bottom="1" header="0.5" footer="0.5"/>
      <pageSetup scale="79" orientation="landscape" r:id="rId1"/>
      <headerFooter alignWithMargins="0"/>
    </customSheetView>
    <customSheetView guid="{35868F84-30BB-46CE-8E91-DCBD494D63D4}" scale="90" fitToPage="1" hiddenColumns="1" showRuler="0">
      <selection activeCell="B1" sqref="B1"/>
      <pageMargins left="0.75" right="0.75" top="1" bottom="1" header="0.5" footer="0.5"/>
      <pageSetup scale="79" orientation="landscape" r:id="rId2"/>
      <headerFooter alignWithMargins="0"/>
    </customSheetView>
  </customSheetViews>
  <phoneticPr fontId="2" type="noConversion"/>
  <hyperlinks>
    <hyperlink ref="B1" location="TOC!A1" display="Return to TOC"/>
  </hyperlinks>
  <pageMargins left="0.75" right="0.75" top="1" bottom="1" header="0.5" footer="0.5"/>
  <pageSetup scale="72" orientation="landscape"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B1:D26"/>
  <sheetViews>
    <sheetView workbookViewId="0"/>
  </sheetViews>
  <sheetFormatPr defaultRowHeight="12.75" x14ac:dyDescent="0.2"/>
  <cols>
    <col min="1" max="1" width="4.42578125" customWidth="1"/>
    <col min="3" max="3" width="30" bestFit="1" customWidth="1"/>
    <col min="4" max="4" width="32" bestFit="1" customWidth="1"/>
  </cols>
  <sheetData>
    <row r="1" spans="2:4" x14ac:dyDescent="0.2">
      <c r="C1" s="39" t="s">
        <v>193</v>
      </c>
    </row>
    <row r="3" spans="2:4" x14ac:dyDescent="0.2">
      <c r="B3" t="s">
        <v>157</v>
      </c>
    </row>
    <row r="4" spans="2:4" x14ac:dyDescent="0.2">
      <c r="B4" t="s">
        <v>158</v>
      </c>
    </row>
    <row r="6" spans="2:4" x14ac:dyDescent="0.2">
      <c r="B6" t="s">
        <v>159</v>
      </c>
    </row>
    <row r="10" spans="2:4" ht="25.5" x14ac:dyDescent="0.2">
      <c r="B10" s="20" t="s">
        <v>160</v>
      </c>
      <c r="C10" s="20" t="s">
        <v>161</v>
      </c>
    </row>
    <row r="11" spans="2:4" x14ac:dyDescent="0.2">
      <c r="B11" s="14">
        <v>10</v>
      </c>
      <c r="C11" s="21" t="str">
        <f>TEXT(B11,"0.00")</f>
        <v>10.00</v>
      </c>
      <c r="D11" s="15" t="s">
        <v>162</v>
      </c>
    </row>
    <row r="12" spans="2:4" x14ac:dyDescent="0.2">
      <c r="B12" s="14">
        <v>10</v>
      </c>
      <c r="C12" s="21" t="str">
        <f>TEXT(B12,"$0.00")</f>
        <v>$10.00</v>
      </c>
      <c r="D12" s="15" t="s">
        <v>163</v>
      </c>
    </row>
    <row r="13" spans="2:4" x14ac:dyDescent="0.2">
      <c r="B13" s="14">
        <v>10</v>
      </c>
      <c r="C13" s="21" t="str">
        <f>TEXT(B13,"0")</f>
        <v>10</v>
      </c>
      <c r="D13" s="15" t="s">
        <v>164</v>
      </c>
    </row>
    <row r="14" spans="2:4" x14ac:dyDescent="0.2">
      <c r="B14" s="14">
        <v>10</v>
      </c>
      <c r="C14" s="21" t="str">
        <f>TEXT(B14,"$0")</f>
        <v>$10</v>
      </c>
      <c r="D14" s="15" t="s">
        <v>165</v>
      </c>
    </row>
    <row r="15" spans="2:4" x14ac:dyDescent="0.2">
      <c r="B15" s="14">
        <v>10.25</v>
      </c>
      <c r="C15" s="21" t="str">
        <f>TEXT(B15,"0.0")</f>
        <v>10.3</v>
      </c>
      <c r="D15" s="15" t="s">
        <v>166</v>
      </c>
    </row>
    <row r="16" spans="2:4" x14ac:dyDescent="0.2">
      <c r="B16" s="14">
        <v>10.25</v>
      </c>
      <c r="C16" s="21" t="str">
        <f>TEXT(B16,"$0.00")</f>
        <v>$10.25</v>
      </c>
      <c r="D16" s="15" t="s">
        <v>167</v>
      </c>
    </row>
    <row r="17" spans="2:4" x14ac:dyDescent="0.2">
      <c r="B17" s="22">
        <v>39814</v>
      </c>
      <c r="C17" s="21" t="str">
        <f>TEXT(B17,"ddd")</f>
        <v>Thu</v>
      </c>
      <c r="D17" s="15" t="s">
        <v>168</v>
      </c>
    </row>
    <row r="18" spans="2:4" x14ac:dyDescent="0.2">
      <c r="B18" s="22">
        <v>39814</v>
      </c>
      <c r="C18" s="21" t="str">
        <f>TEXT(B18,"mmm-yy")</f>
        <v>Jan-09</v>
      </c>
      <c r="D18" s="15" t="s">
        <v>169</v>
      </c>
    </row>
    <row r="19" spans="2:4" x14ac:dyDescent="0.2">
      <c r="B19" s="22">
        <v>39814</v>
      </c>
      <c r="C19" s="21" t="str">
        <f>TEXT(B19,"mmm")</f>
        <v>Jan</v>
      </c>
      <c r="D19" s="15" t="s">
        <v>205</v>
      </c>
    </row>
    <row r="20" spans="2:4" x14ac:dyDescent="0.2">
      <c r="B20" s="22">
        <v>39814</v>
      </c>
      <c r="C20" s="21" t="str">
        <f>TEXT(B20,"mmmm")</f>
        <v>January</v>
      </c>
      <c r="D20" s="15" t="s">
        <v>170</v>
      </c>
    </row>
    <row r="21" spans="2:4" x14ac:dyDescent="0.2">
      <c r="B21" s="22">
        <v>39814</v>
      </c>
      <c r="C21" s="21" t="str">
        <f>TEXT(B21,"dddd")</f>
        <v>Thursday</v>
      </c>
      <c r="D21" s="15" t="s">
        <v>171</v>
      </c>
    </row>
    <row r="22" spans="2:4" x14ac:dyDescent="0.2">
      <c r="B22" s="22">
        <v>39814</v>
      </c>
      <c r="C22" s="21" t="str">
        <f>TEXT(B22,"mm-dd-yy")</f>
        <v>01-01-09</v>
      </c>
      <c r="D22" s="15" t="s">
        <v>172</v>
      </c>
    </row>
    <row r="23" spans="2:4" x14ac:dyDescent="0.2">
      <c r="B23" s="22">
        <v>39814</v>
      </c>
      <c r="C23" s="21" t="str">
        <f>TEXT(B23,"mmm-dd-yy")</f>
        <v>Jan-01-09</v>
      </c>
      <c r="D23" s="15" t="s">
        <v>245</v>
      </c>
    </row>
    <row r="24" spans="2:4" x14ac:dyDescent="0.2">
      <c r="B24" s="22">
        <v>39814</v>
      </c>
      <c r="C24" s="21" t="str">
        <f>TEXT(B24,"dddd, mmmm dd, yyyy")</f>
        <v>Thursday, January 01, 2009</v>
      </c>
      <c r="D24" s="15" t="s">
        <v>191</v>
      </c>
    </row>
    <row r="25" spans="2:4" x14ac:dyDescent="0.2">
      <c r="B25" s="22">
        <v>39814</v>
      </c>
      <c r="C25" s="21" t="str">
        <f>"Month beginning "&amp;TEXT(B25,"mmmm dd, yyyy")</f>
        <v>Month beginning January 01, 2009</v>
      </c>
      <c r="D25" s="15" t="s">
        <v>179</v>
      </c>
    </row>
    <row r="26" spans="2:4" x14ac:dyDescent="0.2">
      <c r="B26" s="22" t="s">
        <v>207</v>
      </c>
      <c r="C26" s="21" t="str">
        <f ca="1">TEXT(TODAY(),"dddd, m/d/yyyy")</f>
        <v>Monday, 4/24/2017</v>
      </c>
      <c r="D26" s="15" t="s">
        <v>206</v>
      </c>
    </row>
  </sheetData>
  <customSheetViews>
    <customSheetView guid="{24FA60FA-7D0B-436C-8ED0-796B3F3C5F35}" showRuler="0">
      <selection activeCell="C1" sqref="C1"/>
      <pageMargins left="0.75" right="0.75" top="1" bottom="1" header="0.5" footer="0.5"/>
      <pageSetup orientation="portrait" r:id="rId1"/>
      <headerFooter alignWithMargins="0"/>
    </customSheetView>
    <customSheetView guid="{35868F84-30BB-46CE-8E91-DCBD494D63D4}" showRuler="0">
      <selection activeCell="C1" sqref="C1"/>
      <pageMargins left="0.75" right="0.75" top="1" bottom="1" header="0.5" footer="0.5"/>
      <pageSetup orientation="portrait" r:id="rId2"/>
      <headerFooter alignWithMargins="0"/>
    </customSheetView>
  </customSheetViews>
  <phoneticPr fontId="2" type="noConversion"/>
  <hyperlinks>
    <hyperlink ref="C1" location="TOC!A1" display="Return to TOC"/>
  </hyperlinks>
  <pageMargins left="0.75" right="0.75" top="1" bottom="1" header="0.5" footer="0.5"/>
  <pageSetup orientation="portrait" r:id="rId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showGridLines="0" workbookViewId="0"/>
  </sheetViews>
  <sheetFormatPr defaultRowHeight="12.75" x14ac:dyDescent="0.2"/>
  <cols>
    <col min="1" max="1" width="87.140625" bestFit="1" customWidth="1"/>
  </cols>
  <sheetData>
    <row r="1" spans="1:2" ht="12" customHeight="1" x14ac:dyDescent="0.2">
      <c r="A1" s="39" t="s">
        <v>193</v>
      </c>
    </row>
    <row r="2" spans="1:2" ht="15.75" x14ac:dyDescent="0.2">
      <c r="A2" s="72" t="s">
        <v>571</v>
      </c>
    </row>
    <row r="3" spans="1:2" ht="15.75" x14ac:dyDescent="0.2">
      <c r="A3" s="73"/>
    </row>
    <row r="4" spans="1:2" ht="15.75" x14ac:dyDescent="0.2">
      <c r="A4" s="74" t="s">
        <v>572</v>
      </c>
    </row>
    <row r="5" spans="1:2" ht="15.75" x14ac:dyDescent="0.25">
      <c r="A5" s="75" t="s">
        <v>593</v>
      </c>
      <c r="B5" s="68"/>
    </row>
    <row r="6" spans="1:2" ht="15.75" x14ac:dyDescent="0.25">
      <c r="A6" s="75" t="s">
        <v>594</v>
      </c>
      <c r="B6" s="68"/>
    </row>
    <row r="7" spans="1:2" ht="9.75" customHeight="1" x14ac:dyDescent="0.2">
      <c r="A7" s="75" t="s">
        <v>787</v>
      </c>
    </row>
    <row r="8" spans="1:2" ht="15.75" x14ac:dyDescent="0.2">
      <c r="A8" s="76" t="s">
        <v>788</v>
      </c>
    </row>
    <row r="9" spans="1:2" ht="15.75" x14ac:dyDescent="0.2">
      <c r="A9" s="75" t="s">
        <v>789</v>
      </c>
    </row>
    <row r="10" spans="1:2" ht="15.75" x14ac:dyDescent="0.2">
      <c r="A10" s="76" t="s">
        <v>790</v>
      </c>
    </row>
    <row r="11" spans="1:2" ht="15.75" x14ac:dyDescent="0.2">
      <c r="A11" s="74"/>
    </row>
    <row r="12" spans="1:2" ht="10.5" customHeight="1" x14ac:dyDescent="0.2">
      <c r="A12" s="74" t="s">
        <v>573</v>
      </c>
    </row>
    <row r="13" spans="1:2" ht="15.75" x14ac:dyDescent="0.2">
      <c r="A13" s="75" t="s">
        <v>595</v>
      </c>
    </row>
    <row r="14" spans="1:2" ht="15.75" x14ac:dyDescent="0.2">
      <c r="A14" s="73" t="s">
        <v>574</v>
      </c>
    </row>
    <row r="15" spans="1:2" ht="15.75" x14ac:dyDescent="0.2">
      <c r="A15" s="73" t="s">
        <v>575</v>
      </c>
    </row>
    <row r="16" spans="1:2" ht="11.25" customHeight="1" x14ac:dyDescent="0.2">
      <c r="A16" s="73"/>
    </row>
    <row r="17" spans="1:1" ht="15.75" x14ac:dyDescent="0.2">
      <c r="A17" s="73" t="str">
        <f>IF(ISERROR(FormulaToBeEvaluated),"AnswerIfTrue",AnswerIfFalse)</f>
        <v>AnswerIfTrue</v>
      </c>
    </row>
    <row r="18" spans="1:1" ht="15.75" x14ac:dyDescent="0.2">
      <c r="A18" s="73" t="s">
        <v>576</v>
      </c>
    </row>
    <row r="19" spans="1:1" ht="12" customHeight="1" x14ac:dyDescent="0.2">
      <c r="A19" s="73" t="s">
        <v>591</v>
      </c>
    </row>
    <row r="20" spans="1:1" ht="15.75" x14ac:dyDescent="0.2">
      <c r="A20" s="73"/>
    </row>
    <row r="21" spans="1:1" ht="12.75" customHeight="1" x14ac:dyDescent="0.2">
      <c r="A21" s="73" t="s">
        <v>577</v>
      </c>
    </row>
    <row r="22" spans="1:1" ht="15.75" x14ac:dyDescent="0.2">
      <c r="A22" s="73" t="s">
        <v>791</v>
      </c>
    </row>
    <row r="23" spans="1:1" ht="12" customHeight="1" x14ac:dyDescent="0.2">
      <c r="A23" s="73"/>
    </row>
    <row r="24" spans="1:1" ht="15.75" x14ac:dyDescent="0.2">
      <c r="A24" s="73" t="s">
        <v>578</v>
      </c>
    </row>
    <row r="25" spans="1:1" ht="15.75" x14ac:dyDescent="0.2">
      <c r="A25" s="73" t="s">
        <v>186</v>
      </c>
    </row>
    <row r="26" spans="1:1" ht="12" customHeight="1" x14ac:dyDescent="0.2">
      <c r="A26" s="73" t="s">
        <v>592</v>
      </c>
    </row>
    <row r="27" spans="1:1" ht="15.75" x14ac:dyDescent="0.2">
      <c r="A27" s="73"/>
    </row>
    <row r="28" spans="1:1" ht="15.75" x14ac:dyDescent="0.2">
      <c r="A28" s="74" t="s">
        <v>254</v>
      </c>
    </row>
    <row r="29" spans="1:1" ht="11.25" customHeight="1" x14ac:dyDescent="0.2">
      <c r="A29" s="73" t="s">
        <v>792</v>
      </c>
    </row>
    <row r="30" spans="1:1" ht="15.75" x14ac:dyDescent="0.2">
      <c r="A30" s="73" t="s">
        <v>793</v>
      </c>
    </row>
    <row r="31" spans="1:1" ht="15.75" x14ac:dyDescent="0.2">
      <c r="A31" s="73"/>
    </row>
    <row r="32" spans="1:1" ht="15.75" x14ac:dyDescent="0.2">
      <c r="A32" s="74" t="s">
        <v>579</v>
      </c>
    </row>
    <row r="33" spans="1:1" ht="15.75" x14ac:dyDescent="0.2">
      <c r="A33" s="73" t="s">
        <v>580</v>
      </c>
    </row>
    <row r="34" spans="1:1" ht="15.75" x14ac:dyDescent="0.2">
      <c r="A34" s="73"/>
    </row>
    <row r="35" spans="1:1" ht="15.75" x14ac:dyDescent="0.2">
      <c r="A35" s="73" t="s">
        <v>581</v>
      </c>
    </row>
    <row r="36" spans="1:1" ht="12" customHeight="1" x14ac:dyDescent="0.2">
      <c r="A36" s="73" t="s">
        <v>582</v>
      </c>
    </row>
    <row r="37" spans="1:1" ht="15.75" x14ac:dyDescent="0.2">
      <c r="A37" s="73" t="s">
        <v>583</v>
      </c>
    </row>
    <row r="38" spans="1:1" ht="15.75" x14ac:dyDescent="0.2">
      <c r="A38" s="75" t="s">
        <v>596</v>
      </c>
    </row>
    <row r="39" spans="1:1" ht="15.75" x14ac:dyDescent="0.2">
      <c r="A39" s="73" t="s">
        <v>584</v>
      </c>
    </row>
    <row r="40" spans="1:1" ht="12" customHeight="1" x14ac:dyDescent="0.2">
      <c r="A40" s="73" t="s">
        <v>585</v>
      </c>
    </row>
    <row r="41" spans="1:1" ht="15.75" x14ac:dyDescent="0.2">
      <c r="A41" s="73"/>
    </row>
    <row r="42" spans="1:1" ht="15.75" x14ac:dyDescent="0.2">
      <c r="A42" s="73" t="s">
        <v>586</v>
      </c>
    </row>
    <row r="43" spans="1:1" ht="15.75" x14ac:dyDescent="0.2">
      <c r="A43" s="73" t="s">
        <v>587</v>
      </c>
    </row>
    <row r="44" spans="1:1" ht="15.75" x14ac:dyDescent="0.2">
      <c r="A44" s="73" t="s">
        <v>588</v>
      </c>
    </row>
    <row r="45" spans="1:1" ht="15.75" x14ac:dyDescent="0.2">
      <c r="A45" s="73"/>
    </row>
    <row r="46" spans="1:1" ht="15.75" x14ac:dyDescent="0.2">
      <c r="A46" s="73"/>
    </row>
    <row r="47" spans="1:1" ht="15.75" x14ac:dyDescent="0.2">
      <c r="A47" s="73"/>
    </row>
    <row r="48" spans="1:1" ht="15.75" x14ac:dyDescent="0.2">
      <c r="A48" s="74" t="s">
        <v>561</v>
      </c>
    </row>
    <row r="49" spans="1:1" ht="15.75" x14ac:dyDescent="0.2">
      <c r="A49" s="75" t="s">
        <v>589</v>
      </c>
    </row>
    <row r="50" spans="1:1" ht="15.75" x14ac:dyDescent="0.2">
      <c r="A50" s="73" t="s">
        <v>794</v>
      </c>
    </row>
    <row r="51" spans="1:1" ht="15.75" x14ac:dyDescent="0.2">
      <c r="A51" s="73"/>
    </row>
    <row r="52" spans="1:1" ht="15.75" x14ac:dyDescent="0.2">
      <c r="A52" s="75" t="s">
        <v>590</v>
      </c>
    </row>
    <row r="53" spans="1:1" ht="15.75" x14ac:dyDescent="0.2">
      <c r="A53" s="73" t="s">
        <v>795</v>
      </c>
    </row>
    <row r="54" spans="1:1" ht="15.75" x14ac:dyDescent="0.2">
      <c r="A54" s="73"/>
    </row>
    <row r="55" spans="1:1" ht="15.75" x14ac:dyDescent="0.2">
      <c r="A55" s="73" t="s">
        <v>796</v>
      </c>
    </row>
    <row r="56" spans="1:1" ht="15.75" x14ac:dyDescent="0.2">
      <c r="A56" s="77"/>
    </row>
    <row r="57" spans="1:1" ht="15.75" x14ac:dyDescent="0.2">
      <c r="A57" s="74" t="s">
        <v>797</v>
      </c>
    </row>
    <row r="58" spans="1:1" ht="15.75" x14ac:dyDescent="0.2">
      <c r="A58" s="73"/>
    </row>
    <row r="59" spans="1:1" ht="15.75" x14ac:dyDescent="0.2">
      <c r="A59" s="73" t="s">
        <v>798</v>
      </c>
    </row>
    <row r="60" spans="1:1" ht="15.75" x14ac:dyDescent="0.2">
      <c r="A60" s="73" t="s">
        <v>799</v>
      </c>
    </row>
    <row r="61" spans="1:1" ht="15.75" x14ac:dyDescent="0.2">
      <c r="A61" s="73" t="s">
        <v>800</v>
      </c>
    </row>
    <row r="62" spans="1:1" ht="15.75" x14ac:dyDescent="0.2">
      <c r="A62" s="73" t="s">
        <v>801</v>
      </c>
    </row>
    <row r="63" spans="1:1" ht="15.75" x14ac:dyDescent="0.2">
      <c r="A63" s="73"/>
    </row>
    <row r="64" spans="1:1" ht="15.75" x14ac:dyDescent="0.2">
      <c r="A64" s="74" t="s">
        <v>777</v>
      </c>
    </row>
    <row r="65" spans="1:1" ht="15.75" x14ac:dyDescent="0.2">
      <c r="A65" s="75" t="s">
        <v>802</v>
      </c>
    </row>
    <row r="66" spans="1:1" ht="15.75" x14ac:dyDescent="0.2">
      <c r="A66" s="74" t="s">
        <v>778</v>
      </c>
    </row>
    <row r="67" spans="1:1" ht="15.75" x14ac:dyDescent="0.2">
      <c r="A67" s="75" t="s">
        <v>803</v>
      </c>
    </row>
    <row r="68" spans="1:1" ht="15.75" x14ac:dyDescent="0.2">
      <c r="A68" s="74" t="s">
        <v>781</v>
      </c>
    </row>
    <row r="69" spans="1:1" ht="15.75" x14ac:dyDescent="0.2">
      <c r="A69" s="75" t="s">
        <v>804</v>
      </c>
    </row>
    <row r="70" spans="1:1" ht="15.75" x14ac:dyDescent="0.2">
      <c r="A70" s="74" t="s">
        <v>782</v>
      </c>
    </row>
    <row r="71" spans="1:1" ht="15.75" x14ac:dyDescent="0.2">
      <c r="A71" s="75" t="s">
        <v>805</v>
      </c>
    </row>
    <row r="72" spans="1:1" ht="15.75" x14ac:dyDescent="0.2">
      <c r="A72" s="74" t="s">
        <v>773</v>
      </c>
    </row>
    <row r="73" spans="1:1" ht="15.75" x14ac:dyDescent="0.2">
      <c r="A73" s="75" t="s">
        <v>806</v>
      </c>
    </row>
    <row r="74" spans="1:1" ht="15.75" x14ac:dyDescent="0.2">
      <c r="A74" s="74" t="s">
        <v>774</v>
      </c>
    </row>
    <row r="75" spans="1:1" ht="15.75" x14ac:dyDescent="0.2">
      <c r="A75" s="75" t="s">
        <v>807</v>
      </c>
    </row>
    <row r="76" spans="1:1" ht="15.75" x14ac:dyDescent="0.2">
      <c r="A76" s="73" t="s">
        <v>808</v>
      </c>
    </row>
    <row r="77" spans="1:1" ht="15.75" x14ac:dyDescent="0.2">
      <c r="A77" s="73"/>
    </row>
  </sheetData>
  <phoneticPr fontId="2" type="noConversion"/>
  <hyperlinks>
    <hyperlink ref="A1" location="TOC!A1" display="Return to TOC"/>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8"/>
  <sheetViews>
    <sheetView workbookViewId="0">
      <selection activeCell="C1" sqref="C1"/>
    </sheetView>
  </sheetViews>
  <sheetFormatPr defaultRowHeight="12.75" x14ac:dyDescent="0.2"/>
  <cols>
    <col min="3" max="3" width="39.85546875" bestFit="1" customWidth="1"/>
  </cols>
  <sheetData>
    <row r="1" spans="3:3" x14ac:dyDescent="0.2">
      <c r="C1" s="39" t="s">
        <v>193</v>
      </c>
    </row>
    <row r="6" spans="3:3" x14ac:dyDescent="0.2">
      <c r="C6" s="39"/>
    </row>
    <row r="12" spans="3:3" x14ac:dyDescent="0.2">
      <c r="C12" s="39" t="s">
        <v>816</v>
      </c>
    </row>
    <row r="15" spans="3:3" x14ac:dyDescent="0.2">
      <c r="C15" s="39" t="s">
        <v>822</v>
      </c>
    </row>
    <row r="18" spans="3:3" x14ac:dyDescent="0.2">
      <c r="C18" s="39" t="s">
        <v>829</v>
      </c>
    </row>
  </sheetData>
  <hyperlinks>
    <hyperlink ref="C1" location="TOC!A1" display="Return to TOC"/>
    <hyperlink ref="C12" r:id="rId1"/>
    <hyperlink ref="C15" r:id="rId2"/>
    <hyperlink ref="C18"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pageSetUpPr fitToPage="1"/>
  </sheetPr>
  <dimension ref="A1:P216"/>
  <sheetViews>
    <sheetView showGridLines="0" topLeftCell="A4" zoomScale="95" workbookViewId="0"/>
  </sheetViews>
  <sheetFormatPr defaultRowHeight="12.75" x14ac:dyDescent="0.2"/>
  <cols>
    <col min="1" max="1" width="7.42578125" bestFit="1" customWidth="1"/>
    <col min="2" max="2" width="12.42578125" bestFit="1" customWidth="1"/>
    <col min="3" max="3" width="23.42578125" bestFit="1" customWidth="1"/>
    <col min="4" max="4" width="10.140625" customWidth="1"/>
    <col min="5" max="5" width="12.28515625" customWidth="1"/>
    <col min="6" max="6" width="9.5703125" bestFit="1" customWidth="1"/>
    <col min="7" max="7" width="10.7109375" bestFit="1" customWidth="1"/>
    <col min="8" max="8" width="14" bestFit="1" customWidth="1"/>
    <col min="9" max="9" width="6" customWidth="1"/>
    <col min="10" max="10" width="16.5703125" bestFit="1" customWidth="1"/>
    <col min="11" max="11" width="14" bestFit="1" customWidth="1"/>
    <col min="12" max="12" width="11.42578125" bestFit="1" customWidth="1"/>
    <col min="13" max="13" width="15.140625" bestFit="1" customWidth="1"/>
    <col min="14" max="14" width="12.85546875" bestFit="1" customWidth="1"/>
    <col min="15" max="15" width="9" bestFit="1" customWidth="1"/>
    <col min="16" max="16" width="10.28515625" customWidth="1"/>
  </cols>
  <sheetData>
    <row r="1" spans="1:12" ht="13.5" thickBot="1" x14ac:dyDescent="0.25">
      <c r="B1" s="39" t="s">
        <v>193</v>
      </c>
      <c r="E1" t="s">
        <v>248</v>
      </c>
    </row>
    <row r="2" spans="1:12" ht="16.5" thickTop="1" thickBot="1" x14ac:dyDescent="0.35">
      <c r="A2" s="10"/>
      <c r="B2" s="17" t="s">
        <v>258</v>
      </c>
      <c r="C2" t="s">
        <v>259</v>
      </c>
    </row>
    <row r="3" spans="1:12" ht="16.5" thickTop="1" thickBot="1" x14ac:dyDescent="0.35">
      <c r="A3" s="10" t="s">
        <v>260</v>
      </c>
      <c r="B3" s="10" t="s">
        <v>261</v>
      </c>
      <c r="C3" s="10" t="s">
        <v>262</v>
      </c>
      <c r="D3" s="10" t="s">
        <v>263</v>
      </c>
      <c r="E3" s="10" t="s">
        <v>264</v>
      </c>
      <c r="F3" s="10" t="s">
        <v>265</v>
      </c>
      <c r="G3" s="10" t="s">
        <v>266</v>
      </c>
      <c r="H3" s="10" t="s">
        <v>267</v>
      </c>
      <c r="J3" s="10" t="s">
        <v>263</v>
      </c>
      <c r="K3" s="10" t="s">
        <v>268</v>
      </c>
      <c r="L3" s="10" t="s">
        <v>269</v>
      </c>
    </row>
    <row r="4" spans="1:12" ht="16.5" thickTop="1" thickBot="1" x14ac:dyDescent="0.35">
      <c r="A4" s="18">
        <v>311587</v>
      </c>
      <c r="B4">
        <v>0</v>
      </c>
      <c r="C4" s="18" t="s">
        <v>270</v>
      </c>
      <c r="D4" s="18" t="s">
        <v>271</v>
      </c>
      <c r="E4" s="18" t="s">
        <v>272</v>
      </c>
      <c r="F4" s="56">
        <v>2</v>
      </c>
      <c r="G4" s="19">
        <v>40528</v>
      </c>
      <c r="H4" s="18" t="s">
        <v>273</v>
      </c>
      <c r="J4" s="10" t="s">
        <v>271</v>
      </c>
    </row>
    <row r="5" spans="1:12" ht="16.5" thickTop="1" thickBot="1" x14ac:dyDescent="0.35">
      <c r="A5" s="18">
        <v>645109</v>
      </c>
      <c r="B5">
        <v>0</v>
      </c>
      <c r="C5" s="18" t="s">
        <v>274</v>
      </c>
      <c r="D5" s="18" t="s">
        <v>275</v>
      </c>
      <c r="E5" s="18" t="s">
        <v>272</v>
      </c>
      <c r="F5" s="56">
        <v>8</v>
      </c>
      <c r="G5" s="19">
        <v>40527</v>
      </c>
      <c r="H5" s="18" t="s">
        <v>276</v>
      </c>
      <c r="J5" s="10" t="s">
        <v>275</v>
      </c>
    </row>
    <row r="6" spans="1:12" ht="16.5" thickTop="1" thickBot="1" x14ac:dyDescent="0.35">
      <c r="A6" s="18">
        <v>645109</v>
      </c>
      <c r="B6">
        <v>0</v>
      </c>
      <c r="C6" s="18" t="s">
        <v>274</v>
      </c>
      <c r="D6" s="18" t="s">
        <v>275</v>
      </c>
      <c r="E6" s="18" t="s">
        <v>272</v>
      </c>
      <c r="F6" s="56">
        <v>8</v>
      </c>
      <c r="G6" s="19">
        <v>40528</v>
      </c>
      <c r="H6" s="18" t="s">
        <v>273</v>
      </c>
      <c r="J6" s="10" t="s">
        <v>277</v>
      </c>
    </row>
    <row r="7" spans="1:12" ht="16.5" thickTop="1" thickBot="1" x14ac:dyDescent="0.35">
      <c r="A7" s="18">
        <v>835119</v>
      </c>
      <c r="B7">
        <v>0</v>
      </c>
      <c r="C7" s="18" t="s">
        <v>278</v>
      </c>
      <c r="D7" s="18" t="s">
        <v>277</v>
      </c>
      <c r="E7" s="18" t="s">
        <v>272</v>
      </c>
      <c r="F7" s="56">
        <v>5</v>
      </c>
      <c r="G7" s="19">
        <v>40527</v>
      </c>
      <c r="H7" s="18" t="s">
        <v>276</v>
      </c>
      <c r="J7" s="10" t="s">
        <v>279</v>
      </c>
    </row>
    <row r="8" spans="1:12" ht="16.5" thickTop="1" thickBot="1" x14ac:dyDescent="0.35">
      <c r="A8" s="18">
        <v>921565</v>
      </c>
      <c r="B8">
        <v>0</v>
      </c>
      <c r="C8" s="18" t="s">
        <v>280</v>
      </c>
      <c r="D8" s="18" t="s">
        <v>279</v>
      </c>
      <c r="E8" s="18" t="s">
        <v>272</v>
      </c>
      <c r="F8" s="56">
        <v>8</v>
      </c>
      <c r="G8" s="19">
        <v>40528</v>
      </c>
      <c r="H8" s="18" t="s">
        <v>273</v>
      </c>
      <c r="J8" s="10" t="s">
        <v>281</v>
      </c>
    </row>
    <row r="9" spans="1:12" ht="13.5" thickTop="1" x14ac:dyDescent="0.2">
      <c r="A9" s="18">
        <v>904174</v>
      </c>
      <c r="B9">
        <v>0</v>
      </c>
      <c r="C9" s="18" t="s">
        <v>282</v>
      </c>
      <c r="D9" s="18" t="s">
        <v>271</v>
      </c>
      <c r="E9" s="18" t="s">
        <v>272</v>
      </c>
      <c r="F9" s="56">
        <v>4</v>
      </c>
      <c r="G9" s="19">
        <v>40528</v>
      </c>
      <c r="H9" s="18" t="s">
        <v>273</v>
      </c>
    </row>
    <row r="10" spans="1:12" x14ac:dyDescent="0.2">
      <c r="A10" s="18">
        <v>108501</v>
      </c>
      <c r="B10">
        <v>0</v>
      </c>
      <c r="C10" s="18" t="s">
        <v>283</v>
      </c>
      <c r="D10" s="18" t="s">
        <v>277</v>
      </c>
      <c r="E10" s="18" t="s">
        <v>272</v>
      </c>
      <c r="F10" s="56">
        <v>3.5</v>
      </c>
      <c r="G10" s="19">
        <v>40527</v>
      </c>
      <c r="H10" s="18" t="s">
        <v>276</v>
      </c>
    </row>
    <row r="11" spans="1:12" ht="13.5" thickBot="1" x14ac:dyDescent="0.25">
      <c r="A11" s="18">
        <v>806984</v>
      </c>
      <c r="B11">
        <v>0</v>
      </c>
      <c r="C11" s="18" t="s">
        <v>284</v>
      </c>
      <c r="D11" s="18" t="s">
        <v>281</v>
      </c>
      <c r="E11" s="18" t="s">
        <v>272</v>
      </c>
      <c r="F11" s="56">
        <v>8</v>
      </c>
      <c r="G11" s="19">
        <v>40528</v>
      </c>
      <c r="H11" s="18" t="s">
        <v>273</v>
      </c>
    </row>
    <row r="12" spans="1:12" ht="16.5" thickTop="1" thickBot="1" x14ac:dyDescent="0.35">
      <c r="A12" s="18">
        <v>605544</v>
      </c>
      <c r="B12">
        <v>0</v>
      </c>
      <c r="C12" s="18" t="s">
        <v>285</v>
      </c>
      <c r="D12" s="18" t="s">
        <v>275</v>
      </c>
      <c r="E12" s="18" t="s">
        <v>272</v>
      </c>
      <c r="F12" s="56">
        <v>8</v>
      </c>
      <c r="G12" s="19">
        <v>40527</v>
      </c>
      <c r="H12" s="18" t="s">
        <v>276</v>
      </c>
      <c r="J12" s="10" t="s">
        <v>267</v>
      </c>
      <c r="K12" s="10" t="s">
        <v>268</v>
      </c>
      <c r="L12" s="10" t="s">
        <v>269</v>
      </c>
    </row>
    <row r="13" spans="1:12" ht="16.5" thickTop="1" thickBot="1" x14ac:dyDescent="0.35">
      <c r="A13" s="18">
        <v>261528</v>
      </c>
      <c r="B13">
        <v>0</v>
      </c>
      <c r="C13" s="18" t="s">
        <v>286</v>
      </c>
      <c r="D13" s="18" t="s">
        <v>281</v>
      </c>
      <c r="E13" s="18" t="s">
        <v>272</v>
      </c>
      <c r="F13" s="56">
        <v>8</v>
      </c>
      <c r="G13" s="19">
        <v>40527</v>
      </c>
      <c r="H13" s="18" t="s">
        <v>276</v>
      </c>
      <c r="J13" s="10" t="s">
        <v>287</v>
      </c>
    </row>
    <row r="14" spans="1:12" ht="16.5" thickTop="1" thickBot="1" x14ac:dyDescent="0.35">
      <c r="A14" s="18">
        <v>261528</v>
      </c>
      <c r="B14">
        <v>0</v>
      </c>
      <c r="C14" s="18" t="s">
        <v>286</v>
      </c>
      <c r="D14" s="18" t="s">
        <v>281</v>
      </c>
      <c r="E14" s="18" t="s">
        <v>272</v>
      </c>
      <c r="F14" s="56">
        <v>8</v>
      </c>
      <c r="G14" s="19">
        <v>40528</v>
      </c>
      <c r="H14" s="18" t="s">
        <v>273</v>
      </c>
      <c r="J14" s="10" t="s">
        <v>288</v>
      </c>
    </row>
    <row r="15" spans="1:12" ht="16.5" thickTop="1" thickBot="1" x14ac:dyDescent="0.35">
      <c r="A15" s="18">
        <v>682726</v>
      </c>
      <c r="B15">
        <v>0</v>
      </c>
      <c r="C15" s="18" t="s">
        <v>289</v>
      </c>
      <c r="D15" s="18" t="s">
        <v>271</v>
      </c>
      <c r="E15" s="18" t="s">
        <v>272</v>
      </c>
      <c r="F15" s="56">
        <v>1</v>
      </c>
      <c r="G15" s="19">
        <v>40527</v>
      </c>
      <c r="H15" s="18" t="s">
        <v>276</v>
      </c>
      <c r="J15" s="10" t="s">
        <v>276</v>
      </c>
    </row>
    <row r="16" spans="1:12" ht="16.5" thickTop="1" thickBot="1" x14ac:dyDescent="0.35">
      <c r="A16" s="18">
        <v>682726</v>
      </c>
      <c r="B16">
        <v>0</v>
      </c>
      <c r="C16" s="18" t="s">
        <v>289</v>
      </c>
      <c r="D16" s="18" t="s">
        <v>271</v>
      </c>
      <c r="E16" s="18" t="s">
        <v>272</v>
      </c>
      <c r="F16" s="56">
        <v>1.5</v>
      </c>
      <c r="G16" s="19">
        <v>40528</v>
      </c>
      <c r="H16" s="18" t="s">
        <v>273</v>
      </c>
      <c r="J16" s="10" t="s">
        <v>273</v>
      </c>
    </row>
    <row r="17" spans="1:16" ht="16.5" thickTop="1" thickBot="1" x14ac:dyDescent="0.35">
      <c r="A17" s="18">
        <v>268234</v>
      </c>
      <c r="B17">
        <v>0</v>
      </c>
      <c r="C17" s="18" t="s">
        <v>290</v>
      </c>
      <c r="D17" s="18" t="s">
        <v>271</v>
      </c>
      <c r="E17" s="18" t="s">
        <v>272</v>
      </c>
      <c r="F17" s="56">
        <v>1.5</v>
      </c>
      <c r="G17" s="19">
        <v>40527</v>
      </c>
      <c r="H17" s="18" t="s">
        <v>276</v>
      </c>
      <c r="J17" s="10" t="s">
        <v>291</v>
      </c>
    </row>
    <row r="18" spans="1:16" ht="13.5" thickTop="1" x14ac:dyDescent="0.2">
      <c r="A18" s="18">
        <v>537900</v>
      </c>
      <c r="B18">
        <v>0</v>
      </c>
      <c r="C18" s="18" t="s">
        <v>292</v>
      </c>
      <c r="D18" s="18" t="s">
        <v>271</v>
      </c>
      <c r="E18" s="18" t="s">
        <v>272</v>
      </c>
      <c r="F18" s="56">
        <v>2</v>
      </c>
      <c r="G18" s="19">
        <v>40527</v>
      </c>
      <c r="H18" s="18" t="s">
        <v>276</v>
      </c>
      <c r="J18" s="18"/>
    </row>
    <row r="19" spans="1:16" x14ac:dyDescent="0.2">
      <c r="A19" s="18">
        <v>935382</v>
      </c>
      <c r="B19">
        <v>0</v>
      </c>
      <c r="C19" s="18" t="s">
        <v>293</v>
      </c>
      <c r="D19" s="18" t="s">
        <v>271</v>
      </c>
      <c r="E19" s="18" t="s">
        <v>272</v>
      </c>
      <c r="F19" s="56">
        <v>3.5</v>
      </c>
      <c r="G19" s="19">
        <v>40527</v>
      </c>
      <c r="H19" s="18" t="s">
        <v>276</v>
      </c>
    </row>
    <row r="20" spans="1:16" ht="15" x14ac:dyDescent="0.3">
      <c r="A20" s="18">
        <v>602526</v>
      </c>
      <c r="B20">
        <v>0</v>
      </c>
      <c r="C20" s="18" t="s">
        <v>294</v>
      </c>
      <c r="D20" s="18" t="s">
        <v>271</v>
      </c>
      <c r="E20" s="18" t="s">
        <v>272</v>
      </c>
      <c r="F20" s="56">
        <v>2</v>
      </c>
      <c r="G20" s="19">
        <v>40527</v>
      </c>
      <c r="H20" s="18" t="s">
        <v>276</v>
      </c>
      <c r="J20" s="66" t="s">
        <v>771</v>
      </c>
      <c r="K20" s="66"/>
    </row>
    <row r="21" spans="1:16" ht="13.5" thickBot="1" x14ac:dyDescent="0.25">
      <c r="A21" s="18">
        <v>624084</v>
      </c>
      <c r="B21">
        <v>0</v>
      </c>
      <c r="C21" s="18" t="s">
        <v>295</v>
      </c>
      <c r="D21" s="18" t="s">
        <v>271</v>
      </c>
      <c r="E21" s="18" t="s">
        <v>272</v>
      </c>
      <c r="F21" s="56">
        <v>1.25</v>
      </c>
      <c r="G21" s="19">
        <v>40528</v>
      </c>
      <c r="H21" s="18" t="s">
        <v>273</v>
      </c>
    </row>
    <row r="22" spans="1:16" ht="16.5" thickTop="1" thickBot="1" x14ac:dyDescent="0.35">
      <c r="A22" s="18">
        <v>341458</v>
      </c>
      <c r="B22">
        <v>0</v>
      </c>
      <c r="C22" s="18" t="s">
        <v>296</v>
      </c>
      <c r="D22" s="18" t="s">
        <v>281</v>
      </c>
      <c r="E22" s="18" t="s">
        <v>272</v>
      </c>
      <c r="F22" s="56">
        <v>8</v>
      </c>
      <c r="G22" s="19">
        <v>40528</v>
      </c>
      <c r="H22" s="18" t="s">
        <v>273</v>
      </c>
      <c r="K22" s="10" t="s">
        <v>297</v>
      </c>
    </row>
    <row r="23" spans="1:16" ht="16.5" thickTop="1" thickBot="1" x14ac:dyDescent="0.35">
      <c r="A23" s="18">
        <v>674630</v>
      </c>
      <c r="B23">
        <v>0</v>
      </c>
      <c r="C23" s="18" t="s">
        <v>298</v>
      </c>
      <c r="D23" s="18" t="s">
        <v>271</v>
      </c>
      <c r="E23" s="18" t="s">
        <v>272</v>
      </c>
      <c r="F23" s="56">
        <v>2.75</v>
      </c>
      <c r="G23" s="19">
        <v>40528</v>
      </c>
      <c r="H23" s="18" t="s">
        <v>273</v>
      </c>
      <c r="K23" s="58" t="s">
        <v>287</v>
      </c>
      <c r="L23" s="58" t="s">
        <v>288</v>
      </c>
      <c r="M23" s="58" t="s">
        <v>276</v>
      </c>
      <c r="N23" s="58" t="s">
        <v>273</v>
      </c>
      <c r="O23" s="58" t="s">
        <v>291</v>
      </c>
      <c r="P23" s="57" t="s">
        <v>299</v>
      </c>
    </row>
    <row r="24" spans="1:16" ht="16.5" thickTop="1" thickBot="1" x14ac:dyDescent="0.35">
      <c r="A24" s="18">
        <v>674630</v>
      </c>
      <c r="B24">
        <v>0</v>
      </c>
      <c r="C24" s="18" t="s">
        <v>298</v>
      </c>
      <c r="D24" s="18" t="s">
        <v>277</v>
      </c>
      <c r="E24" s="18" t="s">
        <v>272</v>
      </c>
      <c r="F24" s="56">
        <v>1</v>
      </c>
      <c r="G24" s="19">
        <v>40528</v>
      </c>
      <c r="H24" s="18" t="s">
        <v>273</v>
      </c>
      <c r="J24" s="57" t="s">
        <v>271</v>
      </c>
      <c r="P24" s="59"/>
    </row>
    <row r="25" spans="1:16" ht="16.5" thickTop="1" thickBot="1" x14ac:dyDescent="0.35">
      <c r="A25" s="18">
        <v>752850</v>
      </c>
      <c r="B25">
        <v>0</v>
      </c>
      <c r="C25" s="18" t="s">
        <v>300</v>
      </c>
      <c r="D25" s="18" t="s">
        <v>277</v>
      </c>
      <c r="E25" s="18" t="s">
        <v>272</v>
      </c>
      <c r="F25" s="56">
        <v>1.25</v>
      </c>
      <c r="G25" s="19">
        <v>40527</v>
      </c>
      <c r="H25" s="18" t="s">
        <v>276</v>
      </c>
      <c r="J25" s="57" t="s">
        <v>275</v>
      </c>
      <c r="P25" s="60"/>
    </row>
    <row r="26" spans="1:16" ht="16.5" thickTop="1" thickBot="1" x14ac:dyDescent="0.35">
      <c r="A26" s="18">
        <v>951321</v>
      </c>
      <c r="B26">
        <v>1</v>
      </c>
      <c r="C26" s="18" t="s">
        <v>301</v>
      </c>
      <c r="D26" s="18" t="s">
        <v>271</v>
      </c>
      <c r="E26" s="18" t="s">
        <v>272</v>
      </c>
      <c r="F26" s="56">
        <v>8.75</v>
      </c>
      <c r="G26" s="19">
        <v>40529</v>
      </c>
      <c r="H26" s="18" t="s">
        <v>291</v>
      </c>
      <c r="J26" s="57" t="s">
        <v>277</v>
      </c>
      <c r="P26" s="60"/>
    </row>
    <row r="27" spans="1:16" ht="16.5" thickTop="1" thickBot="1" x14ac:dyDescent="0.35">
      <c r="A27" s="18">
        <v>311587</v>
      </c>
      <c r="B27">
        <v>0</v>
      </c>
      <c r="C27" s="18" t="s">
        <v>270</v>
      </c>
      <c r="D27" s="18" t="s">
        <v>279</v>
      </c>
      <c r="E27" s="18" t="s">
        <v>272</v>
      </c>
      <c r="F27" s="56">
        <v>4</v>
      </c>
      <c r="G27" s="19">
        <v>40529</v>
      </c>
      <c r="H27" s="18" t="s">
        <v>291</v>
      </c>
      <c r="J27" s="57" t="s">
        <v>279</v>
      </c>
      <c r="P27" s="60"/>
    </row>
    <row r="28" spans="1:16" ht="16.5" thickTop="1" thickBot="1" x14ac:dyDescent="0.35">
      <c r="A28" s="18">
        <v>140990</v>
      </c>
      <c r="B28">
        <v>0</v>
      </c>
      <c r="C28" s="18" t="s">
        <v>302</v>
      </c>
      <c r="D28" s="18" t="s">
        <v>271</v>
      </c>
      <c r="E28" s="18" t="s">
        <v>272</v>
      </c>
      <c r="F28" s="56">
        <v>2</v>
      </c>
      <c r="G28" s="19">
        <v>40540</v>
      </c>
      <c r="H28" s="18" t="s">
        <v>288</v>
      </c>
      <c r="J28" s="57" t="s">
        <v>281</v>
      </c>
      <c r="P28" s="60"/>
    </row>
    <row r="29" spans="1:16" ht="16.5" thickTop="1" thickBot="1" x14ac:dyDescent="0.35">
      <c r="A29" s="18">
        <v>883669</v>
      </c>
      <c r="B29">
        <v>0</v>
      </c>
      <c r="C29" s="18" t="s">
        <v>303</v>
      </c>
      <c r="D29" s="18" t="s">
        <v>281</v>
      </c>
      <c r="E29" s="18" t="s">
        <v>272</v>
      </c>
      <c r="F29" s="56">
        <v>4.75</v>
      </c>
      <c r="G29" s="19">
        <v>40534</v>
      </c>
      <c r="H29" s="18" t="s">
        <v>276</v>
      </c>
      <c r="J29" s="58" t="s">
        <v>299</v>
      </c>
      <c r="K29" s="61"/>
      <c r="L29" s="62"/>
      <c r="M29" s="62"/>
      <c r="N29" s="62"/>
      <c r="O29" s="62"/>
      <c r="P29" s="63"/>
    </row>
    <row r="30" spans="1:16" ht="13.5" thickTop="1" x14ac:dyDescent="0.2">
      <c r="A30" s="18">
        <v>733760</v>
      </c>
      <c r="B30">
        <v>0</v>
      </c>
      <c r="C30" s="18" t="s">
        <v>304</v>
      </c>
      <c r="D30" s="18" t="s">
        <v>271</v>
      </c>
      <c r="E30" s="18" t="s">
        <v>272</v>
      </c>
      <c r="F30" s="56">
        <v>3.5</v>
      </c>
      <c r="G30" s="19">
        <v>40532</v>
      </c>
      <c r="H30" s="18" t="s">
        <v>287</v>
      </c>
    </row>
    <row r="31" spans="1:16" x14ac:dyDescent="0.2">
      <c r="A31" s="18">
        <v>474941</v>
      </c>
      <c r="B31">
        <v>0</v>
      </c>
      <c r="C31" s="18" t="s">
        <v>305</v>
      </c>
      <c r="D31" s="18" t="s">
        <v>271</v>
      </c>
      <c r="E31" s="18" t="s">
        <v>272</v>
      </c>
      <c r="F31" s="56">
        <v>2.5</v>
      </c>
      <c r="G31" s="19">
        <v>40534</v>
      </c>
      <c r="H31" s="18" t="s">
        <v>276</v>
      </c>
    </row>
    <row r="32" spans="1:16" x14ac:dyDescent="0.2">
      <c r="A32" s="18">
        <v>474941</v>
      </c>
      <c r="B32">
        <v>0</v>
      </c>
      <c r="C32" s="18" t="s">
        <v>305</v>
      </c>
      <c r="D32" s="18" t="s">
        <v>271</v>
      </c>
      <c r="E32" s="18" t="s">
        <v>272</v>
      </c>
      <c r="F32" s="56">
        <v>1.5</v>
      </c>
      <c r="G32" s="19">
        <v>40540</v>
      </c>
      <c r="H32" s="18" t="s">
        <v>288</v>
      </c>
    </row>
    <row r="33" spans="1:16" ht="15" x14ac:dyDescent="0.3">
      <c r="A33" s="18">
        <v>615307</v>
      </c>
      <c r="B33">
        <v>0</v>
      </c>
      <c r="C33" s="18" t="s">
        <v>306</v>
      </c>
      <c r="D33" s="18" t="s">
        <v>271</v>
      </c>
      <c r="E33" s="18" t="s">
        <v>272</v>
      </c>
      <c r="F33" s="56">
        <v>4</v>
      </c>
      <c r="G33" s="19">
        <v>40529</v>
      </c>
      <c r="H33" s="18" t="s">
        <v>291</v>
      </c>
      <c r="J33" s="66" t="s">
        <v>772</v>
      </c>
      <c r="K33" s="66"/>
    </row>
    <row r="34" spans="1:16" ht="13.5" thickBot="1" x14ac:dyDescent="0.25">
      <c r="A34" s="18">
        <v>144775</v>
      </c>
      <c r="B34">
        <v>0</v>
      </c>
      <c r="C34" s="18" t="s">
        <v>307</v>
      </c>
      <c r="D34" s="18" t="s">
        <v>271</v>
      </c>
      <c r="E34" s="18" t="s">
        <v>272</v>
      </c>
      <c r="F34" s="56">
        <v>2</v>
      </c>
      <c r="G34" s="19">
        <v>40540</v>
      </c>
      <c r="H34" s="18" t="s">
        <v>288</v>
      </c>
    </row>
    <row r="35" spans="1:16" ht="16.5" thickTop="1" thickBot="1" x14ac:dyDescent="0.35">
      <c r="A35" s="18">
        <v>54857</v>
      </c>
      <c r="B35">
        <v>0</v>
      </c>
      <c r="C35" s="18" t="s">
        <v>308</v>
      </c>
      <c r="D35" s="18" t="s">
        <v>271</v>
      </c>
      <c r="E35" s="18" t="s">
        <v>272</v>
      </c>
      <c r="F35" s="56">
        <v>1</v>
      </c>
      <c r="G35" s="19">
        <v>40533</v>
      </c>
      <c r="H35" s="18" t="s">
        <v>288</v>
      </c>
      <c r="K35" s="10" t="s">
        <v>309</v>
      </c>
    </row>
    <row r="36" spans="1:16" ht="16.5" thickTop="1" thickBot="1" x14ac:dyDescent="0.35">
      <c r="A36" s="18">
        <v>969490</v>
      </c>
      <c r="B36">
        <v>0</v>
      </c>
      <c r="C36" s="18" t="s">
        <v>310</v>
      </c>
      <c r="D36" s="18" t="s">
        <v>277</v>
      </c>
      <c r="E36" s="18" t="s">
        <v>272</v>
      </c>
      <c r="F36" s="56">
        <v>3</v>
      </c>
      <c r="G36" s="19">
        <v>40533</v>
      </c>
      <c r="H36" s="18" t="s">
        <v>288</v>
      </c>
      <c r="K36" s="58" t="s">
        <v>287</v>
      </c>
      <c r="L36" s="58" t="s">
        <v>288</v>
      </c>
      <c r="M36" s="58" t="s">
        <v>276</v>
      </c>
      <c r="N36" s="58" t="s">
        <v>273</v>
      </c>
      <c r="O36" s="58" t="s">
        <v>291</v>
      </c>
      <c r="P36" s="57" t="s">
        <v>299</v>
      </c>
    </row>
    <row r="37" spans="1:16" ht="16.5" thickTop="1" thickBot="1" x14ac:dyDescent="0.35">
      <c r="A37" s="18">
        <v>969490</v>
      </c>
      <c r="B37">
        <v>0</v>
      </c>
      <c r="C37" s="18" t="s">
        <v>310</v>
      </c>
      <c r="D37" s="18" t="s">
        <v>281</v>
      </c>
      <c r="E37" s="18" t="s">
        <v>272</v>
      </c>
      <c r="F37" s="56">
        <v>8</v>
      </c>
      <c r="G37" s="19">
        <v>40534</v>
      </c>
      <c r="H37" s="18" t="s">
        <v>276</v>
      </c>
      <c r="J37" s="57" t="s">
        <v>271</v>
      </c>
      <c r="P37" s="59"/>
    </row>
    <row r="38" spans="1:16" ht="16.5" thickTop="1" thickBot="1" x14ac:dyDescent="0.35">
      <c r="A38" s="18">
        <v>579919</v>
      </c>
      <c r="B38">
        <v>0</v>
      </c>
      <c r="C38" s="18" t="s">
        <v>311</v>
      </c>
      <c r="D38" s="18" t="s">
        <v>281</v>
      </c>
      <c r="E38" s="18" t="s">
        <v>272</v>
      </c>
      <c r="F38" s="56">
        <v>2</v>
      </c>
      <c r="G38" s="19">
        <v>40534</v>
      </c>
      <c r="H38" s="18" t="s">
        <v>276</v>
      </c>
      <c r="J38" s="57" t="s">
        <v>275</v>
      </c>
      <c r="P38" s="60"/>
    </row>
    <row r="39" spans="1:16" ht="16.5" thickTop="1" thickBot="1" x14ac:dyDescent="0.35">
      <c r="A39" s="18">
        <v>599675</v>
      </c>
      <c r="B39">
        <v>0</v>
      </c>
      <c r="C39" s="18" t="s">
        <v>312</v>
      </c>
      <c r="D39" s="18" t="s">
        <v>271</v>
      </c>
      <c r="E39" s="18" t="s">
        <v>272</v>
      </c>
      <c r="F39" s="56">
        <v>2</v>
      </c>
      <c r="G39" s="19">
        <v>40534</v>
      </c>
      <c r="H39" s="18" t="s">
        <v>276</v>
      </c>
      <c r="J39" s="57" t="s">
        <v>277</v>
      </c>
      <c r="P39" s="60"/>
    </row>
    <row r="40" spans="1:16" ht="16.5" thickTop="1" thickBot="1" x14ac:dyDescent="0.35">
      <c r="A40" s="18">
        <v>625135</v>
      </c>
      <c r="B40">
        <v>0</v>
      </c>
      <c r="C40" s="18" t="s">
        <v>313</v>
      </c>
      <c r="D40" s="18" t="s">
        <v>271</v>
      </c>
      <c r="E40" s="18" t="s">
        <v>272</v>
      </c>
      <c r="F40" s="56">
        <v>1</v>
      </c>
      <c r="G40" s="19">
        <v>40540</v>
      </c>
      <c r="H40" s="18" t="s">
        <v>288</v>
      </c>
      <c r="J40" s="57" t="s">
        <v>279</v>
      </c>
      <c r="P40" s="60"/>
    </row>
    <row r="41" spans="1:16" ht="16.5" thickTop="1" thickBot="1" x14ac:dyDescent="0.35">
      <c r="A41" s="18">
        <v>664825</v>
      </c>
      <c r="B41">
        <v>0</v>
      </c>
      <c r="C41" s="18" t="s">
        <v>314</v>
      </c>
      <c r="D41" s="18" t="s">
        <v>281</v>
      </c>
      <c r="E41" s="18" t="s">
        <v>272</v>
      </c>
      <c r="F41" s="56">
        <v>8</v>
      </c>
      <c r="G41" s="19">
        <v>40542</v>
      </c>
      <c r="H41" s="18" t="s">
        <v>273</v>
      </c>
      <c r="J41" s="57" t="s">
        <v>281</v>
      </c>
      <c r="P41" s="60"/>
    </row>
    <row r="42" spans="1:16" ht="16.5" thickTop="1" thickBot="1" x14ac:dyDescent="0.35">
      <c r="A42" s="18">
        <v>664825</v>
      </c>
      <c r="B42">
        <v>0</v>
      </c>
      <c r="C42" s="18" t="s">
        <v>314</v>
      </c>
      <c r="D42" s="18" t="s">
        <v>281</v>
      </c>
      <c r="E42" s="18" t="s">
        <v>272</v>
      </c>
      <c r="F42" s="56">
        <v>6</v>
      </c>
      <c r="G42" s="19">
        <v>40541</v>
      </c>
      <c r="H42" s="18" t="s">
        <v>276</v>
      </c>
      <c r="J42" s="58" t="s">
        <v>299</v>
      </c>
      <c r="K42" s="61"/>
      <c r="L42" s="62"/>
      <c r="M42" s="62"/>
      <c r="N42" s="62"/>
      <c r="O42" s="62"/>
      <c r="P42" s="63"/>
    </row>
    <row r="43" spans="1:16" ht="13.5" thickTop="1" x14ac:dyDescent="0.2">
      <c r="A43" s="18">
        <v>459949</v>
      </c>
      <c r="B43">
        <v>0</v>
      </c>
      <c r="C43" s="18" t="s">
        <v>315</v>
      </c>
      <c r="D43" s="18" t="s">
        <v>271</v>
      </c>
      <c r="E43" s="18" t="s">
        <v>272</v>
      </c>
      <c r="F43" s="56">
        <v>2</v>
      </c>
      <c r="G43" s="19">
        <v>40529</v>
      </c>
      <c r="H43" s="18" t="s">
        <v>291</v>
      </c>
    </row>
    <row r="44" spans="1:16" x14ac:dyDescent="0.2">
      <c r="A44" s="18">
        <v>375792</v>
      </c>
      <c r="B44">
        <v>0</v>
      </c>
      <c r="C44" s="18" t="s">
        <v>316</v>
      </c>
      <c r="D44" s="18" t="s">
        <v>279</v>
      </c>
      <c r="E44" s="18" t="s">
        <v>272</v>
      </c>
      <c r="F44" s="56">
        <v>4</v>
      </c>
      <c r="G44" s="19">
        <v>40532</v>
      </c>
      <c r="H44" s="18" t="s">
        <v>287</v>
      </c>
    </row>
    <row r="45" spans="1:16" x14ac:dyDescent="0.2">
      <c r="A45" s="18">
        <v>459949</v>
      </c>
      <c r="B45">
        <v>0</v>
      </c>
      <c r="C45" s="18" t="s">
        <v>315</v>
      </c>
      <c r="D45" s="18" t="s">
        <v>277</v>
      </c>
      <c r="E45" s="18" t="s">
        <v>272</v>
      </c>
      <c r="F45" s="56">
        <v>8</v>
      </c>
      <c r="G45" s="19">
        <v>40546</v>
      </c>
      <c r="H45" s="18" t="s">
        <v>287</v>
      </c>
    </row>
    <row r="46" spans="1:16" x14ac:dyDescent="0.2">
      <c r="A46" s="18">
        <v>459949</v>
      </c>
      <c r="B46">
        <v>0</v>
      </c>
      <c r="C46" s="18" t="s">
        <v>315</v>
      </c>
      <c r="D46" s="18" t="s">
        <v>277</v>
      </c>
      <c r="E46" s="18" t="s">
        <v>272</v>
      </c>
      <c r="F46" s="56">
        <v>4</v>
      </c>
      <c r="G46" s="19">
        <v>40547</v>
      </c>
      <c r="H46" s="18" t="s">
        <v>288</v>
      </c>
    </row>
    <row r="47" spans="1:16" x14ac:dyDescent="0.2">
      <c r="A47" s="18">
        <v>869277</v>
      </c>
      <c r="B47">
        <v>0</v>
      </c>
      <c r="C47" s="18" t="s">
        <v>317</v>
      </c>
      <c r="D47" s="18" t="s">
        <v>281</v>
      </c>
      <c r="E47" s="18" t="s">
        <v>272</v>
      </c>
      <c r="F47" s="56">
        <v>8</v>
      </c>
      <c r="G47" s="19">
        <v>40541</v>
      </c>
      <c r="H47" s="18" t="s">
        <v>276</v>
      </c>
    </row>
    <row r="48" spans="1:16" x14ac:dyDescent="0.2">
      <c r="A48" s="18">
        <v>389844</v>
      </c>
      <c r="B48">
        <v>0</v>
      </c>
      <c r="C48" s="18" t="s">
        <v>318</v>
      </c>
      <c r="D48" s="18" t="s">
        <v>281</v>
      </c>
      <c r="E48" s="18" t="s">
        <v>272</v>
      </c>
      <c r="F48" s="56">
        <v>2</v>
      </c>
      <c r="G48" s="19">
        <v>40534</v>
      </c>
      <c r="H48" s="18" t="s">
        <v>276</v>
      </c>
    </row>
    <row r="49" spans="1:8" x14ac:dyDescent="0.2">
      <c r="A49" s="18">
        <v>389844</v>
      </c>
      <c r="B49">
        <v>0</v>
      </c>
      <c r="C49" s="18" t="s">
        <v>318</v>
      </c>
      <c r="D49" s="18" t="s">
        <v>281</v>
      </c>
      <c r="E49" s="18" t="s">
        <v>272</v>
      </c>
      <c r="F49" s="56">
        <v>8</v>
      </c>
      <c r="G49" s="19">
        <v>40535</v>
      </c>
      <c r="H49" s="18" t="s">
        <v>273</v>
      </c>
    </row>
    <row r="50" spans="1:8" x14ac:dyDescent="0.2">
      <c r="A50" s="18">
        <v>873164</v>
      </c>
      <c r="B50">
        <v>0</v>
      </c>
      <c r="C50" s="18" t="s">
        <v>319</v>
      </c>
      <c r="D50" s="18" t="s">
        <v>281</v>
      </c>
      <c r="E50" s="18" t="s">
        <v>272</v>
      </c>
      <c r="F50" s="56">
        <v>3</v>
      </c>
      <c r="G50" s="19">
        <v>40540</v>
      </c>
      <c r="H50" s="18" t="s">
        <v>288</v>
      </c>
    </row>
    <row r="51" spans="1:8" x14ac:dyDescent="0.2">
      <c r="A51" s="18">
        <v>935382</v>
      </c>
      <c r="B51">
        <v>0</v>
      </c>
      <c r="C51" s="18" t="s">
        <v>293</v>
      </c>
      <c r="D51" s="18" t="s">
        <v>281</v>
      </c>
      <c r="E51" s="18" t="s">
        <v>272</v>
      </c>
      <c r="F51" s="56">
        <v>8</v>
      </c>
      <c r="G51" s="19">
        <v>40542</v>
      </c>
      <c r="H51" s="18" t="s">
        <v>273</v>
      </c>
    </row>
    <row r="52" spans="1:8" x14ac:dyDescent="0.2">
      <c r="A52" s="18">
        <v>935382</v>
      </c>
      <c r="B52">
        <v>0</v>
      </c>
      <c r="C52" s="18" t="s">
        <v>293</v>
      </c>
      <c r="D52" s="18" t="s">
        <v>281</v>
      </c>
      <c r="E52" s="18" t="s">
        <v>272</v>
      </c>
      <c r="F52" s="56">
        <v>8</v>
      </c>
      <c r="G52" s="19">
        <v>40541</v>
      </c>
      <c r="H52" s="18" t="s">
        <v>276</v>
      </c>
    </row>
    <row r="53" spans="1:8" x14ac:dyDescent="0.2">
      <c r="A53" s="18">
        <v>555166</v>
      </c>
      <c r="B53">
        <v>0</v>
      </c>
      <c r="C53" s="18" t="s">
        <v>320</v>
      </c>
      <c r="D53" s="18" t="s">
        <v>281</v>
      </c>
      <c r="E53" s="18" t="s">
        <v>272</v>
      </c>
      <c r="F53" s="56">
        <v>8</v>
      </c>
      <c r="G53" s="19">
        <v>40534</v>
      </c>
      <c r="H53" s="18" t="s">
        <v>276</v>
      </c>
    </row>
    <row r="54" spans="1:8" x14ac:dyDescent="0.2">
      <c r="A54" s="18">
        <v>555166</v>
      </c>
      <c r="B54">
        <v>0</v>
      </c>
      <c r="C54" s="18" t="s">
        <v>320</v>
      </c>
      <c r="D54" s="18" t="s">
        <v>281</v>
      </c>
      <c r="E54" s="18" t="s">
        <v>272</v>
      </c>
      <c r="F54" s="56">
        <v>6.25</v>
      </c>
      <c r="G54" s="19">
        <v>40533</v>
      </c>
      <c r="H54" s="18" t="s">
        <v>288</v>
      </c>
    </row>
    <row r="55" spans="1:8" x14ac:dyDescent="0.2">
      <c r="A55" s="18">
        <v>555166</v>
      </c>
      <c r="B55">
        <v>0</v>
      </c>
      <c r="C55" s="18" t="s">
        <v>320</v>
      </c>
      <c r="D55" s="18" t="s">
        <v>279</v>
      </c>
      <c r="E55" s="18" t="s">
        <v>272</v>
      </c>
      <c r="F55" s="56">
        <v>4</v>
      </c>
      <c r="G55" s="19">
        <v>40529</v>
      </c>
      <c r="H55" s="18" t="s">
        <v>291</v>
      </c>
    </row>
    <row r="56" spans="1:8" x14ac:dyDescent="0.2">
      <c r="A56" s="18">
        <v>503495</v>
      </c>
      <c r="B56">
        <v>0</v>
      </c>
      <c r="C56" s="18" t="s">
        <v>321</v>
      </c>
      <c r="D56" s="18" t="s">
        <v>271</v>
      </c>
      <c r="E56" s="18" t="s">
        <v>272</v>
      </c>
      <c r="F56" s="56">
        <v>2</v>
      </c>
      <c r="G56" s="19">
        <v>40532</v>
      </c>
      <c r="H56" s="18" t="s">
        <v>287</v>
      </c>
    </row>
    <row r="57" spans="1:8" x14ac:dyDescent="0.2">
      <c r="A57" s="18">
        <v>503495</v>
      </c>
      <c r="B57">
        <v>0</v>
      </c>
      <c r="C57" s="18" t="s">
        <v>321</v>
      </c>
      <c r="D57" s="18" t="s">
        <v>271</v>
      </c>
      <c r="E57" s="18" t="s">
        <v>272</v>
      </c>
      <c r="F57" s="56">
        <v>8</v>
      </c>
      <c r="G57" s="19">
        <v>40534</v>
      </c>
      <c r="H57" s="18" t="s">
        <v>276</v>
      </c>
    </row>
    <row r="58" spans="1:8" x14ac:dyDescent="0.2">
      <c r="A58" s="18">
        <v>935382</v>
      </c>
      <c r="B58">
        <v>0</v>
      </c>
      <c r="C58" s="18" t="s">
        <v>293</v>
      </c>
      <c r="D58" s="18" t="s">
        <v>281</v>
      </c>
      <c r="E58" s="18" t="s">
        <v>272</v>
      </c>
      <c r="F58" s="56">
        <v>8</v>
      </c>
      <c r="G58" s="19">
        <v>40540</v>
      </c>
      <c r="H58" s="18" t="s">
        <v>288</v>
      </c>
    </row>
    <row r="59" spans="1:8" x14ac:dyDescent="0.2">
      <c r="A59" s="18">
        <v>35938</v>
      </c>
      <c r="B59">
        <v>0</v>
      </c>
      <c r="C59" s="18" t="s">
        <v>322</v>
      </c>
      <c r="D59" s="18" t="s">
        <v>271</v>
      </c>
      <c r="E59" s="18" t="s">
        <v>272</v>
      </c>
      <c r="F59" s="56">
        <v>2</v>
      </c>
      <c r="G59" s="19">
        <v>40529</v>
      </c>
      <c r="H59" s="18" t="s">
        <v>291</v>
      </c>
    </row>
    <row r="60" spans="1:8" x14ac:dyDescent="0.2">
      <c r="A60" s="18">
        <v>162126</v>
      </c>
      <c r="B60">
        <v>0</v>
      </c>
      <c r="C60" s="18" t="s">
        <v>323</v>
      </c>
      <c r="D60" s="18" t="s">
        <v>271</v>
      </c>
      <c r="E60" s="18" t="s">
        <v>272</v>
      </c>
      <c r="F60" s="56">
        <v>3</v>
      </c>
      <c r="G60" s="19">
        <v>40532</v>
      </c>
      <c r="H60" s="18" t="s">
        <v>287</v>
      </c>
    </row>
    <row r="61" spans="1:8" x14ac:dyDescent="0.2">
      <c r="A61" s="18">
        <v>453743</v>
      </c>
      <c r="B61">
        <v>0</v>
      </c>
      <c r="C61" s="18" t="s">
        <v>324</v>
      </c>
      <c r="D61" s="18" t="s">
        <v>277</v>
      </c>
      <c r="E61" s="18" t="s">
        <v>272</v>
      </c>
      <c r="F61" s="56">
        <v>3.25</v>
      </c>
      <c r="G61" s="19">
        <v>40532</v>
      </c>
      <c r="H61" s="18" t="s">
        <v>287</v>
      </c>
    </row>
    <row r="62" spans="1:8" x14ac:dyDescent="0.2">
      <c r="A62" s="18">
        <v>674630</v>
      </c>
      <c r="B62">
        <v>0</v>
      </c>
      <c r="C62" s="18" t="s">
        <v>298</v>
      </c>
      <c r="D62" s="18" t="s">
        <v>281</v>
      </c>
      <c r="E62" s="18" t="s">
        <v>272</v>
      </c>
      <c r="F62" s="56">
        <v>8</v>
      </c>
      <c r="G62" s="19">
        <v>40532</v>
      </c>
      <c r="H62" s="18" t="s">
        <v>287</v>
      </c>
    </row>
    <row r="63" spans="1:8" x14ac:dyDescent="0.2">
      <c r="A63" s="18">
        <v>422727</v>
      </c>
      <c r="B63">
        <v>0</v>
      </c>
      <c r="C63" s="18" t="s">
        <v>325</v>
      </c>
      <c r="D63" s="18" t="s">
        <v>279</v>
      </c>
      <c r="E63" s="18" t="s">
        <v>272</v>
      </c>
      <c r="F63" s="56">
        <v>8</v>
      </c>
      <c r="G63" s="19">
        <v>40533</v>
      </c>
      <c r="H63" s="18" t="s">
        <v>288</v>
      </c>
    </row>
    <row r="64" spans="1:8" x14ac:dyDescent="0.2">
      <c r="A64" s="18">
        <v>820836</v>
      </c>
      <c r="B64">
        <v>0</v>
      </c>
      <c r="C64" s="18" t="s">
        <v>326</v>
      </c>
      <c r="D64" s="18" t="s">
        <v>279</v>
      </c>
      <c r="E64" s="18" t="s">
        <v>272</v>
      </c>
      <c r="F64" s="56">
        <v>4</v>
      </c>
      <c r="G64" s="19">
        <v>40529</v>
      </c>
      <c r="H64" s="18" t="s">
        <v>291</v>
      </c>
    </row>
    <row r="65" spans="1:8" x14ac:dyDescent="0.2">
      <c r="A65" s="18">
        <v>647912</v>
      </c>
      <c r="B65">
        <v>0</v>
      </c>
      <c r="C65" s="18" t="s">
        <v>327</v>
      </c>
      <c r="D65" s="18" t="s">
        <v>271</v>
      </c>
      <c r="E65" s="18" t="s">
        <v>272</v>
      </c>
      <c r="F65" s="56">
        <v>2.5</v>
      </c>
      <c r="G65" s="19">
        <v>40529</v>
      </c>
      <c r="H65" s="18" t="s">
        <v>291</v>
      </c>
    </row>
    <row r="66" spans="1:8" x14ac:dyDescent="0.2">
      <c r="A66" s="18">
        <v>363618</v>
      </c>
      <c r="B66">
        <v>0</v>
      </c>
      <c r="C66" s="18" t="s">
        <v>328</v>
      </c>
      <c r="D66" s="18" t="s">
        <v>271</v>
      </c>
      <c r="E66" s="18" t="s">
        <v>272</v>
      </c>
      <c r="F66" s="56">
        <v>1</v>
      </c>
      <c r="G66" s="19">
        <v>40533</v>
      </c>
      <c r="H66" s="18" t="s">
        <v>288</v>
      </c>
    </row>
    <row r="67" spans="1:8" x14ac:dyDescent="0.2">
      <c r="A67" s="18">
        <v>309284</v>
      </c>
      <c r="B67">
        <v>0</v>
      </c>
      <c r="C67" s="18" t="s">
        <v>329</v>
      </c>
      <c r="D67" s="18" t="s">
        <v>271</v>
      </c>
      <c r="E67" s="18" t="s">
        <v>272</v>
      </c>
      <c r="F67" s="56">
        <v>8</v>
      </c>
      <c r="G67" s="19">
        <v>40532</v>
      </c>
      <c r="H67" s="18" t="s">
        <v>287</v>
      </c>
    </row>
    <row r="68" spans="1:8" x14ac:dyDescent="0.2">
      <c r="A68" s="18">
        <v>694606</v>
      </c>
      <c r="B68">
        <v>0</v>
      </c>
      <c r="C68" s="18" t="s">
        <v>330</v>
      </c>
      <c r="D68" s="18" t="s">
        <v>271</v>
      </c>
      <c r="E68" s="18" t="s">
        <v>272</v>
      </c>
      <c r="F68" s="56">
        <v>0.75</v>
      </c>
      <c r="G68" s="19">
        <v>40532</v>
      </c>
      <c r="H68" s="18" t="s">
        <v>287</v>
      </c>
    </row>
    <row r="69" spans="1:8" x14ac:dyDescent="0.2">
      <c r="A69" s="18">
        <v>694606</v>
      </c>
      <c r="B69">
        <v>0</v>
      </c>
      <c r="C69" s="18" t="s">
        <v>330</v>
      </c>
      <c r="D69" s="18" t="s">
        <v>271</v>
      </c>
      <c r="E69" s="18" t="s">
        <v>272</v>
      </c>
      <c r="F69" s="56">
        <v>0.5</v>
      </c>
      <c r="G69" s="19">
        <v>40541</v>
      </c>
      <c r="H69" s="18" t="s">
        <v>276</v>
      </c>
    </row>
    <row r="70" spans="1:8" x14ac:dyDescent="0.2">
      <c r="A70" s="18">
        <v>942722</v>
      </c>
      <c r="B70">
        <v>0</v>
      </c>
      <c r="C70" s="18" t="s">
        <v>331</v>
      </c>
      <c r="D70" s="18" t="s">
        <v>271</v>
      </c>
      <c r="E70" s="18" t="s">
        <v>272</v>
      </c>
      <c r="F70" s="56">
        <v>1</v>
      </c>
      <c r="G70" s="19">
        <v>40533</v>
      </c>
      <c r="H70" s="18" t="s">
        <v>288</v>
      </c>
    </row>
    <row r="71" spans="1:8" x14ac:dyDescent="0.2">
      <c r="A71" s="18">
        <v>689783</v>
      </c>
      <c r="B71">
        <v>0</v>
      </c>
      <c r="C71" s="18" t="s">
        <v>332</v>
      </c>
      <c r="D71" s="18" t="s">
        <v>271</v>
      </c>
      <c r="E71" s="18" t="s">
        <v>272</v>
      </c>
      <c r="F71" s="56">
        <v>3</v>
      </c>
      <c r="G71" s="19">
        <v>40541</v>
      </c>
      <c r="H71" s="18" t="s">
        <v>276</v>
      </c>
    </row>
    <row r="72" spans="1:8" x14ac:dyDescent="0.2">
      <c r="A72" s="18">
        <v>572634</v>
      </c>
      <c r="B72">
        <v>0</v>
      </c>
      <c r="C72" s="18" t="s">
        <v>333</v>
      </c>
      <c r="D72" s="18" t="s">
        <v>277</v>
      </c>
      <c r="E72" s="18" t="s">
        <v>272</v>
      </c>
      <c r="F72" s="56">
        <v>8</v>
      </c>
      <c r="G72" s="19">
        <v>40529</v>
      </c>
      <c r="H72" s="18" t="s">
        <v>291</v>
      </c>
    </row>
    <row r="73" spans="1:8" x14ac:dyDescent="0.2">
      <c r="A73" s="18">
        <v>572634</v>
      </c>
      <c r="B73">
        <v>0</v>
      </c>
      <c r="C73" s="18" t="s">
        <v>333</v>
      </c>
      <c r="D73" s="18" t="s">
        <v>275</v>
      </c>
      <c r="E73" s="18" t="s">
        <v>272</v>
      </c>
      <c r="F73" s="56">
        <v>8</v>
      </c>
      <c r="G73" s="19">
        <v>40532</v>
      </c>
      <c r="H73" s="18" t="s">
        <v>287</v>
      </c>
    </row>
    <row r="74" spans="1:8" x14ac:dyDescent="0.2">
      <c r="A74" s="18">
        <v>572634</v>
      </c>
      <c r="B74">
        <v>0</v>
      </c>
      <c r="C74" s="18" t="s">
        <v>333</v>
      </c>
      <c r="D74" s="18" t="s">
        <v>275</v>
      </c>
      <c r="E74" s="18" t="s">
        <v>272</v>
      </c>
      <c r="F74" s="56">
        <v>8</v>
      </c>
      <c r="G74" s="19">
        <v>40533</v>
      </c>
      <c r="H74" s="18" t="s">
        <v>288</v>
      </c>
    </row>
    <row r="75" spans="1:8" x14ac:dyDescent="0.2">
      <c r="A75" s="18">
        <v>572634</v>
      </c>
      <c r="B75">
        <v>0</v>
      </c>
      <c r="C75" s="18" t="s">
        <v>333</v>
      </c>
      <c r="D75" s="18" t="s">
        <v>275</v>
      </c>
      <c r="E75" s="18" t="s">
        <v>272</v>
      </c>
      <c r="F75" s="56">
        <v>8</v>
      </c>
      <c r="G75" s="19">
        <v>40534</v>
      </c>
      <c r="H75" s="18" t="s">
        <v>276</v>
      </c>
    </row>
    <row r="76" spans="1:8" x14ac:dyDescent="0.2">
      <c r="A76" s="18">
        <v>53568</v>
      </c>
      <c r="B76">
        <v>0</v>
      </c>
      <c r="C76" s="18" t="s">
        <v>334</v>
      </c>
      <c r="D76" s="18" t="s">
        <v>281</v>
      </c>
      <c r="E76" s="18" t="s">
        <v>272</v>
      </c>
      <c r="F76" s="56">
        <v>8</v>
      </c>
      <c r="G76" s="19">
        <v>40542</v>
      </c>
      <c r="H76" s="18" t="s">
        <v>273</v>
      </c>
    </row>
    <row r="77" spans="1:8" x14ac:dyDescent="0.2">
      <c r="A77" s="18">
        <v>341458</v>
      </c>
      <c r="B77">
        <v>0</v>
      </c>
      <c r="C77" s="18" t="s">
        <v>296</v>
      </c>
      <c r="D77" s="18" t="s">
        <v>281</v>
      </c>
      <c r="E77" s="18" t="s">
        <v>272</v>
      </c>
      <c r="F77" s="56">
        <v>8</v>
      </c>
      <c r="G77" s="19">
        <v>40542</v>
      </c>
      <c r="H77" s="18" t="s">
        <v>273</v>
      </c>
    </row>
    <row r="78" spans="1:8" x14ac:dyDescent="0.2">
      <c r="A78" s="18">
        <v>645109</v>
      </c>
      <c r="B78">
        <v>0</v>
      </c>
      <c r="C78" s="18" t="s">
        <v>274</v>
      </c>
      <c r="D78" s="18" t="s">
        <v>281</v>
      </c>
      <c r="E78" s="18" t="s">
        <v>272</v>
      </c>
      <c r="F78" s="56">
        <v>4</v>
      </c>
      <c r="G78" s="19">
        <v>40533</v>
      </c>
      <c r="H78" s="18" t="s">
        <v>288</v>
      </c>
    </row>
    <row r="79" spans="1:8" x14ac:dyDescent="0.2">
      <c r="A79" s="18">
        <v>645109</v>
      </c>
      <c r="B79">
        <v>0</v>
      </c>
      <c r="C79" s="18" t="s">
        <v>274</v>
      </c>
      <c r="D79" s="18" t="s">
        <v>281</v>
      </c>
      <c r="E79" s="18" t="s">
        <v>272</v>
      </c>
      <c r="F79" s="56">
        <v>8</v>
      </c>
      <c r="G79" s="19">
        <v>40534</v>
      </c>
      <c r="H79" s="18" t="s">
        <v>276</v>
      </c>
    </row>
    <row r="80" spans="1:8" x14ac:dyDescent="0.2">
      <c r="A80" s="18">
        <v>645109</v>
      </c>
      <c r="B80">
        <v>0</v>
      </c>
      <c r="C80" s="18" t="s">
        <v>274</v>
      </c>
      <c r="D80" s="18" t="s">
        <v>281</v>
      </c>
      <c r="E80" s="18" t="s">
        <v>272</v>
      </c>
      <c r="F80" s="56">
        <v>8</v>
      </c>
      <c r="G80" s="19">
        <v>40535</v>
      </c>
      <c r="H80" s="18" t="s">
        <v>273</v>
      </c>
    </row>
    <row r="81" spans="1:8" x14ac:dyDescent="0.2">
      <c r="A81" s="18">
        <v>309793</v>
      </c>
      <c r="B81">
        <v>0</v>
      </c>
      <c r="C81" s="18" t="s">
        <v>335</v>
      </c>
      <c r="D81" s="18" t="s">
        <v>279</v>
      </c>
      <c r="E81" s="18" t="s">
        <v>272</v>
      </c>
      <c r="F81" s="56">
        <v>2</v>
      </c>
      <c r="G81" s="19">
        <v>40534</v>
      </c>
      <c r="H81" s="18" t="s">
        <v>276</v>
      </c>
    </row>
    <row r="82" spans="1:8" x14ac:dyDescent="0.2">
      <c r="A82" s="18">
        <v>689074</v>
      </c>
      <c r="B82">
        <v>0</v>
      </c>
      <c r="C82" s="18" t="s">
        <v>336</v>
      </c>
      <c r="D82" s="18" t="s">
        <v>281</v>
      </c>
      <c r="E82" s="18" t="s">
        <v>272</v>
      </c>
      <c r="F82" s="56">
        <v>8</v>
      </c>
      <c r="G82" s="19">
        <v>40540</v>
      </c>
      <c r="H82" s="18" t="s">
        <v>288</v>
      </c>
    </row>
    <row r="83" spans="1:8" x14ac:dyDescent="0.2">
      <c r="A83" s="18">
        <v>689074</v>
      </c>
      <c r="B83">
        <v>0</v>
      </c>
      <c r="C83" s="18" t="s">
        <v>336</v>
      </c>
      <c r="D83" s="18" t="s">
        <v>281</v>
      </c>
      <c r="E83" s="18" t="s">
        <v>272</v>
      </c>
      <c r="F83" s="56">
        <v>8</v>
      </c>
      <c r="G83" s="19">
        <v>40541</v>
      </c>
      <c r="H83" s="18" t="s">
        <v>276</v>
      </c>
    </row>
    <row r="84" spans="1:8" x14ac:dyDescent="0.2">
      <c r="A84" s="18">
        <v>689074</v>
      </c>
      <c r="B84">
        <v>0</v>
      </c>
      <c r="C84" s="18" t="s">
        <v>336</v>
      </c>
      <c r="D84" s="18" t="s">
        <v>281</v>
      </c>
      <c r="E84" s="18" t="s">
        <v>272</v>
      </c>
      <c r="F84" s="56">
        <v>8</v>
      </c>
      <c r="G84" s="19">
        <v>40542</v>
      </c>
      <c r="H84" s="18" t="s">
        <v>273</v>
      </c>
    </row>
    <row r="85" spans="1:8" x14ac:dyDescent="0.2">
      <c r="A85" s="18">
        <v>609303</v>
      </c>
      <c r="B85">
        <v>1</v>
      </c>
      <c r="C85" s="18" t="s">
        <v>337</v>
      </c>
      <c r="D85" s="18" t="s">
        <v>281</v>
      </c>
      <c r="E85" s="18" t="s">
        <v>272</v>
      </c>
      <c r="F85" s="56">
        <v>8</v>
      </c>
      <c r="G85" s="19">
        <v>40540</v>
      </c>
      <c r="H85" s="18" t="s">
        <v>288</v>
      </c>
    </row>
    <row r="86" spans="1:8" x14ac:dyDescent="0.2">
      <c r="A86" s="18">
        <v>185450</v>
      </c>
      <c r="B86">
        <v>0</v>
      </c>
      <c r="C86" s="18" t="s">
        <v>338</v>
      </c>
      <c r="D86" s="18" t="s">
        <v>281</v>
      </c>
      <c r="E86" s="18" t="s">
        <v>272</v>
      </c>
      <c r="F86" s="56">
        <v>4</v>
      </c>
      <c r="G86" s="19">
        <v>40533</v>
      </c>
      <c r="H86" s="18" t="s">
        <v>288</v>
      </c>
    </row>
    <row r="87" spans="1:8" x14ac:dyDescent="0.2">
      <c r="A87" s="18">
        <v>525099</v>
      </c>
      <c r="B87">
        <v>0</v>
      </c>
      <c r="C87" s="18" t="s">
        <v>339</v>
      </c>
      <c r="D87" s="18" t="s">
        <v>281</v>
      </c>
      <c r="E87" s="18" t="s">
        <v>272</v>
      </c>
      <c r="F87" s="56">
        <v>8</v>
      </c>
      <c r="G87" s="19">
        <v>40532</v>
      </c>
      <c r="H87" s="18" t="s">
        <v>287</v>
      </c>
    </row>
    <row r="88" spans="1:8" x14ac:dyDescent="0.2">
      <c r="A88" s="18">
        <v>217327</v>
      </c>
      <c r="B88">
        <v>0</v>
      </c>
      <c r="C88" s="18" t="s">
        <v>340</v>
      </c>
      <c r="D88" s="18" t="s">
        <v>281</v>
      </c>
      <c r="E88" s="18" t="s">
        <v>272</v>
      </c>
      <c r="F88" s="56">
        <v>8</v>
      </c>
      <c r="G88" s="19">
        <v>40529</v>
      </c>
      <c r="H88" s="18" t="s">
        <v>291</v>
      </c>
    </row>
    <row r="89" spans="1:8" x14ac:dyDescent="0.2">
      <c r="A89" s="18">
        <v>585545</v>
      </c>
      <c r="B89">
        <v>0</v>
      </c>
      <c r="C89" s="18" t="s">
        <v>341</v>
      </c>
      <c r="D89" s="18" t="s">
        <v>281</v>
      </c>
      <c r="E89" s="18" t="s">
        <v>272</v>
      </c>
      <c r="F89" s="56">
        <v>8</v>
      </c>
      <c r="G89" s="19">
        <v>40540</v>
      </c>
      <c r="H89" s="18" t="s">
        <v>288</v>
      </c>
    </row>
    <row r="90" spans="1:8" x14ac:dyDescent="0.2">
      <c r="A90" s="18">
        <v>853351</v>
      </c>
      <c r="B90">
        <v>0</v>
      </c>
      <c r="C90" s="18" t="s">
        <v>342</v>
      </c>
      <c r="D90" s="18" t="s">
        <v>271</v>
      </c>
      <c r="E90" s="18" t="s">
        <v>272</v>
      </c>
      <c r="F90" s="56">
        <v>2</v>
      </c>
      <c r="G90" s="19">
        <v>40532</v>
      </c>
      <c r="H90" s="18" t="s">
        <v>287</v>
      </c>
    </row>
    <row r="91" spans="1:8" x14ac:dyDescent="0.2">
      <c r="A91" s="18">
        <v>853351</v>
      </c>
      <c r="B91">
        <v>0</v>
      </c>
      <c r="C91" s="18" t="s">
        <v>342</v>
      </c>
      <c r="D91" s="18" t="s">
        <v>271</v>
      </c>
      <c r="E91" s="18" t="s">
        <v>272</v>
      </c>
      <c r="F91" s="56">
        <v>4</v>
      </c>
      <c r="G91" s="19">
        <v>40529</v>
      </c>
      <c r="H91" s="18" t="s">
        <v>291</v>
      </c>
    </row>
    <row r="92" spans="1:8" x14ac:dyDescent="0.2">
      <c r="A92" s="18">
        <v>853351</v>
      </c>
      <c r="B92">
        <v>0</v>
      </c>
      <c r="C92" s="18" t="s">
        <v>342</v>
      </c>
      <c r="D92" s="18" t="s">
        <v>281</v>
      </c>
      <c r="E92" s="18" t="s">
        <v>272</v>
      </c>
      <c r="F92" s="56">
        <v>8</v>
      </c>
      <c r="G92" s="19">
        <v>40533</v>
      </c>
      <c r="H92" s="18" t="s">
        <v>288</v>
      </c>
    </row>
    <row r="93" spans="1:8" x14ac:dyDescent="0.2">
      <c r="A93" s="18">
        <v>972886</v>
      </c>
      <c r="B93">
        <v>0</v>
      </c>
      <c r="C93" s="18" t="s">
        <v>343</v>
      </c>
      <c r="D93" s="18" t="s">
        <v>271</v>
      </c>
      <c r="E93" s="18" t="s">
        <v>272</v>
      </c>
      <c r="F93" s="56">
        <v>1</v>
      </c>
      <c r="G93" s="19">
        <v>40532</v>
      </c>
      <c r="H93" s="18" t="s">
        <v>287</v>
      </c>
    </row>
    <row r="94" spans="1:8" x14ac:dyDescent="0.2">
      <c r="A94" s="18">
        <v>934035</v>
      </c>
      <c r="B94">
        <v>0</v>
      </c>
      <c r="C94" s="18" t="s">
        <v>344</v>
      </c>
      <c r="D94" s="18" t="s">
        <v>277</v>
      </c>
      <c r="E94" s="18" t="s">
        <v>272</v>
      </c>
      <c r="F94" s="56">
        <v>4</v>
      </c>
      <c r="G94" s="19">
        <v>40547</v>
      </c>
      <c r="H94" s="18" t="s">
        <v>288</v>
      </c>
    </row>
    <row r="95" spans="1:8" x14ac:dyDescent="0.2">
      <c r="A95" s="18">
        <v>459949</v>
      </c>
      <c r="B95">
        <v>0</v>
      </c>
      <c r="C95" s="18" t="s">
        <v>315</v>
      </c>
      <c r="D95" s="18" t="s">
        <v>277</v>
      </c>
      <c r="E95" s="18" t="s">
        <v>272</v>
      </c>
      <c r="F95" s="56">
        <v>5</v>
      </c>
      <c r="G95" s="19">
        <v>40547</v>
      </c>
      <c r="H95" s="18" t="s">
        <v>288</v>
      </c>
    </row>
    <row r="96" spans="1:8" x14ac:dyDescent="0.2">
      <c r="A96" s="18">
        <v>459949</v>
      </c>
      <c r="B96">
        <v>0</v>
      </c>
      <c r="C96" s="18" t="s">
        <v>315</v>
      </c>
      <c r="D96" s="18" t="s">
        <v>277</v>
      </c>
      <c r="E96" s="18" t="s">
        <v>272</v>
      </c>
      <c r="F96" s="56">
        <v>-4</v>
      </c>
      <c r="G96" s="19">
        <v>40547</v>
      </c>
      <c r="H96" s="18" t="s">
        <v>288</v>
      </c>
    </row>
    <row r="97" spans="1:8" x14ac:dyDescent="0.2">
      <c r="A97" s="18">
        <v>459949</v>
      </c>
      <c r="B97">
        <v>0</v>
      </c>
      <c r="C97" s="18" t="s">
        <v>315</v>
      </c>
      <c r="D97" s="18" t="s">
        <v>277</v>
      </c>
      <c r="E97" s="18" t="s">
        <v>272</v>
      </c>
      <c r="F97" s="56">
        <v>3</v>
      </c>
      <c r="G97" s="19">
        <v>40548</v>
      </c>
      <c r="H97" s="18" t="s">
        <v>276</v>
      </c>
    </row>
    <row r="98" spans="1:8" x14ac:dyDescent="0.2">
      <c r="A98" s="18">
        <v>377203</v>
      </c>
      <c r="B98">
        <v>0</v>
      </c>
      <c r="C98" s="18" t="s">
        <v>345</v>
      </c>
      <c r="D98" s="18" t="s">
        <v>271</v>
      </c>
      <c r="E98" s="18" t="s">
        <v>272</v>
      </c>
      <c r="F98" s="56">
        <v>1</v>
      </c>
      <c r="G98" s="19">
        <v>40546</v>
      </c>
      <c r="H98" s="18" t="s">
        <v>287</v>
      </c>
    </row>
    <row r="99" spans="1:8" x14ac:dyDescent="0.2">
      <c r="A99" s="18">
        <v>728279</v>
      </c>
      <c r="B99">
        <v>0</v>
      </c>
      <c r="C99" s="18" t="s">
        <v>346</v>
      </c>
      <c r="D99" s="18" t="s">
        <v>281</v>
      </c>
      <c r="E99" s="18" t="s">
        <v>272</v>
      </c>
      <c r="F99" s="56">
        <v>7</v>
      </c>
      <c r="G99" s="19">
        <v>40549</v>
      </c>
      <c r="H99" s="18" t="s">
        <v>273</v>
      </c>
    </row>
    <row r="100" spans="1:8" x14ac:dyDescent="0.2">
      <c r="A100" s="18">
        <v>642295</v>
      </c>
      <c r="B100">
        <v>0</v>
      </c>
      <c r="C100" s="18" t="s">
        <v>347</v>
      </c>
      <c r="D100" s="18" t="s">
        <v>277</v>
      </c>
      <c r="E100" s="18" t="s">
        <v>272</v>
      </c>
      <c r="F100" s="56">
        <v>8</v>
      </c>
      <c r="G100" s="19">
        <v>40550</v>
      </c>
      <c r="H100" s="18" t="s">
        <v>291</v>
      </c>
    </row>
    <row r="101" spans="1:8" x14ac:dyDescent="0.2">
      <c r="A101" s="18">
        <v>624084</v>
      </c>
      <c r="B101">
        <v>0</v>
      </c>
      <c r="C101" s="18" t="s">
        <v>295</v>
      </c>
      <c r="D101" s="18" t="s">
        <v>271</v>
      </c>
      <c r="E101" s="18" t="s">
        <v>272</v>
      </c>
      <c r="F101" s="56">
        <v>-1.25</v>
      </c>
      <c r="G101" s="19">
        <v>40528</v>
      </c>
      <c r="H101" s="18" t="s">
        <v>273</v>
      </c>
    </row>
    <row r="102" spans="1:8" x14ac:dyDescent="0.2">
      <c r="A102" s="18">
        <v>624084</v>
      </c>
      <c r="B102">
        <v>0</v>
      </c>
      <c r="C102" s="18" t="s">
        <v>295</v>
      </c>
      <c r="D102" s="18" t="s">
        <v>271</v>
      </c>
      <c r="E102" s="18" t="s">
        <v>272</v>
      </c>
      <c r="F102" s="56">
        <v>1.75</v>
      </c>
      <c r="G102" s="19">
        <v>40528</v>
      </c>
      <c r="H102" s="18" t="s">
        <v>273</v>
      </c>
    </row>
    <row r="103" spans="1:8" x14ac:dyDescent="0.2">
      <c r="A103" s="18">
        <v>728279</v>
      </c>
      <c r="B103">
        <v>0</v>
      </c>
      <c r="C103" s="18" t="s">
        <v>346</v>
      </c>
      <c r="D103" s="18" t="s">
        <v>271</v>
      </c>
      <c r="E103" s="18" t="s">
        <v>272</v>
      </c>
      <c r="F103" s="56">
        <v>2</v>
      </c>
      <c r="G103" s="19">
        <v>40528</v>
      </c>
      <c r="H103" s="18" t="s">
        <v>273</v>
      </c>
    </row>
    <row r="104" spans="1:8" x14ac:dyDescent="0.2">
      <c r="A104" s="18">
        <v>140990</v>
      </c>
      <c r="B104">
        <v>0</v>
      </c>
      <c r="C104" s="18" t="s">
        <v>302</v>
      </c>
      <c r="D104" s="18" t="s">
        <v>271</v>
      </c>
      <c r="E104" s="18" t="s">
        <v>272</v>
      </c>
      <c r="F104" s="56">
        <v>3</v>
      </c>
      <c r="G104" s="19">
        <v>40528</v>
      </c>
      <c r="H104" s="18" t="s">
        <v>273</v>
      </c>
    </row>
    <row r="105" spans="1:8" x14ac:dyDescent="0.2">
      <c r="A105" s="18">
        <v>198333</v>
      </c>
      <c r="B105">
        <v>1</v>
      </c>
      <c r="C105" s="18" t="s">
        <v>348</v>
      </c>
      <c r="D105" s="18" t="s">
        <v>281</v>
      </c>
      <c r="E105" s="18" t="s">
        <v>272</v>
      </c>
      <c r="F105" s="56">
        <v>4</v>
      </c>
      <c r="G105" s="19">
        <v>40528</v>
      </c>
      <c r="H105" s="18" t="s">
        <v>273</v>
      </c>
    </row>
    <row r="106" spans="1:8" x14ac:dyDescent="0.2">
      <c r="A106" s="18">
        <v>44371</v>
      </c>
      <c r="B106">
        <v>0</v>
      </c>
      <c r="C106" s="18" t="s">
        <v>349</v>
      </c>
      <c r="D106" s="18" t="s">
        <v>281</v>
      </c>
      <c r="E106" s="18" t="s">
        <v>272</v>
      </c>
      <c r="F106" s="56">
        <v>3</v>
      </c>
      <c r="G106" s="19">
        <v>40527</v>
      </c>
      <c r="H106" s="18" t="s">
        <v>276</v>
      </c>
    </row>
    <row r="107" spans="1:8" x14ac:dyDescent="0.2">
      <c r="A107" s="18">
        <v>44371</v>
      </c>
      <c r="B107">
        <v>0</v>
      </c>
      <c r="C107" s="18" t="s">
        <v>349</v>
      </c>
      <c r="D107" s="18" t="s">
        <v>281</v>
      </c>
      <c r="E107" s="18" t="s">
        <v>272</v>
      </c>
      <c r="F107" s="56">
        <v>8</v>
      </c>
      <c r="G107" s="19">
        <v>40528</v>
      </c>
      <c r="H107" s="18" t="s">
        <v>273</v>
      </c>
    </row>
    <row r="108" spans="1:8" x14ac:dyDescent="0.2">
      <c r="A108" s="18">
        <v>988116</v>
      </c>
      <c r="B108">
        <v>0</v>
      </c>
      <c r="C108" s="18" t="s">
        <v>350</v>
      </c>
      <c r="D108" s="18" t="s">
        <v>281</v>
      </c>
      <c r="E108" s="18" t="s">
        <v>272</v>
      </c>
      <c r="F108" s="56">
        <v>7</v>
      </c>
      <c r="G108" s="19">
        <v>40527</v>
      </c>
      <c r="H108" s="18" t="s">
        <v>276</v>
      </c>
    </row>
    <row r="109" spans="1:8" x14ac:dyDescent="0.2">
      <c r="A109" s="18">
        <v>500684</v>
      </c>
      <c r="B109">
        <v>0</v>
      </c>
      <c r="C109" s="18" t="s">
        <v>351</v>
      </c>
      <c r="D109" s="18" t="s">
        <v>271</v>
      </c>
      <c r="E109" s="18" t="s">
        <v>272</v>
      </c>
      <c r="F109" s="56">
        <v>1</v>
      </c>
      <c r="G109" s="19">
        <v>40528</v>
      </c>
      <c r="H109" s="18" t="s">
        <v>273</v>
      </c>
    </row>
    <row r="110" spans="1:8" x14ac:dyDescent="0.2">
      <c r="A110" s="18">
        <v>429643</v>
      </c>
      <c r="B110">
        <v>0</v>
      </c>
      <c r="C110" s="18" t="s">
        <v>352</v>
      </c>
      <c r="D110" s="18" t="s">
        <v>281</v>
      </c>
      <c r="E110" s="18" t="s">
        <v>272</v>
      </c>
      <c r="F110" s="56">
        <v>8</v>
      </c>
      <c r="G110" s="19">
        <v>40527</v>
      </c>
      <c r="H110" s="18" t="s">
        <v>276</v>
      </c>
    </row>
    <row r="111" spans="1:8" x14ac:dyDescent="0.2">
      <c r="A111" s="18">
        <v>429643</v>
      </c>
      <c r="B111">
        <v>0</v>
      </c>
      <c r="C111" s="18" t="s">
        <v>352</v>
      </c>
      <c r="D111" s="18" t="s">
        <v>271</v>
      </c>
      <c r="E111" s="18" t="s">
        <v>272</v>
      </c>
      <c r="F111" s="56">
        <v>2.75</v>
      </c>
      <c r="G111" s="19">
        <v>40528</v>
      </c>
      <c r="H111" s="18" t="s">
        <v>273</v>
      </c>
    </row>
    <row r="112" spans="1:8" x14ac:dyDescent="0.2">
      <c r="A112" s="18">
        <v>738503</v>
      </c>
      <c r="B112">
        <v>0</v>
      </c>
      <c r="C112" s="18" t="s">
        <v>353</v>
      </c>
      <c r="D112" s="18" t="s">
        <v>271</v>
      </c>
      <c r="E112" s="18" t="s">
        <v>272</v>
      </c>
      <c r="F112" s="56">
        <v>1.25</v>
      </c>
      <c r="G112" s="19">
        <v>40528</v>
      </c>
      <c r="H112" s="18" t="s">
        <v>273</v>
      </c>
    </row>
    <row r="113" spans="1:8" x14ac:dyDescent="0.2">
      <c r="A113" s="18">
        <v>55381</v>
      </c>
      <c r="B113">
        <v>0</v>
      </c>
      <c r="C113" s="18" t="s">
        <v>354</v>
      </c>
      <c r="D113" s="18" t="s">
        <v>271</v>
      </c>
      <c r="E113" s="18" t="s">
        <v>272</v>
      </c>
      <c r="F113" s="56">
        <v>8</v>
      </c>
      <c r="G113" s="19">
        <v>40527</v>
      </c>
      <c r="H113" s="18" t="s">
        <v>276</v>
      </c>
    </row>
    <row r="114" spans="1:8" x14ac:dyDescent="0.2">
      <c r="A114" s="18">
        <v>115195</v>
      </c>
      <c r="B114">
        <v>0</v>
      </c>
      <c r="C114" s="18" t="s">
        <v>355</v>
      </c>
      <c r="D114" s="18" t="s">
        <v>271</v>
      </c>
      <c r="E114" s="18" t="s">
        <v>272</v>
      </c>
      <c r="F114" s="56">
        <v>1.5</v>
      </c>
      <c r="G114" s="19">
        <v>40527</v>
      </c>
      <c r="H114" s="18" t="s">
        <v>276</v>
      </c>
    </row>
    <row r="115" spans="1:8" x14ac:dyDescent="0.2">
      <c r="A115" s="18">
        <v>545521</v>
      </c>
      <c r="B115">
        <v>0</v>
      </c>
      <c r="C115" s="18" t="s">
        <v>356</v>
      </c>
      <c r="D115" s="18" t="s">
        <v>281</v>
      </c>
      <c r="E115" s="18" t="s">
        <v>272</v>
      </c>
      <c r="F115" s="56">
        <v>2.25</v>
      </c>
      <c r="G115" s="19">
        <v>40528</v>
      </c>
      <c r="H115" s="18" t="s">
        <v>273</v>
      </c>
    </row>
    <row r="116" spans="1:8" x14ac:dyDescent="0.2">
      <c r="A116" s="18">
        <v>775444</v>
      </c>
      <c r="B116">
        <v>0</v>
      </c>
      <c r="C116" s="18" t="s">
        <v>357</v>
      </c>
      <c r="D116" s="18" t="s">
        <v>271</v>
      </c>
      <c r="E116" s="18" t="s">
        <v>272</v>
      </c>
      <c r="F116" s="56">
        <v>1</v>
      </c>
      <c r="G116" s="19">
        <v>40528</v>
      </c>
      <c r="H116" s="18" t="s">
        <v>273</v>
      </c>
    </row>
    <row r="117" spans="1:8" x14ac:dyDescent="0.2">
      <c r="A117" s="18">
        <v>856465</v>
      </c>
      <c r="B117">
        <v>0</v>
      </c>
      <c r="C117" s="18" t="s">
        <v>358</v>
      </c>
      <c r="D117" s="18" t="s">
        <v>271</v>
      </c>
      <c r="E117" s="18" t="s">
        <v>272</v>
      </c>
      <c r="F117" s="56">
        <v>6</v>
      </c>
      <c r="G117" s="19">
        <v>40527</v>
      </c>
      <c r="H117" s="18" t="s">
        <v>276</v>
      </c>
    </row>
    <row r="118" spans="1:8" x14ac:dyDescent="0.2">
      <c r="A118" s="18">
        <v>555242</v>
      </c>
      <c r="B118">
        <v>0</v>
      </c>
      <c r="C118" s="18" t="s">
        <v>359</v>
      </c>
      <c r="D118" s="18" t="s">
        <v>271</v>
      </c>
      <c r="E118" s="18" t="s">
        <v>272</v>
      </c>
      <c r="F118" s="56">
        <v>3.5</v>
      </c>
      <c r="G118" s="19">
        <v>40528</v>
      </c>
      <c r="H118" s="18" t="s">
        <v>273</v>
      </c>
    </row>
    <row r="119" spans="1:8" x14ac:dyDescent="0.2">
      <c r="A119" s="18">
        <v>251999</v>
      </c>
      <c r="B119">
        <v>0</v>
      </c>
      <c r="C119" s="18" t="s">
        <v>360</v>
      </c>
      <c r="D119" s="18" t="s">
        <v>281</v>
      </c>
      <c r="E119" s="18" t="s">
        <v>272</v>
      </c>
      <c r="F119" s="56">
        <v>1.5</v>
      </c>
      <c r="G119" s="19">
        <v>40528</v>
      </c>
      <c r="H119" s="18" t="s">
        <v>273</v>
      </c>
    </row>
    <row r="120" spans="1:8" x14ac:dyDescent="0.2">
      <c r="A120" s="18">
        <v>99193</v>
      </c>
      <c r="B120">
        <v>0</v>
      </c>
      <c r="C120" s="18" t="s">
        <v>361</v>
      </c>
      <c r="D120" s="18" t="s">
        <v>281</v>
      </c>
      <c r="E120" s="18" t="s">
        <v>272</v>
      </c>
      <c r="F120" s="56">
        <v>4</v>
      </c>
      <c r="G120" s="19">
        <v>40527</v>
      </c>
      <c r="H120" s="18" t="s">
        <v>276</v>
      </c>
    </row>
    <row r="121" spans="1:8" x14ac:dyDescent="0.2">
      <c r="A121" s="18">
        <v>99193</v>
      </c>
      <c r="B121">
        <v>0</v>
      </c>
      <c r="C121" s="18" t="s">
        <v>361</v>
      </c>
      <c r="D121" s="18" t="s">
        <v>281</v>
      </c>
      <c r="E121" s="18" t="s">
        <v>272</v>
      </c>
      <c r="F121" s="56">
        <v>8</v>
      </c>
      <c r="G121" s="19">
        <v>40528</v>
      </c>
      <c r="H121" s="18" t="s">
        <v>273</v>
      </c>
    </row>
    <row r="122" spans="1:8" x14ac:dyDescent="0.2">
      <c r="A122" s="18">
        <v>392062</v>
      </c>
      <c r="B122">
        <v>0</v>
      </c>
      <c r="C122" s="18" t="s">
        <v>362</v>
      </c>
      <c r="D122" s="18" t="s">
        <v>281</v>
      </c>
      <c r="E122" s="18" t="s">
        <v>272</v>
      </c>
      <c r="F122" s="56">
        <v>8</v>
      </c>
      <c r="G122" s="19">
        <v>40528</v>
      </c>
      <c r="H122" s="18" t="s">
        <v>273</v>
      </c>
    </row>
    <row r="123" spans="1:8" x14ac:dyDescent="0.2">
      <c r="A123" s="18">
        <v>422727</v>
      </c>
      <c r="B123">
        <v>0</v>
      </c>
      <c r="C123" s="18" t="s">
        <v>325</v>
      </c>
      <c r="D123" s="18" t="s">
        <v>279</v>
      </c>
      <c r="E123" s="18" t="s">
        <v>272</v>
      </c>
      <c r="F123" s="56">
        <v>2</v>
      </c>
      <c r="G123" s="19">
        <v>40528</v>
      </c>
      <c r="H123" s="18" t="s">
        <v>273</v>
      </c>
    </row>
    <row r="124" spans="1:8" x14ac:dyDescent="0.2">
      <c r="A124" s="18">
        <v>377203</v>
      </c>
      <c r="B124">
        <v>0</v>
      </c>
      <c r="C124" s="18" t="s">
        <v>345</v>
      </c>
      <c r="D124" s="18" t="s">
        <v>271</v>
      </c>
      <c r="E124" s="18" t="s">
        <v>272</v>
      </c>
      <c r="F124" s="56">
        <v>1</v>
      </c>
      <c r="G124" s="19">
        <v>40534</v>
      </c>
      <c r="H124" s="18" t="s">
        <v>276</v>
      </c>
    </row>
    <row r="125" spans="1:8" x14ac:dyDescent="0.2">
      <c r="A125" s="18">
        <v>654062</v>
      </c>
      <c r="B125">
        <v>0</v>
      </c>
      <c r="C125" s="18" t="s">
        <v>363</v>
      </c>
      <c r="D125" s="18" t="s">
        <v>281</v>
      </c>
      <c r="E125" s="18" t="s">
        <v>272</v>
      </c>
      <c r="F125" s="56">
        <v>8</v>
      </c>
      <c r="G125" s="19">
        <v>40533</v>
      </c>
      <c r="H125" s="18" t="s">
        <v>288</v>
      </c>
    </row>
    <row r="126" spans="1:8" x14ac:dyDescent="0.2">
      <c r="A126" s="18">
        <v>755355</v>
      </c>
      <c r="B126">
        <v>0</v>
      </c>
      <c r="C126" s="18" t="s">
        <v>364</v>
      </c>
      <c r="D126" s="18" t="s">
        <v>281</v>
      </c>
      <c r="E126" s="18" t="s">
        <v>272</v>
      </c>
      <c r="F126" s="56">
        <v>8</v>
      </c>
      <c r="G126" s="19">
        <v>40533</v>
      </c>
      <c r="H126" s="18" t="s">
        <v>288</v>
      </c>
    </row>
    <row r="127" spans="1:8" x14ac:dyDescent="0.2">
      <c r="A127" s="18">
        <v>555862</v>
      </c>
      <c r="B127">
        <v>0</v>
      </c>
      <c r="C127" s="18" t="s">
        <v>365</v>
      </c>
      <c r="D127" s="18" t="s">
        <v>271</v>
      </c>
      <c r="E127" s="18" t="s">
        <v>272</v>
      </c>
      <c r="F127" s="56">
        <v>2</v>
      </c>
      <c r="G127" s="19">
        <v>40529</v>
      </c>
      <c r="H127" s="18" t="s">
        <v>291</v>
      </c>
    </row>
    <row r="128" spans="1:8" x14ac:dyDescent="0.2">
      <c r="A128" s="18">
        <v>338561</v>
      </c>
      <c r="B128">
        <v>0</v>
      </c>
      <c r="C128" s="18" t="s">
        <v>366</v>
      </c>
      <c r="D128" s="18" t="s">
        <v>271</v>
      </c>
      <c r="E128" s="18" t="s">
        <v>272</v>
      </c>
      <c r="F128" s="56">
        <v>1</v>
      </c>
      <c r="G128" s="19">
        <v>40540</v>
      </c>
      <c r="H128" s="18" t="s">
        <v>288</v>
      </c>
    </row>
    <row r="129" spans="1:8" x14ac:dyDescent="0.2">
      <c r="A129" s="18">
        <v>226479</v>
      </c>
      <c r="B129">
        <v>0</v>
      </c>
      <c r="C129" s="18" t="s">
        <v>367</v>
      </c>
      <c r="D129" s="18" t="s">
        <v>271</v>
      </c>
      <c r="E129" s="18" t="s">
        <v>272</v>
      </c>
      <c r="F129" s="56">
        <v>1</v>
      </c>
      <c r="G129" s="19">
        <v>40532</v>
      </c>
      <c r="H129" s="18" t="s">
        <v>287</v>
      </c>
    </row>
    <row r="130" spans="1:8" x14ac:dyDescent="0.2">
      <c r="A130" s="18">
        <v>226479</v>
      </c>
      <c r="B130">
        <v>0</v>
      </c>
      <c r="C130" s="18" t="s">
        <v>367</v>
      </c>
      <c r="D130" s="18" t="s">
        <v>271</v>
      </c>
      <c r="E130" s="18" t="s">
        <v>272</v>
      </c>
      <c r="F130" s="56">
        <v>2</v>
      </c>
      <c r="G130" s="19">
        <v>40535</v>
      </c>
      <c r="H130" s="18" t="s">
        <v>273</v>
      </c>
    </row>
    <row r="131" spans="1:8" x14ac:dyDescent="0.2">
      <c r="A131" s="18">
        <v>500684</v>
      </c>
      <c r="B131">
        <v>0</v>
      </c>
      <c r="C131" s="18" t="s">
        <v>351</v>
      </c>
      <c r="D131" s="18" t="s">
        <v>279</v>
      </c>
      <c r="E131" s="18" t="s">
        <v>272</v>
      </c>
      <c r="F131" s="56">
        <v>3</v>
      </c>
      <c r="G131" s="19">
        <v>40532</v>
      </c>
      <c r="H131" s="18" t="s">
        <v>287</v>
      </c>
    </row>
    <row r="132" spans="1:8" x14ac:dyDescent="0.2">
      <c r="A132" s="18">
        <v>462639</v>
      </c>
      <c r="B132">
        <v>0</v>
      </c>
      <c r="C132" s="18" t="s">
        <v>368</v>
      </c>
      <c r="D132" s="18" t="s">
        <v>281</v>
      </c>
      <c r="E132" s="18" t="s">
        <v>272</v>
      </c>
      <c r="F132" s="56">
        <v>5</v>
      </c>
      <c r="G132" s="19">
        <v>40541</v>
      </c>
      <c r="H132" s="18" t="s">
        <v>276</v>
      </c>
    </row>
    <row r="133" spans="1:8" x14ac:dyDescent="0.2">
      <c r="A133" s="18">
        <v>793716</v>
      </c>
      <c r="B133">
        <v>0</v>
      </c>
      <c r="C133" s="18" t="s">
        <v>369</v>
      </c>
      <c r="D133" s="18" t="s">
        <v>271</v>
      </c>
      <c r="E133" s="18" t="s">
        <v>272</v>
      </c>
      <c r="F133" s="56">
        <v>1</v>
      </c>
      <c r="G133" s="19">
        <v>40529</v>
      </c>
      <c r="H133" s="18" t="s">
        <v>291</v>
      </c>
    </row>
    <row r="134" spans="1:8" x14ac:dyDescent="0.2">
      <c r="A134" s="18">
        <v>301384</v>
      </c>
      <c r="B134">
        <v>0</v>
      </c>
      <c r="C134" s="18" t="s">
        <v>370</v>
      </c>
      <c r="D134" s="18" t="s">
        <v>271</v>
      </c>
      <c r="E134" s="18" t="s">
        <v>272</v>
      </c>
      <c r="F134" s="56">
        <v>4</v>
      </c>
      <c r="G134" s="19">
        <v>40540</v>
      </c>
      <c r="H134" s="18" t="s">
        <v>288</v>
      </c>
    </row>
    <row r="135" spans="1:8" x14ac:dyDescent="0.2">
      <c r="A135" s="18">
        <v>113347</v>
      </c>
      <c r="B135">
        <v>0</v>
      </c>
      <c r="C135" s="18" t="s">
        <v>371</v>
      </c>
      <c r="D135" s="18" t="s">
        <v>271</v>
      </c>
      <c r="E135" s="18" t="s">
        <v>272</v>
      </c>
      <c r="F135" s="56">
        <v>2</v>
      </c>
      <c r="G135" s="19">
        <v>40529</v>
      </c>
      <c r="H135" s="18" t="s">
        <v>291</v>
      </c>
    </row>
    <row r="136" spans="1:8" x14ac:dyDescent="0.2">
      <c r="A136" s="18">
        <v>398541</v>
      </c>
      <c r="B136">
        <v>0</v>
      </c>
      <c r="C136" s="18" t="s">
        <v>372</v>
      </c>
      <c r="D136" s="18" t="s">
        <v>281</v>
      </c>
      <c r="E136" s="18" t="s">
        <v>272</v>
      </c>
      <c r="F136" s="56">
        <v>8</v>
      </c>
      <c r="G136" s="19">
        <v>40540</v>
      </c>
      <c r="H136" s="18" t="s">
        <v>288</v>
      </c>
    </row>
    <row r="137" spans="1:8" x14ac:dyDescent="0.2">
      <c r="A137" s="18">
        <v>288928</v>
      </c>
      <c r="B137">
        <v>0</v>
      </c>
      <c r="C137" s="18" t="s">
        <v>373</v>
      </c>
      <c r="D137" s="18" t="s">
        <v>277</v>
      </c>
      <c r="E137" s="18" t="s">
        <v>272</v>
      </c>
      <c r="F137" s="56">
        <v>6</v>
      </c>
      <c r="G137" s="19">
        <v>40529</v>
      </c>
      <c r="H137" s="18" t="s">
        <v>291</v>
      </c>
    </row>
    <row r="138" spans="1:8" x14ac:dyDescent="0.2">
      <c r="A138" s="18">
        <v>775167</v>
      </c>
      <c r="B138">
        <v>0</v>
      </c>
      <c r="C138" s="18" t="s">
        <v>374</v>
      </c>
      <c r="D138" s="18" t="s">
        <v>281</v>
      </c>
      <c r="E138" s="18" t="s">
        <v>272</v>
      </c>
      <c r="F138" s="56">
        <v>3</v>
      </c>
      <c r="G138" s="19">
        <v>40532</v>
      </c>
      <c r="H138" s="18" t="s">
        <v>287</v>
      </c>
    </row>
    <row r="139" spans="1:8" x14ac:dyDescent="0.2">
      <c r="A139" s="18">
        <v>775167</v>
      </c>
      <c r="B139">
        <v>0</v>
      </c>
      <c r="C139" s="18" t="s">
        <v>374</v>
      </c>
      <c r="D139" s="18" t="s">
        <v>281</v>
      </c>
      <c r="E139" s="18" t="s">
        <v>272</v>
      </c>
      <c r="F139" s="56">
        <v>3</v>
      </c>
      <c r="G139" s="19">
        <v>40529</v>
      </c>
      <c r="H139" s="18" t="s">
        <v>291</v>
      </c>
    </row>
    <row r="140" spans="1:8" x14ac:dyDescent="0.2">
      <c r="A140" s="18">
        <v>775444</v>
      </c>
      <c r="B140">
        <v>0</v>
      </c>
      <c r="C140" s="18" t="s">
        <v>357</v>
      </c>
      <c r="D140" s="18" t="s">
        <v>281</v>
      </c>
      <c r="E140" s="18" t="s">
        <v>272</v>
      </c>
      <c r="F140" s="56">
        <v>8</v>
      </c>
      <c r="G140" s="19">
        <v>40541</v>
      </c>
      <c r="H140" s="18" t="s">
        <v>276</v>
      </c>
    </row>
    <row r="141" spans="1:8" x14ac:dyDescent="0.2">
      <c r="A141" s="18">
        <v>775167</v>
      </c>
      <c r="B141">
        <v>0</v>
      </c>
      <c r="C141" s="18" t="s">
        <v>374</v>
      </c>
      <c r="D141" s="18" t="s">
        <v>281</v>
      </c>
      <c r="E141" s="18" t="s">
        <v>272</v>
      </c>
      <c r="F141" s="56">
        <v>8</v>
      </c>
      <c r="G141" s="19">
        <v>40533</v>
      </c>
      <c r="H141" s="18" t="s">
        <v>288</v>
      </c>
    </row>
    <row r="142" spans="1:8" x14ac:dyDescent="0.2">
      <c r="A142" s="18">
        <v>775167</v>
      </c>
      <c r="B142">
        <v>0</v>
      </c>
      <c r="C142" s="18" t="s">
        <v>374</v>
      </c>
      <c r="D142" s="18" t="s">
        <v>281</v>
      </c>
      <c r="E142" s="18" t="s">
        <v>272</v>
      </c>
      <c r="F142" s="56">
        <v>3</v>
      </c>
      <c r="G142" s="19">
        <v>40534</v>
      </c>
      <c r="H142" s="18" t="s">
        <v>276</v>
      </c>
    </row>
    <row r="143" spans="1:8" x14ac:dyDescent="0.2">
      <c r="A143" s="18">
        <v>775167</v>
      </c>
      <c r="B143">
        <v>0</v>
      </c>
      <c r="C143" s="18" t="s">
        <v>374</v>
      </c>
      <c r="D143" s="18" t="s">
        <v>281</v>
      </c>
      <c r="E143" s="18" t="s">
        <v>272</v>
      </c>
      <c r="F143" s="56">
        <v>3</v>
      </c>
      <c r="G143" s="19">
        <v>40540</v>
      </c>
      <c r="H143" s="18" t="s">
        <v>288</v>
      </c>
    </row>
    <row r="144" spans="1:8" x14ac:dyDescent="0.2">
      <c r="A144" s="18">
        <v>775167</v>
      </c>
      <c r="B144">
        <v>0</v>
      </c>
      <c r="C144" s="18" t="s">
        <v>374</v>
      </c>
      <c r="D144" s="18" t="s">
        <v>281</v>
      </c>
      <c r="E144" s="18" t="s">
        <v>272</v>
      </c>
      <c r="F144" s="56">
        <v>3</v>
      </c>
      <c r="G144" s="19">
        <v>40541</v>
      </c>
      <c r="H144" s="18" t="s">
        <v>276</v>
      </c>
    </row>
    <row r="145" spans="1:8" x14ac:dyDescent="0.2">
      <c r="A145" s="18">
        <v>130559</v>
      </c>
      <c r="B145">
        <v>0</v>
      </c>
      <c r="C145" s="18" t="s">
        <v>375</v>
      </c>
      <c r="D145" s="18" t="s">
        <v>271</v>
      </c>
      <c r="E145" s="18" t="s">
        <v>272</v>
      </c>
      <c r="F145" s="56">
        <v>2</v>
      </c>
      <c r="G145" s="19">
        <v>40534</v>
      </c>
      <c r="H145" s="18" t="s">
        <v>276</v>
      </c>
    </row>
    <row r="146" spans="1:8" x14ac:dyDescent="0.2">
      <c r="A146" s="18">
        <v>437881</v>
      </c>
      <c r="B146">
        <v>0</v>
      </c>
      <c r="C146" s="18" t="s">
        <v>376</v>
      </c>
      <c r="D146" s="18" t="s">
        <v>271</v>
      </c>
      <c r="E146" s="18" t="s">
        <v>272</v>
      </c>
      <c r="F146" s="56">
        <v>3.5</v>
      </c>
      <c r="G146" s="19">
        <v>40532</v>
      </c>
      <c r="H146" s="18" t="s">
        <v>287</v>
      </c>
    </row>
    <row r="147" spans="1:8" x14ac:dyDescent="0.2">
      <c r="A147" s="18">
        <v>641295</v>
      </c>
      <c r="B147">
        <v>0</v>
      </c>
      <c r="C147" s="18" t="s">
        <v>377</v>
      </c>
      <c r="D147" s="18" t="s">
        <v>271</v>
      </c>
      <c r="E147" s="18" t="s">
        <v>272</v>
      </c>
      <c r="F147" s="56">
        <v>3</v>
      </c>
      <c r="G147" s="19">
        <v>40529</v>
      </c>
      <c r="H147" s="18" t="s">
        <v>291</v>
      </c>
    </row>
    <row r="148" spans="1:8" x14ac:dyDescent="0.2">
      <c r="A148" s="18">
        <v>371859</v>
      </c>
      <c r="B148">
        <v>0</v>
      </c>
      <c r="C148" s="18" t="s">
        <v>378</v>
      </c>
      <c r="D148" s="18" t="s">
        <v>281</v>
      </c>
      <c r="E148" s="18" t="s">
        <v>272</v>
      </c>
      <c r="F148" s="56">
        <v>4</v>
      </c>
      <c r="G148" s="19">
        <v>40533</v>
      </c>
      <c r="H148" s="18" t="s">
        <v>288</v>
      </c>
    </row>
    <row r="149" spans="1:8" x14ac:dyDescent="0.2">
      <c r="A149" s="18">
        <v>371859</v>
      </c>
      <c r="B149">
        <v>0</v>
      </c>
      <c r="C149" s="18" t="s">
        <v>378</v>
      </c>
      <c r="D149" s="18" t="s">
        <v>281</v>
      </c>
      <c r="E149" s="18" t="s">
        <v>272</v>
      </c>
      <c r="F149" s="56">
        <v>2</v>
      </c>
      <c r="G149" s="19">
        <v>40534</v>
      </c>
      <c r="H149" s="18" t="s">
        <v>276</v>
      </c>
    </row>
    <row r="150" spans="1:8" x14ac:dyDescent="0.2">
      <c r="A150" s="18">
        <v>245734</v>
      </c>
      <c r="B150">
        <v>0</v>
      </c>
      <c r="C150" s="18" t="s">
        <v>379</v>
      </c>
      <c r="D150" s="18" t="s">
        <v>281</v>
      </c>
      <c r="E150" s="18" t="s">
        <v>272</v>
      </c>
      <c r="F150" s="56">
        <v>8</v>
      </c>
      <c r="G150" s="19">
        <v>40541</v>
      </c>
      <c r="H150" s="18" t="s">
        <v>276</v>
      </c>
    </row>
    <row r="151" spans="1:8" x14ac:dyDescent="0.2">
      <c r="A151" s="18">
        <v>569961</v>
      </c>
      <c r="B151">
        <v>0</v>
      </c>
      <c r="C151" s="18" t="s">
        <v>380</v>
      </c>
      <c r="D151" s="18" t="s">
        <v>271</v>
      </c>
      <c r="E151" s="18" t="s">
        <v>272</v>
      </c>
      <c r="F151" s="56">
        <v>1</v>
      </c>
      <c r="G151" s="19">
        <v>40546</v>
      </c>
      <c r="H151" s="18" t="s">
        <v>287</v>
      </c>
    </row>
    <row r="152" spans="1:8" x14ac:dyDescent="0.2">
      <c r="A152" s="18">
        <v>245734</v>
      </c>
      <c r="B152">
        <v>0</v>
      </c>
      <c r="C152" s="18" t="s">
        <v>379</v>
      </c>
      <c r="D152" s="18" t="s">
        <v>281</v>
      </c>
      <c r="E152" s="18" t="s">
        <v>272</v>
      </c>
      <c r="F152" s="56">
        <v>8</v>
      </c>
      <c r="G152" s="19">
        <v>40540</v>
      </c>
      <c r="H152" s="18" t="s">
        <v>288</v>
      </c>
    </row>
    <row r="153" spans="1:8" x14ac:dyDescent="0.2">
      <c r="A153" s="18">
        <v>545521</v>
      </c>
      <c r="B153">
        <v>0</v>
      </c>
      <c r="C153" s="18" t="s">
        <v>356</v>
      </c>
      <c r="D153" s="18" t="s">
        <v>281</v>
      </c>
      <c r="E153" s="18" t="s">
        <v>272</v>
      </c>
      <c r="F153" s="56">
        <v>2</v>
      </c>
      <c r="G153" s="19">
        <v>40540</v>
      </c>
      <c r="H153" s="18" t="s">
        <v>288</v>
      </c>
    </row>
    <row r="154" spans="1:8" x14ac:dyDescent="0.2">
      <c r="A154" s="18">
        <v>115195</v>
      </c>
      <c r="B154">
        <v>0</v>
      </c>
      <c r="C154" s="18" t="s">
        <v>355</v>
      </c>
      <c r="D154" s="18" t="s">
        <v>271</v>
      </c>
      <c r="E154" s="18" t="s">
        <v>272</v>
      </c>
      <c r="F154" s="56">
        <v>0.5</v>
      </c>
      <c r="G154" s="19">
        <v>40541</v>
      </c>
      <c r="H154" s="18" t="s">
        <v>276</v>
      </c>
    </row>
    <row r="155" spans="1:8" x14ac:dyDescent="0.2">
      <c r="A155" s="18">
        <v>798649</v>
      </c>
      <c r="B155">
        <v>0</v>
      </c>
      <c r="C155" s="18" t="s">
        <v>381</v>
      </c>
      <c r="D155" s="18" t="s">
        <v>271</v>
      </c>
      <c r="E155" s="18" t="s">
        <v>272</v>
      </c>
      <c r="F155" s="56">
        <v>3.5</v>
      </c>
      <c r="G155" s="19">
        <v>40529</v>
      </c>
      <c r="H155" s="18" t="s">
        <v>291</v>
      </c>
    </row>
    <row r="156" spans="1:8" x14ac:dyDescent="0.2">
      <c r="A156" s="18">
        <v>747126</v>
      </c>
      <c r="B156">
        <v>0</v>
      </c>
      <c r="C156" s="18" t="s">
        <v>382</v>
      </c>
      <c r="D156" s="18" t="s">
        <v>277</v>
      </c>
      <c r="E156" s="18" t="s">
        <v>272</v>
      </c>
      <c r="F156" s="56">
        <v>8</v>
      </c>
      <c r="G156" s="19">
        <v>40540</v>
      </c>
      <c r="H156" s="18" t="s">
        <v>288</v>
      </c>
    </row>
    <row r="157" spans="1:8" x14ac:dyDescent="0.2">
      <c r="A157" s="18">
        <v>739647</v>
      </c>
      <c r="B157">
        <v>0</v>
      </c>
      <c r="C157" s="18" t="s">
        <v>383</v>
      </c>
      <c r="D157" s="18" t="s">
        <v>271</v>
      </c>
      <c r="E157" s="18" t="s">
        <v>272</v>
      </c>
      <c r="F157" s="56">
        <v>2</v>
      </c>
      <c r="G157" s="19">
        <v>40541</v>
      </c>
      <c r="H157" s="18" t="s">
        <v>276</v>
      </c>
    </row>
    <row r="158" spans="1:8" x14ac:dyDescent="0.2">
      <c r="A158" s="18">
        <v>292456</v>
      </c>
      <c r="B158">
        <v>0</v>
      </c>
      <c r="C158" s="18" t="s">
        <v>384</v>
      </c>
      <c r="D158" s="18" t="s">
        <v>277</v>
      </c>
      <c r="E158" s="18" t="s">
        <v>272</v>
      </c>
      <c r="F158" s="56">
        <v>0.5</v>
      </c>
      <c r="G158" s="19">
        <v>40534</v>
      </c>
      <c r="H158" s="18" t="s">
        <v>276</v>
      </c>
    </row>
    <row r="159" spans="1:8" x14ac:dyDescent="0.2">
      <c r="A159" s="18">
        <v>425584</v>
      </c>
      <c r="B159">
        <v>0</v>
      </c>
      <c r="C159" s="18" t="s">
        <v>385</v>
      </c>
      <c r="D159" s="18" t="s">
        <v>271</v>
      </c>
      <c r="E159" s="18" t="s">
        <v>272</v>
      </c>
      <c r="F159" s="56">
        <v>8</v>
      </c>
      <c r="G159" s="19">
        <v>40540</v>
      </c>
      <c r="H159" s="18" t="s">
        <v>288</v>
      </c>
    </row>
    <row r="160" spans="1:8" x14ac:dyDescent="0.2">
      <c r="A160" s="18">
        <v>872321</v>
      </c>
      <c r="B160">
        <v>0</v>
      </c>
      <c r="C160" s="18" t="s">
        <v>386</v>
      </c>
      <c r="D160" s="18" t="s">
        <v>271</v>
      </c>
      <c r="E160" s="18" t="s">
        <v>272</v>
      </c>
      <c r="F160" s="56">
        <v>1.75</v>
      </c>
      <c r="G160" s="19">
        <v>40534</v>
      </c>
      <c r="H160" s="18" t="s">
        <v>276</v>
      </c>
    </row>
    <row r="161" spans="1:8" x14ac:dyDescent="0.2">
      <c r="A161" s="18">
        <v>261528</v>
      </c>
      <c r="B161">
        <v>0</v>
      </c>
      <c r="C161" s="18" t="s">
        <v>286</v>
      </c>
      <c r="D161" s="18" t="s">
        <v>281</v>
      </c>
      <c r="E161" s="18" t="s">
        <v>272</v>
      </c>
      <c r="F161" s="56">
        <v>8</v>
      </c>
      <c r="G161" s="19">
        <v>40529</v>
      </c>
      <c r="H161" s="18" t="s">
        <v>291</v>
      </c>
    </row>
    <row r="162" spans="1:8" x14ac:dyDescent="0.2">
      <c r="A162" s="18">
        <v>280348</v>
      </c>
      <c r="B162">
        <v>0</v>
      </c>
      <c r="C162" s="18" t="s">
        <v>387</v>
      </c>
      <c r="D162" s="18" t="s">
        <v>281</v>
      </c>
      <c r="E162" s="18" t="s">
        <v>272</v>
      </c>
      <c r="F162" s="56">
        <v>8</v>
      </c>
      <c r="G162" s="19">
        <v>40533</v>
      </c>
      <c r="H162" s="18" t="s">
        <v>288</v>
      </c>
    </row>
    <row r="163" spans="1:8" x14ac:dyDescent="0.2">
      <c r="A163" s="18">
        <v>515931</v>
      </c>
      <c r="B163">
        <v>0</v>
      </c>
      <c r="C163" s="18" t="s">
        <v>388</v>
      </c>
      <c r="D163" s="18" t="s">
        <v>281</v>
      </c>
      <c r="E163" s="18" t="s">
        <v>272</v>
      </c>
      <c r="F163" s="56">
        <v>8</v>
      </c>
      <c r="G163" s="19">
        <v>40535</v>
      </c>
      <c r="H163" s="18" t="s">
        <v>273</v>
      </c>
    </row>
    <row r="164" spans="1:8" x14ac:dyDescent="0.2">
      <c r="A164" s="18">
        <v>515931</v>
      </c>
      <c r="B164">
        <v>0</v>
      </c>
      <c r="C164" s="18" t="s">
        <v>388</v>
      </c>
      <c r="D164" s="18" t="s">
        <v>281</v>
      </c>
      <c r="E164" s="18" t="s">
        <v>272</v>
      </c>
      <c r="F164" s="56">
        <v>8</v>
      </c>
      <c r="G164" s="19">
        <v>40540</v>
      </c>
      <c r="H164" s="18" t="s">
        <v>288</v>
      </c>
    </row>
    <row r="165" spans="1:8" x14ac:dyDescent="0.2">
      <c r="A165" s="18">
        <v>515931</v>
      </c>
      <c r="B165">
        <v>0</v>
      </c>
      <c r="C165" s="18" t="s">
        <v>388</v>
      </c>
      <c r="D165" s="18" t="s">
        <v>281</v>
      </c>
      <c r="E165" s="18" t="s">
        <v>272</v>
      </c>
      <c r="F165" s="56">
        <v>8</v>
      </c>
      <c r="G165" s="19">
        <v>40541</v>
      </c>
      <c r="H165" s="18" t="s">
        <v>276</v>
      </c>
    </row>
    <row r="166" spans="1:8" x14ac:dyDescent="0.2">
      <c r="A166" s="18">
        <v>515931</v>
      </c>
      <c r="B166">
        <v>0</v>
      </c>
      <c r="C166" s="18" t="s">
        <v>388</v>
      </c>
      <c r="D166" s="18" t="s">
        <v>281</v>
      </c>
      <c r="E166" s="18" t="s">
        <v>272</v>
      </c>
      <c r="F166" s="56">
        <v>8</v>
      </c>
      <c r="G166" s="19">
        <v>40542</v>
      </c>
      <c r="H166" s="18" t="s">
        <v>273</v>
      </c>
    </row>
    <row r="167" spans="1:8" x14ac:dyDescent="0.2">
      <c r="A167" s="18">
        <v>170542</v>
      </c>
      <c r="B167">
        <v>0</v>
      </c>
      <c r="C167" s="18" t="s">
        <v>389</v>
      </c>
      <c r="D167" s="18" t="s">
        <v>281</v>
      </c>
      <c r="E167" s="18" t="s">
        <v>272</v>
      </c>
      <c r="F167" s="56">
        <v>8</v>
      </c>
      <c r="G167" s="19">
        <v>40533</v>
      </c>
      <c r="H167" s="18" t="s">
        <v>288</v>
      </c>
    </row>
    <row r="168" spans="1:8" x14ac:dyDescent="0.2">
      <c r="A168" s="18">
        <v>170542</v>
      </c>
      <c r="B168">
        <v>0</v>
      </c>
      <c r="C168" s="18" t="s">
        <v>389</v>
      </c>
      <c r="D168" s="18" t="s">
        <v>281</v>
      </c>
      <c r="E168" s="18" t="s">
        <v>272</v>
      </c>
      <c r="F168" s="56">
        <v>4</v>
      </c>
      <c r="G168" s="19">
        <v>40532</v>
      </c>
      <c r="H168" s="18" t="s">
        <v>287</v>
      </c>
    </row>
    <row r="169" spans="1:8" x14ac:dyDescent="0.2">
      <c r="A169" s="18">
        <v>99193</v>
      </c>
      <c r="B169">
        <v>0</v>
      </c>
      <c r="C169" s="18" t="s">
        <v>361</v>
      </c>
      <c r="D169" s="18" t="s">
        <v>281</v>
      </c>
      <c r="E169" s="18" t="s">
        <v>272</v>
      </c>
      <c r="F169" s="56">
        <v>6.75</v>
      </c>
      <c r="G169" s="19">
        <v>40529</v>
      </c>
      <c r="H169" s="18" t="s">
        <v>291</v>
      </c>
    </row>
    <row r="170" spans="1:8" x14ac:dyDescent="0.2">
      <c r="A170" s="18">
        <v>682726</v>
      </c>
      <c r="B170">
        <v>0</v>
      </c>
      <c r="C170" s="18" t="s">
        <v>289</v>
      </c>
      <c r="D170" s="18" t="s">
        <v>271</v>
      </c>
      <c r="E170" s="18" t="s">
        <v>272</v>
      </c>
      <c r="F170" s="56">
        <v>2</v>
      </c>
      <c r="G170" s="19">
        <v>40541</v>
      </c>
      <c r="H170" s="18" t="s">
        <v>276</v>
      </c>
    </row>
    <row r="171" spans="1:8" x14ac:dyDescent="0.2">
      <c r="A171" s="18">
        <v>689074</v>
      </c>
      <c r="B171">
        <v>0</v>
      </c>
      <c r="C171" s="18" t="s">
        <v>336</v>
      </c>
      <c r="D171" s="18" t="s">
        <v>281</v>
      </c>
      <c r="E171" s="18" t="s">
        <v>272</v>
      </c>
      <c r="F171" s="56">
        <v>-8</v>
      </c>
      <c r="G171" s="19">
        <v>40540</v>
      </c>
      <c r="H171" s="18" t="s">
        <v>288</v>
      </c>
    </row>
    <row r="172" spans="1:8" x14ac:dyDescent="0.2">
      <c r="A172" s="18">
        <v>689074</v>
      </c>
      <c r="B172">
        <v>0</v>
      </c>
      <c r="C172" s="18" t="s">
        <v>336</v>
      </c>
      <c r="D172" s="18" t="s">
        <v>281</v>
      </c>
      <c r="E172" s="18" t="s">
        <v>272</v>
      </c>
      <c r="F172" s="56">
        <v>8</v>
      </c>
      <c r="G172" s="19">
        <v>40540</v>
      </c>
      <c r="H172" s="18" t="s">
        <v>288</v>
      </c>
    </row>
    <row r="173" spans="1:8" x14ac:dyDescent="0.2">
      <c r="A173" s="18">
        <v>689074</v>
      </c>
      <c r="B173">
        <v>0</v>
      </c>
      <c r="C173" s="18" t="s">
        <v>336</v>
      </c>
      <c r="D173" s="18" t="s">
        <v>281</v>
      </c>
      <c r="E173" s="18" t="s">
        <v>272</v>
      </c>
      <c r="F173" s="56">
        <v>-8</v>
      </c>
      <c r="G173" s="19">
        <v>40541</v>
      </c>
      <c r="H173" s="18" t="s">
        <v>276</v>
      </c>
    </row>
    <row r="174" spans="1:8" x14ac:dyDescent="0.2">
      <c r="A174" s="18">
        <v>689074</v>
      </c>
      <c r="B174">
        <v>0</v>
      </c>
      <c r="C174" s="18" t="s">
        <v>336</v>
      </c>
      <c r="D174" s="18" t="s">
        <v>281</v>
      </c>
      <c r="E174" s="18" t="s">
        <v>272</v>
      </c>
      <c r="F174" s="56">
        <v>8</v>
      </c>
      <c r="G174" s="19">
        <v>40541</v>
      </c>
      <c r="H174" s="18" t="s">
        <v>276</v>
      </c>
    </row>
    <row r="175" spans="1:8" x14ac:dyDescent="0.2">
      <c r="A175" s="18">
        <v>689074</v>
      </c>
      <c r="B175">
        <v>0</v>
      </c>
      <c r="C175" s="18" t="s">
        <v>336</v>
      </c>
      <c r="D175" s="18" t="s">
        <v>281</v>
      </c>
      <c r="E175" s="18" t="s">
        <v>272</v>
      </c>
      <c r="F175" s="56">
        <v>-8</v>
      </c>
      <c r="G175" s="19">
        <v>40542</v>
      </c>
      <c r="H175" s="18" t="s">
        <v>273</v>
      </c>
    </row>
    <row r="176" spans="1:8" x14ac:dyDescent="0.2">
      <c r="A176" s="18">
        <v>689074</v>
      </c>
      <c r="B176">
        <v>0</v>
      </c>
      <c r="C176" s="18" t="s">
        <v>336</v>
      </c>
      <c r="D176" s="18" t="s">
        <v>281</v>
      </c>
      <c r="E176" s="18" t="s">
        <v>272</v>
      </c>
      <c r="F176" s="56">
        <v>8</v>
      </c>
      <c r="G176" s="19">
        <v>40542</v>
      </c>
      <c r="H176" s="18" t="s">
        <v>273</v>
      </c>
    </row>
    <row r="177" spans="1:8" x14ac:dyDescent="0.2">
      <c r="A177" s="18">
        <v>609303</v>
      </c>
      <c r="B177">
        <v>1</v>
      </c>
      <c r="C177" s="18" t="s">
        <v>337</v>
      </c>
      <c r="D177" s="18" t="s">
        <v>281</v>
      </c>
      <c r="E177" s="18" t="s">
        <v>272</v>
      </c>
      <c r="F177" s="56">
        <v>8</v>
      </c>
      <c r="G177" s="19">
        <v>40540</v>
      </c>
      <c r="H177" s="18" t="s">
        <v>288</v>
      </c>
    </row>
    <row r="178" spans="1:8" x14ac:dyDescent="0.2">
      <c r="A178" s="18">
        <v>609303</v>
      </c>
      <c r="B178">
        <v>1</v>
      </c>
      <c r="C178" s="18" t="s">
        <v>337</v>
      </c>
      <c r="D178" s="18" t="s">
        <v>281</v>
      </c>
      <c r="E178" s="18" t="s">
        <v>272</v>
      </c>
      <c r="F178" s="56">
        <v>-8</v>
      </c>
      <c r="G178" s="19">
        <v>40540</v>
      </c>
      <c r="H178" s="18" t="s">
        <v>288</v>
      </c>
    </row>
    <row r="179" spans="1:8" x14ac:dyDescent="0.2">
      <c r="A179" s="18">
        <v>112940</v>
      </c>
      <c r="B179">
        <v>0</v>
      </c>
      <c r="C179" s="18" t="s">
        <v>390</v>
      </c>
      <c r="D179" s="18" t="s">
        <v>281</v>
      </c>
      <c r="E179" s="18" t="s">
        <v>272</v>
      </c>
      <c r="F179" s="56">
        <v>8</v>
      </c>
      <c r="G179" s="19">
        <v>40548</v>
      </c>
      <c r="H179" s="18" t="s">
        <v>276</v>
      </c>
    </row>
    <row r="180" spans="1:8" x14ac:dyDescent="0.2">
      <c r="A180" s="18">
        <v>112940</v>
      </c>
      <c r="B180">
        <v>0</v>
      </c>
      <c r="C180" s="18" t="s">
        <v>390</v>
      </c>
      <c r="D180" s="18" t="s">
        <v>271</v>
      </c>
      <c r="E180" s="18" t="s">
        <v>272</v>
      </c>
      <c r="F180" s="56">
        <v>3.5</v>
      </c>
      <c r="G180" s="19">
        <v>40550</v>
      </c>
      <c r="H180" s="18" t="s">
        <v>291</v>
      </c>
    </row>
    <row r="181" spans="1:8" x14ac:dyDescent="0.2">
      <c r="A181" s="18">
        <v>389844</v>
      </c>
      <c r="B181">
        <v>0</v>
      </c>
      <c r="C181" s="18" t="s">
        <v>318</v>
      </c>
      <c r="D181" s="18" t="s">
        <v>271</v>
      </c>
      <c r="E181" s="18" t="s">
        <v>272</v>
      </c>
      <c r="F181" s="56">
        <v>1.75</v>
      </c>
      <c r="G181" s="19">
        <v>40555</v>
      </c>
      <c r="H181" s="18" t="s">
        <v>276</v>
      </c>
    </row>
    <row r="182" spans="1:8" x14ac:dyDescent="0.2">
      <c r="A182" s="18">
        <v>389844</v>
      </c>
      <c r="B182">
        <v>0</v>
      </c>
      <c r="C182" s="18" t="s">
        <v>318</v>
      </c>
      <c r="D182" s="18" t="s">
        <v>271</v>
      </c>
      <c r="E182" s="18" t="s">
        <v>272</v>
      </c>
      <c r="F182" s="56">
        <v>2</v>
      </c>
      <c r="G182" s="19">
        <v>40557</v>
      </c>
      <c r="H182" s="18" t="s">
        <v>291</v>
      </c>
    </row>
    <row r="183" spans="1:8" x14ac:dyDescent="0.2">
      <c r="A183" s="18">
        <v>389844</v>
      </c>
      <c r="B183">
        <v>0</v>
      </c>
      <c r="C183" s="18" t="s">
        <v>318</v>
      </c>
      <c r="D183" s="18" t="s">
        <v>271</v>
      </c>
      <c r="E183" s="18" t="s">
        <v>272</v>
      </c>
      <c r="F183" s="56">
        <v>2</v>
      </c>
      <c r="G183" s="19">
        <v>40548</v>
      </c>
      <c r="H183" s="18" t="s">
        <v>276</v>
      </c>
    </row>
    <row r="184" spans="1:8" x14ac:dyDescent="0.2">
      <c r="A184" s="18">
        <v>112940</v>
      </c>
      <c r="B184">
        <v>0</v>
      </c>
      <c r="C184" s="18" t="s">
        <v>390</v>
      </c>
      <c r="D184" s="18" t="s">
        <v>281</v>
      </c>
      <c r="E184" s="18" t="s">
        <v>272</v>
      </c>
      <c r="F184" s="56">
        <v>8</v>
      </c>
      <c r="G184" s="19">
        <v>40546</v>
      </c>
      <c r="H184" s="18" t="s">
        <v>287</v>
      </c>
    </row>
    <row r="185" spans="1:8" x14ac:dyDescent="0.2">
      <c r="A185" s="18">
        <v>112940</v>
      </c>
      <c r="B185">
        <v>0</v>
      </c>
      <c r="C185" s="18" t="s">
        <v>390</v>
      </c>
      <c r="D185" s="18" t="s">
        <v>281</v>
      </c>
      <c r="E185" s="18" t="s">
        <v>272</v>
      </c>
      <c r="F185" s="56">
        <v>8</v>
      </c>
      <c r="G185" s="19">
        <v>40547</v>
      </c>
      <c r="H185" s="18" t="s">
        <v>288</v>
      </c>
    </row>
    <row r="186" spans="1:8" x14ac:dyDescent="0.2">
      <c r="A186" s="18">
        <v>402483</v>
      </c>
      <c r="B186">
        <v>0</v>
      </c>
      <c r="C186" s="18" t="s">
        <v>391</v>
      </c>
      <c r="D186" s="18" t="s">
        <v>271</v>
      </c>
      <c r="E186" s="18" t="s">
        <v>272</v>
      </c>
      <c r="F186" s="56">
        <v>1</v>
      </c>
      <c r="G186" s="19">
        <v>40546</v>
      </c>
      <c r="H186" s="18" t="s">
        <v>287</v>
      </c>
    </row>
    <row r="187" spans="1:8" x14ac:dyDescent="0.2">
      <c r="A187" s="18">
        <v>625135</v>
      </c>
      <c r="B187">
        <v>0</v>
      </c>
      <c r="C187" s="18" t="s">
        <v>313</v>
      </c>
      <c r="D187" s="18" t="s">
        <v>271</v>
      </c>
      <c r="E187" s="18" t="s">
        <v>272</v>
      </c>
      <c r="F187" s="56">
        <v>8</v>
      </c>
      <c r="G187" s="19">
        <v>40548</v>
      </c>
      <c r="H187" s="18" t="s">
        <v>276</v>
      </c>
    </row>
    <row r="188" spans="1:8" x14ac:dyDescent="0.2">
      <c r="A188" s="18">
        <v>5435</v>
      </c>
      <c r="B188">
        <v>0</v>
      </c>
      <c r="C188" s="18" t="s">
        <v>392</v>
      </c>
      <c r="D188" s="18" t="s">
        <v>277</v>
      </c>
      <c r="E188" s="18" t="s">
        <v>272</v>
      </c>
      <c r="F188" s="56">
        <v>2.5</v>
      </c>
      <c r="G188" s="19">
        <v>40549</v>
      </c>
      <c r="H188" s="18" t="s">
        <v>273</v>
      </c>
    </row>
    <row r="189" spans="1:8" x14ac:dyDescent="0.2">
      <c r="A189" s="18">
        <v>798649</v>
      </c>
      <c r="B189">
        <v>0</v>
      </c>
      <c r="C189" s="18" t="s">
        <v>381</v>
      </c>
      <c r="D189" s="18" t="s">
        <v>277</v>
      </c>
      <c r="E189" s="18" t="s">
        <v>272</v>
      </c>
      <c r="F189" s="56">
        <v>1.5</v>
      </c>
      <c r="G189" s="19">
        <v>40549</v>
      </c>
      <c r="H189" s="18" t="s">
        <v>273</v>
      </c>
    </row>
    <row r="190" spans="1:8" x14ac:dyDescent="0.2">
      <c r="A190" s="18">
        <v>113347</v>
      </c>
      <c r="B190">
        <v>0</v>
      </c>
      <c r="C190" s="18" t="s">
        <v>371</v>
      </c>
      <c r="D190" s="18" t="s">
        <v>277</v>
      </c>
      <c r="E190" s="18" t="s">
        <v>272</v>
      </c>
      <c r="F190" s="56">
        <v>1.5</v>
      </c>
      <c r="G190" s="19">
        <v>40548</v>
      </c>
      <c r="H190" s="18" t="s">
        <v>276</v>
      </c>
    </row>
    <row r="191" spans="1:8" x14ac:dyDescent="0.2">
      <c r="A191" s="18">
        <v>596745</v>
      </c>
      <c r="B191">
        <v>0</v>
      </c>
      <c r="C191" s="18" t="s">
        <v>393</v>
      </c>
      <c r="D191" s="18" t="s">
        <v>281</v>
      </c>
      <c r="E191" s="18" t="s">
        <v>272</v>
      </c>
      <c r="F191" s="56">
        <v>8</v>
      </c>
      <c r="G191" s="19">
        <v>40548</v>
      </c>
      <c r="H191" s="18" t="s">
        <v>276</v>
      </c>
    </row>
    <row r="192" spans="1:8" x14ac:dyDescent="0.2">
      <c r="A192" s="18">
        <v>596745</v>
      </c>
      <c r="B192">
        <v>0</v>
      </c>
      <c r="C192" s="18" t="s">
        <v>393</v>
      </c>
      <c r="D192" s="18" t="s">
        <v>271</v>
      </c>
      <c r="E192" s="18" t="s">
        <v>272</v>
      </c>
      <c r="F192" s="56">
        <v>0.75</v>
      </c>
      <c r="G192" s="19">
        <v>40556</v>
      </c>
      <c r="H192" s="18" t="s">
        <v>273</v>
      </c>
    </row>
    <row r="193" spans="1:8" x14ac:dyDescent="0.2">
      <c r="A193" s="18">
        <v>846953</v>
      </c>
      <c r="B193">
        <v>0</v>
      </c>
      <c r="C193" s="18" t="s">
        <v>394</v>
      </c>
      <c r="D193" s="18" t="s">
        <v>281</v>
      </c>
      <c r="E193" s="18" t="s">
        <v>272</v>
      </c>
      <c r="F193" s="56">
        <v>3</v>
      </c>
      <c r="G193" s="19">
        <v>40553</v>
      </c>
      <c r="H193" s="18" t="s">
        <v>287</v>
      </c>
    </row>
    <row r="194" spans="1:8" x14ac:dyDescent="0.2">
      <c r="A194" s="18">
        <v>138199</v>
      </c>
      <c r="B194">
        <v>0</v>
      </c>
      <c r="C194" s="18" t="s">
        <v>395</v>
      </c>
      <c r="D194" s="18" t="s">
        <v>277</v>
      </c>
      <c r="E194" s="18" t="s">
        <v>272</v>
      </c>
      <c r="F194" s="56">
        <v>8</v>
      </c>
      <c r="G194" s="19">
        <v>40546</v>
      </c>
      <c r="H194" s="18" t="s">
        <v>287</v>
      </c>
    </row>
    <row r="195" spans="1:8" x14ac:dyDescent="0.2">
      <c r="A195" s="18">
        <v>138199</v>
      </c>
      <c r="B195">
        <v>0</v>
      </c>
      <c r="C195" s="18" t="s">
        <v>395</v>
      </c>
      <c r="D195" s="18" t="s">
        <v>271</v>
      </c>
      <c r="E195" s="18" t="s">
        <v>272</v>
      </c>
      <c r="F195" s="56">
        <v>1</v>
      </c>
      <c r="G195" s="19">
        <v>40549</v>
      </c>
      <c r="H195" s="18" t="s">
        <v>273</v>
      </c>
    </row>
    <row r="196" spans="1:8" x14ac:dyDescent="0.2">
      <c r="A196" s="18">
        <v>138199</v>
      </c>
      <c r="B196">
        <v>0</v>
      </c>
      <c r="C196" s="18" t="s">
        <v>395</v>
      </c>
      <c r="D196" s="18" t="s">
        <v>271</v>
      </c>
      <c r="E196" s="18" t="s">
        <v>272</v>
      </c>
      <c r="F196" s="56">
        <v>0.75</v>
      </c>
      <c r="G196" s="19">
        <v>40553</v>
      </c>
      <c r="H196" s="18" t="s">
        <v>287</v>
      </c>
    </row>
    <row r="197" spans="1:8" x14ac:dyDescent="0.2">
      <c r="A197" s="18">
        <v>747126</v>
      </c>
      <c r="B197">
        <v>0</v>
      </c>
      <c r="C197" s="18" t="s">
        <v>382</v>
      </c>
      <c r="D197" s="18" t="s">
        <v>271</v>
      </c>
      <c r="E197" s="18" t="s">
        <v>272</v>
      </c>
      <c r="F197" s="56">
        <v>2</v>
      </c>
      <c r="G197" s="19">
        <v>40554</v>
      </c>
      <c r="H197" s="18" t="s">
        <v>288</v>
      </c>
    </row>
    <row r="198" spans="1:8" x14ac:dyDescent="0.2">
      <c r="A198" s="18">
        <v>375792</v>
      </c>
      <c r="B198">
        <v>0</v>
      </c>
      <c r="C198" s="18" t="s">
        <v>316</v>
      </c>
      <c r="D198" s="18" t="s">
        <v>271</v>
      </c>
      <c r="E198" s="18" t="s">
        <v>272</v>
      </c>
      <c r="F198" s="56">
        <v>2</v>
      </c>
      <c r="G198" s="19">
        <v>40550</v>
      </c>
      <c r="H198" s="18" t="s">
        <v>291</v>
      </c>
    </row>
    <row r="199" spans="1:8" x14ac:dyDescent="0.2">
      <c r="A199" s="18">
        <v>471981</v>
      </c>
      <c r="B199">
        <v>0</v>
      </c>
      <c r="C199" s="18" t="s">
        <v>396</v>
      </c>
      <c r="D199" s="18" t="s">
        <v>271</v>
      </c>
      <c r="E199" s="18" t="s">
        <v>272</v>
      </c>
      <c r="F199" s="56">
        <v>3.5</v>
      </c>
      <c r="G199" s="19">
        <v>40553</v>
      </c>
      <c r="H199" s="18" t="s">
        <v>287</v>
      </c>
    </row>
    <row r="200" spans="1:8" x14ac:dyDescent="0.2">
      <c r="A200" s="18">
        <v>942722</v>
      </c>
      <c r="B200">
        <v>0</v>
      </c>
      <c r="C200" s="18" t="s">
        <v>331</v>
      </c>
      <c r="D200" s="18" t="s">
        <v>281</v>
      </c>
      <c r="E200" s="18" t="s">
        <v>272</v>
      </c>
      <c r="F200" s="56">
        <v>8</v>
      </c>
      <c r="G200" s="19">
        <v>40546</v>
      </c>
      <c r="H200" s="18" t="s">
        <v>287</v>
      </c>
    </row>
    <row r="201" spans="1:8" x14ac:dyDescent="0.2">
      <c r="A201" s="18">
        <v>942722</v>
      </c>
      <c r="B201">
        <v>0</v>
      </c>
      <c r="C201" s="18" t="s">
        <v>331</v>
      </c>
      <c r="D201" s="18" t="s">
        <v>281</v>
      </c>
      <c r="E201" s="18" t="s">
        <v>272</v>
      </c>
      <c r="F201" s="56">
        <v>8</v>
      </c>
      <c r="G201" s="19">
        <v>40547</v>
      </c>
      <c r="H201" s="18" t="s">
        <v>288</v>
      </c>
    </row>
    <row r="202" spans="1:8" x14ac:dyDescent="0.2">
      <c r="A202" s="18">
        <v>942722</v>
      </c>
      <c r="B202">
        <v>0</v>
      </c>
      <c r="C202" s="18" t="s">
        <v>331</v>
      </c>
      <c r="D202" s="18" t="s">
        <v>281</v>
      </c>
      <c r="E202" s="18" t="s">
        <v>272</v>
      </c>
      <c r="F202" s="56">
        <v>8</v>
      </c>
      <c r="G202" s="19">
        <v>40548</v>
      </c>
      <c r="H202" s="18" t="s">
        <v>276</v>
      </c>
    </row>
    <row r="203" spans="1:8" x14ac:dyDescent="0.2">
      <c r="A203" s="18">
        <v>942722</v>
      </c>
      <c r="B203">
        <v>0</v>
      </c>
      <c r="C203" s="18" t="s">
        <v>331</v>
      </c>
      <c r="D203" s="18" t="s">
        <v>281</v>
      </c>
      <c r="E203" s="18" t="s">
        <v>272</v>
      </c>
      <c r="F203" s="56">
        <v>8</v>
      </c>
      <c r="G203" s="19">
        <v>40549</v>
      </c>
      <c r="H203" s="18" t="s">
        <v>273</v>
      </c>
    </row>
    <row r="204" spans="1:8" x14ac:dyDescent="0.2">
      <c r="A204" s="18">
        <v>942722</v>
      </c>
      <c r="B204">
        <v>0</v>
      </c>
      <c r="C204" s="18" t="s">
        <v>331</v>
      </c>
      <c r="D204" s="18" t="s">
        <v>281</v>
      </c>
      <c r="E204" s="18" t="s">
        <v>272</v>
      </c>
      <c r="F204" s="56">
        <v>8</v>
      </c>
      <c r="G204" s="19">
        <v>40550</v>
      </c>
      <c r="H204" s="18" t="s">
        <v>291</v>
      </c>
    </row>
    <row r="205" spans="1:8" x14ac:dyDescent="0.2">
      <c r="A205" s="18">
        <v>544430</v>
      </c>
      <c r="B205">
        <v>0</v>
      </c>
      <c r="C205" s="18" t="s">
        <v>397</v>
      </c>
      <c r="D205" s="18" t="s">
        <v>281</v>
      </c>
      <c r="E205" s="18" t="s">
        <v>272</v>
      </c>
      <c r="F205" s="56">
        <v>1.5</v>
      </c>
      <c r="G205" s="19">
        <v>40553</v>
      </c>
      <c r="H205" s="18" t="s">
        <v>287</v>
      </c>
    </row>
    <row r="206" spans="1:8" x14ac:dyDescent="0.2">
      <c r="A206" s="18">
        <v>904174</v>
      </c>
      <c r="B206">
        <v>0</v>
      </c>
      <c r="C206" s="18" t="s">
        <v>282</v>
      </c>
      <c r="D206" s="18" t="s">
        <v>271</v>
      </c>
      <c r="E206" s="18" t="s">
        <v>272</v>
      </c>
      <c r="F206" s="56">
        <v>4</v>
      </c>
      <c r="G206" s="19">
        <v>40547</v>
      </c>
      <c r="H206" s="18" t="s">
        <v>288</v>
      </c>
    </row>
    <row r="207" spans="1:8" x14ac:dyDescent="0.2">
      <c r="A207" s="18">
        <v>904174</v>
      </c>
      <c r="B207">
        <v>0</v>
      </c>
      <c r="C207" s="18" t="s">
        <v>282</v>
      </c>
      <c r="D207" s="18" t="s">
        <v>271</v>
      </c>
      <c r="E207" s="18" t="s">
        <v>272</v>
      </c>
      <c r="F207" s="56">
        <v>4</v>
      </c>
      <c r="G207" s="19">
        <v>40554</v>
      </c>
      <c r="H207" s="18" t="s">
        <v>288</v>
      </c>
    </row>
    <row r="208" spans="1:8" x14ac:dyDescent="0.2">
      <c r="A208" s="18">
        <v>268234</v>
      </c>
      <c r="B208">
        <v>0</v>
      </c>
      <c r="C208" s="18" t="s">
        <v>290</v>
      </c>
      <c r="D208" s="18" t="s">
        <v>271</v>
      </c>
      <c r="E208" s="18" t="s">
        <v>272</v>
      </c>
      <c r="F208" s="56">
        <v>1.5</v>
      </c>
      <c r="G208" s="19">
        <v>40549</v>
      </c>
      <c r="H208" s="18" t="s">
        <v>273</v>
      </c>
    </row>
    <row r="209" spans="1:8" x14ac:dyDescent="0.2">
      <c r="A209" s="18">
        <v>66388</v>
      </c>
      <c r="B209">
        <v>0</v>
      </c>
      <c r="C209" s="18" t="s">
        <v>398</v>
      </c>
      <c r="D209" s="18" t="s">
        <v>281</v>
      </c>
      <c r="E209" s="18" t="s">
        <v>272</v>
      </c>
      <c r="F209" s="56">
        <v>8</v>
      </c>
      <c r="G209" s="19">
        <v>40550</v>
      </c>
      <c r="H209" s="18" t="s">
        <v>291</v>
      </c>
    </row>
    <row r="210" spans="1:8" x14ac:dyDescent="0.2">
      <c r="A210" s="18">
        <v>209328</v>
      </c>
      <c r="B210">
        <v>0</v>
      </c>
      <c r="C210" s="18" t="s">
        <v>399</v>
      </c>
      <c r="D210" s="18" t="s">
        <v>271</v>
      </c>
      <c r="E210" s="18" t="s">
        <v>272</v>
      </c>
      <c r="F210" s="56">
        <v>1.75</v>
      </c>
      <c r="G210" s="19">
        <v>40546</v>
      </c>
      <c r="H210" s="18" t="s">
        <v>287</v>
      </c>
    </row>
    <row r="211" spans="1:8" x14ac:dyDescent="0.2">
      <c r="A211" s="18">
        <v>27178</v>
      </c>
      <c r="B211">
        <v>0</v>
      </c>
      <c r="C211" s="18" t="s">
        <v>400</v>
      </c>
      <c r="D211" s="18" t="s">
        <v>271</v>
      </c>
      <c r="E211" s="18" t="s">
        <v>272</v>
      </c>
      <c r="F211" s="56">
        <v>8</v>
      </c>
      <c r="G211" s="19">
        <v>40554</v>
      </c>
      <c r="H211" s="18" t="s">
        <v>288</v>
      </c>
    </row>
    <row r="212" spans="1:8" x14ac:dyDescent="0.2">
      <c r="A212" s="18">
        <v>129044</v>
      </c>
      <c r="B212">
        <v>0</v>
      </c>
      <c r="C212" s="18" t="s">
        <v>401</v>
      </c>
      <c r="D212" s="18" t="s">
        <v>271</v>
      </c>
      <c r="E212" s="18" t="s">
        <v>272</v>
      </c>
      <c r="F212" s="56">
        <v>1</v>
      </c>
      <c r="G212" s="19">
        <v>40554</v>
      </c>
      <c r="H212" s="18" t="s">
        <v>288</v>
      </c>
    </row>
    <row r="213" spans="1:8" x14ac:dyDescent="0.2">
      <c r="A213" s="18">
        <v>560101</v>
      </c>
      <c r="B213">
        <v>0</v>
      </c>
      <c r="C213" s="18" t="s">
        <v>402</v>
      </c>
      <c r="D213" s="18" t="s">
        <v>271</v>
      </c>
      <c r="E213" s="18" t="s">
        <v>272</v>
      </c>
      <c r="F213" s="56">
        <v>1.5</v>
      </c>
      <c r="G213" s="19">
        <v>40549</v>
      </c>
      <c r="H213" s="18" t="s">
        <v>273</v>
      </c>
    </row>
    <row r="214" spans="1:8" x14ac:dyDescent="0.2">
      <c r="A214" s="18">
        <v>162126</v>
      </c>
      <c r="B214">
        <v>0</v>
      </c>
      <c r="C214" s="18" t="s">
        <v>323</v>
      </c>
      <c r="D214" s="18" t="s">
        <v>271</v>
      </c>
      <c r="E214" s="18" t="s">
        <v>272</v>
      </c>
      <c r="F214" s="56">
        <v>3</v>
      </c>
      <c r="G214" s="19">
        <v>40549</v>
      </c>
      <c r="H214" s="18" t="s">
        <v>273</v>
      </c>
    </row>
    <row r="215" spans="1:8" x14ac:dyDescent="0.2">
      <c r="A215" s="18">
        <v>694606</v>
      </c>
      <c r="B215">
        <v>0</v>
      </c>
      <c r="C215" s="18" t="s">
        <v>330</v>
      </c>
      <c r="D215" s="18" t="s">
        <v>271</v>
      </c>
      <c r="E215" s="18" t="s">
        <v>272</v>
      </c>
      <c r="F215" s="56">
        <v>2</v>
      </c>
      <c r="G215" s="19">
        <v>40547</v>
      </c>
      <c r="H215" s="18" t="s">
        <v>288</v>
      </c>
    </row>
    <row r="216" spans="1:8" x14ac:dyDescent="0.2">
      <c r="A216" s="18">
        <v>968003</v>
      </c>
      <c r="B216">
        <v>0</v>
      </c>
      <c r="C216" s="18" t="s">
        <v>403</v>
      </c>
      <c r="D216" s="18" t="s">
        <v>271</v>
      </c>
      <c r="E216" s="18" t="s">
        <v>272</v>
      </c>
      <c r="F216" s="56">
        <v>3</v>
      </c>
      <c r="G216" s="19">
        <v>40555</v>
      </c>
      <c r="H216" s="18" t="s">
        <v>276</v>
      </c>
    </row>
  </sheetData>
  <customSheetViews>
    <customSheetView guid="{24FA60FA-7D0B-436C-8ED0-796B3F3C5F35}" scale="95" fitToPage="1" showRuler="0" topLeftCell="A37">
      <selection activeCell="H96" sqref="H96"/>
      <pageMargins left="0.75" right="0.75" top="1" bottom="1" header="0.5" footer="0.5"/>
      <pageSetup scale="71" fitToHeight="0" orientation="landscape" r:id="rId1"/>
      <headerFooter alignWithMargins="0"/>
    </customSheetView>
    <customSheetView guid="{35868F84-30BB-46CE-8E91-DCBD494D63D4}" scale="95" fitToPage="1" showRuler="0" topLeftCell="A37">
      <selection activeCell="H96" sqref="H96"/>
      <pageMargins left="0.75" right="0.75" top="1" bottom="1" header="0.5" footer="0.5"/>
      <pageSetup scale="71" fitToHeight="0" orientation="landscape" r:id="rId2"/>
      <headerFooter alignWithMargins="0"/>
    </customSheetView>
  </customSheetViews>
  <phoneticPr fontId="2" type="noConversion"/>
  <hyperlinks>
    <hyperlink ref="B1" location="TOC!A1" display="Return to TOC"/>
  </hyperlinks>
  <pageMargins left="0.75" right="0.75" top="1" bottom="1" header="0.5" footer="0.5"/>
  <pageSetup scale="70" fitToHeight="0"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0"/>
  <sheetViews>
    <sheetView workbookViewId="0"/>
  </sheetViews>
  <sheetFormatPr defaultRowHeight="12.75" x14ac:dyDescent="0.2"/>
  <cols>
    <col min="2" max="2" width="11" bestFit="1" customWidth="1"/>
    <col min="3" max="3" width="12.85546875" bestFit="1" customWidth="1"/>
    <col min="4" max="4" width="39.7109375" bestFit="1" customWidth="1"/>
    <col min="5" max="5" width="4.42578125" bestFit="1" customWidth="1"/>
    <col min="6" max="6" width="8.28515625" bestFit="1" customWidth="1"/>
    <col min="7" max="7" width="12.85546875" bestFit="1" customWidth="1"/>
    <col min="8" max="8" width="16.140625" bestFit="1" customWidth="1"/>
    <col min="9" max="9" width="11" bestFit="1" customWidth="1"/>
  </cols>
  <sheetData>
    <row r="1" spans="1:14" x14ac:dyDescent="0.2">
      <c r="C1" s="40" t="s">
        <v>193</v>
      </c>
      <c r="D1" t="s">
        <v>768</v>
      </c>
    </row>
    <row r="2" spans="1:14" x14ac:dyDescent="0.2">
      <c r="A2" t="s">
        <v>131</v>
      </c>
      <c r="B2" s="18" t="s">
        <v>668</v>
      </c>
      <c r="C2" t="s">
        <v>599</v>
      </c>
      <c r="D2" t="s">
        <v>600</v>
      </c>
      <c r="E2" t="s">
        <v>601</v>
      </c>
      <c r="F2" t="s">
        <v>602</v>
      </c>
      <c r="G2" s="31" t="s">
        <v>603</v>
      </c>
      <c r="H2" s="31" t="s">
        <v>604</v>
      </c>
      <c r="I2" s="69" t="s">
        <v>605</v>
      </c>
      <c r="J2" t="s">
        <v>132</v>
      </c>
      <c r="K2" t="s">
        <v>30</v>
      </c>
      <c r="L2" t="s">
        <v>9</v>
      </c>
      <c r="M2" t="s">
        <v>606</v>
      </c>
      <c r="N2" t="s">
        <v>153</v>
      </c>
    </row>
    <row r="3" spans="1:14" x14ac:dyDescent="0.2">
      <c r="A3" t="s">
        <v>411</v>
      </c>
      <c r="B3" s="18" t="s">
        <v>737</v>
      </c>
      <c r="C3" s="19">
        <v>41283</v>
      </c>
      <c r="D3" t="s">
        <v>653</v>
      </c>
      <c r="E3">
        <v>2</v>
      </c>
      <c r="F3">
        <v>1</v>
      </c>
      <c r="G3" s="31">
        <v>38.94</v>
      </c>
      <c r="H3" s="31">
        <v>38.94</v>
      </c>
      <c r="I3" s="69">
        <v>559598</v>
      </c>
      <c r="J3">
        <v>12001</v>
      </c>
      <c r="K3">
        <v>53015</v>
      </c>
      <c r="L3">
        <v>10020</v>
      </c>
      <c r="M3" s="19">
        <v>41316</v>
      </c>
      <c r="N3" s="19">
        <v>41324</v>
      </c>
    </row>
    <row r="4" spans="1:14" x14ac:dyDescent="0.2">
      <c r="A4" t="s">
        <v>411</v>
      </c>
      <c r="B4" s="18" t="s">
        <v>737</v>
      </c>
      <c r="C4" s="19">
        <v>41283</v>
      </c>
      <c r="D4" t="s">
        <v>653</v>
      </c>
      <c r="E4">
        <v>1</v>
      </c>
      <c r="F4">
        <v>1</v>
      </c>
      <c r="G4" s="31">
        <v>30.51</v>
      </c>
      <c r="H4" s="31">
        <v>30.51</v>
      </c>
      <c r="I4" s="69">
        <v>559598</v>
      </c>
      <c r="J4">
        <v>12001</v>
      </c>
      <c r="K4">
        <v>53015</v>
      </c>
      <c r="L4">
        <v>10020</v>
      </c>
      <c r="M4" s="19">
        <v>41316</v>
      </c>
      <c r="N4" s="19">
        <v>41324</v>
      </c>
    </row>
    <row r="5" spans="1:14" x14ac:dyDescent="0.2">
      <c r="A5" t="s">
        <v>411</v>
      </c>
      <c r="B5" s="18" t="s">
        <v>738</v>
      </c>
      <c r="C5" s="19">
        <v>41283</v>
      </c>
      <c r="D5" t="s">
        <v>654</v>
      </c>
      <c r="E5">
        <v>1</v>
      </c>
      <c r="F5">
        <v>1</v>
      </c>
      <c r="G5" s="31">
        <v>568.32000000000005</v>
      </c>
      <c r="H5" s="31">
        <v>568.32000000000005</v>
      </c>
      <c r="I5" s="69">
        <v>559050</v>
      </c>
      <c r="J5">
        <v>12001</v>
      </c>
      <c r="K5">
        <v>53015</v>
      </c>
      <c r="L5">
        <v>10020</v>
      </c>
      <c r="M5" s="19">
        <v>41317</v>
      </c>
      <c r="N5" s="19">
        <v>41320</v>
      </c>
    </row>
    <row r="6" spans="1:14" x14ac:dyDescent="0.2">
      <c r="A6" t="s">
        <v>411</v>
      </c>
      <c r="B6" s="18" t="s">
        <v>738</v>
      </c>
      <c r="C6" s="19">
        <v>41283</v>
      </c>
      <c r="D6" t="s">
        <v>654</v>
      </c>
      <c r="E6">
        <v>2</v>
      </c>
      <c r="F6">
        <v>1</v>
      </c>
      <c r="G6" s="31">
        <v>128.9</v>
      </c>
      <c r="H6" s="31">
        <v>128.9</v>
      </c>
      <c r="I6" s="69">
        <v>559050</v>
      </c>
      <c r="J6">
        <v>12001</v>
      </c>
      <c r="K6">
        <v>53015</v>
      </c>
      <c r="L6">
        <v>10020</v>
      </c>
      <c r="M6" s="19">
        <v>41317</v>
      </c>
      <c r="N6" s="19">
        <v>41320</v>
      </c>
    </row>
    <row r="7" spans="1:14" x14ac:dyDescent="0.2">
      <c r="A7" t="s">
        <v>411</v>
      </c>
      <c r="B7" s="18" t="s">
        <v>739</v>
      </c>
      <c r="C7" s="19">
        <v>41283</v>
      </c>
      <c r="D7" t="s">
        <v>654</v>
      </c>
      <c r="E7">
        <v>1</v>
      </c>
      <c r="F7">
        <v>1</v>
      </c>
      <c r="G7" s="31">
        <v>12.6</v>
      </c>
      <c r="H7" s="31">
        <v>0</v>
      </c>
      <c r="I7" s="69"/>
      <c r="J7">
        <v>12001</v>
      </c>
      <c r="K7">
        <v>53015</v>
      </c>
      <c r="L7">
        <v>10020</v>
      </c>
      <c r="M7" s="19">
        <v>41311</v>
      </c>
    </row>
    <row r="8" spans="1:14" x14ac:dyDescent="0.2">
      <c r="A8" t="s">
        <v>411</v>
      </c>
      <c r="B8" s="18" t="s">
        <v>739</v>
      </c>
      <c r="C8" s="19">
        <v>41283</v>
      </c>
      <c r="D8" t="s">
        <v>654</v>
      </c>
      <c r="E8">
        <v>3</v>
      </c>
      <c r="F8">
        <v>1</v>
      </c>
      <c r="G8" s="31">
        <v>7.8</v>
      </c>
      <c r="H8" s="31">
        <v>0</v>
      </c>
      <c r="I8" s="69"/>
      <c r="J8">
        <v>12001</v>
      </c>
      <c r="K8">
        <v>53015</v>
      </c>
      <c r="L8">
        <v>10020</v>
      </c>
      <c r="M8" s="19">
        <v>41311</v>
      </c>
    </row>
    <row r="9" spans="1:14" x14ac:dyDescent="0.2">
      <c r="A9" t="s">
        <v>411</v>
      </c>
      <c r="B9" s="18" t="s">
        <v>739</v>
      </c>
      <c r="C9" s="19">
        <v>41283</v>
      </c>
      <c r="D9" t="s">
        <v>654</v>
      </c>
      <c r="E9">
        <v>5</v>
      </c>
      <c r="F9">
        <v>1</v>
      </c>
      <c r="G9" s="31">
        <v>0</v>
      </c>
      <c r="H9" s="31">
        <v>0</v>
      </c>
      <c r="I9" s="69"/>
      <c r="J9">
        <v>12001</v>
      </c>
      <c r="K9">
        <v>53015</v>
      </c>
      <c r="L9">
        <v>10020</v>
      </c>
      <c r="M9" s="19">
        <v>41311</v>
      </c>
    </row>
    <row r="10" spans="1:14" x14ac:dyDescent="0.2">
      <c r="A10" t="s">
        <v>411</v>
      </c>
      <c r="B10" s="18" t="s">
        <v>739</v>
      </c>
      <c r="C10" s="19">
        <v>41283</v>
      </c>
      <c r="D10" t="s">
        <v>654</v>
      </c>
      <c r="E10">
        <v>2</v>
      </c>
      <c r="F10">
        <v>1</v>
      </c>
      <c r="G10" s="31">
        <v>88.15</v>
      </c>
      <c r="H10" s="31">
        <v>0</v>
      </c>
      <c r="I10" s="69"/>
      <c r="J10">
        <v>12001</v>
      </c>
      <c r="K10">
        <v>53015</v>
      </c>
      <c r="L10">
        <v>10020</v>
      </c>
      <c r="M10" s="19">
        <v>41311</v>
      </c>
    </row>
    <row r="11" spans="1:14" x14ac:dyDescent="0.2">
      <c r="A11" t="s">
        <v>411</v>
      </c>
      <c r="B11" s="18" t="s">
        <v>739</v>
      </c>
      <c r="C11" s="19">
        <v>41283</v>
      </c>
      <c r="D11" t="s">
        <v>654</v>
      </c>
      <c r="E11">
        <v>4</v>
      </c>
      <c r="F11">
        <v>1</v>
      </c>
      <c r="G11" s="31">
        <v>32.5</v>
      </c>
      <c r="H11" s="31">
        <v>0</v>
      </c>
      <c r="I11" s="69"/>
      <c r="J11">
        <v>12001</v>
      </c>
      <c r="K11">
        <v>53015</v>
      </c>
      <c r="L11">
        <v>10020</v>
      </c>
      <c r="M11" s="19">
        <v>41311</v>
      </c>
    </row>
    <row r="12" spans="1:14" x14ac:dyDescent="0.2">
      <c r="A12" t="s">
        <v>411</v>
      </c>
      <c r="B12" s="18" t="s">
        <v>740</v>
      </c>
      <c r="C12" s="19">
        <v>41283</v>
      </c>
      <c r="D12" t="s">
        <v>654</v>
      </c>
      <c r="E12">
        <v>1</v>
      </c>
      <c r="F12">
        <v>1</v>
      </c>
      <c r="G12" s="31">
        <v>776.38</v>
      </c>
      <c r="H12" s="31">
        <v>776.38</v>
      </c>
      <c r="I12" s="69">
        <v>559010</v>
      </c>
      <c r="J12">
        <v>12001</v>
      </c>
      <c r="K12">
        <v>53015</v>
      </c>
      <c r="L12">
        <v>10020</v>
      </c>
      <c r="M12" s="19">
        <v>41312</v>
      </c>
      <c r="N12" s="19">
        <v>41319</v>
      </c>
    </row>
    <row r="13" spans="1:14" x14ac:dyDescent="0.2">
      <c r="A13" t="s">
        <v>411</v>
      </c>
      <c r="B13" s="18" t="s">
        <v>741</v>
      </c>
      <c r="C13" s="19">
        <v>41283</v>
      </c>
      <c r="D13" t="s">
        <v>655</v>
      </c>
      <c r="E13">
        <v>1</v>
      </c>
      <c r="F13">
        <v>1</v>
      </c>
      <c r="G13" s="31">
        <v>1022.34</v>
      </c>
      <c r="H13" s="31">
        <v>0</v>
      </c>
      <c r="I13" s="69"/>
      <c r="J13">
        <v>12001</v>
      </c>
      <c r="K13">
        <v>53015</v>
      </c>
      <c r="L13">
        <v>10020</v>
      </c>
      <c r="M13" s="19">
        <v>41316</v>
      </c>
    </row>
    <row r="14" spans="1:14" x14ac:dyDescent="0.2">
      <c r="A14" t="s">
        <v>411</v>
      </c>
      <c r="B14" s="18" t="s">
        <v>742</v>
      </c>
      <c r="C14" s="19">
        <v>41283</v>
      </c>
      <c r="D14" t="s">
        <v>655</v>
      </c>
      <c r="E14">
        <v>1</v>
      </c>
      <c r="F14">
        <v>1</v>
      </c>
      <c r="G14" s="31">
        <v>26.35</v>
      </c>
      <c r="H14" s="31">
        <v>26.35</v>
      </c>
      <c r="I14" s="69">
        <v>560369</v>
      </c>
      <c r="J14">
        <v>12001</v>
      </c>
      <c r="K14">
        <v>53015</v>
      </c>
      <c r="L14">
        <v>10020</v>
      </c>
      <c r="M14" s="19">
        <v>41312</v>
      </c>
      <c r="N14" s="19">
        <v>41326</v>
      </c>
    </row>
    <row r="15" spans="1:14" x14ac:dyDescent="0.2">
      <c r="A15" t="s">
        <v>411</v>
      </c>
      <c r="B15" s="18" t="s">
        <v>743</v>
      </c>
      <c r="C15" s="19">
        <v>41283</v>
      </c>
      <c r="D15" t="s">
        <v>656</v>
      </c>
      <c r="E15">
        <v>1</v>
      </c>
      <c r="F15">
        <v>1</v>
      </c>
      <c r="G15" s="31">
        <v>92.92</v>
      </c>
      <c r="H15" s="31">
        <v>0</v>
      </c>
      <c r="I15" s="69"/>
      <c r="J15">
        <v>12001</v>
      </c>
      <c r="K15">
        <v>53015</v>
      </c>
      <c r="L15">
        <v>10020</v>
      </c>
      <c r="M15" s="19">
        <v>41310</v>
      </c>
    </row>
    <row r="16" spans="1:14" x14ac:dyDescent="0.2">
      <c r="A16" t="s">
        <v>411</v>
      </c>
      <c r="B16" s="18" t="s">
        <v>743</v>
      </c>
      <c r="C16" s="19">
        <v>41283</v>
      </c>
      <c r="D16" t="s">
        <v>656</v>
      </c>
      <c r="E16">
        <v>2</v>
      </c>
      <c r="F16">
        <v>1</v>
      </c>
      <c r="G16" s="31">
        <v>154.97999999999999</v>
      </c>
      <c r="H16" s="31">
        <v>0</v>
      </c>
      <c r="I16" s="69"/>
      <c r="J16">
        <v>12001</v>
      </c>
      <c r="K16">
        <v>53015</v>
      </c>
      <c r="L16">
        <v>10020</v>
      </c>
      <c r="M16" s="19">
        <v>41310</v>
      </c>
    </row>
    <row r="17" spans="1:14" x14ac:dyDescent="0.2">
      <c r="A17" t="s">
        <v>411</v>
      </c>
      <c r="B17" s="18" t="s">
        <v>744</v>
      </c>
      <c r="C17" s="19">
        <v>41283</v>
      </c>
      <c r="D17" t="s">
        <v>657</v>
      </c>
      <c r="E17">
        <v>1</v>
      </c>
      <c r="F17">
        <v>1</v>
      </c>
      <c r="G17" s="31">
        <v>53.9</v>
      </c>
      <c r="H17" s="31">
        <v>53.9</v>
      </c>
      <c r="I17" s="69">
        <v>560153</v>
      </c>
      <c r="J17">
        <v>12001</v>
      </c>
      <c r="K17">
        <v>54100</v>
      </c>
      <c r="L17">
        <v>10020</v>
      </c>
      <c r="M17" s="19">
        <v>41311</v>
      </c>
      <c r="N17" s="19">
        <v>41325</v>
      </c>
    </row>
    <row r="18" spans="1:14" x14ac:dyDescent="0.2">
      <c r="A18" t="s">
        <v>411</v>
      </c>
      <c r="B18" s="18" t="s">
        <v>745</v>
      </c>
      <c r="C18" s="19">
        <v>41283</v>
      </c>
      <c r="D18" t="s">
        <v>648</v>
      </c>
      <c r="E18">
        <v>1</v>
      </c>
      <c r="F18">
        <v>1</v>
      </c>
      <c r="G18" s="31">
        <v>1166.4000000000001</v>
      </c>
      <c r="H18" s="31">
        <v>1166.4000000000001</v>
      </c>
      <c r="I18" s="69">
        <v>558405</v>
      </c>
      <c r="J18">
        <v>12001</v>
      </c>
      <c r="K18">
        <v>53015</v>
      </c>
      <c r="L18">
        <v>10020</v>
      </c>
      <c r="M18" s="19">
        <v>41306</v>
      </c>
      <c r="N18" s="19">
        <v>41318</v>
      </c>
    </row>
    <row r="19" spans="1:14" x14ac:dyDescent="0.2">
      <c r="A19" t="s">
        <v>411</v>
      </c>
      <c r="B19" s="18" t="s">
        <v>746</v>
      </c>
      <c r="C19" s="19">
        <v>41283</v>
      </c>
      <c r="D19" t="s">
        <v>658</v>
      </c>
      <c r="E19">
        <v>1</v>
      </c>
      <c r="F19">
        <v>1</v>
      </c>
      <c r="G19" s="31">
        <v>670.26</v>
      </c>
      <c r="H19" s="31">
        <v>670.26</v>
      </c>
      <c r="I19" s="69">
        <v>559795</v>
      </c>
      <c r="J19">
        <v>12001</v>
      </c>
      <c r="K19">
        <v>53015</v>
      </c>
      <c r="L19">
        <v>10020</v>
      </c>
      <c r="M19" s="19">
        <v>41313</v>
      </c>
      <c r="N19" s="19">
        <v>41324</v>
      </c>
    </row>
    <row r="20" spans="1:14" x14ac:dyDescent="0.2">
      <c r="A20" t="s">
        <v>411</v>
      </c>
      <c r="B20" s="18" t="s">
        <v>747</v>
      </c>
      <c r="C20" s="19">
        <v>41283</v>
      </c>
      <c r="D20" t="s">
        <v>659</v>
      </c>
      <c r="E20">
        <v>1</v>
      </c>
      <c r="F20">
        <v>1</v>
      </c>
      <c r="G20" s="31">
        <v>518.76</v>
      </c>
      <c r="H20" s="31">
        <v>518.76</v>
      </c>
      <c r="I20" s="69">
        <v>560519</v>
      </c>
      <c r="J20">
        <v>12001</v>
      </c>
      <c r="K20">
        <v>54070</v>
      </c>
      <c r="L20">
        <v>10020</v>
      </c>
      <c r="M20" s="19">
        <v>41310</v>
      </c>
      <c r="N20" s="19">
        <v>41326</v>
      </c>
    </row>
    <row r="21" spans="1:14" x14ac:dyDescent="0.2">
      <c r="A21" t="s">
        <v>411</v>
      </c>
      <c r="B21" s="18" t="s">
        <v>748</v>
      </c>
      <c r="C21" s="19">
        <v>41283</v>
      </c>
      <c r="D21" t="s">
        <v>660</v>
      </c>
      <c r="E21">
        <v>1</v>
      </c>
      <c r="F21">
        <v>1</v>
      </c>
      <c r="G21" s="31">
        <v>162.24</v>
      </c>
      <c r="H21" s="31">
        <v>162.24</v>
      </c>
      <c r="I21" s="69">
        <v>560917</v>
      </c>
      <c r="J21">
        <v>12001</v>
      </c>
      <c r="K21">
        <v>53015</v>
      </c>
      <c r="L21">
        <v>10020</v>
      </c>
      <c r="M21" s="19">
        <v>41326</v>
      </c>
      <c r="N21" s="19">
        <v>41327</v>
      </c>
    </row>
    <row r="22" spans="1:14" x14ac:dyDescent="0.2">
      <c r="A22" t="s">
        <v>411</v>
      </c>
      <c r="B22" s="18" t="s">
        <v>749</v>
      </c>
      <c r="C22" s="19">
        <v>41283</v>
      </c>
      <c r="D22" t="s">
        <v>661</v>
      </c>
      <c r="E22">
        <v>1</v>
      </c>
      <c r="F22">
        <v>1</v>
      </c>
      <c r="G22" s="31">
        <v>1072.5</v>
      </c>
      <c r="H22" s="31">
        <v>1072.5</v>
      </c>
      <c r="I22" s="69">
        <v>560787</v>
      </c>
      <c r="J22">
        <v>12001</v>
      </c>
      <c r="K22">
        <v>53012</v>
      </c>
      <c r="L22">
        <v>10020</v>
      </c>
      <c r="M22" s="19">
        <v>41305</v>
      </c>
      <c r="N22" s="19">
        <v>41326</v>
      </c>
    </row>
    <row r="23" spans="1:14" x14ac:dyDescent="0.2">
      <c r="A23" t="s">
        <v>411</v>
      </c>
      <c r="B23" s="18" t="s">
        <v>749</v>
      </c>
      <c r="C23" s="19">
        <v>41283</v>
      </c>
      <c r="D23" t="s">
        <v>661</v>
      </c>
      <c r="E23">
        <v>2</v>
      </c>
      <c r="F23">
        <v>1</v>
      </c>
      <c r="G23" s="31">
        <v>276.86</v>
      </c>
      <c r="H23" s="31">
        <v>276.86</v>
      </c>
      <c r="I23" s="69">
        <v>560787</v>
      </c>
      <c r="J23">
        <v>12001</v>
      </c>
      <c r="K23">
        <v>53015</v>
      </c>
      <c r="L23">
        <v>10020</v>
      </c>
      <c r="M23" s="19">
        <v>41305</v>
      </c>
      <c r="N23" s="19">
        <v>41326</v>
      </c>
    </row>
    <row r="24" spans="1:14" x14ac:dyDescent="0.2">
      <c r="A24" t="s">
        <v>411</v>
      </c>
      <c r="B24" s="18" t="s">
        <v>750</v>
      </c>
      <c r="C24" s="19">
        <v>41264</v>
      </c>
      <c r="D24" t="s">
        <v>662</v>
      </c>
      <c r="E24">
        <v>1</v>
      </c>
      <c r="F24">
        <v>1</v>
      </c>
      <c r="G24" s="31">
        <v>325.41000000000003</v>
      </c>
      <c r="H24" s="31">
        <v>325.41000000000003</v>
      </c>
      <c r="I24" s="69">
        <v>558246</v>
      </c>
      <c r="J24">
        <v>12001</v>
      </c>
      <c r="K24">
        <v>51580</v>
      </c>
      <c r="L24">
        <v>10020</v>
      </c>
      <c r="M24" s="19">
        <v>41305</v>
      </c>
      <c r="N24" s="19">
        <v>41312</v>
      </c>
    </row>
    <row r="25" spans="1:14" x14ac:dyDescent="0.2">
      <c r="A25" t="s">
        <v>411</v>
      </c>
      <c r="B25" s="18" t="s">
        <v>751</v>
      </c>
      <c r="C25" s="19">
        <v>41264</v>
      </c>
      <c r="D25" t="s">
        <v>636</v>
      </c>
      <c r="E25">
        <v>1</v>
      </c>
      <c r="F25">
        <v>1</v>
      </c>
      <c r="G25" s="31">
        <v>5858.48</v>
      </c>
      <c r="H25" s="31">
        <v>0</v>
      </c>
      <c r="I25" s="69"/>
      <c r="J25">
        <v>12001</v>
      </c>
      <c r="K25">
        <v>53015</v>
      </c>
      <c r="L25">
        <v>10020</v>
      </c>
      <c r="M25" s="19">
        <v>41322</v>
      </c>
    </row>
    <row r="26" spans="1:14" x14ac:dyDescent="0.2">
      <c r="A26" t="s">
        <v>411</v>
      </c>
      <c r="B26" s="18" t="s">
        <v>752</v>
      </c>
      <c r="C26" s="19">
        <v>41264</v>
      </c>
      <c r="D26" t="s">
        <v>636</v>
      </c>
      <c r="E26">
        <v>1</v>
      </c>
      <c r="F26">
        <v>1</v>
      </c>
      <c r="G26" s="31">
        <v>162.19999999999999</v>
      </c>
      <c r="H26" s="31">
        <v>0</v>
      </c>
      <c r="I26" s="69"/>
      <c r="J26">
        <v>12001</v>
      </c>
      <c r="K26">
        <v>53015</v>
      </c>
      <c r="L26">
        <v>10020</v>
      </c>
      <c r="M26" s="19">
        <v>41322</v>
      </c>
    </row>
    <row r="27" spans="1:14" x14ac:dyDescent="0.2">
      <c r="A27" t="s">
        <v>411</v>
      </c>
      <c r="B27" s="18" t="s">
        <v>753</v>
      </c>
      <c r="C27" s="19">
        <v>41264</v>
      </c>
      <c r="D27" t="s">
        <v>638</v>
      </c>
      <c r="E27">
        <v>1</v>
      </c>
      <c r="F27">
        <v>1</v>
      </c>
      <c r="G27" s="31">
        <v>16.559999999999999</v>
      </c>
      <c r="H27" s="31">
        <v>16.559999999999999</v>
      </c>
      <c r="I27" s="69">
        <v>559788</v>
      </c>
      <c r="J27">
        <v>21009</v>
      </c>
      <c r="K27">
        <v>54070</v>
      </c>
      <c r="L27">
        <v>40001</v>
      </c>
      <c r="M27" s="19">
        <v>41306</v>
      </c>
      <c r="N27" s="19">
        <v>41324</v>
      </c>
    </row>
    <row r="28" spans="1:14" x14ac:dyDescent="0.2">
      <c r="A28" t="s">
        <v>411</v>
      </c>
      <c r="B28" s="18" t="s">
        <v>753</v>
      </c>
      <c r="C28" s="19">
        <v>41264</v>
      </c>
      <c r="D28" t="s">
        <v>638</v>
      </c>
      <c r="E28">
        <v>2</v>
      </c>
      <c r="F28">
        <v>1</v>
      </c>
      <c r="G28" s="31">
        <v>19.440000000000001</v>
      </c>
      <c r="H28" s="31">
        <v>19.440000000000001</v>
      </c>
      <c r="I28" s="69">
        <v>559788</v>
      </c>
      <c r="J28">
        <v>21009</v>
      </c>
      <c r="K28">
        <v>54070</v>
      </c>
      <c r="L28">
        <v>40001</v>
      </c>
      <c r="M28" s="19">
        <v>41306</v>
      </c>
      <c r="N28" s="19">
        <v>41324</v>
      </c>
    </row>
    <row r="29" spans="1:14" x14ac:dyDescent="0.2">
      <c r="A29" t="s">
        <v>411</v>
      </c>
      <c r="B29" s="18" t="s">
        <v>754</v>
      </c>
      <c r="C29" s="19">
        <v>41264</v>
      </c>
      <c r="D29" t="s">
        <v>645</v>
      </c>
      <c r="E29">
        <v>1</v>
      </c>
      <c r="F29">
        <v>1</v>
      </c>
      <c r="G29" s="31">
        <v>1733.28</v>
      </c>
      <c r="H29" s="31">
        <v>1733.28</v>
      </c>
      <c r="I29" s="69">
        <v>560130</v>
      </c>
      <c r="J29">
        <v>12001</v>
      </c>
      <c r="K29">
        <v>53015</v>
      </c>
      <c r="L29">
        <v>10020</v>
      </c>
      <c r="M29" s="19">
        <v>41314</v>
      </c>
      <c r="N29" s="19">
        <v>41325</v>
      </c>
    </row>
    <row r="30" spans="1:14" x14ac:dyDescent="0.2">
      <c r="A30" t="s">
        <v>411</v>
      </c>
      <c r="B30" s="18" t="s">
        <v>755</v>
      </c>
      <c r="C30" s="19">
        <v>41264</v>
      </c>
      <c r="D30" t="s">
        <v>645</v>
      </c>
      <c r="E30">
        <v>1</v>
      </c>
      <c r="F30">
        <v>1</v>
      </c>
      <c r="G30" s="31">
        <v>3031.6</v>
      </c>
      <c r="H30" s="31">
        <v>3031.6</v>
      </c>
      <c r="I30" s="69">
        <v>560479</v>
      </c>
      <c r="J30">
        <v>12001</v>
      </c>
      <c r="K30">
        <v>53015</v>
      </c>
      <c r="L30">
        <v>10020</v>
      </c>
      <c r="M30" s="19">
        <v>41314</v>
      </c>
      <c r="N30" s="19">
        <v>41326</v>
      </c>
    </row>
    <row r="31" spans="1:14" x14ac:dyDescent="0.2">
      <c r="A31" t="s">
        <v>411</v>
      </c>
      <c r="B31" s="18" t="s">
        <v>755</v>
      </c>
      <c r="C31" s="19">
        <v>41264</v>
      </c>
      <c r="D31" t="s">
        <v>645</v>
      </c>
      <c r="E31">
        <v>2</v>
      </c>
      <c r="F31">
        <v>1</v>
      </c>
      <c r="G31" s="31">
        <v>228.28</v>
      </c>
      <c r="H31" s="31">
        <v>228.28</v>
      </c>
      <c r="I31" s="69">
        <v>560479</v>
      </c>
      <c r="J31">
        <v>12001</v>
      </c>
      <c r="K31">
        <v>53015</v>
      </c>
      <c r="L31">
        <v>10020</v>
      </c>
      <c r="M31" s="19">
        <v>41312</v>
      </c>
      <c r="N31" s="19">
        <v>41326</v>
      </c>
    </row>
    <row r="32" spans="1:14" x14ac:dyDescent="0.2">
      <c r="A32" t="s">
        <v>411</v>
      </c>
      <c r="B32" s="18" t="s">
        <v>756</v>
      </c>
      <c r="C32" s="19">
        <v>41264</v>
      </c>
      <c r="D32" t="s">
        <v>663</v>
      </c>
      <c r="E32">
        <v>1</v>
      </c>
      <c r="F32">
        <v>1</v>
      </c>
      <c r="G32" s="31">
        <v>52.48</v>
      </c>
      <c r="H32" s="31">
        <v>52.48</v>
      </c>
      <c r="I32" s="69">
        <v>559004</v>
      </c>
      <c r="J32">
        <v>12062</v>
      </c>
      <c r="K32">
        <v>55050</v>
      </c>
      <c r="L32">
        <v>20559</v>
      </c>
      <c r="M32" s="19">
        <v>41312</v>
      </c>
      <c r="N32" s="19">
        <v>41319</v>
      </c>
    </row>
    <row r="33" spans="1:14" x14ac:dyDescent="0.2">
      <c r="A33" t="s">
        <v>411</v>
      </c>
      <c r="B33" s="18" t="s">
        <v>757</v>
      </c>
      <c r="C33" s="19">
        <v>41264</v>
      </c>
      <c r="D33" t="s">
        <v>664</v>
      </c>
      <c r="E33">
        <v>2</v>
      </c>
      <c r="F33">
        <v>1</v>
      </c>
      <c r="G33" s="31">
        <v>3250</v>
      </c>
      <c r="H33" s="31">
        <v>0</v>
      </c>
      <c r="I33" s="69"/>
      <c r="J33">
        <v>13033</v>
      </c>
      <c r="K33">
        <v>55850</v>
      </c>
      <c r="L33">
        <v>40001</v>
      </c>
      <c r="M33" s="19">
        <v>41316</v>
      </c>
    </row>
    <row r="34" spans="1:14" x14ac:dyDescent="0.2">
      <c r="A34" t="s">
        <v>411</v>
      </c>
      <c r="B34" s="18" t="s">
        <v>757</v>
      </c>
      <c r="C34" s="19">
        <v>41264</v>
      </c>
      <c r="D34" t="s">
        <v>664</v>
      </c>
      <c r="E34">
        <v>1</v>
      </c>
      <c r="F34">
        <v>1</v>
      </c>
      <c r="G34" s="31">
        <v>3900</v>
      </c>
      <c r="H34" s="31">
        <v>0</v>
      </c>
      <c r="I34" s="69"/>
      <c r="J34">
        <v>13033</v>
      </c>
      <c r="K34">
        <v>55850</v>
      </c>
      <c r="L34">
        <v>40001</v>
      </c>
      <c r="M34" s="19">
        <v>41316</v>
      </c>
    </row>
    <row r="35" spans="1:14" x14ac:dyDescent="0.2">
      <c r="A35" t="s">
        <v>411</v>
      </c>
      <c r="B35" s="18" t="s">
        <v>757</v>
      </c>
      <c r="C35" s="19">
        <v>41264</v>
      </c>
      <c r="D35" t="s">
        <v>664</v>
      </c>
      <c r="E35">
        <v>2</v>
      </c>
      <c r="F35">
        <v>1</v>
      </c>
      <c r="G35" s="31">
        <v>3250</v>
      </c>
      <c r="H35" s="31">
        <v>3250</v>
      </c>
      <c r="I35" s="69">
        <v>559611</v>
      </c>
      <c r="J35">
        <v>13033</v>
      </c>
      <c r="K35">
        <v>55850</v>
      </c>
      <c r="L35">
        <v>40001</v>
      </c>
      <c r="M35" s="19">
        <v>41316</v>
      </c>
      <c r="N35" s="19">
        <v>41324</v>
      </c>
    </row>
    <row r="36" spans="1:14" x14ac:dyDescent="0.2">
      <c r="A36" t="s">
        <v>411</v>
      </c>
      <c r="B36" s="18" t="s">
        <v>757</v>
      </c>
      <c r="C36" s="19">
        <v>41264</v>
      </c>
      <c r="D36" t="s">
        <v>664</v>
      </c>
      <c r="E36">
        <v>1</v>
      </c>
      <c r="F36">
        <v>1</v>
      </c>
      <c r="G36" s="31">
        <v>3900</v>
      </c>
      <c r="H36" s="31">
        <v>3900</v>
      </c>
      <c r="I36" s="69">
        <v>559611</v>
      </c>
      <c r="J36">
        <v>13033</v>
      </c>
      <c r="K36">
        <v>55850</v>
      </c>
      <c r="L36">
        <v>40001</v>
      </c>
      <c r="M36" s="19">
        <v>41316</v>
      </c>
      <c r="N36" s="19">
        <v>41324</v>
      </c>
    </row>
    <row r="37" spans="1:14" x14ac:dyDescent="0.2">
      <c r="A37" t="s">
        <v>411</v>
      </c>
      <c r="B37" s="18" t="s">
        <v>758</v>
      </c>
      <c r="C37" s="19">
        <v>41281</v>
      </c>
      <c r="D37" t="s">
        <v>619</v>
      </c>
      <c r="E37">
        <v>14</v>
      </c>
      <c r="F37">
        <v>1</v>
      </c>
      <c r="G37" s="31">
        <v>530.4</v>
      </c>
      <c r="H37" s="31">
        <v>0</v>
      </c>
      <c r="I37" s="69"/>
      <c r="J37">
        <v>12001</v>
      </c>
      <c r="K37">
        <v>53402</v>
      </c>
      <c r="L37">
        <v>10020</v>
      </c>
      <c r="M37" s="19">
        <v>41313</v>
      </c>
    </row>
    <row r="38" spans="1:14" x14ac:dyDescent="0.2">
      <c r="A38" t="s">
        <v>411</v>
      </c>
      <c r="B38" s="18" t="s">
        <v>758</v>
      </c>
      <c r="C38" s="19">
        <v>41281</v>
      </c>
      <c r="D38" t="s">
        <v>619</v>
      </c>
      <c r="E38">
        <v>16</v>
      </c>
      <c r="F38">
        <v>1</v>
      </c>
      <c r="G38" s="31">
        <v>55.84</v>
      </c>
      <c r="H38" s="31">
        <v>0</v>
      </c>
      <c r="I38" s="69"/>
      <c r="J38">
        <v>12001</v>
      </c>
      <c r="K38">
        <v>53402</v>
      </c>
      <c r="L38">
        <v>10020</v>
      </c>
      <c r="M38" s="19">
        <v>41313</v>
      </c>
    </row>
    <row r="39" spans="1:14" x14ac:dyDescent="0.2">
      <c r="A39" t="s">
        <v>411</v>
      </c>
      <c r="B39" s="18" t="s">
        <v>758</v>
      </c>
      <c r="C39" s="19">
        <v>41281</v>
      </c>
      <c r="D39" t="s">
        <v>619</v>
      </c>
      <c r="E39">
        <v>16</v>
      </c>
      <c r="F39">
        <v>2</v>
      </c>
      <c r="G39" s="31">
        <v>55.84</v>
      </c>
      <c r="H39" s="31">
        <v>0</v>
      </c>
      <c r="I39" s="69"/>
      <c r="J39">
        <v>12001</v>
      </c>
      <c r="K39">
        <v>53402</v>
      </c>
      <c r="L39">
        <v>10020</v>
      </c>
      <c r="M39" s="19">
        <v>41313</v>
      </c>
    </row>
    <row r="40" spans="1:14" x14ac:dyDescent="0.2">
      <c r="A40" t="s">
        <v>411</v>
      </c>
      <c r="B40" s="18" t="s">
        <v>758</v>
      </c>
      <c r="C40" s="19">
        <v>41281</v>
      </c>
      <c r="D40" t="s">
        <v>619</v>
      </c>
      <c r="E40">
        <v>6</v>
      </c>
      <c r="F40">
        <v>1</v>
      </c>
      <c r="G40" s="31">
        <v>45.84</v>
      </c>
      <c r="H40" s="31">
        <v>0</v>
      </c>
      <c r="I40" s="69"/>
      <c r="J40">
        <v>12001</v>
      </c>
      <c r="K40">
        <v>53402</v>
      </c>
      <c r="L40">
        <v>10020</v>
      </c>
      <c r="M40" s="19">
        <v>41313</v>
      </c>
    </row>
    <row r="41" spans="1:14" x14ac:dyDescent="0.2">
      <c r="A41" t="s">
        <v>411</v>
      </c>
      <c r="B41" s="18" t="s">
        <v>758</v>
      </c>
      <c r="C41" s="19">
        <v>41281</v>
      </c>
      <c r="D41" t="s">
        <v>619</v>
      </c>
      <c r="E41">
        <v>7</v>
      </c>
      <c r="F41">
        <v>1</v>
      </c>
      <c r="G41" s="31">
        <v>23.88</v>
      </c>
      <c r="H41" s="31">
        <v>0</v>
      </c>
      <c r="I41" s="69"/>
      <c r="J41">
        <v>12001</v>
      </c>
      <c r="K41">
        <v>53402</v>
      </c>
      <c r="L41">
        <v>10020</v>
      </c>
      <c r="M41" s="19">
        <v>41313</v>
      </c>
    </row>
    <row r="42" spans="1:14" x14ac:dyDescent="0.2">
      <c r="A42" t="s">
        <v>411</v>
      </c>
      <c r="B42" s="18" t="s">
        <v>758</v>
      </c>
      <c r="C42" s="19">
        <v>41281</v>
      </c>
      <c r="D42" t="s">
        <v>619</v>
      </c>
      <c r="E42">
        <v>8</v>
      </c>
      <c r="F42">
        <v>1</v>
      </c>
      <c r="G42" s="31">
        <v>22.1</v>
      </c>
      <c r="H42" s="31">
        <v>0</v>
      </c>
      <c r="I42" s="69"/>
      <c r="J42">
        <v>12001</v>
      </c>
      <c r="K42">
        <v>53402</v>
      </c>
      <c r="L42">
        <v>10020</v>
      </c>
      <c r="M42" s="19">
        <v>41313</v>
      </c>
    </row>
    <row r="43" spans="1:14" x14ac:dyDescent="0.2">
      <c r="A43" t="s">
        <v>411</v>
      </c>
      <c r="B43" s="18" t="s">
        <v>758</v>
      </c>
      <c r="C43" s="19">
        <v>41281</v>
      </c>
      <c r="D43" t="s">
        <v>619</v>
      </c>
      <c r="E43">
        <v>9</v>
      </c>
      <c r="F43">
        <v>1</v>
      </c>
      <c r="G43" s="31">
        <v>19.88</v>
      </c>
      <c r="H43" s="31">
        <v>0</v>
      </c>
      <c r="I43" s="69"/>
      <c r="J43">
        <v>12001</v>
      </c>
      <c r="K43">
        <v>53402</v>
      </c>
      <c r="L43">
        <v>10020</v>
      </c>
      <c r="M43" s="19">
        <v>41313</v>
      </c>
    </row>
    <row r="44" spans="1:14" x14ac:dyDescent="0.2">
      <c r="A44" t="s">
        <v>411</v>
      </c>
      <c r="B44" s="18" t="s">
        <v>758</v>
      </c>
      <c r="C44" s="19">
        <v>41281</v>
      </c>
      <c r="D44" t="s">
        <v>619</v>
      </c>
      <c r="E44">
        <v>10</v>
      </c>
      <c r="F44">
        <v>1</v>
      </c>
      <c r="G44" s="31">
        <v>24.36</v>
      </c>
      <c r="H44" s="31">
        <v>0</v>
      </c>
      <c r="I44" s="69"/>
      <c r="J44">
        <v>12001</v>
      </c>
      <c r="K44">
        <v>53402</v>
      </c>
      <c r="L44">
        <v>10020</v>
      </c>
      <c r="M44" s="19">
        <v>41313</v>
      </c>
    </row>
    <row r="45" spans="1:14" x14ac:dyDescent="0.2">
      <c r="A45" t="s">
        <v>411</v>
      </c>
      <c r="B45" s="18" t="s">
        <v>758</v>
      </c>
      <c r="C45" s="19">
        <v>41281</v>
      </c>
      <c r="D45" t="s">
        <v>619</v>
      </c>
      <c r="E45">
        <v>12</v>
      </c>
      <c r="F45">
        <v>1</v>
      </c>
      <c r="G45" s="31">
        <v>26.06</v>
      </c>
      <c r="H45" s="31">
        <v>0</v>
      </c>
      <c r="I45" s="69"/>
      <c r="J45">
        <v>12001</v>
      </c>
      <c r="K45">
        <v>53402</v>
      </c>
      <c r="L45">
        <v>10020</v>
      </c>
      <c r="M45" s="19">
        <v>41313</v>
      </c>
    </row>
    <row r="46" spans="1:14" x14ac:dyDescent="0.2">
      <c r="A46" t="s">
        <v>411</v>
      </c>
      <c r="B46" s="18" t="s">
        <v>758</v>
      </c>
      <c r="C46" s="19">
        <v>41281</v>
      </c>
      <c r="D46" t="s">
        <v>619</v>
      </c>
      <c r="E46">
        <v>11</v>
      </c>
      <c r="F46">
        <v>1</v>
      </c>
      <c r="G46" s="31">
        <v>139.05000000000001</v>
      </c>
      <c r="H46" s="31">
        <v>0</v>
      </c>
      <c r="I46" s="69"/>
      <c r="J46">
        <v>12001</v>
      </c>
      <c r="K46">
        <v>53402</v>
      </c>
      <c r="L46">
        <v>10020</v>
      </c>
      <c r="M46" s="19">
        <v>41313</v>
      </c>
    </row>
    <row r="47" spans="1:14" x14ac:dyDescent="0.2">
      <c r="A47" t="s">
        <v>411</v>
      </c>
      <c r="B47" s="18" t="s">
        <v>758</v>
      </c>
      <c r="C47" s="19">
        <v>41281</v>
      </c>
      <c r="D47" t="s">
        <v>619</v>
      </c>
      <c r="E47">
        <v>15</v>
      </c>
      <c r="F47">
        <v>1</v>
      </c>
      <c r="G47" s="31">
        <v>35.21</v>
      </c>
      <c r="H47" s="31">
        <v>0</v>
      </c>
      <c r="I47" s="69"/>
      <c r="J47">
        <v>12001</v>
      </c>
      <c r="K47">
        <v>53402</v>
      </c>
      <c r="L47">
        <v>10020</v>
      </c>
      <c r="M47" s="19">
        <v>41313</v>
      </c>
    </row>
    <row r="48" spans="1:14" x14ac:dyDescent="0.2">
      <c r="A48" t="s">
        <v>411</v>
      </c>
      <c r="B48" s="18" t="s">
        <v>758</v>
      </c>
      <c r="C48" s="19">
        <v>41281</v>
      </c>
      <c r="D48" t="s">
        <v>619</v>
      </c>
      <c r="E48">
        <v>5</v>
      </c>
      <c r="F48">
        <v>1</v>
      </c>
      <c r="G48" s="31">
        <v>49.19</v>
      </c>
      <c r="H48" s="31">
        <v>0</v>
      </c>
      <c r="I48" s="69"/>
      <c r="J48">
        <v>12001</v>
      </c>
      <c r="K48">
        <v>53402</v>
      </c>
      <c r="L48">
        <v>10020</v>
      </c>
      <c r="M48" s="19">
        <v>41313</v>
      </c>
    </row>
    <row r="49" spans="1:14" x14ac:dyDescent="0.2">
      <c r="A49" t="s">
        <v>411</v>
      </c>
      <c r="B49" s="18" t="s">
        <v>758</v>
      </c>
      <c r="C49" s="19">
        <v>41281</v>
      </c>
      <c r="D49" t="s">
        <v>619</v>
      </c>
      <c r="E49">
        <v>17</v>
      </c>
      <c r="F49">
        <v>1</v>
      </c>
      <c r="G49" s="31">
        <v>23.87</v>
      </c>
      <c r="H49" s="31">
        <v>0</v>
      </c>
      <c r="I49" s="69"/>
      <c r="J49">
        <v>12001</v>
      </c>
      <c r="K49">
        <v>53402</v>
      </c>
      <c r="L49">
        <v>10020</v>
      </c>
      <c r="M49" s="19">
        <v>41313</v>
      </c>
    </row>
    <row r="50" spans="1:14" x14ac:dyDescent="0.2">
      <c r="A50" t="s">
        <v>411</v>
      </c>
      <c r="B50" s="18" t="s">
        <v>758</v>
      </c>
      <c r="C50" s="19">
        <v>41281</v>
      </c>
      <c r="D50" t="s">
        <v>619</v>
      </c>
      <c r="E50">
        <v>1</v>
      </c>
      <c r="F50">
        <v>1</v>
      </c>
      <c r="G50" s="31">
        <v>68.28</v>
      </c>
      <c r="H50" s="31">
        <v>0</v>
      </c>
      <c r="I50" s="69"/>
      <c r="J50">
        <v>12001</v>
      </c>
      <c r="K50">
        <v>53402</v>
      </c>
      <c r="L50">
        <v>10020</v>
      </c>
      <c r="M50" s="19">
        <v>41313</v>
      </c>
    </row>
    <row r="51" spans="1:14" x14ac:dyDescent="0.2">
      <c r="A51" t="s">
        <v>411</v>
      </c>
      <c r="B51" s="18" t="s">
        <v>758</v>
      </c>
      <c r="C51" s="19">
        <v>41281</v>
      </c>
      <c r="D51" t="s">
        <v>619</v>
      </c>
      <c r="E51">
        <v>13</v>
      </c>
      <c r="F51">
        <v>1</v>
      </c>
      <c r="G51" s="31">
        <v>42.98</v>
      </c>
      <c r="H51" s="31">
        <v>0</v>
      </c>
      <c r="I51" s="69"/>
      <c r="J51">
        <v>12001</v>
      </c>
      <c r="K51">
        <v>53402</v>
      </c>
      <c r="L51">
        <v>10020</v>
      </c>
      <c r="M51" s="19">
        <v>41313</v>
      </c>
    </row>
    <row r="52" spans="1:14" x14ac:dyDescent="0.2">
      <c r="A52" t="s">
        <v>411</v>
      </c>
      <c r="B52" s="18" t="s">
        <v>758</v>
      </c>
      <c r="C52" s="19">
        <v>41281</v>
      </c>
      <c r="D52" t="s">
        <v>619</v>
      </c>
      <c r="E52">
        <v>3</v>
      </c>
      <c r="F52">
        <v>1</v>
      </c>
      <c r="G52" s="31">
        <v>17.68</v>
      </c>
      <c r="H52" s="31">
        <v>0</v>
      </c>
      <c r="I52" s="69"/>
      <c r="J52">
        <v>12001</v>
      </c>
      <c r="K52">
        <v>53402</v>
      </c>
      <c r="L52">
        <v>10020</v>
      </c>
      <c r="M52" s="19">
        <v>41313</v>
      </c>
    </row>
    <row r="53" spans="1:14" x14ac:dyDescent="0.2">
      <c r="A53" t="s">
        <v>411</v>
      </c>
      <c r="B53" s="18" t="s">
        <v>758</v>
      </c>
      <c r="C53" s="19">
        <v>41281</v>
      </c>
      <c r="D53" t="s">
        <v>619</v>
      </c>
      <c r="E53">
        <v>4</v>
      </c>
      <c r="F53">
        <v>1</v>
      </c>
      <c r="G53" s="31">
        <v>13.77</v>
      </c>
      <c r="H53" s="31">
        <v>0</v>
      </c>
      <c r="I53" s="69"/>
      <c r="J53">
        <v>12001</v>
      </c>
      <c r="K53">
        <v>53402</v>
      </c>
      <c r="L53">
        <v>10020</v>
      </c>
      <c r="M53" s="19">
        <v>41313</v>
      </c>
    </row>
    <row r="54" spans="1:14" x14ac:dyDescent="0.2">
      <c r="A54" t="s">
        <v>411</v>
      </c>
      <c r="B54" s="18" t="s">
        <v>758</v>
      </c>
      <c r="C54" s="19">
        <v>41281</v>
      </c>
      <c r="D54" t="s">
        <v>619</v>
      </c>
      <c r="E54">
        <v>2</v>
      </c>
      <c r="F54">
        <v>1</v>
      </c>
      <c r="G54" s="31">
        <v>137.9</v>
      </c>
      <c r="H54" s="31">
        <v>0</v>
      </c>
      <c r="I54" s="69"/>
      <c r="J54">
        <v>12001</v>
      </c>
      <c r="K54">
        <v>53402</v>
      </c>
      <c r="L54">
        <v>10020</v>
      </c>
      <c r="M54" s="19">
        <v>41313</v>
      </c>
    </row>
    <row r="55" spans="1:14" x14ac:dyDescent="0.2">
      <c r="A55" t="s">
        <v>411</v>
      </c>
      <c r="B55" s="18" t="s">
        <v>759</v>
      </c>
      <c r="C55" s="19">
        <v>41264</v>
      </c>
      <c r="D55" t="s">
        <v>619</v>
      </c>
      <c r="E55">
        <v>1</v>
      </c>
      <c r="F55">
        <v>1</v>
      </c>
      <c r="G55" s="31">
        <v>443.64</v>
      </c>
      <c r="H55" s="31">
        <v>443.64</v>
      </c>
      <c r="I55" s="69">
        <v>559754</v>
      </c>
      <c r="J55">
        <v>12001</v>
      </c>
      <c r="K55">
        <v>54071</v>
      </c>
      <c r="L55">
        <v>10020</v>
      </c>
      <c r="M55" s="19">
        <v>41306</v>
      </c>
      <c r="N55" s="19">
        <v>41324</v>
      </c>
    </row>
    <row r="56" spans="1:14" x14ac:dyDescent="0.2">
      <c r="A56" t="s">
        <v>411</v>
      </c>
      <c r="B56" s="18" t="s">
        <v>760</v>
      </c>
      <c r="C56" s="19">
        <v>41264</v>
      </c>
      <c r="D56" t="s">
        <v>653</v>
      </c>
      <c r="E56">
        <v>3</v>
      </c>
      <c r="F56">
        <v>1</v>
      </c>
      <c r="G56" s="31">
        <v>52.8</v>
      </c>
      <c r="H56" s="31">
        <v>52.8</v>
      </c>
      <c r="I56" s="69">
        <v>559260</v>
      </c>
      <c r="J56">
        <v>12001</v>
      </c>
      <c r="K56">
        <v>53015</v>
      </c>
      <c r="L56">
        <v>10020</v>
      </c>
      <c r="M56" s="19">
        <v>41316</v>
      </c>
      <c r="N56" s="19">
        <v>41320</v>
      </c>
    </row>
    <row r="57" spans="1:14" x14ac:dyDescent="0.2">
      <c r="A57" t="s">
        <v>411</v>
      </c>
      <c r="B57" s="18" t="s">
        <v>760</v>
      </c>
      <c r="C57" s="19">
        <v>41264</v>
      </c>
      <c r="D57" t="s">
        <v>653</v>
      </c>
      <c r="E57">
        <v>5</v>
      </c>
      <c r="F57">
        <v>1</v>
      </c>
      <c r="G57" s="31">
        <v>44.4</v>
      </c>
      <c r="H57" s="31">
        <v>44.4</v>
      </c>
      <c r="I57" s="69">
        <v>559260</v>
      </c>
      <c r="J57">
        <v>12001</v>
      </c>
      <c r="K57">
        <v>54070</v>
      </c>
      <c r="L57">
        <v>10020</v>
      </c>
      <c r="M57" s="19">
        <v>41316</v>
      </c>
      <c r="N57" s="19">
        <v>41320</v>
      </c>
    </row>
    <row r="58" spans="1:14" x14ac:dyDescent="0.2">
      <c r="A58" t="s">
        <v>411</v>
      </c>
      <c r="B58" s="18" t="s">
        <v>760</v>
      </c>
      <c r="C58" s="19">
        <v>41264</v>
      </c>
      <c r="D58" t="s">
        <v>653</v>
      </c>
      <c r="E58">
        <v>1</v>
      </c>
      <c r="F58">
        <v>1</v>
      </c>
      <c r="G58" s="31">
        <v>200.08</v>
      </c>
      <c r="H58" s="31">
        <v>200.08</v>
      </c>
      <c r="I58" s="69">
        <v>559260</v>
      </c>
      <c r="J58">
        <v>12001</v>
      </c>
      <c r="K58">
        <v>53015</v>
      </c>
      <c r="L58">
        <v>10020</v>
      </c>
      <c r="M58" s="19">
        <v>41316</v>
      </c>
      <c r="N58" s="19">
        <v>41320</v>
      </c>
    </row>
    <row r="59" spans="1:14" x14ac:dyDescent="0.2">
      <c r="A59" t="s">
        <v>411</v>
      </c>
      <c r="B59" s="18" t="s">
        <v>760</v>
      </c>
      <c r="C59" s="19">
        <v>41264</v>
      </c>
      <c r="D59" t="s">
        <v>653</v>
      </c>
      <c r="E59">
        <v>2</v>
      </c>
      <c r="F59">
        <v>1</v>
      </c>
      <c r="G59" s="31">
        <v>770.8</v>
      </c>
      <c r="H59" s="31">
        <v>770.8</v>
      </c>
      <c r="I59" s="69">
        <v>559260</v>
      </c>
      <c r="J59">
        <v>12001</v>
      </c>
      <c r="K59">
        <v>53015</v>
      </c>
      <c r="L59">
        <v>10020</v>
      </c>
      <c r="M59" s="19">
        <v>41316</v>
      </c>
      <c r="N59" s="19">
        <v>41320</v>
      </c>
    </row>
    <row r="60" spans="1:14" x14ac:dyDescent="0.2">
      <c r="A60" t="s">
        <v>411</v>
      </c>
      <c r="B60" s="18" t="s">
        <v>760</v>
      </c>
      <c r="C60" s="19">
        <v>41264</v>
      </c>
      <c r="D60" t="s">
        <v>653</v>
      </c>
      <c r="E60">
        <v>4</v>
      </c>
      <c r="F60">
        <v>1</v>
      </c>
      <c r="G60" s="31">
        <v>142</v>
      </c>
      <c r="H60" s="31">
        <v>142</v>
      </c>
      <c r="I60" s="69">
        <v>559260</v>
      </c>
      <c r="J60">
        <v>12001</v>
      </c>
      <c r="K60">
        <v>53015</v>
      </c>
      <c r="L60">
        <v>10020</v>
      </c>
      <c r="M60" s="19">
        <v>41316</v>
      </c>
      <c r="N60" s="19">
        <v>41320</v>
      </c>
    </row>
    <row r="61" spans="1:14" x14ac:dyDescent="0.2">
      <c r="A61" t="s">
        <v>411</v>
      </c>
      <c r="B61" s="18" t="s">
        <v>761</v>
      </c>
      <c r="C61" s="19">
        <v>41264</v>
      </c>
      <c r="D61" t="s">
        <v>653</v>
      </c>
      <c r="E61">
        <v>7</v>
      </c>
      <c r="F61">
        <v>1</v>
      </c>
      <c r="G61" s="31">
        <v>768</v>
      </c>
      <c r="H61" s="31">
        <v>768</v>
      </c>
      <c r="I61" s="69">
        <v>559254</v>
      </c>
      <c r="J61">
        <v>12001</v>
      </c>
      <c r="K61">
        <v>53406</v>
      </c>
      <c r="L61">
        <v>10020</v>
      </c>
      <c r="M61" s="19">
        <v>41316</v>
      </c>
      <c r="N61" s="19">
        <v>41320</v>
      </c>
    </row>
    <row r="62" spans="1:14" x14ac:dyDescent="0.2">
      <c r="A62" t="s">
        <v>411</v>
      </c>
      <c r="B62" s="18" t="s">
        <v>761</v>
      </c>
      <c r="C62" s="19">
        <v>41264</v>
      </c>
      <c r="D62" t="s">
        <v>653</v>
      </c>
      <c r="E62">
        <v>6</v>
      </c>
      <c r="F62">
        <v>1</v>
      </c>
      <c r="G62" s="31">
        <v>32.159999999999997</v>
      </c>
      <c r="H62" s="31">
        <v>32.159999999999997</v>
      </c>
      <c r="I62" s="69">
        <v>559254</v>
      </c>
      <c r="J62">
        <v>12001</v>
      </c>
      <c r="K62">
        <v>53406</v>
      </c>
      <c r="L62">
        <v>10020</v>
      </c>
      <c r="M62" s="19">
        <v>41316</v>
      </c>
      <c r="N62" s="19">
        <v>41320</v>
      </c>
    </row>
    <row r="63" spans="1:14" x14ac:dyDescent="0.2">
      <c r="A63" t="s">
        <v>411</v>
      </c>
      <c r="B63" s="18" t="s">
        <v>761</v>
      </c>
      <c r="C63" s="19">
        <v>41264</v>
      </c>
      <c r="D63" t="s">
        <v>653</v>
      </c>
      <c r="E63">
        <v>5</v>
      </c>
      <c r="F63">
        <v>1</v>
      </c>
      <c r="G63" s="31">
        <v>64</v>
      </c>
      <c r="H63" s="31">
        <v>64</v>
      </c>
      <c r="I63" s="69">
        <v>559254</v>
      </c>
      <c r="J63">
        <v>12001</v>
      </c>
      <c r="K63">
        <v>53406</v>
      </c>
      <c r="L63">
        <v>10020</v>
      </c>
      <c r="M63" s="19">
        <v>41316</v>
      </c>
      <c r="N63" s="19">
        <v>41320</v>
      </c>
    </row>
    <row r="64" spans="1:14" x14ac:dyDescent="0.2">
      <c r="A64" t="s">
        <v>411</v>
      </c>
      <c r="B64" s="18" t="s">
        <v>761</v>
      </c>
      <c r="C64" s="19">
        <v>41264</v>
      </c>
      <c r="D64" t="s">
        <v>653</v>
      </c>
      <c r="E64">
        <v>4</v>
      </c>
      <c r="F64">
        <v>1</v>
      </c>
      <c r="G64" s="31">
        <v>287.5</v>
      </c>
      <c r="H64" s="31">
        <v>287.5</v>
      </c>
      <c r="I64" s="69">
        <v>559254</v>
      </c>
      <c r="J64">
        <v>12001</v>
      </c>
      <c r="K64">
        <v>53406</v>
      </c>
      <c r="L64">
        <v>10020</v>
      </c>
      <c r="M64" s="19">
        <v>41316</v>
      </c>
      <c r="N64" s="19">
        <v>41320</v>
      </c>
    </row>
    <row r="65" spans="1:14" x14ac:dyDescent="0.2">
      <c r="A65" t="s">
        <v>411</v>
      </c>
      <c r="B65" s="18" t="s">
        <v>761</v>
      </c>
      <c r="C65" s="19">
        <v>41264</v>
      </c>
      <c r="D65" t="s">
        <v>653</v>
      </c>
      <c r="E65">
        <v>2</v>
      </c>
      <c r="F65">
        <v>1</v>
      </c>
      <c r="G65" s="31">
        <v>385.92</v>
      </c>
      <c r="H65" s="31">
        <v>385.92</v>
      </c>
      <c r="I65" s="69">
        <v>559254</v>
      </c>
      <c r="J65">
        <v>12001</v>
      </c>
      <c r="K65">
        <v>53015</v>
      </c>
      <c r="L65">
        <v>10020</v>
      </c>
      <c r="M65" s="19">
        <v>41316</v>
      </c>
      <c r="N65" s="19">
        <v>41320</v>
      </c>
    </row>
    <row r="66" spans="1:14" x14ac:dyDescent="0.2">
      <c r="A66" t="s">
        <v>411</v>
      </c>
      <c r="B66" s="18" t="s">
        <v>761</v>
      </c>
      <c r="C66" s="19">
        <v>41264</v>
      </c>
      <c r="D66" t="s">
        <v>653</v>
      </c>
      <c r="E66">
        <v>1</v>
      </c>
      <c r="F66">
        <v>1</v>
      </c>
      <c r="G66" s="31">
        <v>35.22</v>
      </c>
      <c r="H66" s="31">
        <v>35.22</v>
      </c>
      <c r="I66" s="69">
        <v>559254</v>
      </c>
      <c r="J66">
        <v>12001</v>
      </c>
      <c r="K66">
        <v>53015</v>
      </c>
      <c r="L66">
        <v>10020</v>
      </c>
      <c r="M66" s="19">
        <v>41316</v>
      </c>
      <c r="N66" s="19">
        <v>41320</v>
      </c>
    </row>
    <row r="67" spans="1:14" x14ac:dyDescent="0.2">
      <c r="A67" t="s">
        <v>411</v>
      </c>
      <c r="B67" s="18" t="s">
        <v>761</v>
      </c>
      <c r="C67" s="19">
        <v>41264</v>
      </c>
      <c r="D67" t="s">
        <v>653</v>
      </c>
      <c r="E67">
        <v>3</v>
      </c>
      <c r="F67">
        <v>1</v>
      </c>
      <c r="G67" s="31">
        <v>1072</v>
      </c>
      <c r="H67" s="31">
        <v>1072</v>
      </c>
      <c r="I67" s="69">
        <v>559254</v>
      </c>
      <c r="J67">
        <v>12001</v>
      </c>
      <c r="K67">
        <v>54120</v>
      </c>
      <c r="L67">
        <v>10020</v>
      </c>
      <c r="M67" s="19">
        <v>41316</v>
      </c>
      <c r="N67" s="19">
        <v>41320</v>
      </c>
    </row>
    <row r="68" spans="1:14" x14ac:dyDescent="0.2">
      <c r="A68" t="s">
        <v>411</v>
      </c>
      <c r="B68" s="18" t="s">
        <v>762</v>
      </c>
      <c r="C68" s="19">
        <v>41264</v>
      </c>
      <c r="D68" t="s">
        <v>653</v>
      </c>
      <c r="E68">
        <v>1</v>
      </c>
      <c r="F68">
        <v>1</v>
      </c>
      <c r="G68" s="31">
        <v>181.32</v>
      </c>
      <c r="H68" s="31">
        <v>181.32</v>
      </c>
      <c r="I68" s="69">
        <v>559600</v>
      </c>
      <c r="J68">
        <v>12001</v>
      </c>
      <c r="K68">
        <v>53015</v>
      </c>
      <c r="L68">
        <v>10020</v>
      </c>
      <c r="M68" s="19">
        <v>41311</v>
      </c>
      <c r="N68" s="19">
        <v>41324</v>
      </c>
    </row>
    <row r="69" spans="1:14" x14ac:dyDescent="0.2">
      <c r="A69" t="s">
        <v>411</v>
      </c>
      <c r="B69" s="18" t="s">
        <v>762</v>
      </c>
      <c r="C69" s="19">
        <v>41264</v>
      </c>
      <c r="D69" t="s">
        <v>653</v>
      </c>
      <c r="E69">
        <v>2</v>
      </c>
      <c r="F69">
        <v>1</v>
      </c>
      <c r="G69" s="31">
        <v>19.739999999999998</v>
      </c>
      <c r="H69" s="31">
        <v>19.739999999999998</v>
      </c>
      <c r="I69" s="69">
        <v>559600</v>
      </c>
      <c r="J69">
        <v>12001</v>
      </c>
      <c r="K69">
        <v>53015</v>
      </c>
      <c r="L69">
        <v>10020</v>
      </c>
      <c r="M69" s="19">
        <v>41311</v>
      </c>
      <c r="N69" s="19">
        <v>41324</v>
      </c>
    </row>
    <row r="70" spans="1:14" x14ac:dyDescent="0.2">
      <c r="A70" t="s">
        <v>411</v>
      </c>
      <c r="B70" s="18" t="s">
        <v>763</v>
      </c>
      <c r="C70" s="19">
        <v>41250</v>
      </c>
      <c r="D70" t="s">
        <v>655</v>
      </c>
      <c r="E70">
        <v>1</v>
      </c>
      <c r="F70">
        <v>1</v>
      </c>
      <c r="G70" s="31">
        <v>90.4</v>
      </c>
      <c r="H70" s="31">
        <v>0</v>
      </c>
      <c r="I70" s="69"/>
      <c r="J70">
        <v>12001</v>
      </c>
      <c r="K70">
        <v>53015</v>
      </c>
      <c r="L70">
        <v>10020</v>
      </c>
      <c r="M70" s="19">
        <v>41312</v>
      </c>
    </row>
    <row r="71" spans="1:14" x14ac:dyDescent="0.2">
      <c r="A71" t="s">
        <v>411</v>
      </c>
      <c r="B71" s="18" t="s">
        <v>763</v>
      </c>
      <c r="C71" s="19">
        <v>41250</v>
      </c>
      <c r="D71" t="s">
        <v>655</v>
      </c>
      <c r="E71">
        <v>2</v>
      </c>
      <c r="F71">
        <v>1</v>
      </c>
      <c r="G71" s="31">
        <v>56.9</v>
      </c>
      <c r="H71" s="31">
        <v>0</v>
      </c>
      <c r="I71" s="69"/>
      <c r="J71">
        <v>12001</v>
      </c>
      <c r="K71">
        <v>53015</v>
      </c>
      <c r="L71">
        <v>10020</v>
      </c>
      <c r="M71" s="19">
        <v>41312</v>
      </c>
    </row>
    <row r="72" spans="1:14" x14ac:dyDescent="0.2">
      <c r="A72" t="s">
        <v>411</v>
      </c>
      <c r="B72" s="18" t="s">
        <v>764</v>
      </c>
      <c r="C72" s="19">
        <v>41250</v>
      </c>
      <c r="D72" t="s">
        <v>634</v>
      </c>
      <c r="E72">
        <v>1</v>
      </c>
      <c r="F72">
        <v>1</v>
      </c>
      <c r="G72" s="31">
        <v>98.15</v>
      </c>
      <c r="H72" s="31">
        <v>98.15</v>
      </c>
      <c r="I72" s="69">
        <v>560808</v>
      </c>
      <c r="J72">
        <v>12001</v>
      </c>
      <c r="K72">
        <v>53402</v>
      </c>
      <c r="L72">
        <v>10020</v>
      </c>
      <c r="M72" s="19">
        <v>41311</v>
      </c>
      <c r="N72" s="19">
        <v>41327</v>
      </c>
    </row>
    <row r="73" spans="1:14" x14ac:dyDescent="0.2">
      <c r="A73" t="s">
        <v>411</v>
      </c>
      <c r="B73" s="18" t="s">
        <v>765</v>
      </c>
      <c r="C73" s="19">
        <v>41250</v>
      </c>
      <c r="D73" t="s">
        <v>665</v>
      </c>
      <c r="E73">
        <v>1</v>
      </c>
      <c r="F73">
        <v>1</v>
      </c>
      <c r="G73" s="31">
        <v>116</v>
      </c>
      <c r="H73" s="31">
        <v>116</v>
      </c>
      <c r="I73" s="69">
        <v>559819</v>
      </c>
      <c r="J73">
        <v>12001</v>
      </c>
      <c r="K73">
        <v>53015</v>
      </c>
      <c r="L73">
        <v>10020</v>
      </c>
      <c r="M73" s="19">
        <v>41312</v>
      </c>
      <c r="N73" s="19">
        <v>41324</v>
      </c>
    </row>
    <row r="74" spans="1:14" x14ac:dyDescent="0.2">
      <c r="A74" t="s">
        <v>411</v>
      </c>
      <c r="B74" s="18" t="s">
        <v>766</v>
      </c>
      <c r="C74" s="19">
        <v>41250</v>
      </c>
      <c r="D74" t="s">
        <v>666</v>
      </c>
      <c r="E74">
        <v>1</v>
      </c>
      <c r="F74">
        <v>1</v>
      </c>
      <c r="G74" s="31">
        <v>54.33</v>
      </c>
      <c r="H74" s="31">
        <v>54.33</v>
      </c>
      <c r="I74" s="69">
        <v>560112</v>
      </c>
      <c r="J74">
        <v>12001</v>
      </c>
      <c r="K74">
        <v>53406</v>
      </c>
      <c r="L74">
        <v>10020</v>
      </c>
      <c r="M74" s="19">
        <v>41310</v>
      </c>
      <c r="N74" s="19">
        <v>41325</v>
      </c>
    </row>
    <row r="75" spans="1:14" x14ac:dyDescent="0.2">
      <c r="A75" t="s">
        <v>411</v>
      </c>
      <c r="B75" s="18" t="s">
        <v>767</v>
      </c>
      <c r="C75" s="19">
        <v>41250</v>
      </c>
      <c r="D75" t="s">
        <v>667</v>
      </c>
      <c r="E75">
        <v>2</v>
      </c>
      <c r="F75">
        <v>1</v>
      </c>
      <c r="G75" s="31">
        <v>675</v>
      </c>
      <c r="H75" s="31">
        <v>0</v>
      </c>
      <c r="I75" s="69"/>
      <c r="J75">
        <v>12001</v>
      </c>
      <c r="K75">
        <v>53401</v>
      </c>
      <c r="L75">
        <v>10020</v>
      </c>
      <c r="M75" s="19">
        <v>41312</v>
      </c>
    </row>
    <row r="76" spans="1:14" x14ac:dyDescent="0.2">
      <c r="A76" t="s">
        <v>411</v>
      </c>
      <c r="B76" s="18" t="s">
        <v>767</v>
      </c>
      <c r="C76" s="19">
        <v>41250</v>
      </c>
      <c r="D76" t="s">
        <v>667</v>
      </c>
      <c r="E76">
        <v>3</v>
      </c>
      <c r="F76">
        <v>1</v>
      </c>
      <c r="G76" s="31">
        <v>500</v>
      </c>
      <c r="H76" s="31">
        <v>0</v>
      </c>
      <c r="I76" s="69"/>
      <c r="J76">
        <v>12001</v>
      </c>
      <c r="K76">
        <v>53401</v>
      </c>
      <c r="L76">
        <v>10020</v>
      </c>
      <c r="M76" s="19">
        <v>41312</v>
      </c>
    </row>
    <row r="77" spans="1:14" x14ac:dyDescent="0.2">
      <c r="A77" t="s">
        <v>411</v>
      </c>
      <c r="B77" s="18" t="s">
        <v>718</v>
      </c>
      <c r="C77" s="19">
        <v>41264</v>
      </c>
      <c r="D77" t="s">
        <v>612</v>
      </c>
      <c r="E77">
        <v>1</v>
      </c>
      <c r="F77">
        <v>1</v>
      </c>
      <c r="G77" s="31">
        <v>36</v>
      </c>
      <c r="H77" s="31">
        <v>36</v>
      </c>
      <c r="I77" s="69">
        <v>560172</v>
      </c>
      <c r="J77">
        <v>12001</v>
      </c>
      <c r="K77">
        <v>54060</v>
      </c>
      <c r="L77">
        <v>10020</v>
      </c>
      <c r="M77" s="19">
        <v>41310</v>
      </c>
      <c r="N77" s="19">
        <v>41325</v>
      </c>
    </row>
    <row r="78" spans="1:14" x14ac:dyDescent="0.2">
      <c r="A78" t="s">
        <v>411</v>
      </c>
      <c r="B78" s="18" t="s">
        <v>719</v>
      </c>
      <c r="C78" s="19">
        <v>41233</v>
      </c>
      <c r="D78" t="s">
        <v>646</v>
      </c>
      <c r="E78">
        <v>1</v>
      </c>
      <c r="F78">
        <v>1</v>
      </c>
      <c r="G78" s="31">
        <v>9981.33</v>
      </c>
      <c r="H78" s="31">
        <v>9981.33</v>
      </c>
      <c r="I78" s="69">
        <v>560951</v>
      </c>
      <c r="J78">
        <v>12001</v>
      </c>
      <c r="K78">
        <v>53015</v>
      </c>
      <c r="L78">
        <v>10020</v>
      </c>
      <c r="M78" s="19">
        <v>41310</v>
      </c>
      <c r="N78" s="19">
        <v>41327</v>
      </c>
    </row>
    <row r="79" spans="1:14" x14ac:dyDescent="0.2">
      <c r="A79" t="s">
        <v>411</v>
      </c>
      <c r="B79" s="18" t="s">
        <v>720</v>
      </c>
      <c r="C79" s="19">
        <v>41233</v>
      </c>
      <c r="D79" t="s">
        <v>647</v>
      </c>
      <c r="E79">
        <v>2</v>
      </c>
      <c r="F79">
        <v>1</v>
      </c>
      <c r="G79" s="31">
        <v>471.25</v>
      </c>
      <c r="H79" s="31">
        <v>471.25</v>
      </c>
      <c r="I79" s="69">
        <v>560955</v>
      </c>
      <c r="J79">
        <v>12001</v>
      </c>
      <c r="K79">
        <v>53015</v>
      </c>
      <c r="L79">
        <v>10020</v>
      </c>
      <c r="M79" s="19">
        <v>41311</v>
      </c>
      <c r="N79" s="19">
        <v>41327</v>
      </c>
    </row>
    <row r="80" spans="1:14" x14ac:dyDescent="0.2">
      <c r="A80" t="s">
        <v>411</v>
      </c>
      <c r="B80" s="18" t="s">
        <v>720</v>
      </c>
      <c r="C80" s="19">
        <v>41233</v>
      </c>
      <c r="D80" t="s">
        <v>647</v>
      </c>
      <c r="E80">
        <v>1</v>
      </c>
      <c r="F80">
        <v>1</v>
      </c>
      <c r="G80" s="31">
        <v>131.9</v>
      </c>
      <c r="H80" s="31">
        <v>131.9</v>
      </c>
      <c r="I80" s="69">
        <v>560955</v>
      </c>
      <c r="J80">
        <v>12001</v>
      </c>
      <c r="K80">
        <v>53012</v>
      </c>
      <c r="L80">
        <v>10020</v>
      </c>
      <c r="M80" s="19">
        <v>41311</v>
      </c>
      <c r="N80" s="19">
        <v>41327</v>
      </c>
    </row>
    <row r="81" spans="1:14" x14ac:dyDescent="0.2">
      <c r="A81" t="s">
        <v>411</v>
      </c>
      <c r="B81" s="18" t="s">
        <v>720</v>
      </c>
      <c r="C81" s="19">
        <v>41233</v>
      </c>
      <c r="D81" t="s">
        <v>647</v>
      </c>
      <c r="E81">
        <v>3</v>
      </c>
      <c r="F81">
        <v>1</v>
      </c>
      <c r="G81" s="31">
        <v>1130.3399999999999</v>
      </c>
      <c r="H81" s="31">
        <v>1130.3399999999999</v>
      </c>
      <c r="I81" s="69">
        <v>560955</v>
      </c>
      <c r="J81">
        <v>12001</v>
      </c>
      <c r="K81">
        <v>53015</v>
      </c>
      <c r="L81">
        <v>10020</v>
      </c>
      <c r="M81" s="19">
        <v>41311</v>
      </c>
      <c r="N81" s="19">
        <v>41327</v>
      </c>
    </row>
    <row r="82" spans="1:14" x14ac:dyDescent="0.2">
      <c r="A82" t="s">
        <v>411</v>
      </c>
      <c r="B82" s="18" t="s">
        <v>721</v>
      </c>
      <c r="C82" s="19">
        <v>41233</v>
      </c>
      <c r="D82" t="s">
        <v>631</v>
      </c>
      <c r="E82">
        <v>1</v>
      </c>
      <c r="F82">
        <v>1</v>
      </c>
      <c r="G82" s="31">
        <v>39150</v>
      </c>
      <c r="H82" s="31">
        <v>39150</v>
      </c>
      <c r="I82" s="69">
        <v>558725</v>
      </c>
      <c r="J82">
        <v>12001</v>
      </c>
      <c r="K82">
        <v>53401</v>
      </c>
      <c r="L82">
        <v>10020</v>
      </c>
      <c r="M82" s="19">
        <v>41316</v>
      </c>
      <c r="N82" s="19">
        <v>41319</v>
      </c>
    </row>
    <row r="83" spans="1:14" x14ac:dyDescent="0.2">
      <c r="A83" t="s">
        <v>411</v>
      </c>
      <c r="B83" s="18" t="s">
        <v>722</v>
      </c>
      <c r="C83" s="19">
        <v>41233</v>
      </c>
      <c r="D83" t="s">
        <v>619</v>
      </c>
      <c r="E83">
        <v>2</v>
      </c>
      <c r="F83">
        <v>1</v>
      </c>
      <c r="G83" s="31">
        <v>59.16</v>
      </c>
      <c r="H83" s="31">
        <v>59.16</v>
      </c>
      <c r="I83" s="69">
        <v>559750</v>
      </c>
      <c r="J83">
        <v>12001</v>
      </c>
      <c r="K83">
        <v>53402</v>
      </c>
      <c r="L83">
        <v>10020</v>
      </c>
      <c r="M83" s="19">
        <v>41316</v>
      </c>
      <c r="N83" s="19">
        <v>41324</v>
      </c>
    </row>
    <row r="84" spans="1:14" x14ac:dyDescent="0.2">
      <c r="A84" t="s">
        <v>411</v>
      </c>
      <c r="B84" s="18" t="s">
        <v>722</v>
      </c>
      <c r="C84" s="19">
        <v>41233</v>
      </c>
      <c r="D84" t="s">
        <v>619</v>
      </c>
      <c r="E84">
        <v>1</v>
      </c>
      <c r="F84">
        <v>1</v>
      </c>
      <c r="G84" s="31">
        <v>40.32</v>
      </c>
      <c r="H84" s="31">
        <v>40.32</v>
      </c>
      <c r="I84" s="69">
        <v>559750</v>
      </c>
      <c r="J84">
        <v>12001</v>
      </c>
      <c r="K84">
        <v>53402</v>
      </c>
      <c r="L84">
        <v>10020</v>
      </c>
      <c r="M84" s="19">
        <v>41316</v>
      </c>
      <c r="N84" s="19">
        <v>41324</v>
      </c>
    </row>
    <row r="85" spans="1:14" x14ac:dyDescent="0.2">
      <c r="A85" t="s">
        <v>411</v>
      </c>
      <c r="B85" s="18" t="s">
        <v>723</v>
      </c>
      <c r="C85" s="19">
        <v>41233</v>
      </c>
      <c r="D85" t="s">
        <v>619</v>
      </c>
      <c r="E85">
        <v>1</v>
      </c>
      <c r="F85">
        <v>1</v>
      </c>
      <c r="G85" s="31">
        <v>183.04</v>
      </c>
      <c r="H85" s="31">
        <v>183.04</v>
      </c>
      <c r="I85" s="69">
        <v>559751</v>
      </c>
      <c r="J85">
        <v>12001</v>
      </c>
      <c r="K85">
        <v>53402</v>
      </c>
      <c r="L85">
        <v>10020</v>
      </c>
      <c r="M85" s="19">
        <v>41318</v>
      </c>
      <c r="N85" s="19">
        <v>41324</v>
      </c>
    </row>
    <row r="86" spans="1:14" x14ac:dyDescent="0.2">
      <c r="A86" t="s">
        <v>411</v>
      </c>
      <c r="B86" s="18" t="s">
        <v>723</v>
      </c>
      <c r="C86" s="19">
        <v>41233</v>
      </c>
      <c r="D86" t="s">
        <v>619</v>
      </c>
      <c r="E86">
        <v>2</v>
      </c>
      <c r="F86">
        <v>1</v>
      </c>
      <c r="G86" s="31">
        <v>304.72000000000003</v>
      </c>
      <c r="H86" s="31">
        <v>304.72000000000003</v>
      </c>
      <c r="I86" s="69">
        <v>559751</v>
      </c>
      <c r="J86">
        <v>12001</v>
      </c>
      <c r="K86">
        <v>53402</v>
      </c>
      <c r="L86">
        <v>10020</v>
      </c>
      <c r="M86" s="19">
        <v>41318</v>
      </c>
      <c r="N86" s="19">
        <v>41324</v>
      </c>
    </row>
    <row r="87" spans="1:14" x14ac:dyDescent="0.2">
      <c r="A87" t="s">
        <v>411</v>
      </c>
      <c r="B87" s="18" t="s">
        <v>723</v>
      </c>
      <c r="C87" s="19">
        <v>41233</v>
      </c>
      <c r="D87" t="s">
        <v>619</v>
      </c>
      <c r="E87">
        <v>3</v>
      </c>
      <c r="F87">
        <v>1</v>
      </c>
      <c r="G87" s="31">
        <v>27.48</v>
      </c>
      <c r="H87" s="31">
        <v>27.48</v>
      </c>
      <c r="I87" s="69">
        <v>559751</v>
      </c>
      <c r="J87">
        <v>12001</v>
      </c>
      <c r="K87">
        <v>53402</v>
      </c>
      <c r="L87">
        <v>10020</v>
      </c>
      <c r="M87" s="19">
        <v>41318</v>
      </c>
      <c r="N87" s="19">
        <v>41324</v>
      </c>
    </row>
    <row r="88" spans="1:14" x14ac:dyDescent="0.2">
      <c r="A88" t="s">
        <v>411</v>
      </c>
      <c r="B88" s="18" t="s">
        <v>724</v>
      </c>
      <c r="C88" s="19">
        <v>41233</v>
      </c>
      <c r="D88" t="s">
        <v>642</v>
      </c>
      <c r="E88">
        <v>1</v>
      </c>
      <c r="F88">
        <v>1</v>
      </c>
      <c r="G88" s="31">
        <v>321.2</v>
      </c>
      <c r="H88" s="31">
        <v>321.2</v>
      </c>
      <c r="I88" s="69">
        <v>560735</v>
      </c>
      <c r="J88">
        <v>12001</v>
      </c>
      <c r="K88">
        <v>53402</v>
      </c>
      <c r="L88">
        <v>10020</v>
      </c>
      <c r="M88" s="19">
        <v>41318</v>
      </c>
      <c r="N88" s="19">
        <v>41326</v>
      </c>
    </row>
    <row r="89" spans="1:14" x14ac:dyDescent="0.2">
      <c r="A89" t="s">
        <v>411</v>
      </c>
      <c r="B89" s="18" t="s">
        <v>725</v>
      </c>
      <c r="C89" s="19">
        <v>41233</v>
      </c>
      <c r="D89" t="s">
        <v>648</v>
      </c>
      <c r="E89">
        <v>1</v>
      </c>
      <c r="F89">
        <v>1</v>
      </c>
      <c r="G89" s="31">
        <v>2856</v>
      </c>
      <c r="H89" s="31">
        <v>2856</v>
      </c>
      <c r="I89" s="69">
        <v>559789</v>
      </c>
      <c r="J89">
        <v>12001</v>
      </c>
      <c r="K89">
        <v>53015</v>
      </c>
      <c r="L89">
        <v>10020</v>
      </c>
      <c r="M89" s="19">
        <v>41312</v>
      </c>
      <c r="N89" s="19">
        <v>41324</v>
      </c>
    </row>
    <row r="90" spans="1:14" x14ac:dyDescent="0.2">
      <c r="A90" t="s">
        <v>411</v>
      </c>
      <c r="B90" s="18" t="s">
        <v>725</v>
      </c>
      <c r="C90" s="19">
        <v>41233</v>
      </c>
      <c r="D90" t="s">
        <v>648</v>
      </c>
      <c r="E90">
        <v>2</v>
      </c>
      <c r="F90">
        <v>1</v>
      </c>
      <c r="G90" s="31">
        <v>118</v>
      </c>
      <c r="H90" s="31">
        <v>118</v>
      </c>
      <c r="I90" s="69">
        <v>559789</v>
      </c>
      <c r="J90">
        <v>12001</v>
      </c>
      <c r="K90">
        <v>53015</v>
      </c>
      <c r="L90">
        <v>10020</v>
      </c>
      <c r="M90" s="19">
        <v>41312</v>
      </c>
      <c r="N90" s="19">
        <v>41324</v>
      </c>
    </row>
    <row r="91" spans="1:14" x14ac:dyDescent="0.2">
      <c r="A91" t="s">
        <v>411</v>
      </c>
      <c r="B91" s="18" t="s">
        <v>726</v>
      </c>
      <c r="C91" s="19">
        <v>41233</v>
      </c>
      <c r="D91" t="s">
        <v>649</v>
      </c>
      <c r="E91">
        <v>1</v>
      </c>
      <c r="F91">
        <v>1</v>
      </c>
      <c r="G91" s="31">
        <v>55.17</v>
      </c>
      <c r="H91" s="31">
        <v>0</v>
      </c>
      <c r="I91" s="69"/>
      <c r="J91">
        <v>12001</v>
      </c>
      <c r="K91">
        <v>54100</v>
      </c>
      <c r="L91">
        <v>10020</v>
      </c>
      <c r="M91" s="19">
        <v>41319</v>
      </c>
    </row>
    <row r="92" spans="1:14" x14ac:dyDescent="0.2">
      <c r="A92" t="s">
        <v>411</v>
      </c>
      <c r="B92" s="18" t="s">
        <v>727</v>
      </c>
      <c r="C92" s="19">
        <v>41233</v>
      </c>
      <c r="D92" t="s">
        <v>650</v>
      </c>
      <c r="E92">
        <v>1</v>
      </c>
      <c r="F92">
        <v>1</v>
      </c>
      <c r="G92" s="31">
        <v>976.3</v>
      </c>
      <c r="H92" s="31">
        <v>976.3</v>
      </c>
      <c r="I92" s="69">
        <v>559806</v>
      </c>
      <c r="J92">
        <v>12001</v>
      </c>
      <c r="K92">
        <v>53015</v>
      </c>
      <c r="L92">
        <v>10020</v>
      </c>
      <c r="M92" s="19">
        <v>41312</v>
      </c>
      <c r="N92" s="19">
        <v>41324</v>
      </c>
    </row>
    <row r="93" spans="1:14" x14ac:dyDescent="0.2">
      <c r="A93" t="s">
        <v>411</v>
      </c>
      <c r="B93" s="18" t="s">
        <v>728</v>
      </c>
      <c r="C93" s="19">
        <v>41233</v>
      </c>
      <c r="D93" t="s">
        <v>651</v>
      </c>
      <c r="E93">
        <v>2</v>
      </c>
      <c r="F93">
        <v>1</v>
      </c>
      <c r="G93" s="31">
        <v>68883.360000000001</v>
      </c>
      <c r="H93" s="31">
        <v>68883.360000000001</v>
      </c>
      <c r="I93" s="69">
        <v>558916</v>
      </c>
      <c r="J93">
        <v>12001</v>
      </c>
      <c r="K93">
        <v>53401</v>
      </c>
      <c r="L93">
        <v>10020</v>
      </c>
      <c r="M93" s="19">
        <v>41316</v>
      </c>
      <c r="N93" s="19">
        <v>41319</v>
      </c>
    </row>
    <row r="94" spans="1:14" x14ac:dyDescent="0.2">
      <c r="A94" t="s">
        <v>411</v>
      </c>
      <c r="B94" s="18" t="s">
        <v>728</v>
      </c>
      <c r="C94" s="19">
        <v>41233</v>
      </c>
      <c r="D94" t="s">
        <v>651</v>
      </c>
      <c r="E94">
        <v>1</v>
      </c>
      <c r="F94">
        <v>1</v>
      </c>
      <c r="G94" s="31">
        <v>136001.60000000001</v>
      </c>
      <c r="H94" s="31">
        <v>19488</v>
      </c>
      <c r="I94" s="69">
        <v>558913</v>
      </c>
      <c r="J94">
        <v>12001</v>
      </c>
      <c r="K94">
        <v>53401</v>
      </c>
      <c r="L94">
        <v>10020</v>
      </c>
      <c r="M94" s="19">
        <v>41316</v>
      </c>
      <c r="N94" s="19">
        <v>41319</v>
      </c>
    </row>
    <row r="95" spans="1:14" x14ac:dyDescent="0.2">
      <c r="A95" t="s">
        <v>411</v>
      </c>
      <c r="B95" s="18" t="s">
        <v>728</v>
      </c>
      <c r="C95" s="19">
        <v>41233</v>
      </c>
      <c r="D95" t="s">
        <v>651</v>
      </c>
      <c r="E95">
        <v>1</v>
      </c>
      <c r="F95">
        <v>1</v>
      </c>
      <c r="G95" s="31">
        <v>136001.60000000001</v>
      </c>
      <c r="H95" s="31">
        <v>25370.240000000002</v>
      </c>
      <c r="I95" s="69">
        <v>558914</v>
      </c>
      <c r="J95">
        <v>12001</v>
      </c>
      <c r="K95">
        <v>53401</v>
      </c>
      <c r="L95">
        <v>10020</v>
      </c>
      <c r="M95" s="19">
        <v>41316</v>
      </c>
      <c r="N95" s="19">
        <v>41319</v>
      </c>
    </row>
    <row r="96" spans="1:14" x14ac:dyDescent="0.2">
      <c r="A96" t="s">
        <v>411</v>
      </c>
      <c r="B96" s="18" t="s">
        <v>728</v>
      </c>
      <c r="C96" s="19">
        <v>41233</v>
      </c>
      <c r="D96" t="s">
        <v>651</v>
      </c>
      <c r="E96">
        <v>1</v>
      </c>
      <c r="F96">
        <v>1</v>
      </c>
      <c r="G96" s="31">
        <v>136001.60000000001</v>
      </c>
      <c r="H96" s="31">
        <v>30134.720000000001</v>
      </c>
      <c r="I96" s="69">
        <v>560068</v>
      </c>
      <c r="J96">
        <v>12001</v>
      </c>
      <c r="K96">
        <v>53401</v>
      </c>
      <c r="L96">
        <v>10020</v>
      </c>
      <c r="M96" s="19">
        <v>41316</v>
      </c>
      <c r="N96" s="19">
        <v>41325</v>
      </c>
    </row>
    <row r="97" spans="1:14" x14ac:dyDescent="0.2">
      <c r="A97" t="s">
        <v>411</v>
      </c>
      <c r="B97" s="18" t="s">
        <v>728</v>
      </c>
      <c r="C97" s="19">
        <v>41233</v>
      </c>
      <c r="D97" t="s">
        <v>651</v>
      </c>
      <c r="E97">
        <v>1</v>
      </c>
      <c r="F97">
        <v>1</v>
      </c>
      <c r="G97" s="31">
        <v>136001.60000000001</v>
      </c>
      <c r="H97" s="31">
        <v>61008.639999999999</v>
      </c>
      <c r="I97" s="69">
        <v>558916</v>
      </c>
      <c r="J97">
        <v>12001</v>
      </c>
      <c r="K97">
        <v>53401</v>
      </c>
      <c r="L97">
        <v>10020</v>
      </c>
      <c r="M97" s="19">
        <v>41316</v>
      </c>
      <c r="N97" s="19">
        <v>41319</v>
      </c>
    </row>
    <row r="98" spans="1:14" x14ac:dyDescent="0.2">
      <c r="A98" t="s">
        <v>411</v>
      </c>
      <c r="B98" s="18" t="s">
        <v>729</v>
      </c>
      <c r="C98" s="19">
        <v>41233</v>
      </c>
      <c r="D98" t="s">
        <v>651</v>
      </c>
      <c r="E98">
        <v>1</v>
      </c>
      <c r="F98">
        <v>1</v>
      </c>
      <c r="G98" s="31">
        <v>79119.320000000007</v>
      </c>
      <c r="H98" s="31">
        <v>5880</v>
      </c>
      <c r="I98" s="69">
        <v>558905</v>
      </c>
      <c r="J98">
        <v>12001</v>
      </c>
      <c r="K98">
        <v>53401</v>
      </c>
      <c r="L98">
        <v>10020</v>
      </c>
      <c r="M98" s="19">
        <v>41316</v>
      </c>
      <c r="N98" s="19">
        <v>41319</v>
      </c>
    </row>
    <row r="99" spans="1:14" x14ac:dyDescent="0.2">
      <c r="A99" t="s">
        <v>411</v>
      </c>
      <c r="B99" s="18" t="s">
        <v>729</v>
      </c>
      <c r="C99" s="19">
        <v>41233</v>
      </c>
      <c r="D99" t="s">
        <v>651</v>
      </c>
      <c r="E99">
        <v>1</v>
      </c>
      <c r="F99">
        <v>1</v>
      </c>
      <c r="G99" s="31">
        <v>79119.320000000007</v>
      </c>
      <c r="H99" s="31">
        <v>8820</v>
      </c>
      <c r="I99" s="69">
        <v>558910</v>
      </c>
      <c r="J99">
        <v>12001</v>
      </c>
      <c r="K99">
        <v>53401</v>
      </c>
      <c r="L99">
        <v>10020</v>
      </c>
      <c r="M99" s="19">
        <v>41316</v>
      </c>
      <c r="N99" s="19">
        <v>41319</v>
      </c>
    </row>
    <row r="100" spans="1:14" x14ac:dyDescent="0.2">
      <c r="A100" t="s">
        <v>411</v>
      </c>
      <c r="B100" s="18" t="s">
        <v>729</v>
      </c>
      <c r="C100" s="19">
        <v>41233</v>
      </c>
      <c r="D100" t="s">
        <v>651</v>
      </c>
      <c r="E100">
        <v>1</v>
      </c>
      <c r="F100">
        <v>1</v>
      </c>
      <c r="G100" s="31">
        <v>79119.320000000007</v>
      </c>
      <c r="H100" s="31">
        <v>12568.5</v>
      </c>
      <c r="I100" s="69">
        <v>558907</v>
      </c>
      <c r="J100">
        <v>12001</v>
      </c>
      <c r="K100">
        <v>53401</v>
      </c>
      <c r="L100">
        <v>10020</v>
      </c>
      <c r="M100" s="19">
        <v>41316</v>
      </c>
      <c r="N100" s="19">
        <v>41319</v>
      </c>
    </row>
    <row r="101" spans="1:14" x14ac:dyDescent="0.2">
      <c r="A101" t="s">
        <v>411</v>
      </c>
      <c r="B101" s="18" t="s">
        <v>729</v>
      </c>
      <c r="C101" s="19">
        <v>41233</v>
      </c>
      <c r="D101" t="s">
        <v>651</v>
      </c>
      <c r="E101">
        <v>1</v>
      </c>
      <c r="F101">
        <v>1</v>
      </c>
      <c r="G101" s="31">
        <v>79119.320000000007</v>
      </c>
      <c r="H101" s="31">
        <v>25382</v>
      </c>
      <c r="I101" s="69">
        <v>558912</v>
      </c>
      <c r="J101">
        <v>12001</v>
      </c>
      <c r="K101">
        <v>53401</v>
      </c>
      <c r="L101">
        <v>10020</v>
      </c>
      <c r="M101" s="19">
        <v>41316</v>
      </c>
      <c r="N101" s="19">
        <v>41319</v>
      </c>
    </row>
    <row r="102" spans="1:14" x14ac:dyDescent="0.2">
      <c r="A102" t="s">
        <v>411</v>
      </c>
      <c r="B102" s="18" t="s">
        <v>729</v>
      </c>
      <c r="C102" s="19">
        <v>41233</v>
      </c>
      <c r="D102" t="s">
        <v>651</v>
      </c>
      <c r="E102">
        <v>1</v>
      </c>
      <c r="F102">
        <v>1</v>
      </c>
      <c r="G102" s="31">
        <v>79119.320000000007</v>
      </c>
      <c r="H102" s="31">
        <v>26468.82</v>
      </c>
      <c r="I102" s="69">
        <v>558909</v>
      </c>
      <c r="J102">
        <v>12001</v>
      </c>
      <c r="K102">
        <v>53401</v>
      </c>
      <c r="L102">
        <v>10020</v>
      </c>
      <c r="M102" s="19">
        <v>41316</v>
      </c>
      <c r="N102" s="19">
        <v>41319</v>
      </c>
    </row>
    <row r="103" spans="1:14" x14ac:dyDescent="0.2">
      <c r="A103" t="s">
        <v>411</v>
      </c>
      <c r="B103" s="18" t="s">
        <v>730</v>
      </c>
      <c r="C103" s="19">
        <v>41233</v>
      </c>
      <c r="D103" t="s">
        <v>652</v>
      </c>
      <c r="E103">
        <v>1</v>
      </c>
      <c r="F103">
        <v>1</v>
      </c>
      <c r="G103" s="31">
        <v>77235.759999999995</v>
      </c>
      <c r="H103" s="31">
        <v>2597</v>
      </c>
      <c r="I103" s="69">
        <v>559783</v>
      </c>
      <c r="J103">
        <v>12001</v>
      </c>
      <c r="K103">
        <v>53401</v>
      </c>
      <c r="L103">
        <v>10020</v>
      </c>
      <c r="M103" s="19">
        <v>41316</v>
      </c>
      <c r="N103" s="19">
        <v>41324</v>
      </c>
    </row>
    <row r="104" spans="1:14" x14ac:dyDescent="0.2">
      <c r="A104" t="s">
        <v>411</v>
      </c>
      <c r="B104" s="18" t="s">
        <v>730</v>
      </c>
      <c r="C104" s="19">
        <v>41233</v>
      </c>
      <c r="D104" t="s">
        <v>652</v>
      </c>
      <c r="E104">
        <v>1</v>
      </c>
      <c r="F104">
        <v>1</v>
      </c>
      <c r="G104" s="31">
        <v>77235.759999999995</v>
      </c>
      <c r="H104" s="31">
        <v>74638.759999999995</v>
      </c>
      <c r="I104" s="69">
        <v>559782</v>
      </c>
      <c r="J104">
        <v>12001</v>
      </c>
      <c r="K104">
        <v>53401</v>
      </c>
      <c r="L104">
        <v>10020</v>
      </c>
      <c r="M104" s="19">
        <v>41316</v>
      </c>
      <c r="N104" s="19">
        <v>41324</v>
      </c>
    </row>
    <row r="105" spans="1:14" x14ac:dyDescent="0.2">
      <c r="A105" t="s">
        <v>411</v>
      </c>
      <c r="B105" s="18" t="s">
        <v>731</v>
      </c>
      <c r="C105" s="19">
        <v>41233</v>
      </c>
      <c r="D105" t="s">
        <v>619</v>
      </c>
      <c r="E105">
        <v>3</v>
      </c>
      <c r="F105">
        <v>1</v>
      </c>
      <c r="G105" s="31">
        <v>39.380000000000003</v>
      </c>
      <c r="H105" s="31">
        <v>39.380000000000003</v>
      </c>
      <c r="I105" s="69">
        <v>559747</v>
      </c>
      <c r="J105">
        <v>12001</v>
      </c>
      <c r="K105">
        <v>53402</v>
      </c>
      <c r="L105">
        <v>10020</v>
      </c>
      <c r="M105" s="19">
        <v>41317</v>
      </c>
      <c r="N105" s="19">
        <v>41324</v>
      </c>
    </row>
    <row r="106" spans="1:14" x14ac:dyDescent="0.2">
      <c r="A106" t="s">
        <v>411</v>
      </c>
      <c r="B106" s="18" t="s">
        <v>732</v>
      </c>
      <c r="C106" s="19">
        <v>41233</v>
      </c>
      <c r="D106" t="s">
        <v>619</v>
      </c>
      <c r="E106">
        <v>1</v>
      </c>
      <c r="F106">
        <v>1</v>
      </c>
      <c r="G106" s="31">
        <v>22.8</v>
      </c>
      <c r="H106" s="31">
        <v>0</v>
      </c>
      <c r="I106" s="69"/>
      <c r="J106">
        <v>12001</v>
      </c>
      <c r="K106">
        <v>53402</v>
      </c>
      <c r="L106">
        <v>10020</v>
      </c>
      <c r="M106" s="19">
        <v>41316</v>
      </c>
    </row>
    <row r="107" spans="1:14" x14ac:dyDescent="0.2">
      <c r="A107" t="s">
        <v>411</v>
      </c>
      <c r="B107" s="18" t="s">
        <v>733</v>
      </c>
      <c r="C107" s="19">
        <v>41233</v>
      </c>
      <c r="D107" t="s">
        <v>610</v>
      </c>
      <c r="E107">
        <v>2</v>
      </c>
      <c r="F107">
        <v>1</v>
      </c>
      <c r="G107" s="31">
        <v>370.32</v>
      </c>
      <c r="H107" s="31">
        <v>370.32</v>
      </c>
      <c r="I107" s="69">
        <v>559314</v>
      </c>
      <c r="J107">
        <v>12001</v>
      </c>
      <c r="K107">
        <v>53015</v>
      </c>
      <c r="L107">
        <v>10020</v>
      </c>
      <c r="M107" s="19">
        <v>41320</v>
      </c>
      <c r="N107" s="19">
        <v>41320</v>
      </c>
    </row>
    <row r="108" spans="1:14" x14ac:dyDescent="0.2">
      <c r="A108" t="s">
        <v>411</v>
      </c>
      <c r="B108" s="18" t="s">
        <v>733</v>
      </c>
      <c r="C108" s="19">
        <v>41233</v>
      </c>
      <c r="D108" t="s">
        <v>610</v>
      </c>
      <c r="E108">
        <v>1</v>
      </c>
      <c r="F108">
        <v>1</v>
      </c>
      <c r="G108" s="31">
        <v>68.959999999999994</v>
      </c>
      <c r="H108" s="31">
        <v>68.959999999999994</v>
      </c>
      <c r="I108" s="69">
        <v>559314</v>
      </c>
      <c r="J108">
        <v>12001</v>
      </c>
      <c r="K108">
        <v>53015</v>
      </c>
      <c r="L108">
        <v>10020</v>
      </c>
      <c r="M108" s="19">
        <v>41320</v>
      </c>
      <c r="N108" s="19">
        <v>41320</v>
      </c>
    </row>
    <row r="109" spans="1:14" x14ac:dyDescent="0.2">
      <c r="A109" t="s">
        <v>411</v>
      </c>
      <c r="B109" s="18" t="s">
        <v>734</v>
      </c>
      <c r="C109" s="19">
        <v>41233</v>
      </c>
      <c r="D109" t="s">
        <v>610</v>
      </c>
      <c r="E109">
        <v>2</v>
      </c>
      <c r="F109">
        <v>1</v>
      </c>
      <c r="G109" s="31">
        <v>133.54</v>
      </c>
      <c r="H109" s="31">
        <v>133.54</v>
      </c>
      <c r="I109" s="69">
        <v>559313</v>
      </c>
      <c r="J109">
        <v>12001</v>
      </c>
      <c r="K109">
        <v>53013</v>
      </c>
      <c r="L109">
        <v>10020</v>
      </c>
      <c r="M109" s="19">
        <v>41316</v>
      </c>
      <c r="N109" s="19">
        <v>41320</v>
      </c>
    </row>
    <row r="110" spans="1:14" x14ac:dyDescent="0.2">
      <c r="A110" t="s">
        <v>411</v>
      </c>
      <c r="B110" s="18" t="s">
        <v>734</v>
      </c>
      <c r="C110" s="19">
        <v>41233</v>
      </c>
      <c r="D110" t="s">
        <v>610</v>
      </c>
      <c r="E110">
        <v>1</v>
      </c>
      <c r="F110">
        <v>1</v>
      </c>
      <c r="G110" s="31">
        <v>52.85</v>
      </c>
      <c r="H110" s="31">
        <v>52.85</v>
      </c>
      <c r="I110" s="69">
        <v>559313</v>
      </c>
      <c r="J110">
        <v>12001</v>
      </c>
      <c r="K110">
        <v>53013</v>
      </c>
      <c r="L110">
        <v>10020</v>
      </c>
      <c r="M110" s="19">
        <v>41316</v>
      </c>
      <c r="N110" s="19">
        <v>41320</v>
      </c>
    </row>
    <row r="111" spans="1:14" x14ac:dyDescent="0.2">
      <c r="A111" t="s">
        <v>411</v>
      </c>
      <c r="B111" s="18" t="s">
        <v>735</v>
      </c>
      <c r="C111" s="19">
        <v>41233</v>
      </c>
      <c r="D111" t="s">
        <v>610</v>
      </c>
      <c r="E111">
        <v>1</v>
      </c>
      <c r="F111">
        <v>1</v>
      </c>
      <c r="G111" s="31">
        <v>152.5</v>
      </c>
      <c r="H111" s="31">
        <v>152.5</v>
      </c>
      <c r="I111" s="69">
        <v>559309</v>
      </c>
      <c r="J111">
        <v>12001</v>
      </c>
      <c r="K111">
        <v>53015</v>
      </c>
      <c r="L111">
        <v>10020</v>
      </c>
      <c r="M111" s="19">
        <v>41317</v>
      </c>
      <c r="N111" s="19">
        <v>41320</v>
      </c>
    </row>
    <row r="112" spans="1:14" x14ac:dyDescent="0.2">
      <c r="A112" t="s">
        <v>411</v>
      </c>
      <c r="B112" s="18" t="s">
        <v>736</v>
      </c>
      <c r="C112" s="19">
        <v>41233</v>
      </c>
      <c r="D112" t="s">
        <v>645</v>
      </c>
      <c r="E112">
        <v>2</v>
      </c>
      <c r="F112">
        <v>1</v>
      </c>
      <c r="G112" s="31">
        <v>142.31</v>
      </c>
      <c r="H112" s="31">
        <v>142.31</v>
      </c>
      <c r="I112" s="69">
        <v>560793</v>
      </c>
      <c r="J112">
        <v>12001</v>
      </c>
      <c r="K112">
        <v>53015</v>
      </c>
      <c r="L112">
        <v>10020</v>
      </c>
      <c r="M112" s="19">
        <v>41318</v>
      </c>
      <c r="N112" s="19">
        <v>41327</v>
      </c>
    </row>
    <row r="113" spans="1:14" x14ac:dyDescent="0.2">
      <c r="A113" t="s">
        <v>411</v>
      </c>
      <c r="B113" s="18" t="s">
        <v>736</v>
      </c>
      <c r="C113" s="19">
        <v>41233</v>
      </c>
      <c r="D113" t="s">
        <v>645</v>
      </c>
      <c r="E113">
        <v>1</v>
      </c>
      <c r="F113">
        <v>1</v>
      </c>
      <c r="G113" s="31">
        <v>1889.91</v>
      </c>
      <c r="H113" s="31">
        <v>1889.91</v>
      </c>
      <c r="I113" s="69">
        <v>560793</v>
      </c>
      <c r="J113">
        <v>12001</v>
      </c>
      <c r="K113">
        <v>53015</v>
      </c>
      <c r="L113">
        <v>10020</v>
      </c>
      <c r="M113" s="19">
        <v>41318</v>
      </c>
      <c r="N113" s="19">
        <v>41327</v>
      </c>
    </row>
    <row r="114" spans="1:14" x14ac:dyDescent="0.2">
      <c r="A114" t="s">
        <v>411</v>
      </c>
      <c r="B114" s="18" t="s">
        <v>700</v>
      </c>
      <c r="C114" s="19">
        <v>41233</v>
      </c>
      <c r="D114" t="s">
        <v>632</v>
      </c>
      <c r="E114">
        <v>1</v>
      </c>
      <c r="F114">
        <v>1</v>
      </c>
      <c r="G114" s="31">
        <v>1750</v>
      </c>
      <c r="H114" s="31">
        <v>1750</v>
      </c>
      <c r="I114" s="69">
        <v>558891</v>
      </c>
      <c r="J114">
        <v>13033</v>
      </c>
      <c r="K114">
        <v>55470</v>
      </c>
      <c r="L114">
        <v>40001</v>
      </c>
      <c r="M114" s="19">
        <v>41318</v>
      </c>
      <c r="N114" s="19">
        <v>41319</v>
      </c>
    </row>
    <row r="115" spans="1:14" x14ac:dyDescent="0.2">
      <c r="A115" t="s">
        <v>411</v>
      </c>
      <c r="B115" s="18" t="s">
        <v>701</v>
      </c>
      <c r="C115" s="19">
        <v>41233</v>
      </c>
      <c r="D115" t="s">
        <v>633</v>
      </c>
      <c r="E115">
        <v>2</v>
      </c>
      <c r="F115">
        <v>1</v>
      </c>
      <c r="G115" s="31">
        <v>75.599999999999994</v>
      </c>
      <c r="H115" s="31">
        <v>0</v>
      </c>
      <c r="I115" s="69"/>
      <c r="J115">
        <v>13033</v>
      </c>
      <c r="K115">
        <v>54060</v>
      </c>
      <c r="L115">
        <v>10020</v>
      </c>
      <c r="M115" s="19">
        <v>41305</v>
      </c>
    </row>
    <row r="116" spans="1:14" x14ac:dyDescent="0.2">
      <c r="A116" t="s">
        <v>411</v>
      </c>
      <c r="B116" s="18" t="s">
        <v>701</v>
      </c>
      <c r="C116" s="19">
        <v>41233</v>
      </c>
      <c r="D116" t="s">
        <v>633</v>
      </c>
      <c r="E116">
        <v>4</v>
      </c>
      <c r="F116">
        <v>1</v>
      </c>
      <c r="G116" s="31">
        <v>75.599999999999994</v>
      </c>
      <c r="H116" s="31">
        <v>0</v>
      </c>
      <c r="I116" s="69"/>
      <c r="J116">
        <v>13033</v>
      </c>
      <c r="K116">
        <v>54060</v>
      </c>
      <c r="L116">
        <v>10020</v>
      </c>
      <c r="M116" s="19">
        <v>41305</v>
      </c>
    </row>
    <row r="117" spans="1:14" x14ac:dyDescent="0.2">
      <c r="A117" t="s">
        <v>411</v>
      </c>
      <c r="B117" s="18" t="s">
        <v>701</v>
      </c>
      <c r="C117" s="19">
        <v>41233</v>
      </c>
      <c r="D117" t="s">
        <v>633</v>
      </c>
      <c r="E117">
        <v>3</v>
      </c>
      <c r="F117">
        <v>1</v>
      </c>
      <c r="G117" s="31">
        <v>75.599999999999994</v>
      </c>
      <c r="H117" s="31">
        <v>0</v>
      </c>
      <c r="I117" s="69"/>
      <c r="J117">
        <v>13033</v>
      </c>
      <c r="K117">
        <v>54060</v>
      </c>
      <c r="L117">
        <v>10020</v>
      </c>
      <c r="M117" s="19">
        <v>41305</v>
      </c>
    </row>
    <row r="118" spans="1:14" x14ac:dyDescent="0.2">
      <c r="A118" t="s">
        <v>411</v>
      </c>
      <c r="B118" s="18" t="s">
        <v>701</v>
      </c>
      <c r="C118" s="19">
        <v>41233</v>
      </c>
      <c r="D118" t="s">
        <v>633</v>
      </c>
      <c r="E118">
        <v>1</v>
      </c>
      <c r="F118">
        <v>1</v>
      </c>
      <c r="G118" s="31">
        <v>138.24</v>
      </c>
      <c r="H118" s="31">
        <v>0</v>
      </c>
      <c r="I118" s="69"/>
      <c r="J118">
        <v>13033</v>
      </c>
      <c r="K118">
        <v>54060</v>
      </c>
      <c r="L118">
        <v>10020</v>
      </c>
      <c r="M118" s="19">
        <v>41305</v>
      </c>
    </row>
    <row r="119" spans="1:14" x14ac:dyDescent="0.2">
      <c r="A119" t="s">
        <v>411</v>
      </c>
      <c r="B119" s="18" t="s">
        <v>702</v>
      </c>
      <c r="C119" s="19">
        <v>41233</v>
      </c>
      <c r="D119" t="s">
        <v>634</v>
      </c>
      <c r="E119">
        <v>3</v>
      </c>
      <c r="F119">
        <v>1</v>
      </c>
      <c r="G119" s="31">
        <v>18.12</v>
      </c>
      <c r="H119" s="31">
        <v>18.12</v>
      </c>
      <c r="I119" s="69">
        <v>560527</v>
      </c>
      <c r="J119">
        <v>13033</v>
      </c>
      <c r="K119">
        <v>53402</v>
      </c>
      <c r="L119">
        <v>10020</v>
      </c>
      <c r="M119" s="19">
        <v>41318</v>
      </c>
      <c r="N119" s="19">
        <v>41326</v>
      </c>
    </row>
    <row r="120" spans="1:14" x14ac:dyDescent="0.2">
      <c r="A120" t="s">
        <v>411</v>
      </c>
      <c r="B120" s="18" t="s">
        <v>702</v>
      </c>
      <c r="C120" s="19">
        <v>41233</v>
      </c>
      <c r="D120" t="s">
        <v>634</v>
      </c>
      <c r="E120">
        <v>2</v>
      </c>
      <c r="F120">
        <v>1</v>
      </c>
      <c r="G120" s="31">
        <v>18.239999999999998</v>
      </c>
      <c r="H120" s="31">
        <v>18.239999999999998</v>
      </c>
      <c r="I120" s="69">
        <v>560527</v>
      </c>
      <c r="J120">
        <v>13033</v>
      </c>
      <c r="K120">
        <v>53402</v>
      </c>
      <c r="L120">
        <v>10020</v>
      </c>
      <c r="M120" s="19">
        <v>41318</v>
      </c>
      <c r="N120" s="19">
        <v>41326</v>
      </c>
    </row>
    <row r="121" spans="1:14" x14ac:dyDescent="0.2">
      <c r="A121" t="s">
        <v>411</v>
      </c>
      <c r="B121" s="18" t="s">
        <v>702</v>
      </c>
      <c r="C121" s="19">
        <v>41233</v>
      </c>
      <c r="D121" t="s">
        <v>634</v>
      </c>
      <c r="E121">
        <v>1</v>
      </c>
      <c r="F121">
        <v>1</v>
      </c>
      <c r="G121" s="31">
        <v>29.52</v>
      </c>
      <c r="H121" s="31">
        <v>29.52</v>
      </c>
      <c r="I121" s="69">
        <v>560527</v>
      </c>
      <c r="J121">
        <v>13033</v>
      </c>
      <c r="K121">
        <v>53402</v>
      </c>
      <c r="L121">
        <v>10020</v>
      </c>
      <c r="M121" s="19">
        <v>41318</v>
      </c>
      <c r="N121" s="19">
        <v>41326</v>
      </c>
    </row>
    <row r="122" spans="1:14" x14ac:dyDescent="0.2">
      <c r="A122" t="s">
        <v>411</v>
      </c>
      <c r="B122" s="18" t="s">
        <v>702</v>
      </c>
      <c r="C122" s="19">
        <v>41233</v>
      </c>
      <c r="D122" t="s">
        <v>634</v>
      </c>
      <c r="E122">
        <v>4</v>
      </c>
      <c r="F122">
        <v>1</v>
      </c>
      <c r="G122" s="31">
        <v>114.84</v>
      </c>
      <c r="H122" s="31">
        <v>114.84</v>
      </c>
      <c r="I122" s="69">
        <v>560527</v>
      </c>
      <c r="J122">
        <v>13033</v>
      </c>
      <c r="K122">
        <v>53402</v>
      </c>
      <c r="L122">
        <v>10020</v>
      </c>
      <c r="M122" s="19">
        <v>41318</v>
      </c>
      <c r="N122" s="19">
        <v>41326</v>
      </c>
    </row>
    <row r="123" spans="1:14" x14ac:dyDescent="0.2">
      <c r="A123" t="s">
        <v>411</v>
      </c>
      <c r="B123" s="18" t="s">
        <v>703</v>
      </c>
      <c r="C123" s="19">
        <v>41318</v>
      </c>
      <c r="D123" t="s">
        <v>635</v>
      </c>
      <c r="E123">
        <v>1</v>
      </c>
      <c r="F123">
        <v>1</v>
      </c>
      <c r="G123" s="31">
        <v>10132.5</v>
      </c>
      <c r="H123" s="31">
        <v>5066.25</v>
      </c>
      <c r="I123" s="69">
        <v>558671</v>
      </c>
      <c r="J123">
        <v>13033</v>
      </c>
      <c r="K123">
        <v>51200</v>
      </c>
      <c r="L123">
        <v>10020</v>
      </c>
      <c r="M123" s="19">
        <v>41319</v>
      </c>
      <c r="N123" s="19">
        <v>41318</v>
      </c>
    </row>
    <row r="124" spans="1:14" x14ac:dyDescent="0.2">
      <c r="A124" t="s">
        <v>411</v>
      </c>
      <c r="B124" s="18" t="s">
        <v>703</v>
      </c>
      <c r="C124" s="19">
        <v>41318</v>
      </c>
      <c r="D124" t="s">
        <v>635</v>
      </c>
      <c r="E124">
        <v>1</v>
      </c>
      <c r="F124">
        <v>1</v>
      </c>
      <c r="G124" s="31">
        <v>10132.5</v>
      </c>
      <c r="H124" s="31">
        <v>5066.25</v>
      </c>
      <c r="I124" s="69">
        <v>558672</v>
      </c>
      <c r="J124">
        <v>13033</v>
      </c>
      <c r="K124">
        <v>51200</v>
      </c>
      <c r="L124">
        <v>10020</v>
      </c>
      <c r="M124" s="19">
        <v>41319</v>
      </c>
      <c r="N124" s="19">
        <v>41318</v>
      </c>
    </row>
    <row r="125" spans="1:14" x14ac:dyDescent="0.2">
      <c r="A125" t="s">
        <v>411</v>
      </c>
      <c r="B125" s="18" t="s">
        <v>704</v>
      </c>
      <c r="C125" s="19">
        <v>41318</v>
      </c>
      <c r="D125" t="s">
        <v>636</v>
      </c>
      <c r="E125">
        <v>1</v>
      </c>
      <c r="F125">
        <v>1</v>
      </c>
      <c r="G125" s="31">
        <v>1124.6099999999999</v>
      </c>
      <c r="H125" s="31">
        <v>0</v>
      </c>
      <c r="I125" s="69"/>
      <c r="J125">
        <v>21009</v>
      </c>
      <c r="K125">
        <v>53406</v>
      </c>
      <c r="L125">
        <v>10020</v>
      </c>
      <c r="M125" s="19">
        <v>41314</v>
      </c>
    </row>
    <row r="126" spans="1:14" x14ac:dyDescent="0.2">
      <c r="A126" t="s">
        <v>411</v>
      </c>
      <c r="B126" s="18" t="s">
        <v>705</v>
      </c>
      <c r="C126" s="19">
        <v>41318</v>
      </c>
      <c r="D126" t="s">
        <v>637</v>
      </c>
      <c r="E126">
        <v>5</v>
      </c>
      <c r="F126">
        <v>1</v>
      </c>
      <c r="G126" s="31">
        <v>73.5</v>
      </c>
      <c r="H126" s="31">
        <v>0</v>
      </c>
      <c r="I126" s="69"/>
      <c r="J126">
        <v>21009</v>
      </c>
      <c r="K126">
        <v>54070</v>
      </c>
      <c r="L126">
        <v>10020</v>
      </c>
      <c r="M126" s="19">
        <v>41306</v>
      </c>
    </row>
    <row r="127" spans="1:14" x14ac:dyDescent="0.2">
      <c r="A127" t="s">
        <v>411</v>
      </c>
      <c r="B127" s="18" t="s">
        <v>705</v>
      </c>
      <c r="C127" s="19">
        <v>41318</v>
      </c>
      <c r="D127" t="s">
        <v>637</v>
      </c>
      <c r="E127">
        <v>4</v>
      </c>
      <c r="F127">
        <v>1</v>
      </c>
      <c r="G127" s="31">
        <v>59.5</v>
      </c>
      <c r="H127" s="31">
        <v>0</v>
      </c>
      <c r="I127" s="69"/>
      <c r="J127">
        <v>21009</v>
      </c>
      <c r="K127">
        <v>54070</v>
      </c>
      <c r="L127">
        <v>10020</v>
      </c>
      <c r="M127" s="19">
        <v>41306</v>
      </c>
    </row>
    <row r="128" spans="1:14" x14ac:dyDescent="0.2">
      <c r="A128" t="s">
        <v>411</v>
      </c>
      <c r="B128" s="18" t="s">
        <v>705</v>
      </c>
      <c r="C128" s="19">
        <v>41318</v>
      </c>
      <c r="D128" t="s">
        <v>637</v>
      </c>
      <c r="E128">
        <v>1</v>
      </c>
      <c r="F128">
        <v>1</v>
      </c>
      <c r="G128" s="31">
        <v>315</v>
      </c>
      <c r="H128" s="31">
        <v>0</v>
      </c>
      <c r="I128" s="69"/>
      <c r="J128">
        <v>21009</v>
      </c>
      <c r="K128">
        <v>54070</v>
      </c>
      <c r="L128">
        <v>10020</v>
      </c>
      <c r="M128" s="19">
        <v>41306</v>
      </c>
    </row>
    <row r="129" spans="1:14" x14ac:dyDescent="0.2">
      <c r="A129" t="s">
        <v>411</v>
      </c>
      <c r="B129" s="18" t="s">
        <v>705</v>
      </c>
      <c r="C129" s="19">
        <v>41318</v>
      </c>
      <c r="D129" t="s">
        <v>637</v>
      </c>
      <c r="E129">
        <v>2</v>
      </c>
      <c r="F129">
        <v>1</v>
      </c>
      <c r="G129" s="31">
        <v>315</v>
      </c>
      <c r="H129" s="31">
        <v>0</v>
      </c>
      <c r="I129" s="69"/>
      <c r="J129">
        <v>21009</v>
      </c>
      <c r="K129">
        <v>54070</v>
      </c>
      <c r="L129">
        <v>10020</v>
      </c>
      <c r="M129" s="19">
        <v>41306</v>
      </c>
    </row>
    <row r="130" spans="1:14" x14ac:dyDescent="0.2">
      <c r="A130" t="s">
        <v>411</v>
      </c>
      <c r="B130" s="18" t="s">
        <v>705</v>
      </c>
      <c r="C130" s="19">
        <v>41318</v>
      </c>
      <c r="D130" t="s">
        <v>637</v>
      </c>
      <c r="E130">
        <v>3</v>
      </c>
      <c r="F130">
        <v>1</v>
      </c>
      <c r="G130" s="31">
        <v>90</v>
      </c>
      <c r="H130" s="31">
        <v>0</v>
      </c>
      <c r="I130" s="69"/>
      <c r="J130">
        <v>21009</v>
      </c>
      <c r="K130">
        <v>54070</v>
      </c>
      <c r="L130">
        <v>10020</v>
      </c>
      <c r="M130" s="19">
        <v>41306</v>
      </c>
    </row>
    <row r="131" spans="1:14" x14ac:dyDescent="0.2">
      <c r="A131" t="s">
        <v>411</v>
      </c>
      <c r="B131" s="18" t="s">
        <v>706</v>
      </c>
      <c r="C131" s="19">
        <v>41226</v>
      </c>
      <c r="D131" t="s">
        <v>638</v>
      </c>
      <c r="E131">
        <v>5</v>
      </c>
      <c r="F131">
        <v>1</v>
      </c>
      <c r="G131" s="31">
        <v>3.8</v>
      </c>
      <c r="H131" s="31">
        <v>3.8</v>
      </c>
      <c r="I131" s="69">
        <v>560801</v>
      </c>
      <c r="J131">
        <v>21009</v>
      </c>
      <c r="K131">
        <v>54060</v>
      </c>
      <c r="L131">
        <v>10020</v>
      </c>
      <c r="M131" s="19">
        <v>41310</v>
      </c>
      <c r="N131" s="19">
        <v>41327</v>
      </c>
    </row>
    <row r="132" spans="1:14" x14ac:dyDescent="0.2">
      <c r="A132" t="s">
        <v>411</v>
      </c>
      <c r="B132" s="18" t="s">
        <v>706</v>
      </c>
      <c r="C132" s="19">
        <v>41226</v>
      </c>
      <c r="D132" t="s">
        <v>638</v>
      </c>
      <c r="E132">
        <v>4</v>
      </c>
      <c r="F132">
        <v>1</v>
      </c>
      <c r="G132" s="31">
        <v>3.8</v>
      </c>
      <c r="H132" s="31">
        <v>3.8</v>
      </c>
      <c r="I132" s="69">
        <v>560801</v>
      </c>
      <c r="J132">
        <v>21009</v>
      </c>
      <c r="K132">
        <v>54060</v>
      </c>
      <c r="L132">
        <v>10020</v>
      </c>
      <c r="M132" s="19">
        <v>41310</v>
      </c>
      <c r="N132" s="19">
        <v>41327</v>
      </c>
    </row>
    <row r="133" spans="1:14" x14ac:dyDescent="0.2">
      <c r="A133" t="s">
        <v>411</v>
      </c>
      <c r="B133" s="18" t="s">
        <v>706</v>
      </c>
      <c r="C133" s="19">
        <v>41226</v>
      </c>
      <c r="D133" t="s">
        <v>638</v>
      </c>
      <c r="E133">
        <v>6</v>
      </c>
      <c r="F133">
        <v>1</v>
      </c>
      <c r="G133" s="31">
        <v>3.8</v>
      </c>
      <c r="H133" s="31">
        <v>3.8</v>
      </c>
      <c r="I133" s="69">
        <v>560801</v>
      </c>
      <c r="J133">
        <v>21009</v>
      </c>
      <c r="K133">
        <v>54060</v>
      </c>
      <c r="L133">
        <v>10020</v>
      </c>
      <c r="M133" s="19">
        <v>41310</v>
      </c>
      <c r="N133" s="19">
        <v>41327</v>
      </c>
    </row>
    <row r="134" spans="1:14" x14ac:dyDescent="0.2">
      <c r="A134" t="s">
        <v>411</v>
      </c>
      <c r="B134" s="18" t="s">
        <v>706</v>
      </c>
      <c r="C134" s="19">
        <v>41226</v>
      </c>
      <c r="D134" t="s">
        <v>638</v>
      </c>
      <c r="E134">
        <v>1</v>
      </c>
      <c r="F134">
        <v>1</v>
      </c>
      <c r="G134" s="31">
        <v>36.92</v>
      </c>
      <c r="H134" s="31">
        <v>36.92</v>
      </c>
      <c r="I134" s="69">
        <v>560801</v>
      </c>
      <c r="J134">
        <v>21009</v>
      </c>
      <c r="K134">
        <v>54060</v>
      </c>
      <c r="L134">
        <v>10020</v>
      </c>
      <c r="M134" s="19">
        <v>41310</v>
      </c>
      <c r="N134" s="19">
        <v>41327</v>
      </c>
    </row>
    <row r="135" spans="1:14" x14ac:dyDescent="0.2">
      <c r="A135" t="s">
        <v>411</v>
      </c>
      <c r="B135" s="18" t="s">
        <v>706</v>
      </c>
      <c r="C135" s="19">
        <v>41226</v>
      </c>
      <c r="D135" t="s">
        <v>638</v>
      </c>
      <c r="E135">
        <v>3</v>
      </c>
      <c r="F135">
        <v>1</v>
      </c>
      <c r="G135" s="31">
        <v>19.559999999999999</v>
      </c>
      <c r="H135" s="31">
        <v>19.559999999999999</v>
      </c>
      <c r="I135" s="69">
        <v>560801</v>
      </c>
      <c r="J135">
        <v>21009</v>
      </c>
      <c r="K135">
        <v>54060</v>
      </c>
      <c r="L135">
        <v>10020</v>
      </c>
      <c r="M135" s="19">
        <v>41310</v>
      </c>
      <c r="N135" s="19">
        <v>41327</v>
      </c>
    </row>
    <row r="136" spans="1:14" x14ac:dyDescent="0.2">
      <c r="A136" t="s">
        <v>411</v>
      </c>
      <c r="B136" s="18" t="s">
        <v>706</v>
      </c>
      <c r="C136" s="19">
        <v>41226</v>
      </c>
      <c r="D136" t="s">
        <v>638</v>
      </c>
      <c r="E136">
        <v>2</v>
      </c>
      <c r="F136">
        <v>1</v>
      </c>
      <c r="G136" s="31">
        <v>11.36</v>
      </c>
      <c r="H136" s="31">
        <v>11.36</v>
      </c>
      <c r="I136" s="69">
        <v>560801</v>
      </c>
      <c r="J136">
        <v>21009</v>
      </c>
      <c r="K136">
        <v>54060</v>
      </c>
      <c r="L136">
        <v>10020</v>
      </c>
      <c r="M136" s="19">
        <v>41310</v>
      </c>
      <c r="N136" s="19">
        <v>41327</v>
      </c>
    </row>
    <row r="137" spans="1:14" x14ac:dyDescent="0.2">
      <c r="A137" t="s">
        <v>411</v>
      </c>
      <c r="B137" s="18" t="s">
        <v>707</v>
      </c>
      <c r="C137" s="19">
        <v>41318</v>
      </c>
      <c r="D137" t="s">
        <v>639</v>
      </c>
      <c r="E137">
        <v>1</v>
      </c>
      <c r="F137">
        <v>1</v>
      </c>
      <c r="G137" s="31">
        <v>636</v>
      </c>
      <c r="H137" s="31">
        <v>0</v>
      </c>
      <c r="I137" s="69"/>
      <c r="J137">
        <v>21009</v>
      </c>
      <c r="K137">
        <v>53402</v>
      </c>
      <c r="L137">
        <v>10020</v>
      </c>
      <c r="M137" s="19">
        <v>41318</v>
      </c>
    </row>
    <row r="138" spans="1:14" x14ac:dyDescent="0.2">
      <c r="A138" t="s">
        <v>411</v>
      </c>
      <c r="B138" s="18" t="s">
        <v>708</v>
      </c>
      <c r="C138" s="19">
        <v>41318</v>
      </c>
      <c r="D138" t="s">
        <v>640</v>
      </c>
      <c r="E138">
        <v>1</v>
      </c>
      <c r="F138">
        <v>1</v>
      </c>
      <c r="G138" s="31">
        <v>250</v>
      </c>
      <c r="H138" s="31">
        <v>250</v>
      </c>
      <c r="I138" s="69">
        <v>558887</v>
      </c>
      <c r="J138">
        <v>12062</v>
      </c>
      <c r="K138">
        <v>51620</v>
      </c>
      <c r="L138">
        <v>22086</v>
      </c>
      <c r="M138" s="19">
        <v>41312</v>
      </c>
      <c r="N138" s="19">
        <v>41319</v>
      </c>
    </row>
    <row r="139" spans="1:14" x14ac:dyDescent="0.2">
      <c r="A139" t="s">
        <v>411</v>
      </c>
      <c r="B139" s="18" t="s">
        <v>709</v>
      </c>
      <c r="C139" s="19">
        <v>41318</v>
      </c>
      <c r="D139" t="s">
        <v>641</v>
      </c>
      <c r="E139">
        <v>2</v>
      </c>
      <c r="F139">
        <v>1</v>
      </c>
      <c r="G139" s="31">
        <v>1300</v>
      </c>
      <c r="H139" s="31">
        <v>0</v>
      </c>
      <c r="I139" s="69"/>
      <c r="J139">
        <v>13033</v>
      </c>
      <c r="K139">
        <v>52541</v>
      </c>
      <c r="L139">
        <v>40001</v>
      </c>
      <c r="M139" s="19">
        <v>41312</v>
      </c>
    </row>
    <row r="140" spans="1:14" x14ac:dyDescent="0.2">
      <c r="A140" t="s">
        <v>411</v>
      </c>
      <c r="B140" s="18" t="s">
        <v>709</v>
      </c>
      <c r="C140" s="19">
        <v>41318</v>
      </c>
      <c r="D140" t="s">
        <v>641</v>
      </c>
      <c r="E140">
        <v>4</v>
      </c>
      <c r="F140">
        <v>1</v>
      </c>
      <c r="G140" s="31">
        <v>40</v>
      </c>
      <c r="H140" s="31">
        <v>0</v>
      </c>
      <c r="I140" s="69"/>
      <c r="J140">
        <v>13033</v>
      </c>
      <c r="K140">
        <v>52541</v>
      </c>
      <c r="L140">
        <v>40001</v>
      </c>
      <c r="M140" s="19">
        <v>41312</v>
      </c>
    </row>
    <row r="141" spans="1:14" x14ac:dyDescent="0.2">
      <c r="A141" t="s">
        <v>411</v>
      </c>
      <c r="B141" s="18" t="s">
        <v>709</v>
      </c>
      <c r="C141" s="19">
        <v>41318</v>
      </c>
      <c r="D141" t="s">
        <v>641</v>
      </c>
      <c r="E141">
        <v>3</v>
      </c>
      <c r="F141">
        <v>1</v>
      </c>
      <c r="G141" s="31">
        <v>196</v>
      </c>
      <c r="H141" s="31">
        <v>0</v>
      </c>
      <c r="I141" s="69"/>
      <c r="J141">
        <v>13033</v>
      </c>
      <c r="K141">
        <v>52541</v>
      </c>
      <c r="L141">
        <v>40001</v>
      </c>
      <c r="M141" s="19">
        <v>41312</v>
      </c>
    </row>
    <row r="142" spans="1:14" x14ac:dyDescent="0.2">
      <c r="A142" t="s">
        <v>411</v>
      </c>
      <c r="B142" s="18" t="s">
        <v>709</v>
      </c>
      <c r="C142" s="19">
        <v>41318</v>
      </c>
      <c r="D142" t="s">
        <v>641</v>
      </c>
      <c r="E142">
        <v>1</v>
      </c>
      <c r="F142">
        <v>1</v>
      </c>
      <c r="G142" s="31">
        <v>1200</v>
      </c>
      <c r="H142" s="31">
        <v>0</v>
      </c>
      <c r="I142" s="69"/>
      <c r="J142">
        <v>13033</v>
      </c>
      <c r="K142">
        <v>52541</v>
      </c>
      <c r="L142">
        <v>40001</v>
      </c>
      <c r="M142" s="19">
        <v>41312</v>
      </c>
    </row>
    <row r="143" spans="1:14" x14ac:dyDescent="0.2">
      <c r="A143" t="s">
        <v>411</v>
      </c>
      <c r="B143" s="18" t="s">
        <v>710</v>
      </c>
      <c r="C143" s="19">
        <v>41318</v>
      </c>
      <c r="D143" t="s">
        <v>619</v>
      </c>
      <c r="E143">
        <v>1</v>
      </c>
      <c r="F143">
        <v>1</v>
      </c>
      <c r="G143" s="31">
        <v>203.7</v>
      </c>
      <c r="H143" s="31">
        <v>0</v>
      </c>
      <c r="I143" s="69"/>
      <c r="J143">
        <v>21009</v>
      </c>
      <c r="K143">
        <v>53402</v>
      </c>
      <c r="L143">
        <v>10020</v>
      </c>
      <c r="M143" s="19">
        <v>41313</v>
      </c>
    </row>
    <row r="144" spans="1:14" x14ac:dyDescent="0.2">
      <c r="A144" t="s">
        <v>411</v>
      </c>
      <c r="B144" s="18" t="s">
        <v>711</v>
      </c>
      <c r="C144" s="19">
        <v>41318</v>
      </c>
      <c r="D144" t="s">
        <v>619</v>
      </c>
      <c r="E144">
        <v>1</v>
      </c>
      <c r="F144">
        <v>1</v>
      </c>
      <c r="G144" s="31">
        <v>69.88</v>
      </c>
      <c r="H144" s="31">
        <v>0</v>
      </c>
      <c r="I144" s="69"/>
      <c r="J144">
        <v>21009</v>
      </c>
      <c r="K144">
        <v>53402</v>
      </c>
      <c r="L144">
        <v>10020</v>
      </c>
      <c r="M144" s="19">
        <v>41316</v>
      </c>
    </row>
    <row r="145" spans="1:14" x14ac:dyDescent="0.2">
      <c r="A145" t="s">
        <v>411</v>
      </c>
      <c r="B145" s="18" t="s">
        <v>712</v>
      </c>
      <c r="C145" s="19">
        <v>41318</v>
      </c>
      <c r="D145" t="s">
        <v>612</v>
      </c>
      <c r="E145">
        <v>2</v>
      </c>
      <c r="F145">
        <v>1</v>
      </c>
      <c r="G145" s="31">
        <v>10.8</v>
      </c>
      <c r="H145" s="31">
        <v>10.8</v>
      </c>
      <c r="I145" s="69">
        <v>560176</v>
      </c>
      <c r="J145">
        <v>21009</v>
      </c>
      <c r="K145">
        <v>54060</v>
      </c>
      <c r="L145">
        <v>10020</v>
      </c>
      <c r="M145" s="19">
        <v>41319</v>
      </c>
      <c r="N145" s="19">
        <v>41325</v>
      </c>
    </row>
    <row r="146" spans="1:14" x14ac:dyDescent="0.2">
      <c r="A146" t="s">
        <v>411</v>
      </c>
      <c r="B146" s="18" t="s">
        <v>712</v>
      </c>
      <c r="C146" s="19">
        <v>41318</v>
      </c>
      <c r="D146" t="s">
        <v>612</v>
      </c>
      <c r="E146">
        <v>1</v>
      </c>
      <c r="F146">
        <v>1</v>
      </c>
      <c r="G146" s="31">
        <v>10.38</v>
      </c>
      <c r="H146" s="31">
        <v>10.38</v>
      </c>
      <c r="I146" s="69">
        <v>560176</v>
      </c>
      <c r="J146">
        <v>21009</v>
      </c>
      <c r="K146">
        <v>54060</v>
      </c>
      <c r="L146">
        <v>10020</v>
      </c>
      <c r="M146" s="19">
        <v>41319</v>
      </c>
      <c r="N146" s="19">
        <v>41325</v>
      </c>
    </row>
    <row r="147" spans="1:14" x14ac:dyDescent="0.2">
      <c r="A147" t="s">
        <v>411</v>
      </c>
      <c r="B147" s="18" t="s">
        <v>712</v>
      </c>
      <c r="C147" s="19">
        <v>41318</v>
      </c>
      <c r="D147" t="s">
        <v>612</v>
      </c>
      <c r="E147">
        <v>3</v>
      </c>
      <c r="F147">
        <v>1</v>
      </c>
      <c r="G147" s="31">
        <v>5.74</v>
      </c>
      <c r="H147" s="31">
        <v>5.74</v>
      </c>
      <c r="I147" s="69">
        <v>560176</v>
      </c>
      <c r="J147">
        <v>21009</v>
      </c>
      <c r="K147">
        <v>54060</v>
      </c>
      <c r="L147">
        <v>10020</v>
      </c>
      <c r="M147" s="19">
        <v>41319</v>
      </c>
      <c r="N147" s="19">
        <v>41325</v>
      </c>
    </row>
    <row r="148" spans="1:14" x14ac:dyDescent="0.2">
      <c r="A148" t="s">
        <v>411</v>
      </c>
      <c r="B148" s="18" t="s">
        <v>712</v>
      </c>
      <c r="C148" s="19">
        <v>41318</v>
      </c>
      <c r="D148" t="s">
        <v>612</v>
      </c>
      <c r="E148">
        <v>4</v>
      </c>
      <c r="F148">
        <v>1</v>
      </c>
      <c r="G148" s="31">
        <v>7.78</v>
      </c>
      <c r="H148" s="31">
        <v>7.78</v>
      </c>
      <c r="I148" s="69">
        <v>560176</v>
      </c>
      <c r="J148">
        <v>21009</v>
      </c>
      <c r="K148">
        <v>54060</v>
      </c>
      <c r="L148">
        <v>10020</v>
      </c>
      <c r="M148" s="19">
        <v>41319</v>
      </c>
      <c r="N148" s="19">
        <v>41325</v>
      </c>
    </row>
    <row r="149" spans="1:14" x14ac:dyDescent="0.2">
      <c r="A149" t="s">
        <v>411</v>
      </c>
      <c r="B149" s="18" t="s">
        <v>713</v>
      </c>
      <c r="C149" s="19">
        <v>41318</v>
      </c>
      <c r="D149" t="s">
        <v>642</v>
      </c>
      <c r="E149">
        <v>6</v>
      </c>
      <c r="F149">
        <v>1</v>
      </c>
      <c r="G149" s="31">
        <v>3.12</v>
      </c>
      <c r="H149" s="31">
        <v>3.12</v>
      </c>
      <c r="I149" s="69">
        <v>560742</v>
      </c>
      <c r="J149">
        <v>21009</v>
      </c>
      <c r="K149">
        <v>53402</v>
      </c>
      <c r="L149">
        <v>10020</v>
      </c>
      <c r="M149" s="19">
        <v>41313</v>
      </c>
      <c r="N149" s="19">
        <v>41326</v>
      </c>
    </row>
    <row r="150" spans="1:14" x14ac:dyDescent="0.2">
      <c r="A150" t="s">
        <v>411</v>
      </c>
      <c r="B150" s="18" t="s">
        <v>713</v>
      </c>
      <c r="C150" s="19">
        <v>41318</v>
      </c>
      <c r="D150" t="s">
        <v>642</v>
      </c>
      <c r="E150">
        <v>8</v>
      </c>
      <c r="F150">
        <v>1</v>
      </c>
      <c r="G150" s="31">
        <v>3.98</v>
      </c>
      <c r="H150" s="31">
        <v>3.98</v>
      </c>
      <c r="I150" s="69">
        <v>560742</v>
      </c>
      <c r="J150">
        <v>21009</v>
      </c>
      <c r="K150">
        <v>53402</v>
      </c>
      <c r="L150">
        <v>10020</v>
      </c>
      <c r="M150" s="19">
        <v>41313</v>
      </c>
      <c r="N150" s="19">
        <v>41326</v>
      </c>
    </row>
    <row r="151" spans="1:14" x14ac:dyDescent="0.2">
      <c r="A151" t="s">
        <v>411</v>
      </c>
      <c r="B151" s="18" t="s">
        <v>713</v>
      </c>
      <c r="C151" s="19">
        <v>41318</v>
      </c>
      <c r="D151" t="s">
        <v>642</v>
      </c>
      <c r="E151">
        <v>7</v>
      </c>
      <c r="F151">
        <v>1</v>
      </c>
      <c r="G151" s="31">
        <v>4.34</v>
      </c>
      <c r="H151" s="31">
        <v>4.34</v>
      </c>
      <c r="I151" s="69">
        <v>560742</v>
      </c>
      <c r="J151">
        <v>21009</v>
      </c>
      <c r="K151">
        <v>53402</v>
      </c>
      <c r="L151">
        <v>10020</v>
      </c>
      <c r="M151" s="19">
        <v>41313</v>
      </c>
      <c r="N151" s="19">
        <v>41326</v>
      </c>
    </row>
    <row r="152" spans="1:14" x14ac:dyDescent="0.2">
      <c r="A152" t="s">
        <v>411</v>
      </c>
      <c r="B152" s="18" t="s">
        <v>713</v>
      </c>
      <c r="C152" s="19">
        <v>41318</v>
      </c>
      <c r="D152" t="s">
        <v>642</v>
      </c>
      <c r="E152">
        <v>5</v>
      </c>
      <c r="F152">
        <v>1</v>
      </c>
      <c r="G152" s="31">
        <v>4.78</v>
      </c>
      <c r="H152" s="31">
        <v>4.78</v>
      </c>
      <c r="I152" s="69">
        <v>560742</v>
      </c>
      <c r="J152">
        <v>21009</v>
      </c>
      <c r="K152">
        <v>53402</v>
      </c>
      <c r="L152">
        <v>10020</v>
      </c>
      <c r="M152" s="19">
        <v>41313</v>
      </c>
      <c r="N152" s="19">
        <v>41326</v>
      </c>
    </row>
    <row r="153" spans="1:14" x14ac:dyDescent="0.2">
      <c r="A153" t="s">
        <v>411</v>
      </c>
      <c r="B153" s="18" t="s">
        <v>713</v>
      </c>
      <c r="C153" s="19">
        <v>41318</v>
      </c>
      <c r="D153" t="s">
        <v>642</v>
      </c>
      <c r="E153">
        <v>4</v>
      </c>
      <c r="F153">
        <v>1</v>
      </c>
      <c r="G153" s="31">
        <v>13.88</v>
      </c>
      <c r="H153" s="31">
        <v>13.88</v>
      </c>
      <c r="I153" s="69">
        <v>560742</v>
      </c>
      <c r="J153">
        <v>21009</v>
      </c>
      <c r="K153">
        <v>53402</v>
      </c>
      <c r="L153">
        <v>10020</v>
      </c>
      <c r="M153" s="19">
        <v>41313</v>
      </c>
      <c r="N153" s="19">
        <v>41326</v>
      </c>
    </row>
    <row r="154" spans="1:14" x14ac:dyDescent="0.2">
      <c r="A154" t="s">
        <v>411</v>
      </c>
      <c r="B154" s="18" t="s">
        <v>713</v>
      </c>
      <c r="C154" s="19">
        <v>41318</v>
      </c>
      <c r="D154" t="s">
        <v>642</v>
      </c>
      <c r="E154">
        <v>11</v>
      </c>
      <c r="F154">
        <v>1</v>
      </c>
      <c r="G154" s="31">
        <v>1.08</v>
      </c>
      <c r="H154" s="31">
        <v>1.08</v>
      </c>
      <c r="I154" s="69">
        <v>560742</v>
      </c>
      <c r="J154">
        <v>21009</v>
      </c>
      <c r="K154">
        <v>53402</v>
      </c>
      <c r="L154">
        <v>10020</v>
      </c>
      <c r="M154" s="19">
        <v>41313</v>
      </c>
      <c r="N154" s="19">
        <v>41326</v>
      </c>
    </row>
    <row r="155" spans="1:14" x14ac:dyDescent="0.2">
      <c r="A155" t="s">
        <v>411</v>
      </c>
      <c r="B155" s="18" t="s">
        <v>713</v>
      </c>
      <c r="C155" s="19">
        <v>41318</v>
      </c>
      <c r="D155" t="s">
        <v>642</v>
      </c>
      <c r="E155">
        <v>9</v>
      </c>
      <c r="F155">
        <v>1</v>
      </c>
      <c r="G155" s="31">
        <v>7.44</v>
      </c>
      <c r="H155" s="31">
        <v>7.44</v>
      </c>
      <c r="I155" s="69">
        <v>560742</v>
      </c>
      <c r="J155">
        <v>21009</v>
      </c>
      <c r="K155">
        <v>53402</v>
      </c>
      <c r="L155">
        <v>10020</v>
      </c>
      <c r="M155" s="19">
        <v>41313</v>
      </c>
      <c r="N155" s="19">
        <v>41326</v>
      </c>
    </row>
    <row r="156" spans="1:14" x14ac:dyDescent="0.2">
      <c r="A156" t="s">
        <v>411</v>
      </c>
      <c r="B156" s="18" t="s">
        <v>713</v>
      </c>
      <c r="C156" s="19">
        <v>41318</v>
      </c>
      <c r="D156" t="s">
        <v>642</v>
      </c>
      <c r="E156">
        <v>3</v>
      </c>
      <c r="F156">
        <v>1</v>
      </c>
      <c r="G156" s="31">
        <v>6.28</v>
      </c>
      <c r="H156" s="31">
        <v>6.28</v>
      </c>
      <c r="I156" s="69">
        <v>560742</v>
      </c>
      <c r="J156">
        <v>21009</v>
      </c>
      <c r="K156">
        <v>53402</v>
      </c>
      <c r="L156">
        <v>10020</v>
      </c>
      <c r="M156" s="19">
        <v>41313</v>
      </c>
      <c r="N156" s="19">
        <v>41326</v>
      </c>
    </row>
    <row r="157" spans="1:14" x14ac:dyDescent="0.2">
      <c r="A157" t="s">
        <v>411</v>
      </c>
      <c r="B157" s="18" t="s">
        <v>713</v>
      </c>
      <c r="C157" s="19">
        <v>41318</v>
      </c>
      <c r="D157" t="s">
        <v>642</v>
      </c>
      <c r="E157">
        <v>10</v>
      </c>
      <c r="F157">
        <v>1</v>
      </c>
      <c r="G157" s="31">
        <v>7.08</v>
      </c>
      <c r="H157" s="31">
        <v>7.08</v>
      </c>
      <c r="I157" s="69">
        <v>560742</v>
      </c>
      <c r="J157">
        <v>21009</v>
      </c>
      <c r="K157">
        <v>53402</v>
      </c>
      <c r="L157">
        <v>10020</v>
      </c>
      <c r="M157" s="19">
        <v>41313</v>
      </c>
      <c r="N157" s="19">
        <v>41326</v>
      </c>
    </row>
    <row r="158" spans="1:14" x14ac:dyDescent="0.2">
      <c r="A158" t="s">
        <v>411</v>
      </c>
      <c r="B158" s="18" t="s">
        <v>713</v>
      </c>
      <c r="C158" s="19">
        <v>41318</v>
      </c>
      <c r="D158" t="s">
        <v>642</v>
      </c>
      <c r="E158">
        <v>12</v>
      </c>
      <c r="F158">
        <v>1</v>
      </c>
      <c r="G158" s="31">
        <v>8.16</v>
      </c>
      <c r="H158" s="31">
        <v>8.16</v>
      </c>
      <c r="I158" s="69">
        <v>560742</v>
      </c>
      <c r="J158">
        <v>21009</v>
      </c>
      <c r="K158">
        <v>53402</v>
      </c>
      <c r="L158">
        <v>10020</v>
      </c>
      <c r="M158" s="19">
        <v>41313</v>
      </c>
      <c r="N158" s="19">
        <v>41326</v>
      </c>
    </row>
    <row r="159" spans="1:14" x14ac:dyDescent="0.2">
      <c r="A159" t="s">
        <v>411</v>
      </c>
      <c r="B159" s="18" t="s">
        <v>714</v>
      </c>
      <c r="C159" s="19">
        <v>41318</v>
      </c>
      <c r="D159" t="s">
        <v>643</v>
      </c>
      <c r="E159">
        <v>1</v>
      </c>
      <c r="F159">
        <v>1</v>
      </c>
      <c r="G159" s="31">
        <v>1485</v>
      </c>
      <c r="H159" s="31">
        <v>495</v>
      </c>
      <c r="I159" s="69">
        <v>560058</v>
      </c>
      <c r="J159">
        <v>21009</v>
      </c>
      <c r="K159">
        <v>53015</v>
      </c>
      <c r="L159">
        <v>10020</v>
      </c>
      <c r="M159" s="19">
        <v>41318</v>
      </c>
      <c r="N159" s="19">
        <v>41325</v>
      </c>
    </row>
    <row r="160" spans="1:14" x14ac:dyDescent="0.2">
      <c r="A160" t="s">
        <v>411</v>
      </c>
      <c r="B160" s="18" t="s">
        <v>714</v>
      </c>
      <c r="C160" s="19">
        <v>41318</v>
      </c>
      <c r="D160" t="s">
        <v>643</v>
      </c>
      <c r="E160">
        <v>1</v>
      </c>
      <c r="F160">
        <v>1</v>
      </c>
      <c r="G160" s="31">
        <v>1485</v>
      </c>
      <c r="H160" s="31">
        <v>495</v>
      </c>
      <c r="I160" s="69">
        <v>560062</v>
      </c>
      <c r="J160">
        <v>21009</v>
      </c>
      <c r="K160">
        <v>53015</v>
      </c>
      <c r="L160">
        <v>10020</v>
      </c>
      <c r="M160" s="19">
        <v>41318</v>
      </c>
      <c r="N160" s="19">
        <v>41325</v>
      </c>
    </row>
    <row r="161" spans="1:14" x14ac:dyDescent="0.2">
      <c r="A161" t="s">
        <v>411</v>
      </c>
      <c r="B161" s="18" t="s">
        <v>714</v>
      </c>
      <c r="C161" s="19">
        <v>41318</v>
      </c>
      <c r="D161" t="s">
        <v>643</v>
      </c>
      <c r="E161">
        <v>1</v>
      </c>
      <c r="F161">
        <v>1</v>
      </c>
      <c r="G161" s="31">
        <v>1485</v>
      </c>
      <c r="H161" s="31">
        <v>495</v>
      </c>
      <c r="I161" s="69">
        <v>560067</v>
      </c>
      <c r="J161">
        <v>21009</v>
      </c>
      <c r="K161">
        <v>53015</v>
      </c>
      <c r="L161">
        <v>10020</v>
      </c>
      <c r="M161" s="19">
        <v>41318</v>
      </c>
      <c r="N161" s="19">
        <v>41325</v>
      </c>
    </row>
    <row r="162" spans="1:14" x14ac:dyDescent="0.2">
      <c r="A162" t="s">
        <v>411</v>
      </c>
      <c r="B162" s="18" t="s">
        <v>714</v>
      </c>
      <c r="C162" s="19">
        <v>41318</v>
      </c>
      <c r="D162" t="s">
        <v>643</v>
      </c>
      <c r="E162">
        <v>2</v>
      </c>
      <c r="F162">
        <v>1</v>
      </c>
      <c r="G162" s="31">
        <v>4200</v>
      </c>
      <c r="H162" s="31">
        <v>525</v>
      </c>
      <c r="I162" s="69">
        <v>560072</v>
      </c>
      <c r="J162">
        <v>21009</v>
      </c>
      <c r="K162">
        <v>53015</v>
      </c>
      <c r="L162">
        <v>10020</v>
      </c>
      <c r="M162" s="19">
        <v>41318</v>
      </c>
      <c r="N162" s="19">
        <v>41325</v>
      </c>
    </row>
    <row r="163" spans="1:14" x14ac:dyDescent="0.2">
      <c r="A163" t="s">
        <v>411</v>
      </c>
      <c r="B163" s="18" t="s">
        <v>714</v>
      </c>
      <c r="C163" s="19">
        <v>41318</v>
      </c>
      <c r="D163" t="s">
        <v>643</v>
      </c>
      <c r="E163">
        <v>2</v>
      </c>
      <c r="F163">
        <v>1</v>
      </c>
      <c r="G163" s="31">
        <v>4200</v>
      </c>
      <c r="H163" s="31">
        <v>525</v>
      </c>
      <c r="I163" s="69">
        <v>560073</v>
      </c>
      <c r="J163">
        <v>21009</v>
      </c>
      <c r="K163">
        <v>53015</v>
      </c>
      <c r="L163">
        <v>10020</v>
      </c>
      <c r="M163" s="19">
        <v>41318</v>
      </c>
      <c r="N163" s="19">
        <v>41325</v>
      </c>
    </row>
    <row r="164" spans="1:14" x14ac:dyDescent="0.2">
      <c r="A164" t="s">
        <v>411</v>
      </c>
      <c r="B164" s="18" t="s">
        <v>714</v>
      </c>
      <c r="C164" s="19">
        <v>41318</v>
      </c>
      <c r="D164" t="s">
        <v>643</v>
      </c>
      <c r="E164">
        <v>2</v>
      </c>
      <c r="F164">
        <v>1</v>
      </c>
      <c r="G164" s="31">
        <v>4200</v>
      </c>
      <c r="H164" s="31">
        <v>525</v>
      </c>
      <c r="I164" s="69">
        <v>560077</v>
      </c>
      <c r="J164">
        <v>21009</v>
      </c>
      <c r="K164">
        <v>53015</v>
      </c>
      <c r="L164">
        <v>10020</v>
      </c>
      <c r="M164" s="19">
        <v>41318</v>
      </c>
      <c r="N164" s="19">
        <v>41325</v>
      </c>
    </row>
    <row r="165" spans="1:14" x14ac:dyDescent="0.2">
      <c r="A165" t="s">
        <v>411</v>
      </c>
      <c r="B165" s="18" t="s">
        <v>714</v>
      </c>
      <c r="C165" s="19">
        <v>41318</v>
      </c>
      <c r="D165" t="s">
        <v>643</v>
      </c>
      <c r="E165">
        <v>2</v>
      </c>
      <c r="F165">
        <v>1</v>
      </c>
      <c r="G165" s="31">
        <v>4200</v>
      </c>
      <c r="H165" s="31">
        <v>525</v>
      </c>
      <c r="I165" s="69">
        <v>560079</v>
      </c>
      <c r="J165">
        <v>21009</v>
      </c>
      <c r="K165">
        <v>53015</v>
      </c>
      <c r="L165">
        <v>10020</v>
      </c>
      <c r="M165" s="19">
        <v>41318</v>
      </c>
      <c r="N165" s="19">
        <v>41325</v>
      </c>
    </row>
    <row r="166" spans="1:14" x14ac:dyDescent="0.2">
      <c r="A166" t="s">
        <v>411</v>
      </c>
      <c r="B166" s="18" t="s">
        <v>714</v>
      </c>
      <c r="C166" s="19">
        <v>41318</v>
      </c>
      <c r="D166" t="s">
        <v>643</v>
      </c>
      <c r="E166">
        <v>2</v>
      </c>
      <c r="F166">
        <v>1</v>
      </c>
      <c r="G166" s="31">
        <v>4200</v>
      </c>
      <c r="H166" s="31">
        <v>525</v>
      </c>
      <c r="I166" s="69">
        <v>560083</v>
      </c>
      <c r="J166">
        <v>21009</v>
      </c>
      <c r="K166">
        <v>53015</v>
      </c>
      <c r="L166">
        <v>10020</v>
      </c>
      <c r="M166" s="19">
        <v>41318</v>
      </c>
      <c r="N166" s="19">
        <v>41325</v>
      </c>
    </row>
    <row r="167" spans="1:14" x14ac:dyDescent="0.2">
      <c r="A167" t="s">
        <v>411</v>
      </c>
      <c r="B167" s="18" t="s">
        <v>714</v>
      </c>
      <c r="C167" s="19">
        <v>41318</v>
      </c>
      <c r="D167" t="s">
        <v>643</v>
      </c>
      <c r="E167">
        <v>2</v>
      </c>
      <c r="F167">
        <v>1</v>
      </c>
      <c r="G167" s="31">
        <v>4200</v>
      </c>
      <c r="H167" s="31">
        <v>525</v>
      </c>
      <c r="I167" s="69">
        <v>560085</v>
      </c>
      <c r="J167">
        <v>21009</v>
      </c>
      <c r="K167">
        <v>53015</v>
      </c>
      <c r="L167">
        <v>10020</v>
      </c>
      <c r="M167" s="19">
        <v>41318</v>
      </c>
      <c r="N167" s="19">
        <v>41325</v>
      </c>
    </row>
    <row r="168" spans="1:14" x14ac:dyDescent="0.2">
      <c r="A168" t="s">
        <v>411</v>
      </c>
      <c r="B168" s="18" t="s">
        <v>714</v>
      </c>
      <c r="C168" s="19">
        <v>41318</v>
      </c>
      <c r="D168" t="s">
        <v>643</v>
      </c>
      <c r="E168">
        <v>2</v>
      </c>
      <c r="F168">
        <v>1</v>
      </c>
      <c r="G168" s="31">
        <v>4200</v>
      </c>
      <c r="H168" s="31">
        <v>525</v>
      </c>
      <c r="I168" s="69">
        <v>560086</v>
      </c>
      <c r="J168">
        <v>21009</v>
      </c>
      <c r="K168">
        <v>53015</v>
      </c>
      <c r="L168">
        <v>10020</v>
      </c>
      <c r="M168" s="19">
        <v>41318</v>
      </c>
      <c r="N168" s="19">
        <v>41325</v>
      </c>
    </row>
    <row r="169" spans="1:14" x14ac:dyDescent="0.2">
      <c r="A169" t="s">
        <v>411</v>
      </c>
      <c r="B169" s="18" t="s">
        <v>714</v>
      </c>
      <c r="C169" s="19">
        <v>41318</v>
      </c>
      <c r="D169" t="s">
        <v>643</v>
      </c>
      <c r="E169">
        <v>2</v>
      </c>
      <c r="F169">
        <v>1</v>
      </c>
      <c r="G169" s="31">
        <v>4200</v>
      </c>
      <c r="H169" s="31">
        <v>525</v>
      </c>
      <c r="I169" s="69">
        <v>560088</v>
      </c>
      <c r="J169">
        <v>21009</v>
      </c>
      <c r="K169">
        <v>53015</v>
      </c>
      <c r="L169">
        <v>10020</v>
      </c>
      <c r="M169" s="19">
        <v>41318</v>
      </c>
      <c r="N169" s="19">
        <v>41325</v>
      </c>
    </row>
    <row r="170" spans="1:14" x14ac:dyDescent="0.2">
      <c r="A170" t="s">
        <v>411</v>
      </c>
      <c r="B170" s="18" t="s">
        <v>715</v>
      </c>
      <c r="C170" s="19">
        <v>41318</v>
      </c>
      <c r="D170" t="s">
        <v>644</v>
      </c>
      <c r="E170">
        <v>1</v>
      </c>
      <c r="F170">
        <v>1</v>
      </c>
      <c r="G170" s="31">
        <v>495</v>
      </c>
      <c r="H170" s="31">
        <v>0</v>
      </c>
      <c r="I170" s="69"/>
      <c r="J170">
        <v>21009</v>
      </c>
      <c r="K170">
        <v>53402</v>
      </c>
      <c r="L170">
        <v>10020</v>
      </c>
      <c r="M170" s="19">
        <v>41318</v>
      </c>
    </row>
    <row r="171" spans="1:14" x14ac:dyDescent="0.2">
      <c r="A171" t="s">
        <v>411</v>
      </c>
      <c r="B171" s="18" t="s">
        <v>715</v>
      </c>
      <c r="C171" s="19">
        <v>41318</v>
      </c>
      <c r="D171" t="s">
        <v>644</v>
      </c>
      <c r="E171">
        <v>2</v>
      </c>
      <c r="F171">
        <v>1</v>
      </c>
      <c r="G171" s="31">
        <v>265</v>
      </c>
      <c r="H171" s="31">
        <v>0</v>
      </c>
      <c r="I171" s="69"/>
      <c r="J171">
        <v>21009</v>
      </c>
      <c r="K171">
        <v>53402</v>
      </c>
      <c r="L171">
        <v>10020</v>
      </c>
      <c r="M171" s="19">
        <v>41318</v>
      </c>
    </row>
    <row r="172" spans="1:14" x14ac:dyDescent="0.2">
      <c r="A172" t="s">
        <v>411</v>
      </c>
      <c r="B172" s="18" t="s">
        <v>715</v>
      </c>
      <c r="C172" s="19">
        <v>41318</v>
      </c>
      <c r="D172" t="s">
        <v>644</v>
      </c>
      <c r="E172">
        <v>5</v>
      </c>
      <c r="F172">
        <v>1</v>
      </c>
      <c r="G172" s="31">
        <v>50</v>
      </c>
      <c r="H172" s="31">
        <v>0</v>
      </c>
      <c r="I172" s="69"/>
      <c r="J172">
        <v>21009</v>
      </c>
      <c r="K172">
        <v>53402</v>
      </c>
      <c r="L172">
        <v>10020</v>
      </c>
      <c r="M172" s="19">
        <v>41318</v>
      </c>
    </row>
    <row r="173" spans="1:14" x14ac:dyDescent="0.2">
      <c r="A173" t="s">
        <v>411</v>
      </c>
      <c r="B173" s="18" t="s">
        <v>715</v>
      </c>
      <c r="C173" s="19">
        <v>41318</v>
      </c>
      <c r="D173" t="s">
        <v>644</v>
      </c>
      <c r="E173">
        <v>3</v>
      </c>
      <c r="F173">
        <v>1</v>
      </c>
      <c r="G173" s="31">
        <v>30</v>
      </c>
      <c r="H173" s="31">
        <v>0</v>
      </c>
      <c r="I173" s="69"/>
      <c r="J173">
        <v>21009</v>
      </c>
      <c r="K173">
        <v>53402</v>
      </c>
      <c r="L173">
        <v>10020</v>
      </c>
      <c r="M173" s="19">
        <v>41318</v>
      </c>
    </row>
    <row r="174" spans="1:14" x14ac:dyDescent="0.2">
      <c r="A174" t="s">
        <v>411</v>
      </c>
      <c r="B174" s="18" t="s">
        <v>715</v>
      </c>
      <c r="C174" s="19">
        <v>41318</v>
      </c>
      <c r="D174" t="s">
        <v>644</v>
      </c>
      <c r="E174">
        <v>4</v>
      </c>
      <c r="F174">
        <v>1</v>
      </c>
      <c r="G174" s="31">
        <v>100</v>
      </c>
      <c r="H174" s="31">
        <v>0</v>
      </c>
      <c r="I174" s="69"/>
      <c r="J174">
        <v>21009</v>
      </c>
      <c r="K174">
        <v>53402</v>
      </c>
      <c r="L174">
        <v>10020</v>
      </c>
      <c r="M174" s="19">
        <v>41318</v>
      </c>
    </row>
    <row r="175" spans="1:14" x14ac:dyDescent="0.2">
      <c r="A175" t="s">
        <v>411</v>
      </c>
      <c r="B175" s="18" t="s">
        <v>716</v>
      </c>
      <c r="C175" s="19">
        <v>41318</v>
      </c>
      <c r="D175" t="s">
        <v>638</v>
      </c>
      <c r="E175">
        <v>4</v>
      </c>
      <c r="F175">
        <v>1</v>
      </c>
      <c r="G175" s="31">
        <v>20.28</v>
      </c>
      <c r="H175" s="31">
        <v>20.28</v>
      </c>
      <c r="I175" s="69">
        <v>560152</v>
      </c>
      <c r="J175">
        <v>12001</v>
      </c>
      <c r="K175">
        <v>54060</v>
      </c>
      <c r="L175">
        <v>10020</v>
      </c>
      <c r="M175" s="19">
        <v>41319</v>
      </c>
      <c r="N175" s="19">
        <v>41325</v>
      </c>
    </row>
    <row r="176" spans="1:14" x14ac:dyDescent="0.2">
      <c r="A176" t="s">
        <v>411</v>
      </c>
      <c r="B176" s="18" t="s">
        <v>716</v>
      </c>
      <c r="C176" s="19">
        <v>41318</v>
      </c>
      <c r="D176" t="s">
        <v>638</v>
      </c>
      <c r="E176">
        <v>9</v>
      </c>
      <c r="F176">
        <v>1</v>
      </c>
      <c r="G176" s="31">
        <v>13.78</v>
      </c>
      <c r="H176" s="31">
        <v>13.78</v>
      </c>
      <c r="I176" s="69">
        <v>560152</v>
      </c>
      <c r="J176">
        <v>12001</v>
      </c>
      <c r="K176">
        <v>54060</v>
      </c>
      <c r="L176">
        <v>10020</v>
      </c>
      <c r="M176" s="19">
        <v>41319</v>
      </c>
      <c r="N176" s="19">
        <v>41325</v>
      </c>
    </row>
    <row r="177" spans="1:14" x14ac:dyDescent="0.2">
      <c r="A177" t="s">
        <v>411</v>
      </c>
      <c r="B177" s="18" t="s">
        <v>716</v>
      </c>
      <c r="C177" s="19">
        <v>41318</v>
      </c>
      <c r="D177" t="s">
        <v>638</v>
      </c>
      <c r="E177">
        <v>8</v>
      </c>
      <c r="F177">
        <v>1</v>
      </c>
      <c r="G177" s="31">
        <v>11.04</v>
      </c>
      <c r="H177" s="31">
        <v>11.04</v>
      </c>
      <c r="I177" s="69">
        <v>560152</v>
      </c>
      <c r="J177">
        <v>12001</v>
      </c>
      <c r="K177">
        <v>54060</v>
      </c>
      <c r="L177">
        <v>10020</v>
      </c>
      <c r="M177" s="19">
        <v>41319</v>
      </c>
      <c r="N177" s="19">
        <v>41325</v>
      </c>
    </row>
    <row r="178" spans="1:14" x14ac:dyDescent="0.2">
      <c r="A178" t="s">
        <v>411</v>
      </c>
      <c r="B178" s="18" t="s">
        <v>716</v>
      </c>
      <c r="C178" s="19">
        <v>41318</v>
      </c>
      <c r="D178" t="s">
        <v>638</v>
      </c>
      <c r="E178">
        <v>3</v>
      </c>
      <c r="F178">
        <v>1</v>
      </c>
      <c r="G178" s="31">
        <v>3.96</v>
      </c>
      <c r="H178" s="31">
        <v>3.96</v>
      </c>
      <c r="I178" s="69">
        <v>560152</v>
      </c>
      <c r="J178">
        <v>12001</v>
      </c>
      <c r="K178">
        <v>54060</v>
      </c>
      <c r="L178">
        <v>10020</v>
      </c>
      <c r="M178" s="19">
        <v>41319</v>
      </c>
      <c r="N178" s="19">
        <v>41325</v>
      </c>
    </row>
    <row r="179" spans="1:14" x14ac:dyDescent="0.2">
      <c r="A179" t="s">
        <v>411</v>
      </c>
      <c r="B179" s="18" t="s">
        <v>716</v>
      </c>
      <c r="C179" s="19">
        <v>41318</v>
      </c>
      <c r="D179" t="s">
        <v>638</v>
      </c>
      <c r="E179">
        <v>10</v>
      </c>
      <c r="F179">
        <v>1</v>
      </c>
      <c r="G179" s="31">
        <v>3</v>
      </c>
      <c r="H179" s="31">
        <v>3</v>
      </c>
      <c r="I179" s="69">
        <v>560152</v>
      </c>
      <c r="J179">
        <v>12001</v>
      </c>
      <c r="K179">
        <v>54060</v>
      </c>
      <c r="L179">
        <v>10020</v>
      </c>
      <c r="M179" s="19">
        <v>41319</v>
      </c>
      <c r="N179" s="19">
        <v>41325</v>
      </c>
    </row>
    <row r="180" spans="1:14" x14ac:dyDescent="0.2">
      <c r="A180" t="s">
        <v>411</v>
      </c>
      <c r="B180" s="18" t="s">
        <v>716</v>
      </c>
      <c r="C180" s="19">
        <v>41318</v>
      </c>
      <c r="D180" t="s">
        <v>638</v>
      </c>
      <c r="E180">
        <v>6</v>
      </c>
      <c r="F180">
        <v>1</v>
      </c>
      <c r="G180" s="31">
        <v>1.38</v>
      </c>
      <c r="H180" s="31">
        <v>1.38</v>
      </c>
      <c r="I180" s="69">
        <v>560152</v>
      </c>
      <c r="J180">
        <v>12001</v>
      </c>
      <c r="K180">
        <v>54060</v>
      </c>
      <c r="L180">
        <v>10020</v>
      </c>
      <c r="M180" s="19">
        <v>41319</v>
      </c>
      <c r="N180" s="19">
        <v>41325</v>
      </c>
    </row>
    <row r="181" spans="1:14" x14ac:dyDescent="0.2">
      <c r="A181" t="s">
        <v>411</v>
      </c>
      <c r="B181" s="18" t="s">
        <v>716</v>
      </c>
      <c r="C181" s="19">
        <v>41318</v>
      </c>
      <c r="D181" t="s">
        <v>638</v>
      </c>
      <c r="E181">
        <v>1</v>
      </c>
      <c r="F181">
        <v>1</v>
      </c>
      <c r="G181" s="31">
        <v>2.21</v>
      </c>
      <c r="H181" s="31">
        <v>2.21</v>
      </c>
      <c r="I181" s="69">
        <v>560152</v>
      </c>
      <c r="J181">
        <v>12001</v>
      </c>
      <c r="K181">
        <v>54060</v>
      </c>
      <c r="L181">
        <v>10020</v>
      </c>
      <c r="M181" s="19">
        <v>41319</v>
      </c>
      <c r="N181" s="19">
        <v>41325</v>
      </c>
    </row>
    <row r="182" spans="1:14" x14ac:dyDescent="0.2">
      <c r="A182" t="s">
        <v>411</v>
      </c>
      <c r="B182" s="18" t="s">
        <v>716</v>
      </c>
      <c r="C182" s="19">
        <v>41318</v>
      </c>
      <c r="D182" t="s">
        <v>638</v>
      </c>
      <c r="E182">
        <v>2</v>
      </c>
      <c r="F182">
        <v>1</v>
      </c>
      <c r="G182" s="31">
        <v>8.4499999999999993</v>
      </c>
      <c r="H182" s="31">
        <v>8.4499999999999993</v>
      </c>
      <c r="I182" s="69">
        <v>560152</v>
      </c>
      <c r="J182">
        <v>12001</v>
      </c>
      <c r="K182">
        <v>54060</v>
      </c>
      <c r="L182">
        <v>10020</v>
      </c>
      <c r="M182" s="19">
        <v>41319</v>
      </c>
      <c r="N182" s="19">
        <v>41325</v>
      </c>
    </row>
    <row r="183" spans="1:14" x14ac:dyDescent="0.2">
      <c r="A183" t="s">
        <v>411</v>
      </c>
      <c r="B183" s="18" t="s">
        <v>716</v>
      </c>
      <c r="C183" s="19">
        <v>41318</v>
      </c>
      <c r="D183" t="s">
        <v>638</v>
      </c>
      <c r="E183">
        <v>7</v>
      </c>
      <c r="F183">
        <v>1</v>
      </c>
      <c r="G183" s="31">
        <v>20.6</v>
      </c>
      <c r="H183" s="31">
        <v>20.6</v>
      </c>
      <c r="I183" s="69">
        <v>560152</v>
      </c>
      <c r="J183">
        <v>12001</v>
      </c>
      <c r="K183">
        <v>54060</v>
      </c>
      <c r="L183">
        <v>10020</v>
      </c>
      <c r="M183" s="19">
        <v>41319</v>
      </c>
      <c r="N183" s="19">
        <v>41325</v>
      </c>
    </row>
    <row r="184" spans="1:14" x14ac:dyDescent="0.2">
      <c r="A184" t="s">
        <v>411</v>
      </c>
      <c r="B184" s="18" t="s">
        <v>716</v>
      </c>
      <c r="C184" s="19">
        <v>41318</v>
      </c>
      <c r="D184" t="s">
        <v>638</v>
      </c>
      <c r="E184">
        <v>5</v>
      </c>
      <c r="F184">
        <v>1</v>
      </c>
      <c r="G184" s="31">
        <v>0.17</v>
      </c>
      <c r="H184" s="31">
        <v>0.17</v>
      </c>
      <c r="I184" s="69">
        <v>560152</v>
      </c>
      <c r="J184">
        <v>12001</v>
      </c>
      <c r="K184">
        <v>54060</v>
      </c>
      <c r="L184">
        <v>10020</v>
      </c>
      <c r="M184" s="19">
        <v>41319</v>
      </c>
      <c r="N184" s="19">
        <v>41325</v>
      </c>
    </row>
    <row r="185" spans="1:14" x14ac:dyDescent="0.2">
      <c r="A185" t="s">
        <v>411</v>
      </c>
      <c r="B185" s="18" t="s">
        <v>717</v>
      </c>
      <c r="C185" s="19">
        <v>41318</v>
      </c>
      <c r="D185" t="s">
        <v>645</v>
      </c>
      <c r="E185">
        <v>1</v>
      </c>
      <c r="F185">
        <v>1</v>
      </c>
      <c r="G185" s="31">
        <v>4389</v>
      </c>
      <c r="H185" s="31">
        <v>0</v>
      </c>
      <c r="I185" s="69"/>
      <c r="J185">
        <v>12001</v>
      </c>
      <c r="K185">
        <v>53015</v>
      </c>
      <c r="L185">
        <v>10020</v>
      </c>
      <c r="M185" s="19">
        <v>41320</v>
      </c>
    </row>
    <row r="186" spans="1:14" x14ac:dyDescent="0.2">
      <c r="A186" t="s">
        <v>411</v>
      </c>
      <c r="B186" s="18" t="s">
        <v>692</v>
      </c>
      <c r="C186" s="19">
        <v>41319</v>
      </c>
      <c r="D186" t="s">
        <v>625</v>
      </c>
      <c r="E186">
        <v>1</v>
      </c>
      <c r="F186">
        <v>1</v>
      </c>
      <c r="G186" s="31">
        <v>1120</v>
      </c>
      <c r="H186" s="31">
        <v>1120</v>
      </c>
      <c r="I186" s="69">
        <v>559533</v>
      </c>
      <c r="J186">
        <v>13033</v>
      </c>
      <c r="K186">
        <v>51190</v>
      </c>
      <c r="L186">
        <v>12175</v>
      </c>
      <c r="M186" s="19">
        <v>41319</v>
      </c>
      <c r="N186" s="19">
        <v>41320</v>
      </c>
    </row>
    <row r="187" spans="1:14" x14ac:dyDescent="0.2">
      <c r="A187" t="s">
        <v>411</v>
      </c>
      <c r="B187" s="18" t="s">
        <v>693</v>
      </c>
      <c r="C187" s="19">
        <v>41319</v>
      </c>
      <c r="D187" t="s">
        <v>626</v>
      </c>
      <c r="E187">
        <v>1</v>
      </c>
      <c r="F187">
        <v>1</v>
      </c>
      <c r="G187" s="31">
        <v>700</v>
      </c>
      <c r="H187" s="31">
        <v>700</v>
      </c>
      <c r="I187" s="69">
        <v>559535</v>
      </c>
      <c r="J187">
        <v>12062</v>
      </c>
      <c r="K187">
        <v>51190</v>
      </c>
      <c r="L187">
        <v>22086</v>
      </c>
      <c r="M187" s="19">
        <v>41319</v>
      </c>
      <c r="N187" s="19">
        <v>41320</v>
      </c>
    </row>
    <row r="188" spans="1:14" x14ac:dyDescent="0.2">
      <c r="A188" t="s">
        <v>411</v>
      </c>
      <c r="B188" s="18" t="s">
        <v>694</v>
      </c>
      <c r="C188" s="19">
        <v>41319</v>
      </c>
      <c r="D188" t="s">
        <v>627</v>
      </c>
      <c r="E188">
        <v>1</v>
      </c>
      <c r="F188">
        <v>1</v>
      </c>
      <c r="G188" s="31">
        <v>285</v>
      </c>
      <c r="H188" s="31">
        <v>285</v>
      </c>
      <c r="I188" s="69">
        <v>559226</v>
      </c>
      <c r="J188">
        <v>13033</v>
      </c>
      <c r="K188">
        <v>53450</v>
      </c>
      <c r="L188">
        <v>10020</v>
      </c>
      <c r="M188" s="19">
        <v>41333</v>
      </c>
      <c r="N188" s="19">
        <v>41320</v>
      </c>
    </row>
    <row r="189" spans="1:14" x14ac:dyDescent="0.2">
      <c r="A189" t="s">
        <v>411</v>
      </c>
      <c r="B189" s="18" t="s">
        <v>695</v>
      </c>
      <c r="C189" s="19">
        <v>41319</v>
      </c>
      <c r="D189" t="s">
        <v>628</v>
      </c>
      <c r="E189">
        <v>1</v>
      </c>
      <c r="F189">
        <v>1</v>
      </c>
      <c r="G189" s="31">
        <v>57.84</v>
      </c>
      <c r="H189" s="31">
        <v>57.84</v>
      </c>
      <c r="I189" s="69">
        <v>559755</v>
      </c>
      <c r="J189">
        <v>13033</v>
      </c>
      <c r="K189">
        <v>53038</v>
      </c>
      <c r="L189">
        <v>10020</v>
      </c>
      <c r="M189" s="19">
        <v>41319</v>
      </c>
      <c r="N189" s="19">
        <v>41324</v>
      </c>
    </row>
    <row r="190" spans="1:14" x14ac:dyDescent="0.2">
      <c r="A190" t="s">
        <v>411</v>
      </c>
      <c r="B190" s="18" t="s">
        <v>696</v>
      </c>
      <c r="C190" s="19">
        <v>41319</v>
      </c>
      <c r="D190" t="s">
        <v>629</v>
      </c>
      <c r="E190">
        <v>1</v>
      </c>
      <c r="F190">
        <v>1</v>
      </c>
      <c r="G190" s="31">
        <v>175</v>
      </c>
      <c r="H190" s="31">
        <v>175</v>
      </c>
      <c r="I190" s="69">
        <v>560207</v>
      </c>
      <c r="J190">
        <v>13033</v>
      </c>
      <c r="K190">
        <v>51780</v>
      </c>
      <c r="L190">
        <v>10020</v>
      </c>
      <c r="M190" s="19">
        <v>41319</v>
      </c>
      <c r="N190" s="19">
        <v>41325</v>
      </c>
    </row>
    <row r="191" spans="1:14" x14ac:dyDescent="0.2">
      <c r="A191" t="s">
        <v>411</v>
      </c>
      <c r="B191" s="18" t="s">
        <v>697</v>
      </c>
      <c r="C191" s="19">
        <v>41319</v>
      </c>
      <c r="D191" t="s">
        <v>630</v>
      </c>
      <c r="E191">
        <v>1</v>
      </c>
      <c r="F191">
        <v>1</v>
      </c>
      <c r="G191" s="31">
        <v>139386</v>
      </c>
      <c r="H191" s="31">
        <v>139386</v>
      </c>
      <c r="I191" s="69">
        <v>559206</v>
      </c>
      <c r="J191">
        <v>13033</v>
      </c>
      <c r="K191">
        <v>55470</v>
      </c>
      <c r="L191">
        <v>40001</v>
      </c>
      <c r="M191" s="19">
        <v>41319</v>
      </c>
      <c r="N191" s="19">
        <v>41320</v>
      </c>
    </row>
    <row r="192" spans="1:14" x14ac:dyDescent="0.2">
      <c r="A192" t="s">
        <v>411</v>
      </c>
      <c r="B192" s="18" t="s">
        <v>698</v>
      </c>
      <c r="C192" s="19">
        <v>41319</v>
      </c>
      <c r="D192" t="s">
        <v>621</v>
      </c>
      <c r="E192">
        <v>1</v>
      </c>
      <c r="F192">
        <v>1</v>
      </c>
      <c r="G192" s="31">
        <v>474.3</v>
      </c>
      <c r="H192" s="31">
        <v>474.3</v>
      </c>
      <c r="I192" s="69">
        <v>560940</v>
      </c>
      <c r="J192">
        <v>13033</v>
      </c>
      <c r="K192">
        <v>54060</v>
      </c>
      <c r="L192">
        <v>10020</v>
      </c>
      <c r="M192" s="19">
        <v>41312</v>
      </c>
      <c r="N192" s="19">
        <v>41327</v>
      </c>
    </row>
    <row r="193" spans="1:14" x14ac:dyDescent="0.2">
      <c r="A193" t="s">
        <v>411</v>
      </c>
      <c r="B193" s="18" t="s">
        <v>699</v>
      </c>
      <c r="C193" s="19">
        <v>41319</v>
      </c>
      <c r="D193" t="s">
        <v>631</v>
      </c>
      <c r="E193">
        <v>1</v>
      </c>
      <c r="F193">
        <v>1</v>
      </c>
      <c r="G193" s="31">
        <v>4125</v>
      </c>
      <c r="H193" s="31">
        <v>4125</v>
      </c>
      <c r="I193" s="69">
        <v>559836</v>
      </c>
      <c r="J193">
        <v>13033</v>
      </c>
      <c r="K193">
        <v>53401</v>
      </c>
      <c r="L193">
        <v>10020</v>
      </c>
      <c r="M193" s="19">
        <v>41319</v>
      </c>
      <c r="N193" s="19">
        <v>41324</v>
      </c>
    </row>
    <row r="194" spans="1:14" x14ac:dyDescent="0.2">
      <c r="A194" t="s">
        <v>411</v>
      </c>
      <c r="B194" s="18" t="s">
        <v>699</v>
      </c>
      <c r="C194" s="19">
        <v>41319</v>
      </c>
      <c r="D194" t="s">
        <v>631</v>
      </c>
      <c r="E194">
        <v>2</v>
      </c>
      <c r="F194">
        <v>1</v>
      </c>
      <c r="G194" s="31">
        <v>2750</v>
      </c>
      <c r="H194" s="31">
        <v>2750</v>
      </c>
      <c r="I194" s="69">
        <v>559836</v>
      </c>
      <c r="J194">
        <v>13033</v>
      </c>
      <c r="K194">
        <v>53401</v>
      </c>
      <c r="L194">
        <v>10020</v>
      </c>
      <c r="M194" s="19">
        <v>41319</v>
      </c>
      <c r="N194" s="19">
        <v>41324</v>
      </c>
    </row>
    <row r="195" spans="1:14" x14ac:dyDescent="0.2">
      <c r="A195" t="s">
        <v>411</v>
      </c>
      <c r="B195" s="18" t="s">
        <v>674</v>
      </c>
      <c r="C195" s="19">
        <v>41320</v>
      </c>
      <c r="D195" t="s">
        <v>612</v>
      </c>
      <c r="E195">
        <v>1</v>
      </c>
      <c r="F195">
        <v>1</v>
      </c>
      <c r="G195" s="31">
        <v>37.619999999999997</v>
      </c>
      <c r="H195" s="31">
        <v>37.619999999999997</v>
      </c>
      <c r="I195" s="69">
        <v>560175</v>
      </c>
      <c r="J195">
        <v>12062</v>
      </c>
      <c r="K195">
        <v>54060</v>
      </c>
      <c r="L195">
        <v>10020</v>
      </c>
      <c r="M195" s="19">
        <v>41317</v>
      </c>
      <c r="N195" s="19">
        <v>41325</v>
      </c>
    </row>
    <row r="196" spans="1:14" x14ac:dyDescent="0.2">
      <c r="A196" t="s">
        <v>411</v>
      </c>
      <c r="B196" s="18" t="s">
        <v>675</v>
      </c>
      <c r="C196" s="19">
        <v>41320</v>
      </c>
      <c r="D196" t="s">
        <v>612</v>
      </c>
      <c r="E196">
        <v>2</v>
      </c>
      <c r="F196">
        <v>1</v>
      </c>
      <c r="G196" s="31">
        <v>11.8</v>
      </c>
      <c r="H196" s="31">
        <v>11.8</v>
      </c>
      <c r="I196" s="69">
        <v>560254</v>
      </c>
      <c r="J196">
        <v>12062</v>
      </c>
      <c r="K196">
        <v>54060</v>
      </c>
      <c r="L196">
        <v>10020</v>
      </c>
      <c r="M196" s="19">
        <v>41321</v>
      </c>
      <c r="N196" s="19">
        <v>41325</v>
      </c>
    </row>
    <row r="197" spans="1:14" x14ac:dyDescent="0.2">
      <c r="A197" t="s">
        <v>411</v>
      </c>
      <c r="B197" s="18" t="s">
        <v>675</v>
      </c>
      <c r="C197" s="19">
        <v>41320</v>
      </c>
      <c r="D197" t="s">
        <v>612</v>
      </c>
      <c r="E197">
        <v>1</v>
      </c>
      <c r="F197">
        <v>1</v>
      </c>
      <c r="G197" s="31">
        <v>7.02</v>
      </c>
      <c r="H197" s="31">
        <v>7.02</v>
      </c>
      <c r="I197" s="69">
        <v>560254</v>
      </c>
      <c r="J197">
        <v>12062</v>
      </c>
      <c r="K197">
        <v>54060</v>
      </c>
      <c r="L197">
        <v>10020</v>
      </c>
      <c r="M197" s="19">
        <v>41321</v>
      </c>
      <c r="N197" s="19">
        <v>41325</v>
      </c>
    </row>
    <row r="198" spans="1:14" x14ac:dyDescent="0.2">
      <c r="A198" t="s">
        <v>411</v>
      </c>
      <c r="B198" s="18" t="s">
        <v>676</v>
      </c>
      <c r="C198" s="19">
        <v>41320</v>
      </c>
      <c r="D198" t="s">
        <v>612</v>
      </c>
      <c r="E198">
        <v>8</v>
      </c>
      <c r="F198">
        <v>1</v>
      </c>
      <c r="G198" s="31">
        <v>5.42</v>
      </c>
      <c r="H198" s="31">
        <v>5.42</v>
      </c>
      <c r="I198" s="69">
        <v>560179</v>
      </c>
      <c r="J198">
        <v>12062</v>
      </c>
      <c r="K198">
        <v>54060</v>
      </c>
      <c r="L198">
        <v>10020</v>
      </c>
      <c r="M198" s="19">
        <v>41318</v>
      </c>
      <c r="N198" s="19">
        <v>41325</v>
      </c>
    </row>
    <row r="199" spans="1:14" x14ac:dyDescent="0.2">
      <c r="A199" t="s">
        <v>411</v>
      </c>
      <c r="B199" s="18" t="s">
        <v>676</v>
      </c>
      <c r="C199" s="19">
        <v>41320</v>
      </c>
      <c r="D199" t="s">
        <v>612</v>
      </c>
      <c r="E199">
        <v>7</v>
      </c>
      <c r="F199">
        <v>1</v>
      </c>
      <c r="G199" s="31">
        <v>5.42</v>
      </c>
      <c r="H199" s="31">
        <v>5.42</v>
      </c>
      <c r="I199" s="69">
        <v>560179</v>
      </c>
      <c r="J199">
        <v>12062</v>
      </c>
      <c r="K199">
        <v>54060</v>
      </c>
      <c r="L199">
        <v>10020</v>
      </c>
      <c r="M199" s="19">
        <v>41318</v>
      </c>
      <c r="N199" s="19">
        <v>41325</v>
      </c>
    </row>
    <row r="200" spans="1:14" x14ac:dyDescent="0.2">
      <c r="A200" t="s">
        <v>411</v>
      </c>
      <c r="B200" s="18" t="s">
        <v>676</v>
      </c>
      <c r="C200" s="19">
        <v>41320</v>
      </c>
      <c r="D200" t="s">
        <v>612</v>
      </c>
      <c r="E200">
        <v>9</v>
      </c>
      <c r="F200">
        <v>1</v>
      </c>
      <c r="G200" s="31">
        <v>5.42</v>
      </c>
      <c r="H200" s="31">
        <v>5.42</v>
      </c>
      <c r="I200" s="69">
        <v>560179</v>
      </c>
      <c r="J200">
        <v>12062</v>
      </c>
      <c r="K200">
        <v>54060</v>
      </c>
      <c r="L200">
        <v>10020</v>
      </c>
      <c r="M200" s="19">
        <v>41318</v>
      </c>
      <c r="N200" s="19">
        <v>41325</v>
      </c>
    </row>
    <row r="201" spans="1:14" x14ac:dyDescent="0.2">
      <c r="A201" t="s">
        <v>411</v>
      </c>
      <c r="B201" s="18" t="s">
        <v>676</v>
      </c>
      <c r="C201" s="19">
        <v>41320</v>
      </c>
      <c r="D201" t="s">
        <v>612</v>
      </c>
      <c r="E201">
        <v>1</v>
      </c>
      <c r="F201">
        <v>1</v>
      </c>
      <c r="G201" s="31">
        <v>11.9</v>
      </c>
      <c r="H201" s="31">
        <v>11.9</v>
      </c>
      <c r="I201" s="69">
        <v>560179</v>
      </c>
      <c r="J201">
        <v>12062</v>
      </c>
      <c r="K201">
        <v>54060</v>
      </c>
      <c r="L201">
        <v>10020</v>
      </c>
      <c r="M201" s="19">
        <v>41318</v>
      </c>
      <c r="N201" s="19">
        <v>41325</v>
      </c>
    </row>
    <row r="202" spans="1:14" x14ac:dyDescent="0.2">
      <c r="A202" t="s">
        <v>411</v>
      </c>
      <c r="B202" s="18" t="s">
        <v>676</v>
      </c>
      <c r="C202" s="19">
        <v>41320</v>
      </c>
      <c r="D202" t="s">
        <v>612</v>
      </c>
      <c r="E202">
        <v>2</v>
      </c>
      <c r="F202">
        <v>1</v>
      </c>
      <c r="G202" s="31">
        <v>21.12</v>
      </c>
      <c r="H202" s="31">
        <v>21.12</v>
      </c>
      <c r="I202" s="69">
        <v>560179</v>
      </c>
      <c r="J202">
        <v>12062</v>
      </c>
      <c r="K202">
        <v>54060</v>
      </c>
      <c r="L202">
        <v>10020</v>
      </c>
      <c r="M202" s="19">
        <v>41318</v>
      </c>
      <c r="N202" s="19">
        <v>41325</v>
      </c>
    </row>
    <row r="203" spans="1:14" x14ac:dyDescent="0.2">
      <c r="A203" t="s">
        <v>411</v>
      </c>
      <c r="B203" s="18" t="s">
        <v>676</v>
      </c>
      <c r="C203" s="19">
        <v>41320</v>
      </c>
      <c r="D203" t="s">
        <v>612</v>
      </c>
      <c r="E203">
        <v>6</v>
      </c>
      <c r="F203">
        <v>1</v>
      </c>
      <c r="G203" s="31">
        <v>2.16</v>
      </c>
      <c r="H203" s="31">
        <v>2.16</v>
      </c>
      <c r="I203" s="69">
        <v>560179</v>
      </c>
      <c r="J203">
        <v>12062</v>
      </c>
      <c r="K203">
        <v>54060</v>
      </c>
      <c r="L203">
        <v>10020</v>
      </c>
      <c r="M203" s="19">
        <v>41318</v>
      </c>
      <c r="N203" s="19">
        <v>41325</v>
      </c>
    </row>
    <row r="204" spans="1:14" x14ac:dyDescent="0.2">
      <c r="A204" t="s">
        <v>411</v>
      </c>
      <c r="B204" s="18" t="s">
        <v>676</v>
      </c>
      <c r="C204" s="19">
        <v>41320</v>
      </c>
      <c r="D204" t="s">
        <v>612</v>
      </c>
      <c r="E204">
        <v>5</v>
      </c>
      <c r="F204">
        <v>1</v>
      </c>
      <c r="G204" s="31">
        <v>2.16</v>
      </c>
      <c r="H204" s="31">
        <v>2.16</v>
      </c>
      <c r="I204" s="69">
        <v>560179</v>
      </c>
      <c r="J204">
        <v>12062</v>
      </c>
      <c r="K204">
        <v>54060</v>
      </c>
      <c r="L204">
        <v>10020</v>
      </c>
      <c r="M204" s="19">
        <v>41318</v>
      </c>
      <c r="N204" s="19">
        <v>41325</v>
      </c>
    </row>
    <row r="205" spans="1:14" x14ac:dyDescent="0.2">
      <c r="A205" t="s">
        <v>411</v>
      </c>
      <c r="B205" s="18" t="s">
        <v>676</v>
      </c>
      <c r="C205" s="19">
        <v>41320</v>
      </c>
      <c r="D205" t="s">
        <v>612</v>
      </c>
      <c r="E205">
        <v>4</v>
      </c>
      <c r="F205">
        <v>1</v>
      </c>
      <c r="G205" s="31">
        <v>14.54</v>
      </c>
      <c r="H205" s="31">
        <v>14.54</v>
      </c>
      <c r="I205" s="69">
        <v>560179</v>
      </c>
      <c r="J205">
        <v>12062</v>
      </c>
      <c r="K205">
        <v>54060</v>
      </c>
      <c r="L205">
        <v>10020</v>
      </c>
      <c r="M205" s="19">
        <v>41318</v>
      </c>
      <c r="N205" s="19">
        <v>41325</v>
      </c>
    </row>
    <row r="206" spans="1:14" x14ac:dyDescent="0.2">
      <c r="A206" t="s">
        <v>411</v>
      </c>
      <c r="B206" s="18" t="s">
        <v>676</v>
      </c>
      <c r="C206" s="19">
        <v>41320</v>
      </c>
      <c r="D206" t="s">
        <v>612</v>
      </c>
      <c r="E206">
        <v>3</v>
      </c>
      <c r="F206">
        <v>1</v>
      </c>
      <c r="G206" s="31">
        <v>0.96</v>
      </c>
      <c r="H206" s="31">
        <v>0.96</v>
      </c>
      <c r="I206" s="69">
        <v>560179</v>
      </c>
      <c r="J206">
        <v>12062</v>
      </c>
      <c r="K206">
        <v>54060</v>
      </c>
      <c r="L206">
        <v>10020</v>
      </c>
      <c r="M206" s="19">
        <v>41318</v>
      </c>
      <c r="N206" s="19">
        <v>41325</v>
      </c>
    </row>
    <row r="207" spans="1:14" x14ac:dyDescent="0.2">
      <c r="A207" t="s">
        <v>411</v>
      </c>
      <c r="B207" s="18" t="s">
        <v>677</v>
      </c>
      <c r="C207" s="19">
        <v>41320</v>
      </c>
      <c r="D207" t="s">
        <v>612</v>
      </c>
      <c r="E207">
        <v>5</v>
      </c>
      <c r="F207">
        <v>1</v>
      </c>
      <c r="G207" s="31">
        <v>84.91</v>
      </c>
      <c r="H207" s="31">
        <v>84.91</v>
      </c>
      <c r="I207" s="69">
        <v>560847</v>
      </c>
      <c r="J207">
        <v>12062</v>
      </c>
      <c r="K207">
        <v>54060</v>
      </c>
      <c r="L207">
        <v>10020</v>
      </c>
      <c r="M207" s="19">
        <v>41333</v>
      </c>
      <c r="N207" s="19">
        <v>41327</v>
      </c>
    </row>
    <row r="208" spans="1:14" x14ac:dyDescent="0.2">
      <c r="A208" t="s">
        <v>411</v>
      </c>
      <c r="B208" s="18" t="s">
        <v>677</v>
      </c>
      <c r="C208" s="19">
        <v>41320</v>
      </c>
      <c r="D208" t="s">
        <v>612</v>
      </c>
      <c r="E208">
        <v>3</v>
      </c>
      <c r="F208">
        <v>1</v>
      </c>
      <c r="G208" s="31">
        <v>74.069999999999993</v>
      </c>
      <c r="H208" s="31">
        <v>74.069999999999993</v>
      </c>
      <c r="I208" s="69">
        <v>560852</v>
      </c>
      <c r="J208">
        <v>12062</v>
      </c>
      <c r="K208">
        <v>54060</v>
      </c>
      <c r="L208">
        <v>10020</v>
      </c>
      <c r="M208" s="19">
        <v>41333</v>
      </c>
      <c r="N208" s="19">
        <v>41327</v>
      </c>
    </row>
    <row r="209" spans="1:14" x14ac:dyDescent="0.2">
      <c r="A209" t="s">
        <v>411</v>
      </c>
      <c r="B209" s="18" t="s">
        <v>677</v>
      </c>
      <c r="C209" s="19">
        <v>41320</v>
      </c>
      <c r="D209" t="s">
        <v>612</v>
      </c>
      <c r="E209">
        <v>1</v>
      </c>
      <c r="F209">
        <v>1</v>
      </c>
      <c r="G209" s="31">
        <v>15.97</v>
      </c>
      <c r="H209" s="31">
        <v>15.97</v>
      </c>
      <c r="I209" s="69">
        <v>560847</v>
      </c>
      <c r="J209">
        <v>12062</v>
      </c>
      <c r="K209">
        <v>54060</v>
      </c>
      <c r="L209">
        <v>10020</v>
      </c>
      <c r="M209" s="19">
        <v>41333</v>
      </c>
      <c r="N209" s="19">
        <v>41327</v>
      </c>
    </row>
    <row r="210" spans="1:14" x14ac:dyDescent="0.2">
      <c r="A210" t="s">
        <v>411</v>
      </c>
      <c r="B210" s="18" t="s">
        <v>677</v>
      </c>
      <c r="C210" s="19">
        <v>41320</v>
      </c>
      <c r="D210" t="s">
        <v>612</v>
      </c>
      <c r="E210">
        <v>4</v>
      </c>
      <c r="F210">
        <v>1</v>
      </c>
      <c r="G210" s="31">
        <v>79.489999999999995</v>
      </c>
      <c r="H210" s="31">
        <v>79.489999999999995</v>
      </c>
      <c r="I210" s="69">
        <v>560852</v>
      </c>
      <c r="J210">
        <v>12062</v>
      </c>
      <c r="K210">
        <v>54060</v>
      </c>
      <c r="L210">
        <v>10020</v>
      </c>
      <c r="M210" s="19">
        <v>41333</v>
      </c>
      <c r="N210" s="19">
        <v>41327</v>
      </c>
    </row>
    <row r="211" spans="1:14" x14ac:dyDescent="0.2">
      <c r="A211" t="s">
        <v>411</v>
      </c>
      <c r="B211" s="18" t="s">
        <v>677</v>
      </c>
      <c r="C211" s="19">
        <v>41320</v>
      </c>
      <c r="D211" t="s">
        <v>612</v>
      </c>
      <c r="E211">
        <v>7</v>
      </c>
      <c r="F211">
        <v>1</v>
      </c>
      <c r="G211" s="31">
        <v>3.25</v>
      </c>
      <c r="H211" s="31">
        <v>3.25</v>
      </c>
      <c r="I211" s="69">
        <v>560847</v>
      </c>
      <c r="J211">
        <v>12062</v>
      </c>
      <c r="K211">
        <v>54060</v>
      </c>
      <c r="L211">
        <v>10020</v>
      </c>
      <c r="M211" s="19">
        <v>41333</v>
      </c>
      <c r="N211" s="19">
        <v>41327</v>
      </c>
    </row>
    <row r="212" spans="1:14" x14ac:dyDescent="0.2">
      <c r="A212" t="s">
        <v>411</v>
      </c>
      <c r="B212" s="18" t="s">
        <v>677</v>
      </c>
      <c r="C212" s="19">
        <v>41320</v>
      </c>
      <c r="D212" t="s">
        <v>612</v>
      </c>
      <c r="E212">
        <v>6</v>
      </c>
      <c r="F212">
        <v>1</v>
      </c>
      <c r="G212" s="31">
        <v>16.559999999999999</v>
      </c>
      <c r="H212" s="31">
        <v>16.559999999999999</v>
      </c>
      <c r="I212" s="69">
        <v>560847</v>
      </c>
      <c r="J212">
        <v>12062</v>
      </c>
      <c r="K212">
        <v>54060</v>
      </c>
      <c r="L212">
        <v>10020</v>
      </c>
      <c r="M212" s="19">
        <v>41333</v>
      </c>
      <c r="N212" s="19">
        <v>41327</v>
      </c>
    </row>
    <row r="213" spans="1:14" x14ac:dyDescent="0.2">
      <c r="A213" t="s">
        <v>411</v>
      </c>
      <c r="B213" s="18" t="s">
        <v>677</v>
      </c>
      <c r="C213" s="19">
        <v>41320</v>
      </c>
      <c r="D213" t="s">
        <v>612</v>
      </c>
      <c r="E213">
        <v>2</v>
      </c>
      <c r="F213">
        <v>1</v>
      </c>
      <c r="G213" s="31">
        <v>7.2</v>
      </c>
      <c r="H213" s="31">
        <v>7.2</v>
      </c>
      <c r="I213" s="69">
        <v>560847</v>
      </c>
      <c r="J213">
        <v>12062</v>
      </c>
      <c r="K213">
        <v>54060</v>
      </c>
      <c r="L213">
        <v>10020</v>
      </c>
      <c r="M213" s="19">
        <v>41333</v>
      </c>
      <c r="N213" s="19">
        <v>41327</v>
      </c>
    </row>
    <row r="214" spans="1:14" x14ac:dyDescent="0.2">
      <c r="A214" t="s">
        <v>411</v>
      </c>
      <c r="B214" s="18" t="s">
        <v>678</v>
      </c>
      <c r="C214" s="19">
        <v>41320</v>
      </c>
      <c r="D214" t="s">
        <v>612</v>
      </c>
      <c r="E214">
        <v>1</v>
      </c>
      <c r="F214">
        <v>1</v>
      </c>
      <c r="G214" s="31">
        <v>60.3</v>
      </c>
      <c r="H214" s="31">
        <v>60.3</v>
      </c>
      <c r="I214" s="69">
        <v>560237</v>
      </c>
      <c r="J214">
        <v>12062</v>
      </c>
      <c r="K214">
        <v>54060</v>
      </c>
      <c r="L214">
        <v>10020</v>
      </c>
      <c r="M214" s="19">
        <v>41318</v>
      </c>
      <c r="N214" s="19">
        <v>41325</v>
      </c>
    </row>
    <row r="215" spans="1:14" x14ac:dyDescent="0.2">
      <c r="A215" t="s">
        <v>411</v>
      </c>
      <c r="B215" s="18" t="s">
        <v>679</v>
      </c>
      <c r="C215" s="19">
        <v>41320</v>
      </c>
      <c r="D215" t="s">
        <v>612</v>
      </c>
      <c r="E215">
        <v>1</v>
      </c>
      <c r="F215">
        <v>1</v>
      </c>
      <c r="G215" s="31">
        <v>123.96</v>
      </c>
      <c r="H215" s="31">
        <v>123.96</v>
      </c>
      <c r="I215" s="69">
        <v>560182</v>
      </c>
      <c r="J215">
        <v>12062</v>
      </c>
      <c r="K215">
        <v>54060</v>
      </c>
      <c r="L215">
        <v>10020</v>
      </c>
      <c r="M215" s="19">
        <v>41320</v>
      </c>
      <c r="N215" s="19">
        <v>41325</v>
      </c>
    </row>
    <row r="216" spans="1:14" x14ac:dyDescent="0.2">
      <c r="A216" t="s">
        <v>411</v>
      </c>
      <c r="B216" s="18" t="s">
        <v>679</v>
      </c>
      <c r="C216" s="19">
        <v>41320</v>
      </c>
      <c r="D216" t="s">
        <v>612</v>
      </c>
      <c r="E216">
        <v>2</v>
      </c>
      <c r="F216">
        <v>1</v>
      </c>
      <c r="G216" s="31">
        <v>72.34</v>
      </c>
      <c r="H216" s="31">
        <v>72.34</v>
      </c>
      <c r="I216" s="69">
        <v>560182</v>
      </c>
      <c r="J216">
        <v>12062</v>
      </c>
      <c r="K216">
        <v>54060</v>
      </c>
      <c r="L216">
        <v>10020</v>
      </c>
      <c r="M216" s="19">
        <v>41320</v>
      </c>
      <c r="N216" s="19">
        <v>41325</v>
      </c>
    </row>
    <row r="217" spans="1:14" x14ac:dyDescent="0.2">
      <c r="A217" t="s">
        <v>411</v>
      </c>
      <c r="B217" s="18" t="s">
        <v>679</v>
      </c>
      <c r="C217" s="19">
        <v>41320</v>
      </c>
      <c r="D217" t="s">
        <v>612</v>
      </c>
      <c r="E217">
        <v>4</v>
      </c>
      <c r="F217">
        <v>1</v>
      </c>
      <c r="G217" s="31">
        <v>193.48</v>
      </c>
      <c r="H217" s="31">
        <v>193.48</v>
      </c>
      <c r="I217" s="69">
        <v>560182</v>
      </c>
      <c r="J217">
        <v>12062</v>
      </c>
      <c r="K217">
        <v>54060</v>
      </c>
      <c r="L217">
        <v>10020</v>
      </c>
      <c r="M217" s="19">
        <v>41320</v>
      </c>
      <c r="N217" s="19">
        <v>41325</v>
      </c>
    </row>
    <row r="218" spans="1:14" x14ac:dyDescent="0.2">
      <c r="A218" t="s">
        <v>411</v>
      </c>
      <c r="B218" s="18" t="s">
        <v>679</v>
      </c>
      <c r="C218" s="19">
        <v>41320</v>
      </c>
      <c r="D218" t="s">
        <v>612</v>
      </c>
      <c r="E218">
        <v>3</v>
      </c>
      <c r="F218">
        <v>1</v>
      </c>
      <c r="G218" s="31">
        <v>56.82</v>
      </c>
      <c r="H218" s="31">
        <v>56.82</v>
      </c>
      <c r="I218" s="69">
        <v>560182</v>
      </c>
      <c r="J218">
        <v>12062</v>
      </c>
      <c r="K218">
        <v>54060</v>
      </c>
      <c r="L218">
        <v>10020</v>
      </c>
      <c r="M218" s="19">
        <v>41320</v>
      </c>
      <c r="N218" s="19">
        <v>41325</v>
      </c>
    </row>
    <row r="219" spans="1:14" x14ac:dyDescent="0.2">
      <c r="A219" t="s">
        <v>411</v>
      </c>
      <c r="B219" s="18" t="s">
        <v>679</v>
      </c>
      <c r="C219" s="19">
        <v>41320</v>
      </c>
      <c r="D219" t="s">
        <v>612</v>
      </c>
      <c r="E219">
        <v>6</v>
      </c>
      <c r="F219">
        <v>1</v>
      </c>
      <c r="G219" s="31">
        <v>32.4</v>
      </c>
      <c r="H219" s="31">
        <v>32.4</v>
      </c>
      <c r="I219" s="69">
        <v>560182</v>
      </c>
      <c r="J219">
        <v>12062</v>
      </c>
      <c r="K219">
        <v>54060</v>
      </c>
      <c r="L219">
        <v>10020</v>
      </c>
      <c r="M219" s="19">
        <v>41320</v>
      </c>
      <c r="N219" s="19">
        <v>41325</v>
      </c>
    </row>
    <row r="220" spans="1:14" x14ac:dyDescent="0.2">
      <c r="A220" t="s">
        <v>411</v>
      </c>
      <c r="B220" s="18" t="s">
        <v>679</v>
      </c>
      <c r="C220" s="19">
        <v>41320</v>
      </c>
      <c r="D220" t="s">
        <v>612</v>
      </c>
      <c r="E220">
        <v>5</v>
      </c>
      <c r="F220">
        <v>1</v>
      </c>
      <c r="G220" s="31">
        <v>3.19</v>
      </c>
      <c r="H220" s="31">
        <v>3.19</v>
      </c>
      <c r="I220" s="69">
        <v>560182</v>
      </c>
      <c r="J220">
        <v>12062</v>
      </c>
      <c r="K220">
        <v>54060</v>
      </c>
      <c r="L220">
        <v>10020</v>
      </c>
      <c r="M220" s="19">
        <v>41320</v>
      </c>
      <c r="N220" s="19">
        <v>41325</v>
      </c>
    </row>
    <row r="221" spans="1:14" x14ac:dyDescent="0.2">
      <c r="A221" t="s">
        <v>411</v>
      </c>
      <c r="B221" s="18" t="s">
        <v>680</v>
      </c>
      <c r="C221" s="19">
        <v>41320</v>
      </c>
      <c r="D221" t="s">
        <v>613</v>
      </c>
      <c r="E221">
        <v>1</v>
      </c>
      <c r="F221">
        <v>1</v>
      </c>
      <c r="G221" s="31">
        <v>172.8</v>
      </c>
      <c r="H221" s="31">
        <v>172.8</v>
      </c>
      <c r="I221" s="69">
        <v>560746</v>
      </c>
      <c r="J221">
        <v>12062</v>
      </c>
      <c r="K221">
        <v>52541</v>
      </c>
      <c r="L221">
        <v>10020</v>
      </c>
      <c r="M221" s="19">
        <v>41317</v>
      </c>
      <c r="N221" s="19">
        <v>41326</v>
      </c>
    </row>
    <row r="222" spans="1:14" x14ac:dyDescent="0.2">
      <c r="A222" t="s">
        <v>411</v>
      </c>
      <c r="B222" s="18" t="s">
        <v>681</v>
      </c>
      <c r="C222" s="19">
        <v>41320</v>
      </c>
      <c r="D222" t="s">
        <v>614</v>
      </c>
      <c r="E222">
        <v>1</v>
      </c>
      <c r="F222">
        <v>1</v>
      </c>
      <c r="G222" s="31">
        <v>264.95</v>
      </c>
      <c r="H222" s="31">
        <v>0</v>
      </c>
      <c r="I222" s="69"/>
      <c r="J222">
        <v>12062</v>
      </c>
      <c r="K222">
        <v>52541</v>
      </c>
      <c r="L222">
        <v>10020</v>
      </c>
      <c r="M222" s="19">
        <v>41316</v>
      </c>
    </row>
    <row r="223" spans="1:14" x14ac:dyDescent="0.2">
      <c r="A223" t="s">
        <v>411</v>
      </c>
      <c r="B223" s="18" t="s">
        <v>682</v>
      </c>
      <c r="C223" s="19">
        <v>41320</v>
      </c>
      <c r="D223" t="s">
        <v>615</v>
      </c>
      <c r="E223">
        <v>1</v>
      </c>
      <c r="F223">
        <v>1</v>
      </c>
      <c r="G223" s="31">
        <v>3784.56</v>
      </c>
      <c r="H223" s="31">
        <v>3784.56</v>
      </c>
      <c r="I223" s="69">
        <v>560687</v>
      </c>
      <c r="J223">
        <v>12062</v>
      </c>
      <c r="K223">
        <v>54074</v>
      </c>
      <c r="L223">
        <v>10020</v>
      </c>
      <c r="M223" s="19">
        <v>41318</v>
      </c>
      <c r="N223" s="19">
        <v>41326</v>
      </c>
    </row>
    <row r="224" spans="1:14" x14ac:dyDescent="0.2">
      <c r="A224" t="s">
        <v>411</v>
      </c>
      <c r="B224" s="18" t="s">
        <v>683</v>
      </c>
      <c r="C224" s="19">
        <v>41320</v>
      </c>
      <c r="D224" t="s">
        <v>616</v>
      </c>
      <c r="E224">
        <v>1</v>
      </c>
      <c r="F224">
        <v>1</v>
      </c>
      <c r="G224" s="31">
        <v>0</v>
      </c>
      <c r="H224" s="31">
        <v>0</v>
      </c>
      <c r="I224" s="69"/>
      <c r="J224">
        <v>12062</v>
      </c>
      <c r="K224">
        <v>51982</v>
      </c>
      <c r="L224">
        <v>10020</v>
      </c>
      <c r="M224" s="19">
        <v>41318</v>
      </c>
    </row>
    <row r="225" spans="1:14" x14ac:dyDescent="0.2">
      <c r="A225" t="s">
        <v>411</v>
      </c>
      <c r="B225" s="18" t="s">
        <v>684</v>
      </c>
      <c r="C225" s="19">
        <v>41289</v>
      </c>
      <c r="D225" t="s">
        <v>617</v>
      </c>
      <c r="E225">
        <v>1</v>
      </c>
      <c r="F225">
        <v>1</v>
      </c>
      <c r="G225" s="31">
        <v>76.23</v>
      </c>
      <c r="H225" s="31">
        <v>76.23</v>
      </c>
      <c r="I225" s="69">
        <v>560202</v>
      </c>
      <c r="J225">
        <v>12062</v>
      </c>
      <c r="K225">
        <v>54770</v>
      </c>
      <c r="L225">
        <v>12175</v>
      </c>
      <c r="M225" s="19">
        <v>41320</v>
      </c>
      <c r="N225" s="19">
        <v>41325</v>
      </c>
    </row>
    <row r="226" spans="1:14" x14ac:dyDescent="0.2">
      <c r="A226" t="s">
        <v>411</v>
      </c>
      <c r="B226" s="18" t="s">
        <v>685</v>
      </c>
      <c r="C226" s="19">
        <v>41320</v>
      </c>
      <c r="D226" t="s">
        <v>618</v>
      </c>
      <c r="E226">
        <v>1</v>
      </c>
      <c r="F226">
        <v>1</v>
      </c>
      <c r="G226" s="31">
        <v>2739843</v>
      </c>
      <c r="H226" s="31">
        <v>2739843</v>
      </c>
      <c r="I226" s="69">
        <v>559804</v>
      </c>
      <c r="J226">
        <v>21009</v>
      </c>
      <c r="K226">
        <v>51970</v>
      </c>
      <c r="L226">
        <v>40001</v>
      </c>
      <c r="M226" s="19">
        <v>41320</v>
      </c>
      <c r="N226" s="19">
        <v>41324</v>
      </c>
    </row>
    <row r="227" spans="1:14" x14ac:dyDescent="0.2">
      <c r="A227" t="s">
        <v>411</v>
      </c>
      <c r="B227" s="18" t="s">
        <v>686</v>
      </c>
      <c r="C227" s="19">
        <v>41289</v>
      </c>
      <c r="D227" t="s">
        <v>619</v>
      </c>
      <c r="E227">
        <v>1</v>
      </c>
      <c r="F227">
        <v>1</v>
      </c>
      <c r="G227" s="31">
        <v>21.64</v>
      </c>
      <c r="H227" s="31">
        <v>0</v>
      </c>
      <c r="I227" s="69"/>
      <c r="J227">
        <v>13033</v>
      </c>
      <c r="K227">
        <v>54070</v>
      </c>
      <c r="L227">
        <v>10020</v>
      </c>
      <c r="M227" s="19">
        <v>41322</v>
      </c>
    </row>
    <row r="228" spans="1:14" x14ac:dyDescent="0.2">
      <c r="A228" t="s">
        <v>411</v>
      </c>
      <c r="B228" s="18" t="s">
        <v>687</v>
      </c>
      <c r="C228" s="19">
        <v>41289</v>
      </c>
      <c r="D228" t="s">
        <v>620</v>
      </c>
      <c r="E228">
        <v>2</v>
      </c>
      <c r="F228">
        <v>1</v>
      </c>
      <c r="G228" s="31">
        <v>336.16</v>
      </c>
      <c r="H228" s="31">
        <v>0</v>
      </c>
      <c r="I228" s="69"/>
      <c r="J228">
        <v>13033</v>
      </c>
      <c r="K228">
        <v>54060</v>
      </c>
      <c r="L228">
        <v>10020</v>
      </c>
      <c r="M228" s="19">
        <v>41320</v>
      </c>
    </row>
    <row r="229" spans="1:14" x14ac:dyDescent="0.2">
      <c r="A229" t="s">
        <v>411</v>
      </c>
      <c r="B229" s="18" t="s">
        <v>687</v>
      </c>
      <c r="C229" s="19">
        <v>41320</v>
      </c>
      <c r="D229" t="s">
        <v>620</v>
      </c>
      <c r="E229">
        <v>1</v>
      </c>
      <c r="F229">
        <v>1</v>
      </c>
      <c r="G229" s="31">
        <v>336.16</v>
      </c>
      <c r="H229" s="31">
        <v>0</v>
      </c>
      <c r="I229" s="69"/>
      <c r="J229">
        <v>13033</v>
      </c>
      <c r="K229">
        <v>54060</v>
      </c>
      <c r="L229">
        <v>10020</v>
      </c>
      <c r="M229" s="19">
        <v>41320</v>
      </c>
    </row>
    <row r="230" spans="1:14" x14ac:dyDescent="0.2">
      <c r="A230" t="s">
        <v>411</v>
      </c>
      <c r="B230" s="18" t="s">
        <v>688</v>
      </c>
      <c r="C230" s="19">
        <v>41289</v>
      </c>
      <c r="D230" t="s">
        <v>621</v>
      </c>
      <c r="E230">
        <v>1</v>
      </c>
      <c r="F230">
        <v>1</v>
      </c>
      <c r="G230" s="31">
        <v>296.39999999999998</v>
      </c>
      <c r="H230" s="31">
        <v>296.39999999999998</v>
      </c>
      <c r="I230" s="69">
        <v>559784</v>
      </c>
      <c r="J230">
        <v>21009</v>
      </c>
      <c r="K230">
        <v>54120</v>
      </c>
      <c r="L230">
        <v>40001</v>
      </c>
      <c r="M230" s="19">
        <v>41285</v>
      </c>
      <c r="N230" s="19">
        <v>41324</v>
      </c>
    </row>
    <row r="231" spans="1:14" x14ac:dyDescent="0.2">
      <c r="A231" t="s">
        <v>411</v>
      </c>
      <c r="B231" s="18" t="s">
        <v>688</v>
      </c>
      <c r="C231" s="19">
        <v>41289</v>
      </c>
      <c r="D231" t="s">
        <v>621</v>
      </c>
      <c r="E231">
        <v>2</v>
      </c>
      <c r="F231">
        <v>1</v>
      </c>
      <c r="G231" s="31">
        <v>503.5</v>
      </c>
      <c r="H231" s="31">
        <v>503.5</v>
      </c>
      <c r="I231" s="69">
        <v>559784</v>
      </c>
      <c r="J231">
        <v>21009</v>
      </c>
      <c r="K231">
        <v>54120</v>
      </c>
      <c r="L231">
        <v>40001</v>
      </c>
      <c r="M231" s="19">
        <v>41285</v>
      </c>
      <c r="N231" s="19">
        <v>41324</v>
      </c>
    </row>
    <row r="232" spans="1:14" x14ac:dyDescent="0.2">
      <c r="A232" t="s">
        <v>411</v>
      </c>
      <c r="B232" s="18" t="s">
        <v>689</v>
      </c>
      <c r="C232" s="19">
        <v>41320</v>
      </c>
      <c r="D232" t="s">
        <v>622</v>
      </c>
      <c r="E232">
        <v>6</v>
      </c>
      <c r="F232">
        <v>1</v>
      </c>
      <c r="G232" s="31">
        <v>910</v>
      </c>
      <c r="H232" s="31">
        <v>600</v>
      </c>
      <c r="I232" s="69">
        <v>560236</v>
      </c>
      <c r="J232">
        <v>13033</v>
      </c>
      <c r="K232">
        <v>53755</v>
      </c>
      <c r="L232">
        <v>12175</v>
      </c>
      <c r="M232" s="19">
        <v>41310</v>
      </c>
      <c r="N232" s="19">
        <v>41325</v>
      </c>
    </row>
    <row r="233" spans="1:14" x14ac:dyDescent="0.2">
      <c r="A233" t="s">
        <v>411</v>
      </c>
      <c r="B233" s="18" t="s">
        <v>689</v>
      </c>
      <c r="C233" s="19">
        <v>41320</v>
      </c>
      <c r="D233" t="s">
        <v>622</v>
      </c>
      <c r="E233">
        <v>3</v>
      </c>
      <c r="F233">
        <v>1</v>
      </c>
      <c r="G233" s="31">
        <v>830</v>
      </c>
      <c r="H233" s="31">
        <v>710</v>
      </c>
      <c r="I233" s="69">
        <v>560236</v>
      </c>
      <c r="J233">
        <v>13033</v>
      </c>
      <c r="K233">
        <v>53755</v>
      </c>
      <c r="L233">
        <v>12175</v>
      </c>
      <c r="M233" s="19">
        <v>41310</v>
      </c>
      <c r="N233" s="19">
        <v>41325</v>
      </c>
    </row>
    <row r="234" spans="1:14" x14ac:dyDescent="0.2">
      <c r="A234" t="s">
        <v>411</v>
      </c>
      <c r="B234" s="18" t="s">
        <v>689</v>
      </c>
      <c r="C234" s="19">
        <v>41320</v>
      </c>
      <c r="D234" t="s">
        <v>622</v>
      </c>
      <c r="E234">
        <v>4</v>
      </c>
      <c r="F234">
        <v>1</v>
      </c>
      <c r="G234" s="31">
        <v>830</v>
      </c>
      <c r="H234" s="31">
        <v>635</v>
      </c>
      <c r="I234" s="69">
        <v>560236</v>
      </c>
      <c r="J234">
        <v>13033</v>
      </c>
      <c r="K234">
        <v>53755</v>
      </c>
      <c r="L234">
        <v>12175</v>
      </c>
      <c r="M234" s="19">
        <v>41310</v>
      </c>
      <c r="N234" s="19">
        <v>41325</v>
      </c>
    </row>
    <row r="235" spans="1:14" x14ac:dyDescent="0.2">
      <c r="A235" t="s">
        <v>411</v>
      </c>
      <c r="B235" s="18" t="s">
        <v>689</v>
      </c>
      <c r="C235" s="19">
        <v>41320</v>
      </c>
      <c r="D235" t="s">
        <v>622</v>
      </c>
      <c r="E235">
        <v>1</v>
      </c>
      <c r="F235">
        <v>1</v>
      </c>
      <c r="G235" s="31">
        <v>1540</v>
      </c>
      <c r="H235" s="31">
        <v>1540</v>
      </c>
      <c r="I235" s="69">
        <v>560236</v>
      </c>
      <c r="J235">
        <v>13033</v>
      </c>
      <c r="K235">
        <v>53755</v>
      </c>
      <c r="L235">
        <v>12175</v>
      </c>
      <c r="M235" s="19">
        <v>41310</v>
      </c>
      <c r="N235" s="19">
        <v>41325</v>
      </c>
    </row>
    <row r="236" spans="1:14" x14ac:dyDescent="0.2">
      <c r="A236" t="s">
        <v>411</v>
      </c>
      <c r="B236" s="18" t="s">
        <v>689</v>
      </c>
      <c r="C236" s="19">
        <v>41320</v>
      </c>
      <c r="D236" t="s">
        <v>622</v>
      </c>
      <c r="E236">
        <v>2</v>
      </c>
      <c r="F236">
        <v>1</v>
      </c>
      <c r="G236" s="31">
        <v>830</v>
      </c>
      <c r="H236" s="31">
        <v>415</v>
      </c>
      <c r="I236" s="69">
        <v>560236</v>
      </c>
      <c r="J236">
        <v>13033</v>
      </c>
      <c r="K236">
        <v>53755</v>
      </c>
      <c r="L236">
        <v>12175</v>
      </c>
      <c r="M236" s="19">
        <v>41310</v>
      </c>
      <c r="N236" s="19">
        <v>41325</v>
      </c>
    </row>
    <row r="237" spans="1:14" x14ac:dyDescent="0.2">
      <c r="A237" t="s">
        <v>411</v>
      </c>
      <c r="B237" s="18" t="s">
        <v>689</v>
      </c>
      <c r="C237" s="19">
        <v>41320</v>
      </c>
      <c r="D237" t="s">
        <v>622</v>
      </c>
      <c r="E237">
        <v>5</v>
      </c>
      <c r="F237">
        <v>1</v>
      </c>
      <c r="G237" s="31">
        <v>830</v>
      </c>
      <c r="H237" s="31">
        <v>415</v>
      </c>
      <c r="I237" s="69">
        <v>560236</v>
      </c>
      <c r="J237">
        <v>13033</v>
      </c>
      <c r="K237">
        <v>53755</v>
      </c>
      <c r="L237">
        <v>12175</v>
      </c>
      <c r="M237" s="19">
        <v>41310</v>
      </c>
      <c r="N237" s="19">
        <v>41325</v>
      </c>
    </row>
    <row r="238" spans="1:14" x14ac:dyDescent="0.2">
      <c r="A238" t="s">
        <v>411</v>
      </c>
      <c r="B238" s="18" t="s">
        <v>690</v>
      </c>
      <c r="C238" s="19">
        <v>41320</v>
      </c>
      <c r="D238" t="s">
        <v>623</v>
      </c>
      <c r="E238">
        <v>1</v>
      </c>
      <c r="F238">
        <v>1</v>
      </c>
      <c r="G238" s="31">
        <v>222</v>
      </c>
      <c r="H238" s="31">
        <v>0</v>
      </c>
      <c r="I238" s="69"/>
      <c r="J238">
        <v>13033</v>
      </c>
      <c r="K238">
        <v>53920</v>
      </c>
      <c r="L238">
        <v>10020</v>
      </c>
      <c r="M238" s="19">
        <v>41320</v>
      </c>
    </row>
    <row r="239" spans="1:14" x14ac:dyDescent="0.2">
      <c r="A239" t="s">
        <v>411</v>
      </c>
      <c r="B239" s="18" t="s">
        <v>691</v>
      </c>
      <c r="C239" s="19">
        <v>41320</v>
      </c>
      <c r="D239" t="s">
        <v>624</v>
      </c>
      <c r="E239">
        <v>1</v>
      </c>
      <c r="F239">
        <v>1</v>
      </c>
      <c r="G239" s="31">
        <v>5000</v>
      </c>
      <c r="H239" s="31">
        <v>0</v>
      </c>
      <c r="I239" s="69"/>
      <c r="J239">
        <v>13033</v>
      </c>
      <c r="K239">
        <v>53402</v>
      </c>
      <c r="L239">
        <v>10020</v>
      </c>
      <c r="M239" s="19">
        <v>41320</v>
      </c>
    </row>
    <row r="240" spans="1:14" x14ac:dyDescent="0.2">
      <c r="A240" t="s">
        <v>411</v>
      </c>
      <c r="B240" s="18" t="s">
        <v>670</v>
      </c>
      <c r="C240" s="19">
        <v>41293</v>
      </c>
      <c r="D240" t="s">
        <v>608</v>
      </c>
      <c r="E240">
        <v>1</v>
      </c>
      <c r="F240">
        <v>1</v>
      </c>
      <c r="G240" s="31">
        <v>647.78</v>
      </c>
      <c r="H240" s="31">
        <v>647.78</v>
      </c>
      <c r="I240" s="69">
        <v>559771</v>
      </c>
      <c r="J240">
        <v>12062</v>
      </c>
      <c r="K240">
        <v>55050</v>
      </c>
      <c r="L240">
        <v>22086</v>
      </c>
      <c r="M240" s="19">
        <v>41324</v>
      </c>
      <c r="N240" s="19">
        <v>41324</v>
      </c>
    </row>
    <row r="241" spans="1:14" x14ac:dyDescent="0.2">
      <c r="A241" t="s">
        <v>411</v>
      </c>
      <c r="B241" s="18" t="s">
        <v>671</v>
      </c>
      <c r="C241" s="19">
        <v>41293</v>
      </c>
      <c r="D241" t="s">
        <v>609</v>
      </c>
      <c r="E241">
        <v>1</v>
      </c>
      <c r="F241">
        <v>1</v>
      </c>
      <c r="G241" s="31">
        <v>2804.4</v>
      </c>
      <c r="H241" s="31">
        <v>2804.4</v>
      </c>
      <c r="I241" s="69">
        <v>559798</v>
      </c>
      <c r="J241">
        <v>12062</v>
      </c>
      <c r="K241">
        <v>55050</v>
      </c>
      <c r="L241">
        <v>22086</v>
      </c>
      <c r="M241" s="19">
        <v>41324</v>
      </c>
      <c r="N241" s="19">
        <v>41324</v>
      </c>
    </row>
    <row r="242" spans="1:14" x14ac:dyDescent="0.2">
      <c r="A242" t="s">
        <v>411</v>
      </c>
      <c r="B242" s="18" t="s">
        <v>672</v>
      </c>
      <c r="C242" s="19">
        <v>41229</v>
      </c>
      <c r="D242" t="s">
        <v>610</v>
      </c>
      <c r="E242">
        <v>1</v>
      </c>
      <c r="F242">
        <v>1</v>
      </c>
      <c r="G242" s="31">
        <v>306.72000000000003</v>
      </c>
      <c r="H242" s="31">
        <v>306.72000000000003</v>
      </c>
      <c r="I242" s="69">
        <v>560156</v>
      </c>
      <c r="J242">
        <v>12062</v>
      </c>
      <c r="K242">
        <v>53015</v>
      </c>
      <c r="L242">
        <v>10020</v>
      </c>
      <c r="M242" s="19">
        <v>41325</v>
      </c>
      <c r="N242" s="19">
        <v>41325</v>
      </c>
    </row>
    <row r="243" spans="1:14" x14ac:dyDescent="0.2">
      <c r="A243" t="s">
        <v>411</v>
      </c>
      <c r="B243" s="18" t="s">
        <v>673</v>
      </c>
      <c r="C243" s="19">
        <v>41293</v>
      </c>
      <c r="D243" t="s">
        <v>611</v>
      </c>
      <c r="E243">
        <v>6</v>
      </c>
      <c r="F243">
        <v>1</v>
      </c>
      <c r="G243" s="31">
        <v>184.8</v>
      </c>
      <c r="H243" s="31">
        <v>0</v>
      </c>
      <c r="I243" s="69"/>
      <c r="J243">
        <v>12062</v>
      </c>
      <c r="K243">
        <v>53920</v>
      </c>
      <c r="L243">
        <v>10020</v>
      </c>
      <c r="M243" s="19">
        <v>41324</v>
      </c>
    </row>
    <row r="244" spans="1:14" x14ac:dyDescent="0.2">
      <c r="A244" t="s">
        <v>411</v>
      </c>
      <c r="B244" s="18" t="s">
        <v>673</v>
      </c>
      <c r="C244" s="19">
        <v>41293</v>
      </c>
      <c r="D244" t="s">
        <v>611</v>
      </c>
      <c r="E244">
        <v>4</v>
      </c>
      <c r="F244">
        <v>1</v>
      </c>
      <c r="G244" s="31">
        <v>56.94</v>
      </c>
      <c r="H244" s="31">
        <v>0</v>
      </c>
      <c r="I244" s="69"/>
      <c r="J244">
        <v>12062</v>
      </c>
      <c r="K244">
        <v>53920</v>
      </c>
      <c r="L244">
        <v>10020</v>
      </c>
      <c r="M244" s="19">
        <v>41324</v>
      </c>
    </row>
    <row r="245" spans="1:14" x14ac:dyDescent="0.2">
      <c r="A245" t="s">
        <v>411</v>
      </c>
      <c r="B245" s="18" t="s">
        <v>673</v>
      </c>
      <c r="C245" s="19">
        <v>41293</v>
      </c>
      <c r="D245" t="s">
        <v>611</v>
      </c>
      <c r="E245">
        <v>7</v>
      </c>
      <c r="F245">
        <v>1</v>
      </c>
      <c r="G245" s="31">
        <v>135.5</v>
      </c>
      <c r="H245" s="31">
        <v>0</v>
      </c>
      <c r="I245" s="69"/>
      <c r="J245">
        <v>12062</v>
      </c>
      <c r="K245">
        <v>53920</v>
      </c>
      <c r="L245">
        <v>10020</v>
      </c>
      <c r="M245" s="19">
        <v>41324</v>
      </c>
    </row>
    <row r="246" spans="1:14" x14ac:dyDescent="0.2">
      <c r="A246" t="s">
        <v>411</v>
      </c>
      <c r="B246" s="18" t="s">
        <v>673</v>
      </c>
      <c r="C246" s="19">
        <v>41293</v>
      </c>
      <c r="D246" t="s">
        <v>611</v>
      </c>
      <c r="E246">
        <v>1</v>
      </c>
      <c r="F246">
        <v>1</v>
      </c>
      <c r="G246" s="31">
        <v>3083.93</v>
      </c>
      <c r="H246" s="31">
        <v>0</v>
      </c>
      <c r="I246" s="69"/>
      <c r="J246">
        <v>12062</v>
      </c>
      <c r="K246">
        <v>53920</v>
      </c>
      <c r="L246">
        <v>10020</v>
      </c>
      <c r="M246" s="19">
        <v>41324</v>
      </c>
    </row>
    <row r="247" spans="1:14" x14ac:dyDescent="0.2">
      <c r="A247" t="s">
        <v>411</v>
      </c>
      <c r="B247" s="18" t="s">
        <v>673</v>
      </c>
      <c r="C247" s="19">
        <v>41293</v>
      </c>
      <c r="D247" t="s">
        <v>611</v>
      </c>
      <c r="E247">
        <v>2</v>
      </c>
      <c r="F247">
        <v>1</v>
      </c>
      <c r="G247" s="31">
        <v>959.44</v>
      </c>
      <c r="H247" s="31">
        <v>0</v>
      </c>
      <c r="I247" s="69"/>
      <c r="J247">
        <v>12062</v>
      </c>
      <c r="K247">
        <v>53920</v>
      </c>
      <c r="L247">
        <v>10020</v>
      </c>
      <c r="M247" s="19">
        <v>41324</v>
      </c>
    </row>
    <row r="248" spans="1:14" x14ac:dyDescent="0.2">
      <c r="A248" t="s">
        <v>411</v>
      </c>
      <c r="B248" s="18" t="s">
        <v>673</v>
      </c>
      <c r="C248" s="19">
        <v>41293</v>
      </c>
      <c r="D248" t="s">
        <v>611</v>
      </c>
      <c r="E248">
        <v>3</v>
      </c>
      <c r="F248">
        <v>1</v>
      </c>
      <c r="G248" s="31">
        <v>959.44</v>
      </c>
      <c r="H248" s="31">
        <v>0</v>
      </c>
      <c r="I248" s="69"/>
      <c r="J248">
        <v>12062</v>
      </c>
      <c r="K248">
        <v>53920</v>
      </c>
      <c r="L248">
        <v>10020</v>
      </c>
      <c r="M248" s="19">
        <v>41324</v>
      </c>
    </row>
    <row r="249" spans="1:14" x14ac:dyDescent="0.2">
      <c r="A249" t="s">
        <v>411</v>
      </c>
      <c r="B249" s="18" t="s">
        <v>673</v>
      </c>
      <c r="C249" s="19">
        <v>41293</v>
      </c>
      <c r="D249" t="s">
        <v>611</v>
      </c>
      <c r="E249">
        <v>5</v>
      </c>
      <c r="F249">
        <v>1</v>
      </c>
      <c r="G249" s="31">
        <v>366.91</v>
      </c>
      <c r="H249" s="31">
        <v>0</v>
      </c>
      <c r="I249" s="69"/>
      <c r="J249">
        <v>12062</v>
      </c>
      <c r="K249">
        <v>53920</v>
      </c>
      <c r="L249">
        <v>10020</v>
      </c>
      <c r="M249" s="19">
        <v>41324</v>
      </c>
    </row>
    <row r="250" spans="1:14" x14ac:dyDescent="0.2">
      <c r="A250" t="s">
        <v>411</v>
      </c>
      <c r="B250" s="18" t="s">
        <v>669</v>
      </c>
      <c r="C250" s="19">
        <v>41326</v>
      </c>
      <c r="D250" t="s">
        <v>607</v>
      </c>
      <c r="E250">
        <v>1</v>
      </c>
      <c r="F250">
        <v>1</v>
      </c>
      <c r="G250" s="31">
        <v>153645.92000000001</v>
      </c>
      <c r="H250" s="31">
        <v>153645.92000000001</v>
      </c>
      <c r="I250" s="69">
        <v>560794</v>
      </c>
      <c r="J250">
        <v>21022</v>
      </c>
      <c r="K250">
        <v>51230</v>
      </c>
      <c r="L250">
        <v>40001</v>
      </c>
      <c r="M250" s="19">
        <v>41326</v>
      </c>
      <c r="N250" s="19">
        <v>41327</v>
      </c>
    </row>
  </sheetData>
  <hyperlinks>
    <hyperlink ref="C1" location="TOC!A1" display="Return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A1:H215"/>
  <sheetViews>
    <sheetView workbookViewId="0"/>
  </sheetViews>
  <sheetFormatPr defaultRowHeight="12.75" x14ac:dyDescent="0.2"/>
  <cols>
    <col min="2" max="2" width="11.42578125" bestFit="1" customWidth="1"/>
    <col min="3" max="3" width="22.28515625" bestFit="1" customWidth="1"/>
    <col min="4" max="4" width="15.140625" customWidth="1"/>
    <col min="5" max="5" width="11" bestFit="1" customWidth="1"/>
    <col min="7" max="7" width="10.140625" bestFit="1" customWidth="1"/>
    <col min="8" max="8" width="13.28515625" bestFit="1" customWidth="1"/>
  </cols>
  <sheetData>
    <row r="1" spans="1:8" ht="13.5" thickBot="1" x14ac:dyDescent="0.25">
      <c r="B1" s="17" t="s">
        <v>258</v>
      </c>
      <c r="C1" t="s">
        <v>259</v>
      </c>
      <c r="D1" s="40" t="s">
        <v>193</v>
      </c>
    </row>
    <row r="2" spans="1:8" ht="16.5" thickTop="1" thickBot="1" x14ac:dyDescent="0.35">
      <c r="A2" s="64" t="s">
        <v>260</v>
      </c>
      <c r="B2" s="10" t="s">
        <v>261</v>
      </c>
      <c r="C2" s="10" t="s">
        <v>262</v>
      </c>
      <c r="D2" s="10" t="s">
        <v>263</v>
      </c>
      <c r="E2" s="10" t="s">
        <v>264</v>
      </c>
      <c r="F2" s="10" t="s">
        <v>265</v>
      </c>
      <c r="G2" s="10" t="s">
        <v>266</v>
      </c>
      <c r="H2" s="10" t="s">
        <v>267</v>
      </c>
    </row>
    <row r="3" spans="1:8" ht="13.5" thickTop="1" x14ac:dyDescent="0.2">
      <c r="A3" s="65">
        <v>311587</v>
      </c>
      <c r="B3">
        <v>0</v>
      </c>
      <c r="C3" s="18" t="s">
        <v>270</v>
      </c>
      <c r="D3" s="18" t="s">
        <v>271</v>
      </c>
      <c r="E3" s="18" t="s">
        <v>272</v>
      </c>
      <c r="F3" s="56">
        <v>2</v>
      </c>
      <c r="G3" s="19">
        <v>40528</v>
      </c>
      <c r="H3" s="18" t="s">
        <v>273</v>
      </c>
    </row>
    <row r="4" spans="1:8" x14ac:dyDescent="0.2">
      <c r="A4" s="65">
        <v>645109</v>
      </c>
      <c r="B4">
        <v>0</v>
      </c>
      <c r="C4" s="18" t="s">
        <v>274</v>
      </c>
      <c r="D4" s="18" t="s">
        <v>275</v>
      </c>
      <c r="E4" s="18" t="s">
        <v>272</v>
      </c>
      <c r="F4" s="56">
        <v>8</v>
      </c>
      <c r="G4" s="19">
        <v>40527</v>
      </c>
      <c r="H4" s="18" t="s">
        <v>276</v>
      </c>
    </row>
    <row r="5" spans="1:8" x14ac:dyDescent="0.2">
      <c r="A5" s="65">
        <v>645109</v>
      </c>
      <c r="B5">
        <v>0</v>
      </c>
      <c r="C5" s="18" t="s">
        <v>274</v>
      </c>
      <c r="D5" s="18" t="s">
        <v>275</v>
      </c>
      <c r="E5" s="18" t="s">
        <v>272</v>
      </c>
      <c r="F5" s="56">
        <v>8</v>
      </c>
      <c r="G5" s="19">
        <v>40528</v>
      </c>
      <c r="H5" s="18" t="s">
        <v>273</v>
      </c>
    </row>
    <row r="6" spans="1:8" x14ac:dyDescent="0.2">
      <c r="A6" s="65">
        <v>835119</v>
      </c>
      <c r="B6">
        <v>0</v>
      </c>
      <c r="C6" s="18" t="s">
        <v>278</v>
      </c>
      <c r="D6" s="18" t="s">
        <v>277</v>
      </c>
      <c r="E6" s="18" t="s">
        <v>272</v>
      </c>
      <c r="F6" s="56">
        <v>5</v>
      </c>
      <c r="G6" s="19">
        <v>40527</v>
      </c>
      <c r="H6" s="18" t="s">
        <v>276</v>
      </c>
    </row>
    <row r="7" spans="1:8" x14ac:dyDescent="0.2">
      <c r="A7" s="65">
        <v>921565</v>
      </c>
      <c r="B7">
        <v>0</v>
      </c>
      <c r="C7" s="18" t="s">
        <v>280</v>
      </c>
      <c r="D7" s="18" t="s">
        <v>279</v>
      </c>
      <c r="E7" s="18" t="s">
        <v>272</v>
      </c>
      <c r="F7" s="56">
        <v>8</v>
      </c>
      <c r="G7" s="19">
        <v>40528</v>
      </c>
      <c r="H7" s="18" t="s">
        <v>273</v>
      </c>
    </row>
    <row r="8" spans="1:8" x14ac:dyDescent="0.2">
      <c r="A8" s="65">
        <v>904174</v>
      </c>
      <c r="B8">
        <v>0</v>
      </c>
      <c r="C8" s="18" t="s">
        <v>282</v>
      </c>
      <c r="D8" s="18" t="s">
        <v>271</v>
      </c>
      <c r="E8" s="18" t="s">
        <v>272</v>
      </c>
      <c r="F8" s="56">
        <v>4</v>
      </c>
      <c r="G8" s="19">
        <v>40528</v>
      </c>
      <c r="H8" s="18" t="s">
        <v>273</v>
      </c>
    </row>
    <row r="9" spans="1:8" x14ac:dyDescent="0.2">
      <c r="A9" s="65">
        <v>108501</v>
      </c>
      <c r="B9">
        <v>0</v>
      </c>
      <c r="C9" s="18" t="s">
        <v>283</v>
      </c>
      <c r="D9" s="18" t="s">
        <v>277</v>
      </c>
      <c r="E9" s="18" t="s">
        <v>272</v>
      </c>
      <c r="F9" s="56">
        <v>3.5</v>
      </c>
      <c r="G9" s="19">
        <v>40527</v>
      </c>
      <c r="H9" s="18" t="s">
        <v>276</v>
      </c>
    </row>
    <row r="10" spans="1:8" x14ac:dyDescent="0.2">
      <c r="A10" s="65">
        <v>806984</v>
      </c>
      <c r="B10">
        <v>0</v>
      </c>
      <c r="C10" s="18" t="s">
        <v>284</v>
      </c>
      <c r="D10" s="18" t="s">
        <v>281</v>
      </c>
      <c r="E10" s="18" t="s">
        <v>272</v>
      </c>
      <c r="F10" s="56">
        <v>8</v>
      </c>
      <c r="G10" s="19">
        <v>40528</v>
      </c>
      <c r="H10" s="18" t="s">
        <v>273</v>
      </c>
    </row>
    <row r="11" spans="1:8" x14ac:dyDescent="0.2">
      <c r="A11" s="65">
        <v>605544</v>
      </c>
      <c r="B11">
        <v>0</v>
      </c>
      <c r="C11" s="18" t="s">
        <v>285</v>
      </c>
      <c r="D11" s="18" t="s">
        <v>275</v>
      </c>
      <c r="E11" s="18" t="s">
        <v>272</v>
      </c>
      <c r="F11" s="56">
        <v>8</v>
      </c>
      <c r="G11" s="19">
        <v>40527</v>
      </c>
      <c r="H11" s="18" t="s">
        <v>276</v>
      </c>
    </row>
    <row r="12" spans="1:8" x14ac:dyDescent="0.2">
      <c r="A12" s="65">
        <v>261528</v>
      </c>
      <c r="B12">
        <v>0</v>
      </c>
      <c r="C12" s="18" t="s">
        <v>286</v>
      </c>
      <c r="D12" s="18" t="s">
        <v>281</v>
      </c>
      <c r="E12" s="18" t="s">
        <v>272</v>
      </c>
      <c r="F12" s="56">
        <v>8</v>
      </c>
      <c r="G12" s="19">
        <v>40527</v>
      </c>
      <c r="H12" s="18" t="s">
        <v>276</v>
      </c>
    </row>
    <row r="13" spans="1:8" x14ac:dyDescent="0.2">
      <c r="A13" s="65">
        <v>261528</v>
      </c>
      <c r="B13">
        <v>0</v>
      </c>
      <c r="C13" s="18" t="s">
        <v>286</v>
      </c>
      <c r="D13" s="18" t="s">
        <v>281</v>
      </c>
      <c r="E13" s="18" t="s">
        <v>272</v>
      </c>
      <c r="F13" s="56">
        <v>8</v>
      </c>
      <c r="G13" s="19">
        <v>40528</v>
      </c>
      <c r="H13" s="18" t="s">
        <v>273</v>
      </c>
    </row>
    <row r="14" spans="1:8" x14ac:dyDescent="0.2">
      <c r="A14" s="65">
        <v>682726</v>
      </c>
      <c r="B14">
        <v>0</v>
      </c>
      <c r="C14" s="18" t="s">
        <v>289</v>
      </c>
      <c r="D14" s="18" t="s">
        <v>271</v>
      </c>
      <c r="E14" s="18" t="s">
        <v>272</v>
      </c>
      <c r="F14" s="56">
        <v>1</v>
      </c>
      <c r="G14" s="19">
        <v>40527</v>
      </c>
      <c r="H14" s="18" t="s">
        <v>276</v>
      </c>
    </row>
    <row r="15" spans="1:8" x14ac:dyDescent="0.2">
      <c r="A15" s="65">
        <v>682726</v>
      </c>
      <c r="B15">
        <v>0</v>
      </c>
      <c r="C15" s="18" t="s">
        <v>289</v>
      </c>
      <c r="D15" s="18" t="s">
        <v>271</v>
      </c>
      <c r="E15" s="18" t="s">
        <v>272</v>
      </c>
      <c r="F15" s="56">
        <v>1.5</v>
      </c>
      <c r="G15" s="19">
        <v>40528</v>
      </c>
      <c r="H15" s="18" t="s">
        <v>273</v>
      </c>
    </row>
    <row r="16" spans="1:8" x14ac:dyDescent="0.2">
      <c r="A16" s="65">
        <v>268234</v>
      </c>
      <c r="B16">
        <v>0</v>
      </c>
      <c r="C16" s="18" t="s">
        <v>290</v>
      </c>
      <c r="D16" s="18" t="s">
        <v>271</v>
      </c>
      <c r="E16" s="18" t="s">
        <v>272</v>
      </c>
      <c r="F16" s="56">
        <v>1.5</v>
      </c>
      <c r="G16" s="19">
        <v>40527</v>
      </c>
      <c r="H16" s="18" t="s">
        <v>276</v>
      </c>
    </row>
    <row r="17" spans="1:8" x14ac:dyDescent="0.2">
      <c r="A17" s="65">
        <v>537900</v>
      </c>
      <c r="B17">
        <v>0</v>
      </c>
      <c r="C17" s="18" t="s">
        <v>292</v>
      </c>
      <c r="D17" s="18" t="s">
        <v>271</v>
      </c>
      <c r="E17" s="18" t="s">
        <v>272</v>
      </c>
      <c r="F17" s="56">
        <v>2</v>
      </c>
      <c r="G17" s="19">
        <v>40527</v>
      </c>
      <c r="H17" s="18" t="s">
        <v>276</v>
      </c>
    </row>
    <row r="18" spans="1:8" x14ac:dyDescent="0.2">
      <c r="A18" s="65">
        <v>935382</v>
      </c>
      <c r="B18">
        <v>0</v>
      </c>
      <c r="C18" s="18" t="s">
        <v>293</v>
      </c>
      <c r="D18" s="18" t="s">
        <v>271</v>
      </c>
      <c r="E18" s="18" t="s">
        <v>272</v>
      </c>
      <c r="F18" s="56">
        <v>3.5</v>
      </c>
      <c r="G18" s="19">
        <v>40527</v>
      </c>
      <c r="H18" s="18" t="s">
        <v>276</v>
      </c>
    </row>
    <row r="19" spans="1:8" x14ac:dyDescent="0.2">
      <c r="A19" s="65">
        <v>602526</v>
      </c>
      <c r="B19">
        <v>0</v>
      </c>
      <c r="C19" s="18" t="s">
        <v>294</v>
      </c>
      <c r="D19" s="18" t="s">
        <v>271</v>
      </c>
      <c r="E19" s="18" t="s">
        <v>272</v>
      </c>
      <c r="F19" s="56">
        <v>2</v>
      </c>
      <c r="G19" s="19">
        <v>40527</v>
      </c>
      <c r="H19" s="18" t="s">
        <v>276</v>
      </c>
    </row>
    <row r="20" spans="1:8" x14ac:dyDescent="0.2">
      <c r="A20" s="65">
        <v>624084</v>
      </c>
      <c r="B20">
        <v>0</v>
      </c>
      <c r="C20" s="18" t="s">
        <v>295</v>
      </c>
      <c r="D20" s="18" t="s">
        <v>271</v>
      </c>
      <c r="E20" s="18" t="s">
        <v>272</v>
      </c>
      <c r="F20" s="56">
        <v>1.25</v>
      </c>
      <c r="G20" s="19">
        <v>40528</v>
      </c>
      <c r="H20" s="18" t="s">
        <v>273</v>
      </c>
    </row>
    <row r="21" spans="1:8" x14ac:dyDescent="0.2">
      <c r="A21" s="65">
        <v>341458</v>
      </c>
      <c r="B21">
        <v>0</v>
      </c>
      <c r="C21" s="18" t="s">
        <v>296</v>
      </c>
      <c r="D21" s="18" t="s">
        <v>281</v>
      </c>
      <c r="E21" s="18" t="s">
        <v>272</v>
      </c>
      <c r="F21" s="56">
        <v>8</v>
      </c>
      <c r="G21" s="19">
        <v>40528</v>
      </c>
      <c r="H21" s="18" t="s">
        <v>273</v>
      </c>
    </row>
    <row r="22" spans="1:8" x14ac:dyDescent="0.2">
      <c r="A22" s="65">
        <v>674630</v>
      </c>
      <c r="B22">
        <v>0</v>
      </c>
      <c r="C22" s="18" t="s">
        <v>298</v>
      </c>
      <c r="D22" s="18" t="s">
        <v>271</v>
      </c>
      <c r="E22" s="18" t="s">
        <v>272</v>
      </c>
      <c r="F22" s="56">
        <v>2.75</v>
      </c>
      <c r="G22" s="19">
        <v>40528</v>
      </c>
      <c r="H22" s="18" t="s">
        <v>273</v>
      </c>
    </row>
    <row r="23" spans="1:8" x14ac:dyDescent="0.2">
      <c r="A23" s="65">
        <v>674630</v>
      </c>
      <c r="B23">
        <v>0</v>
      </c>
      <c r="C23" s="18" t="s">
        <v>298</v>
      </c>
      <c r="D23" s="18" t="s">
        <v>277</v>
      </c>
      <c r="E23" s="18" t="s">
        <v>272</v>
      </c>
      <c r="F23" s="56">
        <v>1</v>
      </c>
      <c r="G23" s="19">
        <v>40528</v>
      </c>
      <c r="H23" s="18" t="s">
        <v>273</v>
      </c>
    </row>
    <row r="24" spans="1:8" x14ac:dyDescent="0.2">
      <c r="A24" s="65">
        <v>752850</v>
      </c>
      <c r="B24">
        <v>0</v>
      </c>
      <c r="C24" s="18" t="s">
        <v>300</v>
      </c>
      <c r="D24" s="18" t="s">
        <v>277</v>
      </c>
      <c r="E24" s="18" t="s">
        <v>272</v>
      </c>
      <c r="F24" s="56">
        <v>1.25</v>
      </c>
      <c r="G24" s="19">
        <v>40527</v>
      </c>
      <c r="H24" s="18" t="s">
        <v>276</v>
      </c>
    </row>
    <row r="25" spans="1:8" x14ac:dyDescent="0.2">
      <c r="A25" s="65">
        <v>951321</v>
      </c>
      <c r="B25">
        <v>1</v>
      </c>
      <c r="C25" s="18" t="s">
        <v>301</v>
      </c>
      <c r="D25" s="18" t="s">
        <v>271</v>
      </c>
      <c r="E25" s="18" t="s">
        <v>272</v>
      </c>
      <c r="F25" s="56">
        <v>8.75</v>
      </c>
      <c r="G25" s="19">
        <v>40529</v>
      </c>
      <c r="H25" s="18" t="s">
        <v>291</v>
      </c>
    </row>
    <row r="26" spans="1:8" x14ac:dyDescent="0.2">
      <c r="A26" s="65">
        <v>311587</v>
      </c>
      <c r="B26">
        <v>0</v>
      </c>
      <c r="C26" s="18" t="s">
        <v>270</v>
      </c>
      <c r="D26" s="18" t="s">
        <v>279</v>
      </c>
      <c r="E26" s="18" t="s">
        <v>272</v>
      </c>
      <c r="F26" s="56">
        <v>4</v>
      </c>
      <c r="G26" s="19">
        <v>40529</v>
      </c>
      <c r="H26" s="18" t="s">
        <v>291</v>
      </c>
    </row>
    <row r="27" spans="1:8" x14ac:dyDescent="0.2">
      <c r="A27" s="65">
        <v>140990</v>
      </c>
      <c r="B27">
        <v>0</v>
      </c>
      <c r="C27" s="18" t="s">
        <v>302</v>
      </c>
      <c r="D27" s="18" t="s">
        <v>271</v>
      </c>
      <c r="E27" s="18" t="s">
        <v>272</v>
      </c>
      <c r="F27" s="56">
        <v>2</v>
      </c>
      <c r="G27" s="19">
        <v>40540</v>
      </c>
      <c r="H27" s="18" t="s">
        <v>288</v>
      </c>
    </row>
    <row r="28" spans="1:8" x14ac:dyDescent="0.2">
      <c r="A28" s="65">
        <v>883669</v>
      </c>
      <c r="B28">
        <v>0</v>
      </c>
      <c r="C28" s="18" t="s">
        <v>303</v>
      </c>
      <c r="D28" s="18" t="s">
        <v>281</v>
      </c>
      <c r="E28" s="18" t="s">
        <v>272</v>
      </c>
      <c r="F28" s="56">
        <v>4.75</v>
      </c>
      <c r="G28" s="19">
        <v>40534</v>
      </c>
      <c r="H28" s="18" t="s">
        <v>276</v>
      </c>
    </row>
    <row r="29" spans="1:8" x14ac:dyDescent="0.2">
      <c r="A29" s="65">
        <v>733760</v>
      </c>
      <c r="B29">
        <v>0</v>
      </c>
      <c r="C29" s="18" t="s">
        <v>304</v>
      </c>
      <c r="D29" s="18" t="s">
        <v>271</v>
      </c>
      <c r="E29" s="18" t="s">
        <v>272</v>
      </c>
      <c r="F29" s="56">
        <v>3.5</v>
      </c>
      <c r="G29" s="19">
        <v>40532</v>
      </c>
      <c r="H29" s="18" t="s">
        <v>287</v>
      </c>
    </row>
    <row r="30" spans="1:8" x14ac:dyDescent="0.2">
      <c r="A30" s="65">
        <v>474941</v>
      </c>
      <c r="B30">
        <v>0</v>
      </c>
      <c r="C30" s="18" t="s">
        <v>305</v>
      </c>
      <c r="D30" s="18" t="s">
        <v>271</v>
      </c>
      <c r="E30" s="18" t="s">
        <v>272</v>
      </c>
      <c r="F30" s="56">
        <v>2.5</v>
      </c>
      <c r="G30" s="19">
        <v>40534</v>
      </c>
      <c r="H30" s="18" t="s">
        <v>276</v>
      </c>
    </row>
    <row r="31" spans="1:8" x14ac:dyDescent="0.2">
      <c r="A31" s="65">
        <v>474941</v>
      </c>
      <c r="B31">
        <v>0</v>
      </c>
      <c r="C31" s="18" t="s">
        <v>305</v>
      </c>
      <c r="D31" s="18" t="s">
        <v>271</v>
      </c>
      <c r="E31" s="18" t="s">
        <v>272</v>
      </c>
      <c r="F31" s="56">
        <v>1.5</v>
      </c>
      <c r="G31" s="19">
        <v>40540</v>
      </c>
      <c r="H31" s="18" t="s">
        <v>288</v>
      </c>
    </row>
    <row r="32" spans="1:8" x14ac:dyDescent="0.2">
      <c r="A32" s="65">
        <v>615307</v>
      </c>
      <c r="B32">
        <v>0</v>
      </c>
      <c r="C32" s="18" t="s">
        <v>306</v>
      </c>
      <c r="D32" s="18" t="s">
        <v>271</v>
      </c>
      <c r="E32" s="18" t="s">
        <v>272</v>
      </c>
      <c r="F32" s="56">
        <v>4</v>
      </c>
      <c r="G32" s="19">
        <v>40529</v>
      </c>
      <c r="H32" s="18" t="s">
        <v>291</v>
      </c>
    </row>
    <row r="33" spans="1:8" x14ac:dyDescent="0.2">
      <c r="A33" s="65">
        <v>144775</v>
      </c>
      <c r="B33">
        <v>0</v>
      </c>
      <c r="C33" s="18" t="s">
        <v>307</v>
      </c>
      <c r="D33" s="18" t="s">
        <v>271</v>
      </c>
      <c r="E33" s="18" t="s">
        <v>272</v>
      </c>
      <c r="F33" s="56">
        <v>2</v>
      </c>
      <c r="G33" s="19">
        <v>40540</v>
      </c>
      <c r="H33" s="18" t="s">
        <v>288</v>
      </c>
    </row>
    <row r="34" spans="1:8" x14ac:dyDescent="0.2">
      <c r="A34" s="65">
        <v>54857</v>
      </c>
      <c r="B34">
        <v>0</v>
      </c>
      <c r="C34" s="18" t="s">
        <v>308</v>
      </c>
      <c r="D34" s="18" t="s">
        <v>271</v>
      </c>
      <c r="E34" s="18" t="s">
        <v>272</v>
      </c>
      <c r="F34" s="56">
        <v>1</v>
      </c>
      <c r="G34" s="19">
        <v>40533</v>
      </c>
      <c r="H34" s="18" t="s">
        <v>288</v>
      </c>
    </row>
    <row r="35" spans="1:8" x14ac:dyDescent="0.2">
      <c r="A35" s="65">
        <v>969490</v>
      </c>
      <c r="B35">
        <v>0</v>
      </c>
      <c r="C35" s="18" t="s">
        <v>310</v>
      </c>
      <c r="D35" s="18" t="s">
        <v>277</v>
      </c>
      <c r="E35" s="18" t="s">
        <v>272</v>
      </c>
      <c r="F35" s="56">
        <v>3</v>
      </c>
      <c r="G35" s="19">
        <v>40533</v>
      </c>
      <c r="H35" s="18" t="s">
        <v>288</v>
      </c>
    </row>
    <row r="36" spans="1:8" x14ac:dyDescent="0.2">
      <c r="A36" s="65">
        <v>969490</v>
      </c>
      <c r="B36">
        <v>0</v>
      </c>
      <c r="C36" s="18" t="s">
        <v>310</v>
      </c>
      <c r="D36" s="18" t="s">
        <v>281</v>
      </c>
      <c r="E36" s="18" t="s">
        <v>272</v>
      </c>
      <c r="F36" s="56">
        <v>8</v>
      </c>
      <c r="G36" s="19">
        <v>40534</v>
      </c>
      <c r="H36" s="18" t="s">
        <v>276</v>
      </c>
    </row>
    <row r="37" spans="1:8" x14ac:dyDescent="0.2">
      <c r="A37" s="65">
        <v>579919</v>
      </c>
      <c r="B37">
        <v>0</v>
      </c>
      <c r="C37" s="18" t="s">
        <v>311</v>
      </c>
      <c r="D37" s="18" t="s">
        <v>281</v>
      </c>
      <c r="E37" s="18" t="s">
        <v>272</v>
      </c>
      <c r="F37" s="56">
        <v>2</v>
      </c>
      <c r="G37" s="19">
        <v>40534</v>
      </c>
      <c r="H37" s="18" t="s">
        <v>276</v>
      </c>
    </row>
    <row r="38" spans="1:8" x14ac:dyDescent="0.2">
      <c r="A38" s="65">
        <v>599675</v>
      </c>
      <c r="B38">
        <v>0</v>
      </c>
      <c r="C38" s="18" t="s">
        <v>312</v>
      </c>
      <c r="D38" s="18" t="s">
        <v>271</v>
      </c>
      <c r="E38" s="18" t="s">
        <v>272</v>
      </c>
      <c r="F38" s="56">
        <v>2</v>
      </c>
      <c r="G38" s="19">
        <v>40534</v>
      </c>
      <c r="H38" s="18" t="s">
        <v>276</v>
      </c>
    </row>
    <row r="39" spans="1:8" x14ac:dyDescent="0.2">
      <c r="A39" s="65">
        <v>625135</v>
      </c>
      <c r="B39">
        <v>0</v>
      </c>
      <c r="C39" s="18" t="s">
        <v>313</v>
      </c>
      <c r="D39" s="18" t="s">
        <v>271</v>
      </c>
      <c r="E39" s="18" t="s">
        <v>272</v>
      </c>
      <c r="F39" s="56">
        <v>1</v>
      </c>
      <c r="G39" s="19">
        <v>40540</v>
      </c>
      <c r="H39" s="18" t="s">
        <v>288</v>
      </c>
    </row>
    <row r="40" spans="1:8" x14ac:dyDescent="0.2">
      <c r="A40" s="65">
        <v>664825</v>
      </c>
      <c r="B40">
        <v>0</v>
      </c>
      <c r="C40" s="18" t="s">
        <v>314</v>
      </c>
      <c r="D40" s="18" t="s">
        <v>281</v>
      </c>
      <c r="E40" s="18" t="s">
        <v>272</v>
      </c>
      <c r="F40" s="56">
        <v>8</v>
      </c>
      <c r="G40" s="19">
        <v>40542</v>
      </c>
      <c r="H40" s="18" t="s">
        <v>273</v>
      </c>
    </row>
    <row r="41" spans="1:8" x14ac:dyDescent="0.2">
      <c r="A41" s="65">
        <v>664825</v>
      </c>
      <c r="B41">
        <v>0</v>
      </c>
      <c r="C41" s="18" t="s">
        <v>314</v>
      </c>
      <c r="D41" s="18" t="s">
        <v>281</v>
      </c>
      <c r="E41" s="18" t="s">
        <v>272</v>
      </c>
      <c r="F41" s="56">
        <v>6</v>
      </c>
      <c r="G41" s="19">
        <v>40541</v>
      </c>
      <c r="H41" s="18" t="s">
        <v>276</v>
      </c>
    </row>
    <row r="42" spans="1:8" x14ac:dyDescent="0.2">
      <c r="A42" s="65">
        <v>459949</v>
      </c>
      <c r="B42">
        <v>0</v>
      </c>
      <c r="C42" s="18" t="s">
        <v>315</v>
      </c>
      <c r="D42" s="18" t="s">
        <v>271</v>
      </c>
      <c r="E42" s="18" t="s">
        <v>272</v>
      </c>
      <c r="F42" s="56">
        <v>2</v>
      </c>
      <c r="G42" s="19">
        <v>40529</v>
      </c>
      <c r="H42" s="18" t="s">
        <v>291</v>
      </c>
    </row>
    <row r="43" spans="1:8" x14ac:dyDescent="0.2">
      <c r="A43" s="65">
        <v>375792</v>
      </c>
      <c r="B43">
        <v>0</v>
      </c>
      <c r="C43" s="18" t="s">
        <v>316</v>
      </c>
      <c r="D43" s="18" t="s">
        <v>279</v>
      </c>
      <c r="E43" s="18" t="s">
        <v>272</v>
      </c>
      <c r="F43" s="56">
        <v>4</v>
      </c>
      <c r="G43" s="19">
        <v>40532</v>
      </c>
      <c r="H43" s="18" t="s">
        <v>287</v>
      </c>
    </row>
    <row r="44" spans="1:8" x14ac:dyDescent="0.2">
      <c r="A44" s="65">
        <v>459949</v>
      </c>
      <c r="B44">
        <v>0</v>
      </c>
      <c r="C44" s="18" t="s">
        <v>315</v>
      </c>
      <c r="D44" s="18" t="s">
        <v>277</v>
      </c>
      <c r="E44" s="18" t="s">
        <v>272</v>
      </c>
      <c r="F44" s="56">
        <v>8</v>
      </c>
      <c r="G44" s="19">
        <v>40546</v>
      </c>
      <c r="H44" s="18" t="s">
        <v>287</v>
      </c>
    </row>
    <row r="45" spans="1:8" x14ac:dyDescent="0.2">
      <c r="A45" s="65">
        <v>459949</v>
      </c>
      <c r="B45">
        <v>0</v>
      </c>
      <c r="C45" s="18" t="s">
        <v>315</v>
      </c>
      <c r="D45" s="18" t="s">
        <v>277</v>
      </c>
      <c r="E45" s="18" t="s">
        <v>272</v>
      </c>
      <c r="F45" s="56">
        <v>4</v>
      </c>
      <c r="G45" s="19">
        <v>40547</v>
      </c>
      <c r="H45" s="18" t="s">
        <v>288</v>
      </c>
    </row>
    <row r="46" spans="1:8" x14ac:dyDescent="0.2">
      <c r="A46" s="65">
        <v>869277</v>
      </c>
      <c r="B46">
        <v>0</v>
      </c>
      <c r="C46" s="18" t="s">
        <v>317</v>
      </c>
      <c r="D46" s="18" t="s">
        <v>281</v>
      </c>
      <c r="E46" s="18" t="s">
        <v>272</v>
      </c>
      <c r="F46" s="56">
        <v>8</v>
      </c>
      <c r="G46" s="19">
        <v>40541</v>
      </c>
      <c r="H46" s="18" t="s">
        <v>276</v>
      </c>
    </row>
    <row r="47" spans="1:8" x14ac:dyDescent="0.2">
      <c r="A47" s="65">
        <v>389844</v>
      </c>
      <c r="B47">
        <v>0</v>
      </c>
      <c r="C47" s="18" t="s">
        <v>318</v>
      </c>
      <c r="D47" s="18" t="s">
        <v>281</v>
      </c>
      <c r="E47" s="18" t="s">
        <v>272</v>
      </c>
      <c r="F47" s="56">
        <v>2</v>
      </c>
      <c r="G47" s="19">
        <v>40534</v>
      </c>
      <c r="H47" s="18" t="s">
        <v>276</v>
      </c>
    </row>
    <row r="48" spans="1:8" x14ac:dyDescent="0.2">
      <c r="A48" s="65">
        <v>389844</v>
      </c>
      <c r="B48">
        <v>0</v>
      </c>
      <c r="C48" s="18" t="s">
        <v>318</v>
      </c>
      <c r="D48" s="18" t="s">
        <v>281</v>
      </c>
      <c r="E48" s="18" t="s">
        <v>272</v>
      </c>
      <c r="F48" s="56">
        <v>8</v>
      </c>
      <c r="G48" s="19">
        <v>40535</v>
      </c>
      <c r="H48" s="18" t="s">
        <v>273</v>
      </c>
    </row>
    <row r="49" spans="1:8" x14ac:dyDescent="0.2">
      <c r="A49" s="65">
        <v>873164</v>
      </c>
      <c r="B49">
        <v>0</v>
      </c>
      <c r="C49" s="18" t="s">
        <v>319</v>
      </c>
      <c r="D49" s="18" t="s">
        <v>281</v>
      </c>
      <c r="E49" s="18" t="s">
        <v>272</v>
      </c>
      <c r="F49" s="56">
        <v>3</v>
      </c>
      <c r="G49" s="19">
        <v>40540</v>
      </c>
      <c r="H49" s="18" t="s">
        <v>288</v>
      </c>
    </row>
    <row r="50" spans="1:8" x14ac:dyDescent="0.2">
      <c r="A50" s="65">
        <v>935382</v>
      </c>
      <c r="B50">
        <v>0</v>
      </c>
      <c r="C50" s="18" t="s">
        <v>293</v>
      </c>
      <c r="D50" s="18" t="s">
        <v>281</v>
      </c>
      <c r="E50" s="18" t="s">
        <v>272</v>
      </c>
      <c r="F50" s="56">
        <v>8</v>
      </c>
      <c r="G50" s="19">
        <v>40542</v>
      </c>
      <c r="H50" s="18" t="s">
        <v>273</v>
      </c>
    </row>
    <row r="51" spans="1:8" x14ac:dyDescent="0.2">
      <c r="A51" s="65">
        <v>935382</v>
      </c>
      <c r="B51">
        <v>0</v>
      </c>
      <c r="C51" s="18" t="s">
        <v>293</v>
      </c>
      <c r="D51" s="18" t="s">
        <v>281</v>
      </c>
      <c r="E51" s="18" t="s">
        <v>272</v>
      </c>
      <c r="F51" s="56">
        <v>8</v>
      </c>
      <c r="G51" s="19">
        <v>40541</v>
      </c>
      <c r="H51" s="18" t="s">
        <v>276</v>
      </c>
    </row>
    <row r="52" spans="1:8" x14ac:dyDescent="0.2">
      <c r="A52" s="65">
        <v>555166</v>
      </c>
      <c r="B52">
        <v>0</v>
      </c>
      <c r="C52" s="18" t="s">
        <v>320</v>
      </c>
      <c r="D52" s="18" t="s">
        <v>281</v>
      </c>
      <c r="E52" s="18" t="s">
        <v>272</v>
      </c>
      <c r="F52" s="56">
        <v>8</v>
      </c>
      <c r="G52" s="19">
        <v>40534</v>
      </c>
      <c r="H52" s="18" t="s">
        <v>276</v>
      </c>
    </row>
    <row r="53" spans="1:8" x14ac:dyDescent="0.2">
      <c r="A53" s="65">
        <v>555166</v>
      </c>
      <c r="B53">
        <v>0</v>
      </c>
      <c r="C53" s="18" t="s">
        <v>320</v>
      </c>
      <c r="D53" s="18" t="s">
        <v>281</v>
      </c>
      <c r="E53" s="18" t="s">
        <v>272</v>
      </c>
      <c r="F53" s="56">
        <v>6.25</v>
      </c>
      <c r="G53" s="19">
        <v>40533</v>
      </c>
      <c r="H53" s="18" t="s">
        <v>288</v>
      </c>
    </row>
    <row r="54" spans="1:8" x14ac:dyDescent="0.2">
      <c r="A54" s="65">
        <v>555166</v>
      </c>
      <c r="B54">
        <v>0</v>
      </c>
      <c r="C54" s="18" t="s">
        <v>320</v>
      </c>
      <c r="D54" s="18" t="s">
        <v>279</v>
      </c>
      <c r="E54" s="18" t="s">
        <v>272</v>
      </c>
      <c r="F54" s="56">
        <v>4</v>
      </c>
      <c r="G54" s="19">
        <v>40529</v>
      </c>
      <c r="H54" s="18" t="s">
        <v>291</v>
      </c>
    </row>
    <row r="55" spans="1:8" x14ac:dyDescent="0.2">
      <c r="A55" s="65">
        <v>503495</v>
      </c>
      <c r="B55">
        <v>0</v>
      </c>
      <c r="C55" s="18" t="s">
        <v>321</v>
      </c>
      <c r="D55" s="18" t="s">
        <v>271</v>
      </c>
      <c r="E55" s="18" t="s">
        <v>272</v>
      </c>
      <c r="F55" s="56">
        <v>2</v>
      </c>
      <c r="G55" s="19">
        <v>40532</v>
      </c>
      <c r="H55" s="18" t="s">
        <v>287</v>
      </c>
    </row>
    <row r="56" spans="1:8" x14ac:dyDescent="0.2">
      <c r="A56" s="65">
        <v>503495</v>
      </c>
      <c r="B56">
        <v>0</v>
      </c>
      <c r="C56" s="18" t="s">
        <v>321</v>
      </c>
      <c r="D56" s="18" t="s">
        <v>271</v>
      </c>
      <c r="E56" s="18" t="s">
        <v>272</v>
      </c>
      <c r="F56" s="56">
        <v>8</v>
      </c>
      <c r="G56" s="19">
        <v>40534</v>
      </c>
      <c r="H56" s="18" t="s">
        <v>276</v>
      </c>
    </row>
    <row r="57" spans="1:8" x14ac:dyDescent="0.2">
      <c r="A57" s="65">
        <v>935382</v>
      </c>
      <c r="B57">
        <v>0</v>
      </c>
      <c r="C57" s="18" t="s">
        <v>293</v>
      </c>
      <c r="D57" s="18" t="s">
        <v>281</v>
      </c>
      <c r="E57" s="18" t="s">
        <v>272</v>
      </c>
      <c r="F57" s="56">
        <v>8</v>
      </c>
      <c r="G57" s="19">
        <v>40540</v>
      </c>
      <c r="H57" s="18" t="s">
        <v>288</v>
      </c>
    </row>
    <row r="58" spans="1:8" x14ac:dyDescent="0.2">
      <c r="A58" s="65">
        <v>35938</v>
      </c>
      <c r="B58">
        <v>0</v>
      </c>
      <c r="C58" s="18" t="s">
        <v>322</v>
      </c>
      <c r="D58" s="18" t="s">
        <v>271</v>
      </c>
      <c r="E58" s="18" t="s">
        <v>272</v>
      </c>
      <c r="F58" s="56">
        <v>2</v>
      </c>
      <c r="G58" s="19">
        <v>40529</v>
      </c>
      <c r="H58" s="18" t="s">
        <v>291</v>
      </c>
    </row>
    <row r="59" spans="1:8" x14ac:dyDescent="0.2">
      <c r="A59" s="65">
        <v>162126</v>
      </c>
      <c r="B59">
        <v>0</v>
      </c>
      <c r="C59" s="18" t="s">
        <v>323</v>
      </c>
      <c r="D59" s="18" t="s">
        <v>271</v>
      </c>
      <c r="E59" s="18" t="s">
        <v>272</v>
      </c>
      <c r="F59" s="56">
        <v>3</v>
      </c>
      <c r="G59" s="19">
        <v>40532</v>
      </c>
      <c r="H59" s="18" t="s">
        <v>287</v>
      </c>
    </row>
    <row r="60" spans="1:8" x14ac:dyDescent="0.2">
      <c r="A60" s="65">
        <v>453743</v>
      </c>
      <c r="B60">
        <v>0</v>
      </c>
      <c r="C60" s="18" t="s">
        <v>324</v>
      </c>
      <c r="D60" s="18" t="s">
        <v>277</v>
      </c>
      <c r="E60" s="18" t="s">
        <v>272</v>
      </c>
      <c r="F60" s="56">
        <v>3.25</v>
      </c>
      <c r="G60" s="19">
        <v>40532</v>
      </c>
      <c r="H60" s="18" t="s">
        <v>287</v>
      </c>
    </row>
    <row r="61" spans="1:8" x14ac:dyDescent="0.2">
      <c r="A61" s="65">
        <v>674630</v>
      </c>
      <c r="B61">
        <v>0</v>
      </c>
      <c r="C61" s="18" t="s">
        <v>298</v>
      </c>
      <c r="D61" s="18" t="s">
        <v>281</v>
      </c>
      <c r="E61" s="18" t="s">
        <v>272</v>
      </c>
      <c r="F61" s="56">
        <v>8</v>
      </c>
      <c r="G61" s="19">
        <v>40532</v>
      </c>
      <c r="H61" s="18" t="s">
        <v>287</v>
      </c>
    </row>
    <row r="62" spans="1:8" x14ac:dyDescent="0.2">
      <c r="A62" s="65">
        <v>422727</v>
      </c>
      <c r="B62">
        <v>0</v>
      </c>
      <c r="C62" s="18" t="s">
        <v>325</v>
      </c>
      <c r="D62" s="18" t="s">
        <v>279</v>
      </c>
      <c r="E62" s="18" t="s">
        <v>272</v>
      </c>
      <c r="F62" s="56">
        <v>8</v>
      </c>
      <c r="G62" s="19">
        <v>40533</v>
      </c>
      <c r="H62" s="18" t="s">
        <v>288</v>
      </c>
    </row>
    <row r="63" spans="1:8" x14ac:dyDescent="0.2">
      <c r="A63" s="65">
        <v>820836</v>
      </c>
      <c r="B63">
        <v>0</v>
      </c>
      <c r="C63" s="18" t="s">
        <v>326</v>
      </c>
      <c r="D63" s="18" t="s">
        <v>279</v>
      </c>
      <c r="E63" s="18" t="s">
        <v>272</v>
      </c>
      <c r="F63" s="56">
        <v>4</v>
      </c>
      <c r="G63" s="19">
        <v>40529</v>
      </c>
      <c r="H63" s="18" t="s">
        <v>291</v>
      </c>
    </row>
    <row r="64" spans="1:8" x14ac:dyDescent="0.2">
      <c r="A64" s="65">
        <v>647912</v>
      </c>
      <c r="B64">
        <v>0</v>
      </c>
      <c r="C64" s="18" t="s">
        <v>327</v>
      </c>
      <c r="D64" s="18" t="s">
        <v>271</v>
      </c>
      <c r="E64" s="18" t="s">
        <v>272</v>
      </c>
      <c r="F64" s="56">
        <v>2.5</v>
      </c>
      <c r="G64" s="19">
        <v>40529</v>
      </c>
      <c r="H64" s="18" t="s">
        <v>291</v>
      </c>
    </row>
    <row r="65" spans="1:8" x14ac:dyDescent="0.2">
      <c r="A65" s="65">
        <v>363618</v>
      </c>
      <c r="B65">
        <v>0</v>
      </c>
      <c r="C65" s="18" t="s">
        <v>328</v>
      </c>
      <c r="D65" s="18" t="s">
        <v>271</v>
      </c>
      <c r="E65" s="18" t="s">
        <v>272</v>
      </c>
      <c r="F65" s="56">
        <v>1</v>
      </c>
      <c r="G65" s="19">
        <v>40533</v>
      </c>
      <c r="H65" s="18" t="s">
        <v>288</v>
      </c>
    </row>
    <row r="66" spans="1:8" x14ac:dyDescent="0.2">
      <c r="A66" s="65">
        <v>309284</v>
      </c>
      <c r="B66">
        <v>0</v>
      </c>
      <c r="C66" s="18" t="s">
        <v>329</v>
      </c>
      <c r="D66" s="18" t="s">
        <v>271</v>
      </c>
      <c r="E66" s="18" t="s">
        <v>272</v>
      </c>
      <c r="F66" s="56">
        <v>8</v>
      </c>
      <c r="G66" s="19">
        <v>40532</v>
      </c>
      <c r="H66" s="18" t="s">
        <v>287</v>
      </c>
    </row>
    <row r="67" spans="1:8" x14ac:dyDescent="0.2">
      <c r="A67" s="65">
        <v>694606</v>
      </c>
      <c r="B67">
        <v>0</v>
      </c>
      <c r="C67" s="18" t="s">
        <v>330</v>
      </c>
      <c r="D67" s="18" t="s">
        <v>271</v>
      </c>
      <c r="E67" s="18" t="s">
        <v>272</v>
      </c>
      <c r="F67" s="56">
        <v>0.75</v>
      </c>
      <c r="G67" s="19">
        <v>40532</v>
      </c>
      <c r="H67" s="18" t="s">
        <v>287</v>
      </c>
    </row>
    <row r="68" spans="1:8" x14ac:dyDescent="0.2">
      <c r="A68" s="65">
        <v>694606</v>
      </c>
      <c r="B68">
        <v>0</v>
      </c>
      <c r="C68" s="18" t="s">
        <v>330</v>
      </c>
      <c r="D68" s="18" t="s">
        <v>271</v>
      </c>
      <c r="E68" s="18" t="s">
        <v>272</v>
      </c>
      <c r="F68" s="56">
        <v>0.5</v>
      </c>
      <c r="G68" s="19">
        <v>40541</v>
      </c>
      <c r="H68" s="18" t="s">
        <v>276</v>
      </c>
    </row>
    <row r="69" spans="1:8" x14ac:dyDescent="0.2">
      <c r="A69" s="65">
        <v>942722</v>
      </c>
      <c r="B69">
        <v>0</v>
      </c>
      <c r="C69" s="18" t="s">
        <v>331</v>
      </c>
      <c r="D69" s="18" t="s">
        <v>271</v>
      </c>
      <c r="E69" s="18" t="s">
        <v>272</v>
      </c>
      <c r="F69" s="56">
        <v>1</v>
      </c>
      <c r="G69" s="19">
        <v>40533</v>
      </c>
      <c r="H69" s="18" t="s">
        <v>288</v>
      </c>
    </row>
    <row r="70" spans="1:8" x14ac:dyDescent="0.2">
      <c r="A70" s="65">
        <v>689783</v>
      </c>
      <c r="B70">
        <v>0</v>
      </c>
      <c r="C70" s="18" t="s">
        <v>332</v>
      </c>
      <c r="D70" s="18" t="s">
        <v>271</v>
      </c>
      <c r="E70" s="18" t="s">
        <v>272</v>
      </c>
      <c r="F70" s="56">
        <v>3</v>
      </c>
      <c r="G70" s="19">
        <v>40541</v>
      </c>
      <c r="H70" s="18" t="s">
        <v>276</v>
      </c>
    </row>
    <row r="71" spans="1:8" x14ac:dyDescent="0.2">
      <c r="A71" s="65">
        <v>572634</v>
      </c>
      <c r="B71">
        <v>0</v>
      </c>
      <c r="C71" s="18" t="s">
        <v>333</v>
      </c>
      <c r="D71" s="18" t="s">
        <v>277</v>
      </c>
      <c r="E71" s="18" t="s">
        <v>272</v>
      </c>
      <c r="F71" s="56">
        <v>8</v>
      </c>
      <c r="G71" s="19">
        <v>40529</v>
      </c>
      <c r="H71" s="18" t="s">
        <v>291</v>
      </c>
    </row>
    <row r="72" spans="1:8" x14ac:dyDescent="0.2">
      <c r="A72" s="65">
        <v>572634</v>
      </c>
      <c r="B72">
        <v>0</v>
      </c>
      <c r="C72" s="18" t="s">
        <v>333</v>
      </c>
      <c r="D72" s="18" t="s">
        <v>275</v>
      </c>
      <c r="E72" s="18" t="s">
        <v>272</v>
      </c>
      <c r="F72" s="56">
        <v>8</v>
      </c>
      <c r="G72" s="19">
        <v>40532</v>
      </c>
      <c r="H72" s="18" t="s">
        <v>287</v>
      </c>
    </row>
    <row r="73" spans="1:8" x14ac:dyDescent="0.2">
      <c r="A73" s="65">
        <v>572634</v>
      </c>
      <c r="B73">
        <v>0</v>
      </c>
      <c r="C73" s="18" t="s">
        <v>333</v>
      </c>
      <c r="D73" s="18" t="s">
        <v>275</v>
      </c>
      <c r="E73" s="18" t="s">
        <v>272</v>
      </c>
      <c r="F73" s="56">
        <v>8</v>
      </c>
      <c r="G73" s="19">
        <v>40533</v>
      </c>
      <c r="H73" s="18" t="s">
        <v>288</v>
      </c>
    </row>
    <row r="74" spans="1:8" x14ac:dyDescent="0.2">
      <c r="A74" s="65">
        <v>572634</v>
      </c>
      <c r="B74">
        <v>0</v>
      </c>
      <c r="C74" s="18" t="s">
        <v>333</v>
      </c>
      <c r="D74" s="18" t="s">
        <v>275</v>
      </c>
      <c r="E74" s="18" t="s">
        <v>272</v>
      </c>
      <c r="F74" s="56">
        <v>8</v>
      </c>
      <c r="G74" s="19">
        <v>40534</v>
      </c>
      <c r="H74" s="18" t="s">
        <v>276</v>
      </c>
    </row>
    <row r="75" spans="1:8" x14ac:dyDescent="0.2">
      <c r="A75" s="65">
        <v>53568</v>
      </c>
      <c r="B75">
        <v>0</v>
      </c>
      <c r="C75" s="18" t="s">
        <v>334</v>
      </c>
      <c r="D75" s="18" t="s">
        <v>281</v>
      </c>
      <c r="E75" s="18" t="s">
        <v>272</v>
      </c>
      <c r="F75" s="56">
        <v>8</v>
      </c>
      <c r="G75" s="19">
        <v>40542</v>
      </c>
      <c r="H75" s="18" t="s">
        <v>273</v>
      </c>
    </row>
    <row r="76" spans="1:8" x14ac:dyDescent="0.2">
      <c r="A76" s="65">
        <v>341458</v>
      </c>
      <c r="B76">
        <v>0</v>
      </c>
      <c r="C76" s="18" t="s">
        <v>296</v>
      </c>
      <c r="D76" s="18" t="s">
        <v>281</v>
      </c>
      <c r="E76" s="18" t="s">
        <v>272</v>
      </c>
      <c r="F76" s="56">
        <v>8</v>
      </c>
      <c r="G76" s="19">
        <v>40542</v>
      </c>
      <c r="H76" s="18" t="s">
        <v>273</v>
      </c>
    </row>
    <row r="77" spans="1:8" x14ac:dyDescent="0.2">
      <c r="A77" s="65">
        <v>645109</v>
      </c>
      <c r="B77">
        <v>0</v>
      </c>
      <c r="C77" s="18" t="s">
        <v>274</v>
      </c>
      <c r="D77" s="18" t="s">
        <v>281</v>
      </c>
      <c r="E77" s="18" t="s">
        <v>272</v>
      </c>
      <c r="F77" s="56">
        <v>4</v>
      </c>
      <c r="G77" s="19">
        <v>40533</v>
      </c>
      <c r="H77" s="18" t="s">
        <v>288</v>
      </c>
    </row>
    <row r="78" spans="1:8" x14ac:dyDescent="0.2">
      <c r="A78" s="65">
        <v>645109</v>
      </c>
      <c r="B78">
        <v>0</v>
      </c>
      <c r="C78" s="18" t="s">
        <v>274</v>
      </c>
      <c r="D78" s="18" t="s">
        <v>281</v>
      </c>
      <c r="E78" s="18" t="s">
        <v>272</v>
      </c>
      <c r="F78" s="56">
        <v>8</v>
      </c>
      <c r="G78" s="19">
        <v>40534</v>
      </c>
      <c r="H78" s="18" t="s">
        <v>276</v>
      </c>
    </row>
    <row r="79" spans="1:8" x14ac:dyDescent="0.2">
      <c r="A79" s="65">
        <v>645109</v>
      </c>
      <c r="B79">
        <v>0</v>
      </c>
      <c r="C79" s="18" t="s">
        <v>274</v>
      </c>
      <c r="D79" s="18" t="s">
        <v>281</v>
      </c>
      <c r="E79" s="18" t="s">
        <v>272</v>
      </c>
      <c r="F79" s="56">
        <v>8</v>
      </c>
      <c r="G79" s="19">
        <v>40535</v>
      </c>
      <c r="H79" s="18" t="s">
        <v>273</v>
      </c>
    </row>
    <row r="80" spans="1:8" x14ac:dyDescent="0.2">
      <c r="A80" s="65">
        <v>309793</v>
      </c>
      <c r="B80">
        <v>0</v>
      </c>
      <c r="C80" s="18" t="s">
        <v>335</v>
      </c>
      <c r="D80" s="18" t="s">
        <v>279</v>
      </c>
      <c r="E80" s="18" t="s">
        <v>272</v>
      </c>
      <c r="F80" s="56">
        <v>2</v>
      </c>
      <c r="G80" s="19">
        <v>40534</v>
      </c>
      <c r="H80" s="18" t="s">
        <v>276</v>
      </c>
    </row>
    <row r="81" spans="1:8" x14ac:dyDescent="0.2">
      <c r="A81" s="65">
        <v>689074</v>
      </c>
      <c r="B81">
        <v>0</v>
      </c>
      <c r="C81" s="18" t="s">
        <v>336</v>
      </c>
      <c r="D81" s="18" t="s">
        <v>281</v>
      </c>
      <c r="E81" s="18" t="s">
        <v>272</v>
      </c>
      <c r="F81" s="56">
        <v>8</v>
      </c>
      <c r="G81" s="19">
        <v>40540</v>
      </c>
      <c r="H81" s="18" t="s">
        <v>288</v>
      </c>
    </row>
    <row r="82" spans="1:8" x14ac:dyDescent="0.2">
      <c r="A82" s="65">
        <v>689074</v>
      </c>
      <c r="B82">
        <v>0</v>
      </c>
      <c r="C82" s="18" t="s">
        <v>336</v>
      </c>
      <c r="D82" s="18" t="s">
        <v>281</v>
      </c>
      <c r="E82" s="18" t="s">
        <v>272</v>
      </c>
      <c r="F82" s="56">
        <v>8</v>
      </c>
      <c r="G82" s="19">
        <v>40541</v>
      </c>
      <c r="H82" s="18" t="s">
        <v>276</v>
      </c>
    </row>
    <row r="83" spans="1:8" x14ac:dyDescent="0.2">
      <c r="A83" s="65">
        <v>689074</v>
      </c>
      <c r="B83">
        <v>0</v>
      </c>
      <c r="C83" s="18" t="s">
        <v>336</v>
      </c>
      <c r="D83" s="18" t="s">
        <v>281</v>
      </c>
      <c r="E83" s="18" t="s">
        <v>272</v>
      </c>
      <c r="F83" s="56">
        <v>8</v>
      </c>
      <c r="G83" s="19">
        <v>40542</v>
      </c>
      <c r="H83" s="18" t="s">
        <v>273</v>
      </c>
    </row>
    <row r="84" spans="1:8" x14ac:dyDescent="0.2">
      <c r="A84" s="65">
        <v>609303</v>
      </c>
      <c r="B84">
        <v>1</v>
      </c>
      <c r="C84" s="18" t="s">
        <v>337</v>
      </c>
      <c r="D84" s="18" t="s">
        <v>281</v>
      </c>
      <c r="E84" s="18" t="s">
        <v>272</v>
      </c>
      <c r="F84" s="56">
        <v>8</v>
      </c>
      <c r="G84" s="19">
        <v>40540</v>
      </c>
      <c r="H84" s="18" t="s">
        <v>288</v>
      </c>
    </row>
    <row r="85" spans="1:8" x14ac:dyDescent="0.2">
      <c r="A85" s="65">
        <v>185450</v>
      </c>
      <c r="B85">
        <v>0</v>
      </c>
      <c r="C85" s="18" t="s">
        <v>338</v>
      </c>
      <c r="D85" s="18" t="s">
        <v>281</v>
      </c>
      <c r="E85" s="18" t="s">
        <v>272</v>
      </c>
      <c r="F85" s="56">
        <v>4</v>
      </c>
      <c r="G85" s="19">
        <v>40533</v>
      </c>
      <c r="H85" s="18" t="s">
        <v>288</v>
      </c>
    </row>
    <row r="86" spans="1:8" x14ac:dyDescent="0.2">
      <c r="A86" s="65">
        <v>525099</v>
      </c>
      <c r="B86">
        <v>0</v>
      </c>
      <c r="C86" s="18" t="s">
        <v>339</v>
      </c>
      <c r="D86" s="18" t="s">
        <v>281</v>
      </c>
      <c r="E86" s="18" t="s">
        <v>272</v>
      </c>
      <c r="F86" s="56">
        <v>8</v>
      </c>
      <c r="G86" s="19">
        <v>40532</v>
      </c>
      <c r="H86" s="18" t="s">
        <v>287</v>
      </c>
    </row>
    <row r="87" spans="1:8" x14ac:dyDescent="0.2">
      <c r="A87" s="65">
        <v>217327</v>
      </c>
      <c r="B87">
        <v>0</v>
      </c>
      <c r="C87" s="18" t="s">
        <v>340</v>
      </c>
      <c r="D87" s="18" t="s">
        <v>281</v>
      </c>
      <c r="E87" s="18" t="s">
        <v>272</v>
      </c>
      <c r="F87" s="56">
        <v>8</v>
      </c>
      <c r="G87" s="19">
        <v>40529</v>
      </c>
      <c r="H87" s="18" t="s">
        <v>291</v>
      </c>
    </row>
    <row r="88" spans="1:8" x14ac:dyDescent="0.2">
      <c r="A88" s="65">
        <v>585545</v>
      </c>
      <c r="B88">
        <v>0</v>
      </c>
      <c r="C88" s="18" t="s">
        <v>341</v>
      </c>
      <c r="D88" s="18" t="s">
        <v>281</v>
      </c>
      <c r="E88" s="18" t="s">
        <v>272</v>
      </c>
      <c r="F88" s="56">
        <v>8</v>
      </c>
      <c r="G88" s="19">
        <v>40540</v>
      </c>
      <c r="H88" s="18" t="s">
        <v>288</v>
      </c>
    </row>
    <row r="89" spans="1:8" x14ac:dyDescent="0.2">
      <c r="A89" s="65">
        <v>853351</v>
      </c>
      <c r="B89">
        <v>0</v>
      </c>
      <c r="C89" s="18" t="s">
        <v>342</v>
      </c>
      <c r="D89" s="18" t="s">
        <v>271</v>
      </c>
      <c r="E89" s="18" t="s">
        <v>272</v>
      </c>
      <c r="F89" s="56">
        <v>2</v>
      </c>
      <c r="G89" s="19">
        <v>40532</v>
      </c>
      <c r="H89" s="18" t="s">
        <v>287</v>
      </c>
    </row>
    <row r="90" spans="1:8" x14ac:dyDescent="0.2">
      <c r="A90" s="65">
        <v>853351</v>
      </c>
      <c r="B90">
        <v>0</v>
      </c>
      <c r="C90" s="18" t="s">
        <v>342</v>
      </c>
      <c r="D90" s="18" t="s">
        <v>271</v>
      </c>
      <c r="E90" s="18" t="s">
        <v>272</v>
      </c>
      <c r="F90" s="56">
        <v>4</v>
      </c>
      <c r="G90" s="19">
        <v>40529</v>
      </c>
      <c r="H90" s="18" t="s">
        <v>291</v>
      </c>
    </row>
    <row r="91" spans="1:8" x14ac:dyDescent="0.2">
      <c r="A91" s="65">
        <v>853351</v>
      </c>
      <c r="B91">
        <v>0</v>
      </c>
      <c r="C91" s="18" t="s">
        <v>342</v>
      </c>
      <c r="D91" s="18" t="s">
        <v>281</v>
      </c>
      <c r="E91" s="18" t="s">
        <v>272</v>
      </c>
      <c r="F91" s="56">
        <v>8</v>
      </c>
      <c r="G91" s="19">
        <v>40533</v>
      </c>
      <c r="H91" s="18" t="s">
        <v>288</v>
      </c>
    </row>
    <row r="92" spans="1:8" x14ac:dyDescent="0.2">
      <c r="A92" s="65">
        <v>972886</v>
      </c>
      <c r="B92">
        <v>0</v>
      </c>
      <c r="C92" s="18" t="s">
        <v>343</v>
      </c>
      <c r="D92" s="18" t="s">
        <v>271</v>
      </c>
      <c r="E92" s="18" t="s">
        <v>272</v>
      </c>
      <c r="F92" s="56">
        <v>1</v>
      </c>
      <c r="G92" s="19">
        <v>40532</v>
      </c>
      <c r="H92" s="18" t="s">
        <v>287</v>
      </c>
    </row>
    <row r="93" spans="1:8" x14ac:dyDescent="0.2">
      <c r="A93" s="65">
        <v>934035</v>
      </c>
      <c r="B93">
        <v>0</v>
      </c>
      <c r="C93" s="18" t="s">
        <v>344</v>
      </c>
      <c r="D93" s="18" t="s">
        <v>277</v>
      </c>
      <c r="E93" s="18" t="s">
        <v>272</v>
      </c>
      <c r="F93" s="56">
        <v>4</v>
      </c>
      <c r="G93" s="19">
        <v>40547</v>
      </c>
      <c r="H93" s="18" t="s">
        <v>288</v>
      </c>
    </row>
    <row r="94" spans="1:8" x14ac:dyDescent="0.2">
      <c r="A94" s="65">
        <v>459949</v>
      </c>
      <c r="B94">
        <v>0</v>
      </c>
      <c r="C94" s="18" t="s">
        <v>315</v>
      </c>
      <c r="D94" s="18" t="s">
        <v>277</v>
      </c>
      <c r="E94" s="18" t="s">
        <v>272</v>
      </c>
      <c r="F94" s="56">
        <v>5</v>
      </c>
      <c r="G94" s="19">
        <v>40547</v>
      </c>
      <c r="H94" s="18" t="s">
        <v>288</v>
      </c>
    </row>
    <row r="95" spans="1:8" x14ac:dyDescent="0.2">
      <c r="A95" s="65">
        <v>459949</v>
      </c>
      <c r="B95">
        <v>0</v>
      </c>
      <c r="C95" s="18" t="s">
        <v>315</v>
      </c>
      <c r="D95" s="18" t="s">
        <v>277</v>
      </c>
      <c r="E95" s="18" t="s">
        <v>272</v>
      </c>
      <c r="F95" s="56">
        <v>-4</v>
      </c>
      <c r="G95" s="19">
        <v>40547</v>
      </c>
      <c r="H95" s="18" t="s">
        <v>288</v>
      </c>
    </row>
    <row r="96" spans="1:8" x14ac:dyDescent="0.2">
      <c r="A96" s="65">
        <v>459949</v>
      </c>
      <c r="B96">
        <v>0</v>
      </c>
      <c r="C96" s="18" t="s">
        <v>315</v>
      </c>
      <c r="D96" s="18" t="s">
        <v>277</v>
      </c>
      <c r="E96" s="18" t="s">
        <v>272</v>
      </c>
      <c r="F96" s="56">
        <v>3</v>
      </c>
      <c r="G96" s="19">
        <v>40548</v>
      </c>
      <c r="H96" s="18" t="s">
        <v>276</v>
      </c>
    </row>
    <row r="97" spans="1:8" x14ac:dyDescent="0.2">
      <c r="A97" s="65">
        <v>377203</v>
      </c>
      <c r="B97">
        <v>0</v>
      </c>
      <c r="C97" s="18" t="s">
        <v>345</v>
      </c>
      <c r="D97" s="18" t="s">
        <v>271</v>
      </c>
      <c r="E97" s="18" t="s">
        <v>272</v>
      </c>
      <c r="F97" s="56">
        <v>1</v>
      </c>
      <c r="G97" s="19">
        <v>40546</v>
      </c>
      <c r="H97" s="18" t="s">
        <v>287</v>
      </c>
    </row>
    <row r="98" spans="1:8" x14ac:dyDescent="0.2">
      <c r="A98" s="65">
        <v>728279</v>
      </c>
      <c r="B98">
        <v>0</v>
      </c>
      <c r="C98" s="18" t="s">
        <v>346</v>
      </c>
      <c r="D98" s="18" t="s">
        <v>281</v>
      </c>
      <c r="E98" s="18" t="s">
        <v>272</v>
      </c>
      <c r="F98" s="56">
        <v>7</v>
      </c>
      <c r="G98" s="19">
        <v>40549</v>
      </c>
      <c r="H98" s="18" t="s">
        <v>273</v>
      </c>
    </row>
    <row r="99" spans="1:8" x14ac:dyDescent="0.2">
      <c r="A99" s="65">
        <v>642295</v>
      </c>
      <c r="B99">
        <v>0</v>
      </c>
      <c r="C99" s="18" t="s">
        <v>347</v>
      </c>
      <c r="D99" s="18" t="s">
        <v>277</v>
      </c>
      <c r="E99" s="18" t="s">
        <v>272</v>
      </c>
      <c r="F99" s="56">
        <v>8</v>
      </c>
      <c r="G99" s="19">
        <v>40550</v>
      </c>
      <c r="H99" s="18" t="s">
        <v>291</v>
      </c>
    </row>
    <row r="100" spans="1:8" x14ac:dyDescent="0.2">
      <c r="A100" s="65">
        <v>624084</v>
      </c>
      <c r="B100">
        <v>0</v>
      </c>
      <c r="C100" s="18" t="s">
        <v>295</v>
      </c>
      <c r="D100" s="18" t="s">
        <v>271</v>
      </c>
      <c r="E100" s="18" t="s">
        <v>272</v>
      </c>
      <c r="F100" s="56">
        <v>-1.25</v>
      </c>
      <c r="G100" s="19">
        <v>40528</v>
      </c>
      <c r="H100" s="18" t="s">
        <v>273</v>
      </c>
    </row>
    <row r="101" spans="1:8" x14ac:dyDescent="0.2">
      <c r="A101" s="65">
        <v>624084</v>
      </c>
      <c r="B101">
        <v>0</v>
      </c>
      <c r="C101" s="18" t="s">
        <v>295</v>
      </c>
      <c r="D101" s="18" t="s">
        <v>271</v>
      </c>
      <c r="E101" s="18" t="s">
        <v>272</v>
      </c>
      <c r="F101" s="56">
        <v>1.75</v>
      </c>
      <c r="G101" s="19">
        <v>40528</v>
      </c>
      <c r="H101" s="18" t="s">
        <v>273</v>
      </c>
    </row>
    <row r="102" spans="1:8" x14ac:dyDescent="0.2">
      <c r="A102" s="65">
        <v>728279</v>
      </c>
      <c r="B102">
        <v>0</v>
      </c>
      <c r="C102" s="18" t="s">
        <v>346</v>
      </c>
      <c r="D102" s="18" t="s">
        <v>271</v>
      </c>
      <c r="E102" s="18" t="s">
        <v>272</v>
      </c>
      <c r="F102" s="56">
        <v>2</v>
      </c>
      <c r="G102" s="19">
        <v>40528</v>
      </c>
      <c r="H102" s="18" t="s">
        <v>273</v>
      </c>
    </row>
    <row r="103" spans="1:8" x14ac:dyDescent="0.2">
      <c r="A103" s="65">
        <v>140990</v>
      </c>
      <c r="B103">
        <v>0</v>
      </c>
      <c r="C103" s="18" t="s">
        <v>302</v>
      </c>
      <c r="D103" s="18" t="s">
        <v>271</v>
      </c>
      <c r="E103" s="18" t="s">
        <v>272</v>
      </c>
      <c r="F103" s="56">
        <v>3</v>
      </c>
      <c r="G103" s="19">
        <v>40528</v>
      </c>
      <c r="H103" s="18" t="s">
        <v>273</v>
      </c>
    </row>
    <row r="104" spans="1:8" x14ac:dyDescent="0.2">
      <c r="A104" s="65">
        <v>198333</v>
      </c>
      <c r="B104">
        <v>1</v>
      </c>
      <c r="C104" s="18" t="s">
        <v>348</v>
      </c>
      <c r="D104" s="18" t="s">
        <v>281</v>
      </c>
      <c r="E104" s="18" t="s">
        <v>272</v>
      </c>
      <c r="F104" s="56">
        <v>4</v>
      </c>
      <c r="G104" s="19">
        <v>40528</v>
      </c>
      <c r="H104" s="18" t="s">
        <v>273</v>
      </c>
    </row>
    <row r="105" spans="1:8" x14ac:dyDescent="0.2">
      <c r="A105" s="65">
        <v>44371</v>
      </c>
      <c r="B105">
        <v>0</v>
      </c>
      <c r="C105" s="18" t="s">
        <v>349</v>
      </c>
      <c r="D105" s="18" t="s">
        <v>281</v>
      </c>
      <c r="E105" s="18" t="s">
        <v>272</v>
      </c>
      <c r="F105" s="56">
        <v>3</v>
      </c>
      <c r="G105" s="19">
        <v>40527</v>
      </c>
      <c r="H105" s="18" t="s">
        <v>276</v>
      </c>
    </row>
    <row r="106" spans="1:8" x14ac:dyDescent="0.2">
      <c r="A106" s="65">
        <v>44371</v>
      </c>
      <c r="B106">
        <v>0</v>
      </c>
      <c r="C106" s="18" t="s">
        <v>349</v>
      </c>
      <c r="D106" s="18" t="s">
        <v>281</v>
      </c>
      <c r="E106" s="18" t="s">
        <v>272</v>
      </c>
      <c r="F106" s="56">
        <v>8</v>
      </c>
      <c r="G106" s="19">
        <v>40528</v>
      </c>
      <c r="H106" s="18" t="s">
        <v>273</v>
      </c>
    </row>
    <row r="107" spans="1:8" x14ac:dyDescent="0.2">
      <c r="A107" s="65">
        <v>988116</v>
      </c>
      <c r="B107">
        <v>0</v>
      </c>
      <c r="C107" s="18" t="s">
        <v>350</v>
      </c>
      <c r="D107" s="18" t="s">
        <v>281</v>
      </c>
      <c r="E107" s="18" t="s">
        <v>272</v>
      </c>
      <c r="F107" s="56">
        <v>7</v>
      </c>
      <c r="G107" s="19">
        <v>40527</v>
      </c>
      <c r="H107" s="18" t="s">
        <v>276</v>
      </c>
    </row>
    <row r="108" spans="1:8" x14ac:dyDescent="0.2">
      <c r="A108" s="65">
        <v>500684</v>
      </c>
      <c r="B108">
        <v>0</v>
      </c>
      <c r="C108" s="18" t="s">
        <v>351</v>
      </c>
      <c r="D108" s="18" t="s">
        <v>271</v>
      </c>
      <c r="E108" s="18" t="s">
        <v>272</v>
      </c>
      <c r="F108" s="56">
        <v>1</v>
      </c>
      <c r="G108" s="19">
        <v>40528</v>
      </c>
      <c r="H108" s="18" t="s">
        <v>273</v>
      </c>
    </row>
    <row r="109" spans="1:8" x14ac:dyDescent="0.2">
      <c r="A109" s="65">
        <v>429643</v>
      </c>
      <c r="B109">
        <v>0</v>
      </c>
      <c r="C109" s="18" t="s">
        <v>352</v>
      </c>
      <c r="D109" s="18" t="s">
        <v>281</v>
      </c>
      <c r="E109" s="18" t="s">
        <v>272</v>
      </c>
      <c r="F109" s="56">
        <v>8</v>
      </c>
      <c r="G109" s="19">
        <v>40527</v>
      </c>
      <c r="H109" s="18" t="s">
        <v>276</v>
      </c>
    </row>
    <row r="110" spans="1:8" x14ac:dyDescent="0.2">
      <c r="A110" s="65">
        <v>429643</v>
      </c>
      <c r="B110">
        <v>0</v>
      </c>
      <c r="C110" s="18" t="s">
        <v>352</v>
      </c>
      <c r="D110" s="18" t="s">
        <v>271</v>
      </c>
      <c r="E110" s="18" t="s">
        <v>272</v>
      </c>
      <c r="F110" s="56">
        <v>2.75</v>
      </c>
      <c r="G110" s="19">
        <v>40528</v>
      </c>
      <c r="H110" s="18" t="s">
        <v>273</v>
      </c>
    </row>
    <row r="111" spans="1:8" x14ac:dyDescent="0.2">
      <c r="A111" s="65">
        <v>738503</v>
      </c>
      <c r="B111">
        <v>0</v>
      </c>
      <c r="C111" s="18" t="s">
        <v>353</v>
      </c>
      <c r="D111" s="18" t="s">
        <v>271</v>
      </c>
      <c r="E111" s="18" t="s">
        <v>272</v>
      </c>
      <c r="F111" s="56">
        <v>1.25</v>
      </c>
      <c r="G111" s="19">
        <v>40528</v>
      </c>
      <c r="H111" s="18" t="s">
        <v>273</v>
      </c>
    </row>
    <row r="112" spans="1:8" x14ac:dyDescent="0.2">
      <c r="A112" s="65">
        <v>55381</v>
      </c>
      <c r="B112">
        <v>0</v>
      </c>
      <c r="C112" s="18" t="s">
        <v>354</v>
      </c>
      <c r="D112" s="18" t="s">
        <v>271</v>
      </c>
      <c r="E112" s="18" t="s">
        <v>272</v>
      </c>
      <c r="F112" s="56">
        <v>8</v>
      </c>
      <c r="G112" s="19">
        <v>40527</v>
      </c>
      <c r="H112" s="18" t="s">
        <v>276</v>
      </c>
    </row>
    <row r="113" spans="1:8" x14ac:dyDescent="0.2">
      <c r="A113" s="65">
        <v>115195</v>
      </c>
      <c r="B113">
        <v>0</v>
      </c>
      <c r="C113" s="18" t="s">
        <v>355</v>
      </c>
      <c r="D113" s="18" t="s">
        <v>271</v>
      </c>
      <c r="E113" s="18" t="s">
        <v>272</v>
      </c>
      <c r="F113" s="56">
        <v>1.5</v>
      </c>
      <c r="G113" s="19">
        <v>40527</v>
      </c>
      <c r="H113" s="18" t="s">
        <v>276</v>
      </c>
    </row>
    <row r="114" spans="1:8" x14ac:dyDescent="0.2">
      <c r="A114" s="65">
        <v>545521</v>
      </c>
      <c r="B114">
        <v>0</v>
      </c>
      <c r="C114" s="18" t="s">
        <v>356</v>
      </c>
      <c r="D114" s="18" t="s">
        <v>281</v>
      </c>
      <c r="E114" s="18" t="s">
        <v>272</v>
      </c>
      <c r="F114" s="56">
        <v>2.25</v>
      </c>
      <c r="G114" s="19">
        <v>40528</v>
      </c>
      <c r="H114" s="18" t="s">
        <v>273</v>
      </c>
    </row>
    <row r="115" spans="1:8" x14ac:dyDescent="0.2">
      <c r="A115" s="65">
        <v>775444</v>
      </c>
      <c r="B115">
        <v>0</v>
      </c>
      <c r="C115" s="18" t="s">
        <v>357</v>
      </c>
      <c r="D115" s="18" t="s">
        <v>271</v>
      </c>
      <c r="E115" s="18" t="s">
        <v>272</v>
      </c>
      <c r="F115" s="56">
        <v>1</v>
      </c>
      <c r="G115" s="19">
        <v>40528</v>
      </c>
      <c r="H115" s="18" t="s">
        <v>273</v>
      </c>
    </row>
    <row r="116" spans="1:8" x14ac:dyDescent="0.2">
      <c r="A116" s="65">
        <v>856465</v>
      </c>
      <c r="B116">
        <v>0</v>
      </c>
      <c r="C116" s="18" t="s">
        <v>358</v>
      </c>
      <c r="D116" s="18" t="s">
        <v>271</v>
      </c>
      <c r="E116" s="18" t="s">
        <v>272</v>
      </c>
      <c r="F116" s="56">
        <v>6</v>
      </c>
      <c r="G116" s="19">
        <v>40527</v>
      </c>
      <c r="H116" s="18" t="s">
        <v>276</v>
      </c>
    </row>
    <row r="117" spans="1:8" x14ac:dyDescent="0.2">
      <c r="A117" s="65">
        <v>555242</v>
      </c>
      <c r="B117">
        <v>0</v>
      </c>
      <c r="C117" s="18" t="s">
        <v>359</v>
      </c>
      <c r="D117" s="18" t="s">
        <v>271</v>
      </c>
      <c r="E117" s="18" t="s">
        <v>272</v>
      </c>
      <c r="F117" s="56">
        <v>3.5</v>
      </c>
      <c r="G117" s="19">
        <v>40528</v>
      </c>
      <c r="H117" s="18" t="s">
        <v>273</v>
      </c>
    </row>
    <row r="118" spans="1:8" x14ac:dyDescent="0.2">
      <c r="A118" s="65">
        <v>251999</v>
      </c>
      <c r="B118">
        <v>0</v>
      </c>
      <c r="C118" s="18" t="s">
        <v>360</v>
      </c>
      <c r="D118" s="18" t="s">
        <v>281</v>
      </c>
      <c r="E118" s="18" t="s">
        <v>272</v>
      </c>
      <c r="F118" s="56">
        <v>1.5</v>
      </c>
      <c r="G118" s="19">
        <v>40528</v>
      </c>
      <c r="H118" s="18" t="s">
        <v>273</v>
      </c>
    </row>
    <row r="119" spans="1:8" x14ac:dyDescent="0.2">
      <c r="A119" s="65">
        <v>99193</v>
      </c>
      <c r="B119">
        <v>0</v>
      </c>
      <c r="C119" s="18" t="s">
        <v>361</v>
      </c>
      <c r="D119" s="18" t="s">
        <v>281</v>
      </c>
      <c r="E119" s="18" t="s">
        <v>272</v>
      </c>
      <c r="F119" s="56">
        <v>4</v>
      </c>
      <c r="G119" s="19">
        <v>40527</v>
      </c>
      <c r="H119" s="18" t="s">
        <v>276</v>
      </c>
    </row>
    <row r="120" spans="1:8" x14ac:dyDescent="0.2">
      <c r="A120" s="65">
        <v>99193</v>
      </c>
      <c r="B120">
        <v>0</v>
      </c>
      <c r="C120" s="18" t="s">
        <v>361</v>
      </c>
      <c r="D120" s="18" t="s">
        <v>281</v>
      </c>
      <c r="E120" s="18" t="s">
        <v>272</v>
      </c>
      <c r="F120" s="56">
        <v>8</v>
      </c>
      <c r="G120" s="19">
        <v>40528</v>
      </c>
      <c r="H120" s="18" t="s">
        <v>273</v>
      </c>
    </row>
    <row r="121" spans="1:8" x14ac:dyDescent="0.2">
      <c r="A121" s="65">
        <v>392062</v>
      </c>
      <c r="B121">
        <v>0</v>
      </c>
      <c r="C121" s="18" t="s">
        <v>362</v>
      </c>
      <c r="D121" s="18" t="s">
        <v>281</v>
      </c>
      <c r="E121" s="18" t="s">
        <v>272</v>
      </c>
      <c r="F121" s="56">
        <v>8</v>
      </c>
      <c r="G121" s="19">
        <v>40528</v>
      </c>
      <c r="H121" s="18" t="s">
        <v>273</v>
      </c>
    </row>
    <row r="122" spans="1:8" x14ac:dyDescent="0.2">
      <c r="A122" s="65">
        <v>422727</v>
      </c>
      <c r="B122">
        <v>0</v>
      </c>
      <c r="C122" s="18" t="s">
        <v>325</v>
      </c>
      <c r="D122" s="18" t="s">
        <v>279</v>
      </c>
      <c r="E122" s="18" t="s">
        <v>272</v>
      </c>
      <c r="F122" s="56">
        <v>2</v>
      </c>
      <c r="G122" s="19">
        <v>40528</v>
      </c>
      <c r="H122" s="18" t="s">
        <v>273</v>
      </c>
    </row>
    <row r="123" spans="1:8" x14ac:dyDescent="0.2">
      <c r="A123" s="65">
        <v>377203</v>
      </c>
      <c r="B123">
        <v>0</v>
      </c>
      <c r="C123" s="18" t="s">
        <v>345</v>
      </c>
      <c r="D123" s="18" t="s">
        <v>271</v>
      </c>
      <c r="E123" s="18" t="s">
        <v>272</v>
      </c>
      <c r="F123" s="56">
        <v>1</v>
      </c>
      <c r="G123" s="19">
        <v>40534</v>
      </c>
      <c r="H123" s="18" t="s">
        <v>276</v>
      </c>
    </row>
    <row r="124" spans="1:8" x14ac:dyDescent="0.2">
      <c r="A124" s="65">
        <v>654062</v>
      </c>
      <c r="B124">
        <v>0</v>
      </c>
      <c r="C124" s="18" t="s">
        <v>363</v>
      </c>
      <c r="D124" s="18" t="s">
        <v>281</v>
      </c>
      <c r="E124" s="18" t="s">
        <v>272</v>
      </c>
      <c r="F124" s="56">
        <v>8</v>
      </c>
      <c r="G124" s="19">
        <v>40533</v>
      </c>
      <c r="H124" s="18" t="s">
        <v>288</v>
      </c>
    </row>
    <row r="125" spans="1:8" x14ac:dyDescent="0.2">
      <c r="A125" s="65">
        <v>755355</v>
      </c>
      <c r="B125">
        <v>0</v>
      </c>
      <c r="C125" s="18" t="s">
        <v>364</v>
      </c>
      <c r="D125" s="18" t="s">
        <v>281</v>
      </c>
      <c r="E125" s="18" t="s">
        <v>272</v>
      </c>
      <c r="F125" s="56">
        <v>8</v>
      </c>
      <c r="G125" s="19">
        <v>40533</v>
      </c>
      <c r="H125" s="18" t="s">
        <v>288</v>
      </c>
    </row>
    <row r="126" spans="1:8" x14ac:dyDescent="0.2">
      <c r="A126" s="65">
        <v>555862</v>
      </c>
      <c r="B126">
        <v>0</v>
      </c>
      <c r="C126" s="18" t="s">
        <v>365</v>
      </c>
      <c r="D126" s="18" t="s">
        <v>271</v>
      </c>
      <c r="E126" s="18" t="s">
        <v>272</v>
      </c>
      <c r="F126" s="56">
        <v>2</v>
      </c>
      <c r="G126" s="19">
        <v>40529</v>
      </c>
      <c r="H126" s="18" t="s">
        <v>291</v>
      </c>
    </row>
    <row r="127" spans="1:8" x14ac:dyDescent="0.2">
      <c r="A127" s="65">
        <v>338561</v>
      </c>
      <c r="B127">
        <v>0</v>
      </c>
      <c r="C127" s="18" t="s">
        <v>366</v>
      </c>
      <c r="D127" s="18" t="s">
        <v>271</v>
      </c>
      <c r="E127" s="18" t="s">
        <v>272</v>
      </c>
      <c r="F127" s="56">
        <v>1</v>
      </c>
      <c r="G127" s="19">
        <v>40540</v>
      </c>
      <c r="H127" s="18" t="s">
        <v>288</v>
      </c>
    </row>
    <row r="128" spans="1:8" x14ac:dyDescent="0.2">
      <c r="A128" s="65">
        <v>226479</v>
      </c>
      <c r="B128">
        <v>0</v>
      </c>
      <c r="C128" s="18" t="s">
        <v>367</v>
      </c>
      <c r="D128" s="18" t="s">
        <v>271</v>
      </c>
      <c r="E128" s="18" t="s">
        <v>272</v>
      </c>
      <c r="F128" s="56">
        <v>1</v>
      </c>
      <c r="G128" s="19">
        <v>40532</v>
      </c>
      <c r="H128" s="18" t="s">
        <v>287</v>
      </c>
    </row>
    <row r="129" spans="1:8" x14ac:dyDescent="0.2">
      <c r="A129" s="65">
        <v>226479</v>
      </c>
      <c r="B129">
        <v>0</v>
      </c>
      <c r="C129" s="18" t="s">
        <v>367</v>
      </c>
      <c r="D129" s="18" t="s">
        <v>271</v>
      </c>
      <c r="E129" s="18" t="s">
        <v>272</v>
      </c>
      <c r="F129" s="56">
        <v>2</v>
      </c>
      <c r="G129" s="19">
        <v>40535</v>
      </c>
      <c r="H129" s="18" t="s">
        <v>273</v>
      </c>
    </row>
    <row r="130" spans="1:8" x14ac:dyDescent="0.2">
      <c r="A130" s="65">
        <v>500684</v>
      </c>
      <c r="B130">
        <v>0</v>
      </c>
      <c r="C130" s="18" t="s">
        <v>351</v>
      </c>
      <c r="D130" s="18" t="s">
        <v>279</v>
      </c>
      <c r="E130" s="18" t="s">
        <v>272</v>
      </c>
      <c r="F130" s="56">
        <v>3</v>
      </c>
      <c r="G130" s="19">
        <v>40532</v>
      </c>
      <c r="H130" s="18" t="s">
        <v>287</v>
      </c>
    </row>
    <row r="131" spans="1:8" x14ac:dyDescent="0.2">
      <c r="A131" s="65">
        <v>462639</v>
      </c>
      <c r="B131">
        <v>0</v>
      </c>
      <c r="C131" s="18" t="s">
        <v>368</v>
      </c>
      <c r="D131" s="18" t="s">
        <v>281</v>
      </c>
      <c r="E131" s="18" t="s">
        <v>272</v>
      </c>
      <c r="F131" s="56">
        <v>5</v>
      </c>
      <c r="G131" s="19">
        <v>40541</v>
      </c>
      <c r="H131" s="18" t="s">
        <v>276</v>
      </c>
    </row>
    <row r="132" spans="1:8" x14ac:dyDescent="0.2">
      <c r="A132" s="65">
        <v>793716</v>
      </c>
      <c r="B132">
        <v>0</v>
      </c>
      <c r="C132" s="18" t="s">
        <v>369</v>
      </c>
      <c r="D132" s="18" t="s">
        <v>271</v>
      </c>
      <c r="E132" s="18" t="s">
        <v>272</v>
      </c>
      <c r="F132" s="56">
        <v>1</v>
      </c>
      <c r="G132" s="19">
        <v>40529</v>
      </c>
      <c r="H132" s="18" t="s">
        <v>291</v>
      </c>
    </row>
    <row r="133" spans="1:8" x14ac:dyDescent="0.2">
      <c r="A133" s="65">
        <v>301384</v>
      </c>
      <c r="B133">
        <v>0</v>
      </c>
      <c r="C133" s="18" t="s">
        <v>370</v>
      </c>
      <c r="D133" s="18" t="s">
        <v>271</v>
      </c>
      <c r="E133" s="18" t="s">
        <v>272</v>
      </c>
      <c r="F133" s="56">
        <v>4</v>
      </c>
      <c r="G133" s="19">
        <v>40540</v>
      </c>
      <c r="H133" s="18" t="s">
        <v>288</v>
      </c>
    </row>
    <row r="134" spans="1:8" x14ac:dyDescent="0.2">
      <c r="A134" s="65">
        <v>113347</v>
      </c>
      <c r="B134">
        <v>0</v>
      </c>
      <c r="C134" s="18" t="s">
        <v>371</v>
      </c>
      <c r="D134" s="18" t="s">
        <v>271</v>
      </c>
      <c r="E134" s="18" t="s">
        <v>272</v>
      </c>
      <c r="F134" s="56">
        <v>2</v>
      </c>
      <c r="G134" s="19">
        <v>40529</v>
      </c>
      <c r="H134" s="18" t="s">
        <v>291</v>
      </c>
    </row>
    <row r="135" spans="1:8" x14ac:dyDescent="0.2">
      <c r="A135" s="65">
        <v>398541</v>
      </c>
      <c r="B135">
        <v>0</v>
      </c>
      <c r="C135" s="18" t="s">
        <v>372</v>
      </c>
      <c r="D135" s="18" t="s">
        <v>281</v>
      </c>
      <c r="E135" s="18" t="s">
        <v>272</v>
      </c>
      <c r="F135" s="56">
        <v>8</v>
      </c>
      <c r="G135" s="19">
        <v>40540</v>
      </c>
      <c r="H135" s="18" t="s">
        <v>288</v>
      </c>
    </row>
    <row r="136" spans="1:8" x14ac:dyDescent="0.2">
      <c r="A136" s="65">
        <v>288928</v>
      </c>
      <c r="B136">
        <v>0</v>
      </c>
      <c r="C136" s="18" t="s">
        <v>373</v>
      </c>
      <c r="D136" s="18" t="s">
        <v>277</v>
      </c>
      <c r="E136" s="18" t="s">
        <v>272</v>
      </c>
      <c r="F136" s="56">
        <v>6</v>
      </c>
      <c r="G136" s="19">
        <v>40529</v>
      </c>
      <c r="H136" s="18" t="s">
        <v>291</v>
      </c>
    </row>
    <row r="137" spans="1:8" x14ac:dyDescent="0.2">
      <c r="A137" s="65">
        <v>775167</v>
      </c>
      <c r="B137">
        <v>0</v>
      </c>
      <c r="C137" s="18" t="s">
        <v>374</v>
      </c>
      <c r="D137" s="18" t="s">
        <v>281</v>
      </c>
      <c r="E137" s="18" t="s">
        <v>272</v>
      </c>
      <c r="F137" s="56">
        <v>3</v>
      </c>
      <c r="G137" s="19">
        <v>40532</v>
      </c>
      <c r="H137" s="18" t="s">
        <v>287</v>
      </c>
    </row>
    <row r="138" spans="1:8" x14ac:dyDescent="0.2">
      <c r="A138" s="65">
        <v>775167</v>
      </c>
      <c r="B138">
        <v>0</v>
      </c>
      <c r="C138" s="18" t="s">
        <v>374</v>
      </c>
      <c r="D138" s="18" t="s">
        <v>281</v>
      </c>
      <c r="E138" s="18" t="s">
        <v>272</v>
      </c>
      <c r="F138" s="56">
        <v>3</v>
      </c>
      <c r="G138" s="19">
        <v>40529</v>
      </c>
      <c r="H138" s="18" t="s">
        <v>291</v>
      </c>
    </row>
    <row r="139" spans="1:8" x14ac:dyDescent="0.2">
      <c r="A139" s="65">
        <v>775444</v>
      </c>
      <c r="B139">
        <v>0</v>
      </c>
      <c r="C139" s="18" t="s">
        <v>357</v>
      </c>
      <c r="D139" s="18" t="s">
        <v>281</v>
      </c>
      <c r="E139" s="18" t="s">
        <v>272</v>
      </c>
      <c r="F139" s="56">
        <v>8</v>
      </c>
      <c r="G139" s="19">
        <v>40541</v>
      </c>
      <c r="H139" s="18" t="s">
        <v>276</v>
      </c>
    </row>
    <row r="140" spans="1:8" x14ac:dyDescent="0.2">
      <c r="A140" s="65">
        <v>775167</v>
      </c>
      <c r="B140">
        <v>0</v>
      </c>
      <c r="C140" s="18" t="s">
        <v>374</v>
      </c>
      <c r="D140" s="18" t="s">
        <v>281</v>
      </c>
      <c r="E140" s="18" t="s">
        <v>272</v>
      </c>
      <c r="F140" s="56">
        <v>8</v>
      </c>
      <c r="G140" s="19">
        <v>40533</v>
      </c>
      <c r="H140" s="18" t="s">
        <v>288</v>
      </c>
    </row>
    <row r="141" spans="1:8" x14ac:dyDescent="0.2">
      <c r="A141" s="65">
        <v>775167</v>
      </c>
      <c r="B141">
        <v>0</v>
      </c>
      <c r="C141" s="18" t="s">
        <v>374</v>
      </c>
      <c r="D141" s="18" t="s">
        <v>281</v>
      </c>
      <c r="E141" s="18" t="s">
        <v>272</v>
      </c>
      <c r="F141" s="56">
        <v>3</v>
      </c>
      <c r="G141" s="19">
        <v>40534</v>
      </c>
      <c r="H141" s="18" t="s">
        <v>276</v>
      </c>
    </row>
    <row r="142" spans="1:8" x14ac:dyDescent="0.2">
      <c r="A142" s="65">
        <v>775167</v>
      </c>
      <c r="B142">
        <v>0</v>
      </c>
      <c r="C142" s="18" t="s">
        <v>374</v>
      </c>
      <c r="D142" s="18" t="s">
        <v>281</v>
      </c>
      <c r="E142" s="18" t="s">
        <v>272</v>
      </c>
      <c r="F142" s="56">
        <v>3</v>
      </c>
      <c r="G142" s="19">
        <v>40540</v>
      </c>
      <c r="H142" s="18" t="s">
        <v>288</v>
      </c>
    </row>
    <row r="143" spans="1:8" x14ac:dyDescent="0.2">
      <c r="A143" s="65">
        <v>775167</v>
      </c>
      <c r="B143">
        <v>0</v>
      </c>
      <c r="C143" s="18" t="s">
        <v>374</v>
      </c>
      <c r="D143" s="18" t="s">
        <v>281</v>
      </c>
      <c r="E143" s="18" t="s">
        <v>272</v>
      </c>
      <c r="F143" s="56">
        <v>3</v>
      </c>
      <c r="G143" s="19">
        <v>40541</v>
      </c>
      <c r="H143" s="18" t="s">
        <v>276</v>
      </c>
    </row>
    <row r="144" spans="1:8" x14ac:dyDescent="0.2">
      <c r="A144" s="65">
        <v>130559</v>
      </c>
      <c r="B144">
        <v>0</v>
      </c>
      <c r="C144" s="18" t="s">
        <v>375</v>
      </c>
      <c r="D144" s="18" t="s">
        <v>271</v>
      </c>
      <c r="E144" s="18" t="s">
        <v>272</v>
      </c>
      <c r="F144" s="56">
        <v>2</v>
      </c>
      <c r="G144" s="19">
        <v>40534</v>
      </c>
      <c r="H144" s="18" t="s">
        <v>276</v>
      </c>
    </row>
    <row r="145" spans="1:8" x14ac:dyDescent="0.2">
      <c r="A145" s="65">
        <v>437881</v>
      </c>
      <c r="B145">
        <v>0</v>
      </c>
      <c r="C145" s="18" t="s">
        <v>376</v>
      </c>
      <c r="D145" s="18" t="s">
        <v>271</v>
      </c>
      <c r="E145" s="18" t="s">
        <v>272</v>
      </c>
      <c r="F145" s="56">
        <v>3.5</v>
      </c>
      <c r="G145" s="19">
        <v>40532</v>
      </c>
      <c r="H145" s="18" t="s">
        <v>287</v>
      </c>
    </row>
    <row r="146" spans="1:8" x14ac:dyDescent="0.2">
      <c r="A146" s="65">
        <v>641295</v>
      </c>
      <c r="B146">
        <v>0</v>
      </c>
      <c r="C146" s="18" t="s">
        <v>377</v>
      </c>
      <c r="D146" s="18" t="s">
        <v>271</v>
      </c>
      <c r="E146" s="18" t="s">
        <v>272</v>
      </c>
      <c r="F146" s="56">
        <v>3</v>
      </c>
      <c r="G146" s="19">
        <v>40529</v>
      </c>
      <c r="H146" s="18" t="s">
        <v>291</v>
      </c>
    </row>
    <row r="147" spans="1:8" x14ac:dyDescent="0.2">
      <c r="A147" s="65">
        <v>371859</v>
      </c>
      <c r="B147">
        <v>0</v>
      </c>
      <c r="C147" s="18" t="s">
        <v>378</v>
      </c>
      <c r="D147" s="18" t="s">
        <v>281</v>
      </c>
      <c r="E147" s="18" t="s">
        <v>272</v>
      </c>
      <c r="F147" s="56">
        <v>4</v>
      </c>
      <c r="G147" s="19">
        <v>40533</v>
      </c>
      <c r="H147" s="18" t="s">
        <v>288</v>
      </c>
    </row>
    <row r="148" spans="1:8" x14ac:dyDescent="0.2">
      <c r="A148" s="65">
        <v>371859</v>
      </c>
      <c r="B148">
        <v>0</v>
      </c>
      <c r="C148" s="18" t="s">
        <v>378</v>
      </c>
      <c r="D148" s="18" t="s">
        <v>281</v>
      </c>
      <c r="E148" s="18" t="s">
        <v>272</v>
      </c>
      <c r="F148" s="56">
        <v>2</v>
      </c>
      <c r="G148" s="19">
        <v>40534</v>
      </c>
      <c r="H148" s="18" t="s">
        <v>276</v>
      </c>
    </row>
    <row r="149" spans="1:8" x14ac:dyDescent="0.2">
      <c r="A149" s="65">
        <v>245734</v>
      </c>
      <c r="B149">
        <v>0</v>
      </c>
      <c r="C149" s="18" t="s">
        <v>379</v>
      </c>
      <c r="D149" s="18" t="s">
        <v>281</v>
      </c>
      <c r="E149" s="18" t="s">
        <v>272</v>
      </c>
      <c r="F149" s="56">
        <v>8</v>
      </c>
      <c r="G149" s="19">
        <v>40541</v>
      </c>
      <c r="H149" s="18" t="s">
        <v>276</v>
      </c>
    </row>
    <row r="150" spans="1:8" x14ac:dyDescent="0.2">
      <c r="A150" s="65">
        <v>569961</v>
      </c>
      <c r="B150">
        <v>0</v>
      </c>
      <c r="C150" s="18" t="s">
        <v>380</v>
      </c>
      <c r="D150" s="18" t="s">
        <v>271</v>
      </c>
      <c r="E150" s="18" t="s">
        <v>272</v>
      </c>
      <c r="F150" s="56">
        <v>1</v>
      </c>
      <c r="G150" s="19">
        <v>40546</v>
      </c>
      <c r="H150" s="18" t="s">
        <v>287</v>
      </c>
    </row>
    <row r="151" spans="1:8" x14ac:dyDescent="0.2">
      <c r="A151" s="65">
        <v>245734</v>
      </c>
      <c r="B151">
        <v>0</v>
      </c>
      <c r="C151" s="18" t="s">
        <v>379</v>
      </c>
      <c r="D151" s="18" t="s">
        <v>281</v>
      </c>
      <c r="E151" s="18" t="s">
        <v>272</v>
      </c>
      <c r="F151" s="56">
        <v>8</v>
      </c>
      <c r="G151" s="19">
        <v>40540</v>
      </c>
      <c r="H151" s="18" t="s">
        <v>288</v>
      </c>
    </row>
    <row r="152" spans="1:8" x14ac:dyDescent="0.2">
      <c r="A152" s="65">
        <v>545521</v>
      </c>
      <c r="B152">
        <v>0</v>
      </c>
      <c r="C152" s="18" t="s">
        <v>356</v>
      </c>
      <c r="D152" s="18" t="s">
        <v>281</v>
      </c>
      <c r="E152" s="18" t="s">
        <v>272</v>
      </c>
      <c r="F152" s="56">
        <v>2</v>
      </c>
      <c r="G152" s="19">
        <v>40540</v>
      </c>
      <c r="H152" s="18" t="s">
        <v>288</v>
      </c>
    </row>
    <row r="153" spans="1:8" x14ac:dyDescent="0.2">
      <c r="A153" s="65">
        <v>115195</v>
      </c>
      <c r="B153">
        <v>0</v>
      </c>
      <c r="C153" s="18" t="s">
        <v>355</v>
      </c>
      <c r="D153" s="18" t="s">
        <v>271</v>
      </c>
      <c r="E153" s="18" t="s">
        <v>272</v>
      </c>
      <c r="F153" s="56">
        <v>0.5</v>
      </c>
      <c r="G153" s="19">
        <v>40541</v>
      </c>
      <c r="H153" s="18" t="s">
        <v>276</v>
      </c>
    </row>
    <row r="154" spans="1:8" x14ac:dyDescent="0.2">
      <c r="A154" s="65">
        <v>798649</v>
      </c>
      <c r="B154">
        <v>0</v>
      </c>
      <c r="C154" s="18" t="s">
        <v>381</v>
      </c>
      <c r="D154" s="18" t="s">
        <v>271</v>
      </c>
      <c r="E154" s="18" t="s">
        <v>272</v>
      </c>
      <c r="F154" s="56">
        <v>3.5</v>
      </c>
      <c r="G154" s="19">
        <v>40529</v>
      </c>
      <c r="H154" s="18" t="s">
        <v>291</v>
      </c>
    </row>
    <row r="155" spans="1:8" x14ac:dyDescent="0.2">
      <c r="A155" s="65">
        <v>747126</v>
      </c>
      <c r="B155">
        <v>0</v>
      </c>
      <c r="C155" s="18" t="s">
        <v>382</v>
      </c>
      <c r="D155" s="18" t="s">
        <v>277</v>
      </c>
      <c r="E155" s="18" t="s">
        <v>272</v>
      </c>
      <c r="F155" s="56">
        <v>8</v>
      </c>
      <c r="G155" s="19">
        <v>40540</v>
      </c>
      <c r="H155" s="18" t="s">
        <v>288</v>
      </c>
    </row>
    <row r="156" spans="1:8" x14ac:dyDescent="0.2">
      <c r="A156" s="65">
        <v>739647</v>
      </c>
      <c r="B156">
        <v>0</v>
      </c>
      <c r="C156" s="18" t="s">
        <v>383</v>
      </c>
      <c r="D156" s="18" t="s">
        <v>271</v>
      </c>
      <c r="E156" s="18" t="s">
        <v>272</v>
      </c>
      <c r="F156" s="56">
        <v>2</v>
      </c>
      <c r="G156" s="19">
        <v>40541</v>
      </c>
      <c r="H156" s="18" t="s">
        <v>276</v>
      </c>
    </row>
    <row r="157" spans="1:8" x14ac:dyDescent="0.2">
      <c r="A157" s="65">
        <v>292456</v>
      </c>
      <c r="B157">
        <v>0</v>
      </c>
      <c r="C157" s="18" t="s">
        <v>384</v>
      </c>
      <c r="D157" s="18" t="s">
        <v>277</v>
      </c>
      <c r="E157" s="18" t="s">
        <v>272</v>
      </c>
      <c r="F157" s="56">
        <v>0.5</v>
      </c>
      <c r="G157" s="19">
        <v>40534</v>
      </c>
      <c r="H157" s="18" t="s">
        <v>276</v>
      </c>
    </row>
    <row r="158" spans="1:8" x14ac:dyDescent="0.2">
      <c r="A158" s="65">
        <v>425584</v>
      </c>
      <c r="B158">
        <v>0</v>
      </c>
      <c r="C158" s="18" t="s">
        <v>385</v>
      </c>
      <c r="D158" s="18" t="s">
        <v>271</v>
      </c>
      <c r="E158" s="18" t="s">
        <v>272</v>
      </c>
      <c r="F158" s="56">
        <v>8</v>
      </c>
      <c r="G158" s="19">
        <v>40540</v>
      </c>
      <c r="H158" s="18" t="s">
        <v>288</v>
      </c>
    </row>
    <row r="159" spans="1:8" x14ac:dyDescent="0.2">
      <c r="A159" s="65">
        <v>872321</v>
      </c>
      <c r="B159">
        <v>0</v>
      </c>
      <c r="C159" s="18" t="s">
        <v>386</v>
      </c>
      <c r="D159" s="18" t="s">
        <v>271</v>
      </c>
      <c r="E159" s="18" t="s">
        <v>272</v>
      </c>
      <c r="F159" s="56">
        <v>1.75</v>
      </c>
      <c r="G159" s="19">
        <v>40534</v>
      </c>
      <c r="H159" s="18" t="s">
        <v>276</v>
      </c>
    </row>
    <row r="160" spans="1:8" x14ac:dyDescent="0.2">
      <c r="A160" s="65">
        <v>261528</v>
      </c>
      <c r="B160">
        <v>0</v>
      </c>
      <c r="C160" s="18" t="s">
        <v>286</v>
      </c>
      <c r="D160" s="18" t="s">
        <v>281</v>
      </c>
      <c r="E160" s="18" t="s">
        <v>272</v>
      </c>
      <c r="F160" s="56">
        <v>8</v>
      </c>
      <c r="G160" s="19">
        <v>40529</v>
      </c>
      <c r="H160" s="18" t="s">
        <v>291</v>
      </c>
    </row>
    <row r="161" spans="1:8" x14ac:dyDescent="0.2">
      <c r="A161" s="65">
        <v>280348</v>
      </c>
      <c r="B161">
        <v>0</v>
      </c>
      <c r="C161" s="18" t="s">
        <v>387</v>
      </c>
      <c r="D161" s="18" t="s">
        <v>281</v>
      </c>
      <c r="E161" s="18" t="s">
        <v>272</v>
      </c>
      <c r="F161" s="56">
        <v>8</v>
      </c>
      <c r="G161" s="19">
        <v>40533</v>
      </c>
      <c r="H161" s="18" t="s">
        <v>288</v>
      </c>
    </row>
    <row r="162" spans="1:8" x14ac:dyDescent="0.2">
      <c r="A162" s="65">
        <v>515931</v>
      </c>
      <c r="B162">
        <v>0</v>
      </c>
      <c r="C162" s="18" t="s">
        <v>388</v>
      </c>
      <c r="D162" s="18" t="s">
        <v>281</v>
      </c>
      <c r="E162" s="18" t="s">
        <v>272</v>
      </c>
      <c r="F162" s="56">
        <v>8</v>
      </c>
      <c r="G162" s="19">
        <v>40535</v>
      </c>
      <c r="H162" s="18" t="s">
        <v>273</v>
      </c>
    </row>
    <row r="163" spans="1:8" x14ac:dyDescent="0.2">
      <c r="A163" s="65">
        <v>515931</v>
      </c>
      <c r="B163">
        <v>0</v>
      </c>
      <c r="C163" s="18" t="s">
        <v>388</v>
      </c>
      <c r="D163" s="18" t="s">
        <v>281</v>
      </c>
      <c r="E163" s="18" t="s">
        <v>272</v>
      </c>
      <c r="F163" s="56">
        <v>8</v>
      </c>
      <c r="G163" s="19">
        <v>40540</v>
      </c>
      <c r="H163" s="18" t="s">
        <v>288</v>
      </c>
    </row>
    <row r="164" spans="1:8" x14ac:dyDescent="0.2">
      <c r="A164" s="65">
        <v>515931</v>
      </c>
      <c r="B164">
        <v>0</v>
      </c>
      <c r="C164" s="18" t="s">
        <v>388</v>
      </c>
      <c r="D164" s="18" t="s">
        <v>281</v>
      </c>
      <c r="E164" s="18" t="s">
        <v>272</v>
      </c>
      <c r="F164" s="56">
        <v>8</v>
      </c>
      <c r="G164" s="19">
        <v>40541</v>
      </c>
      <c r="H164" s="18" t="s">
        <v>276</v>
      </c>
    </row>
    <row r="165" spans="1:8" x14ac:dyDescent="0.2">
      <c r="A165" s="65">
        <v>515931</v>
      </c>
      <c r="B165">
        <v>0</v>
      </c>
      <c r="C165" s="18" t="s">
        <v>388</v>
      </c>
      <c r="D165" s="18" t="s">
        <v>281</v>
      </c>
      <c r="E165" s="18" t="s">
        <v>272</v>
      </c>
      <c r="F165" s="56">
        <v>8</v>
      </c>
      <c r="G165" s="19">
        <v>40542</v>
      </c>
      <c r="H165" s="18" t="s">
        <v>273</v>
      </c>
    </row>
    <row r="166" spans="1:8" x14ac:dyDescent="0.2">
      <c r="A166" s="65">
        <v>170542</v>
      </c>
      <c r="B166">
        <v>0</v>
      </c>
      <c r="C166" s="18" t="s">
        <v>389</v>
      </c>
      <c r="D166" s="18" t="s">
        <v>281</v>
      </c>
      <c r="E166" s="18" t="s">
        <v>272</v>
      </c>
      <c r="F166" s="56">
        <v>8</v>
      </c>
      <c r="G166" s="19">
        <v>40533</v>
      </c>
      <c r="H166" s="18" t="s">
        <v>288</v>
      </c>
    </row>
    <row r="167" spans="1:8" x14ac:dyDescent="0.2">
      <c r="A167" s="65">
        <v>170542</v>
      </c>
      <c r="B167">
        <v>0</v>
      </c>
      <c r="C167" s="18" t="s">
        <v>389</v>
      </c>
      <c r="D167" s="18" t="s">
        <v>281</v>
      </c>
      <c r="E167" s="18" t="s">
        <v>272</v>
      </c>
      <c r="F167" s="56">
        <v>4</v>
      </c>
      <c r="G167" s="19">
        <v>40532</v>
      </c>
      <c r="H167" s="18" t="s">
        <v>287</v>
      </c>
    </row>
    <row r="168" spans="1:8" x14ac:dyDescent="0.2">
      <c r="A168" s="65">
        <v>99193</v>
      </c>
      <c r="B168">
        <v>0</v>
      </c>
      <c r="C168" s="18" t="s">
        <v>361</v>
      </c>
      <c r="D168" s="18" t="s">
        <v>281</v>
      </c>
      <c r="E168" s="18" t="s">
        <v>272</v>
      </c>
      <c r="F168" s="56">
        <v>6.75</v>
      </c>
      <c r="G168" s="19">
        <v>40529</v>
      </c>
      <c r="H168" s="18" t="s">
        <v>291</v>
      </c>
    </row>
    <row r="169" spans="1:8" x14ac:dyDescent="0.2">
      <c r="A169" s="65">
        <v>682726</v>
      </c>
      <c r="B169">
        <v>0</v>
      </c>
      <c r="C169" s="18" t="s">
        <v>289</v>
      </c>
      <c r="D169" s="18" t="s">
        <v>271</v>
      </c>
      <c r="E169" s="18" t="s">
        <v>272</v>
      </c>
      <c r="F169" s="56">
        <v>2</v>
      </c>
      <c r="G169" s="19">
        <v>40541</v>
      </c>
      <c r="H169" s="18" t="s">
        <v>276</v>
      </c>
    </row>
    <row r="170" spans="1:8" x14ac:dyDescent="0.2">
      <c r="A170" s="65">
        <v>689074</v>
      </c>
      <c r="B170">
        <v>0</v>
      </c>
      <c r="C170" s="18" t="s">
        <v>336</v>
      </c>
      <c r="D170" s="18" t="s">
        <v>281</v>
      </c>
      <c r="E170" s="18" t="s">
        <v>272</v>
      </c>
      <c r="F170" s="56">
        <v>-8</v>
      </c>
      <c r="G170" s="19">
        <v>40540</v>
      </c>
      <c r="H170" s="18" t="s">
        <v>288</v>
      </c>
    </row>
    <row r="171" spans="1:8" x14ac:dyDescent="0.2">
      <c r="A171" s="65">
        <v>689074</v>
      </c>
      <c r="B171">
        <v>0</v>
      </c>
      <c r="C171" s="18" t="s">
        <v>336</v>
      </c>
      <c r="D171" s="18" t="s">
        <v>281</v>
      </c>
      <c r="E171" s="18" t="s">
        <v>272</v>
      </c>
      <c r="F171" s="56">
        <v>8</v>
      </c>
      <c r="G171" s="19">
        <v>40540</v>
      </c>
      <c r="H171" s="18" t="s">
        <v>288</v>
      </c>
    </row>
    <row r="172" spans="1:8" x14ac:dyDescent="0.2">
      <c r="A172" s="65">
        <v>689074</v>
      </c>
      <c r="B172">
        <v>0</v>
      </c>
      <c r="C172" s="18" t="s">
        <v>336</v>
      </c>
      <c r="D172" s="18" t="s">
        <v>281</v>
      </c>
      <c r="E172" s="18" t="s">
        <v>272</v>
      </c>
      <c r="F172" s="56">
        <v>-8</v>
      </c>
      <c r="G172" s="19">
        <v>40541</v>
      </c>
      <c r="H172" s="18" t="s">
        <v>276</v>
      </c>
    </row>
    <row r="173" spans="1:8" x14ac:dyDescent="0.2">
      <c r="A173" s="65">
        <v>689074</v>
      </c>
      <c r="B173">
        <v>0</v>
      </c>
      <c r="C173" s="18" t="s">
        <v>336</v>
      </c>
      <c r="D173" s="18" t="s">
        <v>281</v>
      </c>
      <c r="E173" s="18" t="s">
        <v>272</v>
      </c>
      <c r="F173" s="56">
        <v>8</v>
      </c>
      <c r="G173" s="19">
        <v>40541</v>
      </c>
      <c r="H173" s="18" t="s">
        <v>276</v>
      </c>
    </row>
    <row r="174" spans="1:8" x14ac:dyDescent="0.2">
      <c r="A174" s="65">
        <v>689074</v>
      </c>
      <c r="B174">
        <v>0</v>
      </c>
      <c r="C174" s="18" t="s">
        <v>336</v>
      </c>
      <c r="D174" s="18" t="s">
        <v>281</v>
      </c>
      <c r="E174" s="18" t="s">
        <v>272</v>
      </c>
      <c r="F174" s="56">
        <v>-8</v>
      </c>
      <c r="G174" s="19">
        <v>40542</v>
      </c>
      <c r="H174" s="18" t="s">
        <v>273</v>
      </c>
    </row>
    <row r="175" spans="1:8" x14ac:dyDescent="0.2">
      <c r="A175" s="65">
        <v>689074</v>
      </c>
      <c r="B175">
        <v>0</v>
      </c>
      <c r="C175" s="18" t="s">
        <v>336</v>
      </c>
      <c r="D175" s="18" t="s">
        <v>281</v>
      </c>
      <c r="E175" s="18" t="s">
        <v>272</v>
      </c>
      <c r="F175" s="56">
        <v>8</v>
      </c>
      <c r="G175" s="19">
        <v>40542</v>
      </c>
      <c r="H175" s="18" t="s">
        <v>273</v>
      </c>
    </row>
    <row r="176" spans="1:8" x14ac:dyDescent="0.2">
      <c r="A176" s="65">
        <v>609303</v>
      </c>
      <c r="B176">
        <v>1</v>
      </c>
      <c r="C176" s="18" t="s">
        <v>337</v>
      </c>
      <c r="D176" s="18" t="s">
        <v>281</v>
      </c>
      <c r="E176" s="18" t="s">
        <v>272</v>
      </c>
      <c r="F176" s="56">
        <v>8</v>
      </c>
      <c r="G176" s="19">
        <v>40540</v>
      </c>
      <c r="H176" s="18" t="s">
        <v>288</v>
      </c>
    </row>
    <row r="177" spans="1:8" x14ac:dyDescent="0.2">
      <c r="A177" s="65">
        <v>609303</v>
      </c>
      <c r="B177">
        <v>1</v>
      </c>
      <c r="C177" s="18" t="s">
        <v>337</v>
      </c>
      <c r="D177" s="18" t="s">
        <v>281</v>
      </c>
      <c r="E177" s="18" t="s">
        <v>272</v>
      </c>
      <c r="F177" s="56">
        <v>-8</v>
      </c>
      <c r="G177" s="19">
        <v>40540</v>
      </c>
      <c r="H177" s="18" t="s">
        <v>288</v>
      </c>
    </row>
    <row r="178" spans="1:8" x14ac:dyDescent="0.2">
      <c r="A178" s="65">
        <v>112940</v>
      </c>
      <c r="B178">
        <v>0</v>
      </c>
      <c r="C178" s="18" t="s">
        <v>390</v>
      </c>
      <c r="D178" s="18" t="s">
        <v>281</v>
      </c>
      <c r="E178" s="18" t="s">
        <v>272</v>
      </c>
      <c r="F178" s="56">
        <v>8</v>
      </c>
      <c r="G178" s="19">
        <v>40548</v>
      </c>
      <c r="H178" s="18" t="s">
        <v>276</v>
      </c>
    </row>
    <row r="179" spans="1:8" x14ac:dyDescent="0.2">
      <c r="A179" s="65">
        <v>112940</v>
      </c>
      <c r="B179">
        <v>0</v>
      </c>
      <c r="C179" s="18" t="s">
        <v>390</v>
      </c>
      <c r="D179" s="18" t="s">
        <v>271</v>
      </c>
      <c r="E179" s="18" t="s">
        <v>272</v>
      </c>
      <c r="F179" s="56">
        <v>3.5</v>
      </c>
      <c r="G179" s="19">
        <v>40550</v>
      </c>
      <c r="H179" s="18" t="s">
        <v>291</v>
      </c>
    </row>
    <row r="180" spans="1:8" x14ac:dyDescent="0.2">
      <c r="A180" s="65">
        <v>389844</v>
      </c>
      <c r="B180">
        <v>0</v>
      </c>
      <c r="C180" s="18" t="s">
        <v>318</v>
      </c>
      <c r="D180" s="18" t="s">
        <v>271</v>
      </c>
      <c r="E180" s="18" t="s">
        <v>272</v>
      </c>
      <c r="F180" s="56">
        <v>1.75</v>
      </c>
      <c r="G180" s="19">
        <v>40555</v>
      </c>
      <c r="H180" s="18" t="s">
        <v>276</v>
      </c>
    </row>
    <row r="181" spans="1:8" x14ac:dyDescent="0.2">
      <c r="A181" s="65">
        <v>389844</v>
      </c>
      <c r="B181">
        <v>0</v>
      </c>
      <c r="C181" s="18" t="s">
        <v>318</v>
      </c>
      <c r="D181" s="18" t="s">
        <v>271</v>
      </c>
      <c r="E181" s="18" t="s">
        <v>272</v>
      </c>
      <c r="F181" s="56">
        <v>2</v>
      </c>
      <c r="G181" s="19">
        <v>40557</v>
      </c>
      <c r="H181" s="18" t="s">
        <v>291</v>
      </c>
    </row>
    <row r="182" spans="1:8" x14ac:dyDescent="0.2">
      <c r="A182" s="65">
        <v>389844</v>
      </c>
      <c r="B182">
        <v>0</v>
      </c>
      <c r="C182" s="18" t="s">
        <v>318</v>
      </c>
      <c r="D182" s="18" t="s">
        <v>271</v>
      </c>
      <c r="E182" s="18" t="s">
        <v>272</v>
      </c>
      <c r="F182" s="56">
        <v>2</v>
      </c>
      <c r="G182" s="19">
        <v>40548</v>
      </c>
      <c r="H182" s="18" t="s">
        <v>276</v>
      </c>
    </row>
    <row r="183" spans="1:8" x14ac:dyDescent="0.2">
      <c r="A183" s="65">
        <v>112940</v>
      </c>
      <c r="B183">
        <v>0</v>
      </c>
      <c r="C183" s="18" t="s">
        <v>390</v>
      </c>
      <c r="D183" s="18" t="s">
        <v>281</v>
      </c>
      <c r="E183" s="18" t="s">
        <v>272</v>
      </c>
      <c r="F183" s="56">
        <v>8</v>
      </c>
      <c r="G183" s="19">
        <v>40546</v>
      </c>
      <c r="H183" s="18" t="s">
        <v>287</v>
      </c>
    </row>
    <row r="184" spans="1:8" x14ac:dyDescent="0.2">
      <c r="A184" s="65">
        <v>112940</v>
      </c>
      <c r="B184">
        <v>0</v>
      </c>
      <c r="C184" s="18" t="s">
        <v>390</v>
      </c>
      <c r="D184" s="18" t="s">
        <v>281</v>
      </c>
      <c r="E184" s="18" t="s">
        <v>272</v>
      </c>
      <c r="F184" s="56">
        <v>8</v>
      </c>
      <c r="G184" s="19">
        <v>40547</v>
      </c>
      <c r="H184" s="18" t="s">
        <v>288</v>
      </c>
    </row>
    <row r="185" spans="1:8" x14ac:dyDescent="0.2">
      <c r="A185" s="65">
        <v>402483</v>
      </c>
      <c r="B185">
        <v>0</v>
      </c>
      <c r="C185" s="18" t="s">
        <v>391</v>
      </c>
      <c r="D185" s="18" t="s">
        <v>271</v>
      </c>
      <c r="E185" s="18" t="s">
        <v>272</v>
      </c>
      <c r="F185" s="56">
        <v>1</v>
      </c>
      <c r="G185" s="19">
        <v>40546</v>
      </c>
      <c r="H185" s="18" t="s">
        <v>287</v>
      </c>
    </row>
    <row r="186" spans="1:8" x14ac:dyDescent="0.2">
      <c r="A186" s="65">
        <v>625135</v>
      </c>
      <c r="B186">
        <v>0</v>
      </c>
      <c r="C186" s="18" t="s">
        <v>313</v>
      </c>
      <c r="D186" s="18" t="s">
        <v>271</v>
      </c>
      <c r="E186" s="18" t="s">
        <v>272</v>
      </c>
      <c r="F186" s="56">
        <v>8</v>
      </c>
      <c r="G186" s="19">
        <v>40548</v>
      </c>
      <c r="H186" s="18" t="s">
        <v>276</v>
      </c>
    </row>
    <row r="187" spans="1:8" x14ac:dyDescent="0.2">
      <c r="A187" s="65">
        <v>5435</v>
      </c>
      <c r="B187">
        <v>0</v>
      </c>
      <c r="C187" s="18" t="s">
        <v>392</v>
      </c>
      <c r="D187" s="18" t="s">
        <v>277</v>
      </c>
      <c r="E187" s="18" t="s">
        <v>272</v>
      </c>
      <c r="F187" s="56">
        <v>2.5</v>
      </c>
      <c r="G187" s="19">
        <v>40549</v>
      </c>
      <c r="H187" s="18" t="s">
        <v>273</v>
      </c>
    </row>
    <row r="188" spans="1:8" x14ac:dyDescent="0.2">
      <c r="A188" s="65">
        <v>798649</v>
      </c>
      <c r="B188">
        <v>0</v>
      </c>
      <c r="C188" s="18" t="s">
        <v>381</v>
      </c>
      <c r="D188" s="18" t="s">
        <v>277</v>
      </c>
      <c r="E188" s="18" t="s">
        <v>272</v>
      </c>
      <c r="F188" s="56">
        <v>1.5</v>
      </c>
      <c r="G188" s="19">
        <v>40549</v>
      </c>
      <c r="H188" s="18" t="s">
        <v>273</v>
      </c>
    </row>
    <row r="189" spans="1:8" x14ac:dyDescent="0.2">
      <c r="A189" s="65">
        <v>113347</v>
      </c>
      <c r="B189">
        <v>0</v>
      </c>
      <c r="C189" s="18" t="s">
        <v>371</v>
      </c>
      <c r="D189" s="18" t="s">
        <v>277</v>
      </c>
      <c r="E189" s="18" t="s">
        <v>272</v>
      </c>
      <c r="F189" s="56">
        <v>1.5</v>
      </c>
      <c r="G189" s="19">
        <v>40548</v>
      </c>
      <c r="H189" s="18" t="s">
        <v>276</v>
      </c>
    </row>
    <row r="190" spans="1:8" x14ac:dyDescent="0.2">
      <c r="A190" s="65">
        <v>596745</v>
      </c>
      <c r="B190">
        <v>0</v>
      </c>
      <c r="C190" s="18" t="s">
        <v>393</v>
      </c>
      <c r="D190" s="18" t="s">
        <v>281</v>
      </c>
      <c r="E190" s="18" t="s">
        <v>272</v>
      </c>
      <c r="F190" s="56">
        <v>8</v>
      </c>
      <c r="G190" s="19">
        <v>40548</v>
      </c>
      <c r="H190" s="18" t="s">
        <v>276</v>
      </c>
    </row>
    <row r="191" spans="1:8" x14ac:dyDescent="0.2">
      <c r="A191" s="65">
        <v>596745</v>
      </c>
      <c r="B191">
        <v>0</v>
      </c>
      <c r="C191" s="18" t="s">
        <v>393</v>
      </c>
      <c r="D191" s="18" t="s">
        <v>271</v>
      </c>
      <c r="E191" s="18" t="s">
        <v>272</v>
      </c>
      <c r="F191" s="56">
        <v>0.75</v>
      </c>
      <c r="G191" s="19">
        <v>40556</v>
      </c>
      <c r="H191" s="18" t="s">
        <v>273</v>
      </c>
    </row>
    <row r="192" spans="1:8" x14ac:dyDescent="0.2">
      <c r="A192" s="65">
        <v>846953</v>
      </c>
      <c r="B192">
        <v>0</v>
      </c>
      <c r="C192" s="18" t="s">
        <v>394</v>
      </c>
      <c r="D192" s="18" t="s">
        <v>281</v>
      </c>
      <c r="E192" s="18" t="s">
        <v>272</v>
      </c>
      <c r="F192" s="56">
        <v>3</v>
      </c>
      <c r="G192" s="19">
        <v>40553</v>
      </c>
      <c r="H192" s="18" t="s">
        <v>287</v>
      </c>
    </row>
    <row r="193" spans="1:8" x14ac:dyDescent="0.2">
      <c r="A193" s="65">
        <v>138199</v>
      </c>
      <c r="B193">
        <v>0</v>
      </c>
      <c r="C193" s="18" t="s">
        <v>395</v>
      </c>
      <c r="D193" s="18" t="s">
        <v>277</v>
      </c>
      <c r="E193" s="18" t="s">
        <v>272</v>
      </c>
      <c r="F193" s="56">
        <v>8</v>
      </c>
      <c r="G193" s="19">
        <v>40546</v>
      </c>
      <c r="H193" s="18" t="s">
        <v>287</v>
      </c>
    </row>
    <row r="194" spans="1:8" x14ac:dyDescent="0.2">
      <c r="A194" s="65">
        <v>138199</v>
      </c>
      <c r="B194">
        <v>0</v>
      </c>
      <c r="C194" s="18" t="s">
        <v>395</v>
      </c>
      <c r="D194" s="18" t="s">
        <v>271</v>
      </c>
      <c r="E194" s="18" t="s">
        <v>272</v>
      </c>
      <c r="F194" s="56">
        <v>1</v>
      </c>
      <c r="G194" s="19">
        <v>40549</v>
      </c>
      <c r="H194" s="18" t="s">
        <v>273</v>
      </c>
    </row>
    <row r="195" spans="1:8" x14ac:dyDescent="0.2">
      <c r="A195" s="65">
        <v>138199</v>
      </c>
      <c r="B195">
        <v>0</v>
      </c>
      <c r="C195" s="18" t="s">
        <v>395</v>
      </c>
      <c r="D195" s="18" t="s">
        <v>271</v>
      </c>
      <c r="E195" s="18" t="s">
        <v>272</v>
      </c>
      <c r="F195" s="56">
        <v>0.75</v>
      </c>
      <c r="G195" s="19">
        <v>40553</v>
      </c>
      <c r="H195" s="18" t="s">
        <v>287</v>
      </c>
    </row>
    <row r="196" spans="1:8" x14ac:dyDescent="0.2">
      <c r="A196" s="65">
        <v>747126</v>
      </c>
      <c r="B196">
        <v>0</v>
      </c>
      <c r="C196" s="18" t="s">
        <v>382</v>
      </c>
      <c r="D196" s="18" t="s">
        <v>271</v>
      </c>
      <c r="E196" s="18" t="s">
        <v>272</v>
      </c>
      <c r="F196" s="56">
        <v>2</v>
      </c>
      <c r="G196" s="19">
        <v>40554</v>
      </c>
      <c r="H196" s="18" t="s">
        <v>288</v>
      </c>
    </row>
    <row r="197" spans="1:8" x14ac:dyDescent="0.2">
      <c r="A197" s="65">
        <v>375792</v>
      </c>
      <c r="B197">
        <v>0</v>
      </c>
      <c r="C197" s="18" t="s">
        <v>316</v>
      </c>
      <c r="D197" s="18" t="s">
        <v>271</v>
      </c>
      <c r="E197" s="18" t="s">
        <v>272</v>
      </c>
      <c r="F197" s="56">
        <v>2</v>
      </c>
      <c r="G197" s="19">
        <v>40550</v>
      </c>
      <c r="H197" s="18" t="s">
        <v>291</v>
      </c>
    </row>
    <row r="198" spans="1:8" x14ac:dyDescent="0.2">
      <c r="A198" s="65">
        <v>471981</v>
      </c>
      <c r="B198">
        <v>0</v>
      </c>
      <c r="C198" s="18" t="s">
        <v>396</v>
      </c>
      <c r="D198" s="18" t="s">
        <v>271</v>
      </c>
      <c r="E198" s="18" t="s">
        <v>272</v>
      </c>
      <c r="F198" s="56">
        <v>3.5</v>
      </c>
      <c r="G198" s="19">
        <v>40553</v>
      </c>
      <c r="H198" s="18" t="s">
        <v>287</v>
      </c>
    </row>
    <row r="199" spans="1:8" x14ac:dyDescent="0.2">
      <c r="A199" s="65">
        <v>942722</v>
      </c>
      <c r="B199">
        <v>0</v>
      </c>
      <c r="C199" s="18" t="s">
        <v>331</v>
      </c>
      <c r="D199" s="18" t="s">
        <v>281</v>
      </c>
      <c r="E199" s="18" t="s">
        <v>272</v>
      </c>
      <c r="F199" s="56">
        <v>8</v>
      </c>
      <c r="G199" s="19">
        <v>40546</v>
      </c>
      <c r="H199" s="18" t="s">
        <v>287</v>
      </c>
    </row>
    <row r="200" spans="1:8" x14ac:dyDescent="0.2">
      <c r="A200" s="65">
        <v>942722</v>
      </c>
      <c r="B200">
        <v>0</v>
      </c>
      <c r="C200" s="18" t="s">
        <v>331</v>
      </c>
      <c r="D200" s="18" t="s">
        <v>281</v>
      </c>
      <c r="E200" s="18" t="s">
        <v>272</v>
      </c>
      <c r="F200" s="56">
        <v>8</v>
      </c>
      <c r="G200" s="19">
        <v>40547</v>
      </c>
      <c r="H200" s="18" t="s">
        <v>288</v>
      </c>
    </row>
    <row r="201" spans="1:8" x14ac:dyDescent="0.2">
      <c r="A201" s="65">
        <v>942722</v>
      </c>
      <c r="B201">
        <v>0</v>
      </c>
      <c r="C201" s="18" t="s">
        <v>331</v>
      </c>
      <c r="D201" s="18" t="s">
        <v>281</v>
      </c>
      <c r="E201" s="18" t="s">
        <v>272</v>
      </c>
      <c r="F201" s="56">
        <v>8</v>
      </c>
      <c r="G201" s="19">
        <v>40548</v>
      </c>
      <c r="H201" s="18" t="s">
        <v>276</v>
      </c>
    </row>
    <row r="202" spans="1:8" x14ac:dyDescent="0.2">
      <c r="A202" s="65">
        <v>942722</v>
      </c>
      <c r="B202">
        <v>0</v>
      </c>
      <c r="C202" s="18" t="s">
        <v>331</v>
      </c>
      <c r="D202" s="18" t="s">
        <v>281</v>
      </c>
      <c r="E202" s="18" t="s">
        <v>272</v>
      </c>
      <c r="F202" s="56">
        <v>8</v>
      </c>
      <c r="G202" s="19">
        <v>40549</v>
      </c>
      <c r="H202" s="18" t="s">
        <v>273</v>
      </c>
    </row>
    <row r="203" spans="1:8" x14ac:dyDescent="0.2">
      <c r="A203" s="65">
        <v>942722</v>
      </c>
      <c r="B203">
        <v>0</v>
      </c>
      <c r="C203" s="18" t="s">
        <v>331</v>
      </c>
      <c r="D203" s="18" t="s">
        <v>281</v>
      </c>
      <c r="E203" s="18" t="s">
        <v>272</v>
      </c>
      <c r="F203" s="56">
        <v>8</v>
      </c>
      <c r="G203" s="19">
        <v>40550</v>
      </c>
      <c r="H203" s="18" t="s">
        <v>291</v>
      </c>
    </row>
    <row r="204" spans="1:8" x14ac:dyDescent="0.2">
      <c r="A204" s="65">
        <v>544430</v>
      </c>
      <c r="B204">
        <v>0</v>
      </c>
      <c r="C204" s="18" t="s">
        <v>397</v>
      </c>
      <c r="D204" s="18" t="s">
        <v>281</v>
      </c>
      <c r="E204" s="18" t="s">
        <v>272</v>
      </c>
      <c r="F204" s="56">
        <v>1.5</v>
      </c>
      <c r="G204" s="19">
        <v>40553</v>
      </c>
      <c r="H204" s="18" t="s">
        <v>287</v>
      </c>
    </row>
    <row r="205" spans="1:8" x14ac:dyDescent="0.2">
      <c r="A205" s="65">
        <v>904174</v>
      </c>
      <c r="B205">
        <v>0</v>
      </c>
      <c r="C205" s="18" t="s">
        <v>282</v>
      </c>
      <c r="D205" s="18" t="s">
        <v>271</v>
      </c>
      <c r="E205" s="18" t="s">
        <v>272</v>
      </c>
      <c r="F205" s="56">
        <v>4</v>
      </c>
      <c r="G205" s="19">
        <v>40547</v>
      </c>
      <c r="H205" s="18" t="s">
        <v>288</v>
      </c>
    </row>
    <row r="206" spans="1:8" x14ac:dyDescent="0.2">
      <c r="A206" s="65">
        <v>904174</v>
      </c>
      <c r="B206">
        <v>0</v>
      </c>
      <c r="C206" s="18" t="s">
        <v>282</v>
      </c>
      <c r="D206" s="18" t="s">
        <v>271</v>
      </c>
      <c r="E206" s="18" t="s">
        <v>272</v>
      </c>
      <c r="F206" s="56">
        <v>4</v>
      </c>
      <c r="G206" s="19">
        <v>40554</v>
      </c>
      <c r="H206" s="18" t="s">
        <v>288</v>
      </c>
    </row>
    <row r="207" spans="1:8" x14ac:dyDescent="0.2">
      <c r="A207" s="65">
        <v>268234</v>
      </c>
      <c r="B207">
        <v>0</v>
      </c>
      <c r="C207" s="18" t="s">
        <v>290</v>
      </c>
      <c r="D207" s="18" t="s">
        <v>271</v>
      </c>
      <c r="E207" s="18" t="s">
        <v>272</v>
      </c>
      <c r="F207" s="56">
        <v>1.5</v>
      </c>
      <c r="G207" s="19">
        <v>40549</v>
      </c>
      <c r="H207" s="18" t="s">
        <v>273</v>
      </c>
    </row>
    <row r="208" spans="1:8" x14ac:dyDescent="0.2">
      <c r="A208" s="65">
        <v>66388</v>
      </c>
      <c r="B208">
        <v>0</v>
      </c>
      <c r="C208" s="18" t="s">
        <v>398</v>
      </c>
      <c r="D208" s="18" t="s">
        <v>281</v>
      </c>
      <c r="E208" s="18" t="s">
        <v>272</v>
      </c>
      <c r="F208" s="56">
        <v>8</v>
      </c>
      <c r="G208" s="19">
        <v>40550</v>
      </c>
      <c r="H208" s="18" t="s">
        <v>291</v>
      </c>
    </row>
    <row r="209" spans="1:8" x14ac:dyDescent="0.2">
      <c r="A209" s="65">
        <v>209328</v>
      </c>
      <c r="B209">
        <v>0</v>
      </c>
      <c r="C209" s="18" t="s">
        <v>399</v>
      </c>
      <c r="D209" s="18" t="s">
        <v>271</v>
      </c>
      <c r="E209" s="18" t="s">
        <v>272</v>
      </c>
      <c r="F209" s="56">
        <v>1.75</v>
      </c>
      <c r="G209" s="19">
        <v>40546</v>
      </c>
      <c r="H209" s="18" t="s">
        <v>287</v>
      </c>
    </row>
    <row r="210" spans="1:8" x14ac:dyDescent="0.2">
      <c r="A210" s="65">
        <v>27178</v>
      </c>
      <c r="B210">
        <v>0</v>
      </c>
      <c r="C210" s="18" t="s">
        <v>400</v>
      </c>
      <c r="D210" s="18" t="s">
        <v>271</v>
      </c>
      <c r="E210" s="18" t="s">
        <v>272</v>
      </c>
      <c r="F210" s="56">
        <v>8</v>
      </c>
      <c r="G210" s="19">
        <v>40554</v>
      </c>
      <c r="H210" s="18" t="s">
        <v>288</v>
      </c>
    </row>
    <row r="211" spans="1:8" x14ac:dyDescent="0.2">
      <c r="A211" s="65">
        <v>129044</v>
      </c>
      <c r="B211">
        <v>0</v>
      </c>
      <c r="C211" s="18" t="s">
        <v>401</v>
      </c>
      <c r="D211" s="18" t="s">
        <v>271</v>
      </c>
      <c r="E211" s="18" t="s">
        <v>272</v>
      </c>
      <c r="F211" s="56">
        <v>1</v>
      </c>
      <c r="G211" s="19">
        <v>40554</v>
      </c>
      <c r="H211" s="18" t="s">
        <v>288</v>
      </c>
    </row>
    <row r="212" spans="1:8" x14ac:dyDescent="0.2">
      <c r="A212" s="65">
        <v>560101</v>
      </c>
      <c r="B212">
        <v>0</v>
      </c>
      <c r="C212" s="18" t="s">
        <v>402</v>
      </c>
      <c r="D212" s="18" t="s">
        <v>271</v>
      </c>
      <c r="E212" s="18" t="s">
        <v>272</v>
      </c>
      <c r="F212" s="56">
        <v>1.5</v>
      </c>
      <c r="G212" s="19">
        <v>40549</v>
      </c>
      <c r="H212" s="18" t="s">
        <v>273</v>
      </c>
    </row>
    <row r="213" spans="1:8" x14ac:dyDescent="0.2">
      <c r="A213" s="65">
        <v>162126</v>
      </c>
      <c r="B213">
        <v>0</v>
      </c>
      <c r="C213" s="18" t="s">
        <v>323</v>
      </c>
      <c r="D213" s="18" t="s">
        <v>271</v>
      </c>
      <c r="E213" s="18" t="s">
        <v>272</v>
      </c>
      <c r="F213" s="56">
        <v>3</v>
      </c>
      <c r="G213" s="19">
        <v>40549</v>
      </c>
      <c r="H213" s="18" t="s">
        <v>273</v>
      </c>
    </row>
    <row r="214" spans="1:8" x14ac:dyDescent="0.2">
      <c r="A214" s="65">
        <v>694606</v>
      </c>
      <c r="B214">
        <v>0</v>
      </c>
      <c r="C214" s="18" t="s">
        <v>330</v>
      </c>
      <c r="D214" s="18" t="s">
        <v>271</v>
      </c>
      <c r="E214" s="18" t="s">
        <v>272</v>
      </c>
      <c r="F214" s="56">
        <v>2</v>
      </c>
      <c r="G214" s="19">
        <v>40547</v>
      </c>
      <c r="H214" s="18" t="s">
        <v>288</v>
      </c>
    </row>
    <row r="215" spans="1:8" x14ac:dyDescent="0.2">
      <c r="A215" s="65">
        <v>968003</v>
      </c>
      <c r="B215">
        <v>0</v>
      </c>
      <c r="C215" s="18" t="s">
        <v>403</v>
      </c>
      <c r="D215" s="18" t="s">
        <v>271</v>
      </c>
      <c r="E215" s="18" t="s">
        <v>272</v>
      </c>
      <c r="F215" s="56">
        <v>3</v>
      </c>
      <c r="G215" s="19">
        <v>40555</v>
      </c>
      <c r="H215" s="18" t="s">
        <v>276</v>
      </c>
    </row>
  </sheetData>
  <phoneticPr fontId="2" type="noConversion"/>
  <hyperlinks>
    <hyperlink ref="D1" location="TOC!A1" display="Return to TOC"/>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autoPageBreaks="0"/>
  </sheetPr>
  <dimension ref="B1:M66"/>
  <sheetViews>
    <sheetView workbookViewId="0">
      <selection activeCell="C1" sqref="C1"/>
    </sheetView>
  </sheetViews>
  <sheetFormatPr defaultRowHeight="12.75" x14ac:dyDescent="0.2"/>
  <cols>
    <col min="1" max="1" width="4.28515625" customWidth="1"/>
    <col min="2" max="2" width="18.5703125" bestFit="1" customWidth="1"/>
    <col min="3" max="3" width="32.140625" customWidth="1"/>
    <col min="4" max="4" width="4.28515625" customWidth="1"/>
    <col min="5" max="5" width="18.5703125" bestFit="1" customWidth="1"/>
    <col min="6" max="6" width="23.7109375" bestFit="1" customWidth="1"/>
    <col min="7" max="7" width="8.5703125" customWidth="1"/>
    <col min="8" max="8" width="17" bestFit="1" customWidth="1"/>
    <col min="9" max="9" width="9.5703125" bestFit="1" customWidth="1"/>
    <col min="10" max="10" width="12.42578125" style="2" bestFit="1" customWidth="1"/>
    <col min="11" max="11" width="4.28515625" customWidth="1"/>
    <col min="12" max="13" width="12.42578125" bestFit="1" customWidth="1"/>
  </cols>
  <sheetData>
    <row r="1" spans="3:10" x14ac:dyDescent="0.2">
      <c r="C1" s="39" t="s">
        <v>193</v>
      </c>
    </row>
    <row r="3" spans="3:10" x14ac:dyDescent="0.2">
      <c r="J3"/>
    </row>
    <row r="4" spans="3:10" ht="19.5" x14ac:dyDescent="0.2">
      <c r="H4" s="41"/>
      <c r="J4"/>
    </row>
    <row r="5" spans="3:10" ht="19.5" x14ac:dyDescent="0.2">
      <c r="H5" s="41"/>
      <c r="J5"/>
    </row>
    <row r="6" spans="3:10" x14ac:dyDescent="0.2">
      <c r="J6"/>
    </row>
    <row r="7" spans="3:10" x14ac:dyDescent="0.2">
      <c r="J7"/>
    </row>
    <row r="8" spans="3:10" ht="19.5" x14ac:dyDescent="0.2">
      <c r="H8" s="41"/>
      <c r="J8"/>
    </row>
    <row r="9" spans="3:10" ht="19.5" x14ac:dyDescent="0.2">
      <c r="H9" s="41"/>
      <c r="J9"/>
    </row>
    <row r="10" spans="3:10" ht="19.5" x14ac:dyDescent="0.2">
      <c r="H10" s="41"/>
      <c r="J10"/>
    </row>
    <row r="11" spans="3:10" ht="15" x14ac:dyDescent="0.3">
      <c r="H11" s="42"/>
      <c r="J11"/>
    </row>
    <row r="12" spans="3:10" ht="15" x14ac:dyDescent="0.3">
      <c r="H12" s="42"/>
      <c r="J12"/>
    </row>
    <row r="13" spans="3:10" x14ac:dyDescent="0.2">
      <c r="H13" s="7"/>
      <c r="J13"/>
    </row>
    <row r="18" spans="2:13" x14ac:dyDescent="0.2">
      <c r="B18" s="6" t="s">
        <v>830</v>
      </c>
      <c r="C18" s="6" t="s">
        <v>831</v>
      </c>
      <c r="E18" s="6" t="s">
        <v>830</v>
      </c>
      <c r="F18" s="6" t="s">
        <v>831</v>
      </c>
      <c r="H18" s="6" t="s">
        <v>28</v>
      </c>
      <c r="I18" s="6" t="s">
        <v>29</v>
      </c>
      <c r="J18" s="6" t="s">
        <v>14</v>
      </c>
      <c r="L18" s="6" t="s">
        <v>13</v>
      </c>
      <c r="M18" s="6" t="s">
        <v>14</v>
      </c>
    </row>
    <row r="19" spans="2:13" x14ac:dyDescent="0.2">
      <c r="B19" s="13" t="s">
        <v>832</v>
      </c>
      <c r="C19" s="11"/>
      <c r="E19" s="13" t="s">
        <v>833</v>
      </c>
      <c r="F19" s="13" t="s">
        <v>834</v>
      </c>
      <c r="H19" s="13" t="s">
        <v>835</v>
      </c>
      <c r="I19" s="3">
        <v>98</v>
      </c>
      <c r="J19" s="4"/>
      <c r="L19" s="3">
        <v>0</v>
      </c>
      <c r="M19" s="3" t="s">
        <v>15</v>
      </c>
    </row>
    <row r="20" spans="2:13" x14ac:dyDescent="0.2">
      <c r="B20" s="13" t="s">
        <v>836</v>
      </c>
      <c r="C20" s="11"/>
      <c r="E20" s="13" t="s">
        <v>837</v>
      </c>
      <c r="F20" s="13" t="s">
        <v>838</v>
      </c>
      <c r="H20" s="13" t="s">
        <v>839</v>
      </c>
      <c r="I20" s="3">
        <v>79</v>
      </c>
      <c r="J20" s="4"/>
      <c r="L20" s="3">
        <v>60</v>
      </c>
      <c r="M20" s="3" t="s">
        <v>16</v>
      </c>
    </row>
    <row r="21" spans="2:13" x14ac:dyDescent="0.2">
      <c r="B21" s="13" t="s">
        <v>840</v>
      </c>
      <c r="C21" s="11"/>
      <c r="E21" s="13" t="s">
        <v>840</v>
      </c>
      <c r="F21" s="13" t="s">
        <v>834</v>
      </c>
      <c r="H21" s="13" t="s">
        <v>841</v>
      </c>
      <c r="I21" s="3">
        <v>72</v>
      </c>
      <c r="J21" s="4"/>
      <c r="L21" s="3">
        <v>64</v>
      </c>
      <c r="M21" s="3" t="s">
        <v>17</v>
      </c>
    </row>
    <row r="22" spans="2:13" x14ac:dyDescent="0.2">
      <c r="B22" s="13" t="s">
        <v>841</v>
      </c>
      <c r="C22" s="11"/>
      <c r="E22" s="13" t="s">
        <v>842</v>
      </c>
      <c r="F22" s="13" t="s">
        <v>843</v>
      </c>
      <c r="H22" s="13" t="s">
        <v>844</v>
      </c>
      <c r="I22" s="3">
        <v>93</v>
      </c>
      <c r="J22" s="4"/>
      <c r="L22" s="3">
        <v>67</v>
      </c>
      <c r="M22" s="3" t="s">
        <v>18</v>
      </c>
    </row>
    <row r="23" spans="2:13" x14ac:dyDescent="0.2">
      <c r="B23" s="13" t="s">
        <v>845</v>
      </c>
      <c r="C23" s="11"/>
      <c r="E23" s="13" t="s">
        <v>846</v>
      </c>
      <c r="F23" s="13" t="s">
        <v>847</v>
      </c>
      <c r="H23" s="13" t="s">
        <v>848</v>
      </c>
      <c r="I23" s="3">
        <v>64</v>
      </c>
      <c r="J23" s="4"/>
      <c r="L23" s="3">
        <v>70</v>
      </c>
      <c r="M23" s="3" t="s">
        <v>19</v>
      </c>
    </row>
    <row r="24" spans="2:13" x14ac:dyDescent="0.2">
      <c r="B24" s="13" t="s">
        <v>849</v>
      </c>
      <c r="C24" s="11"/>
      <c r="E24" s="13" t="s">
        <v>850</v>
      </c>
      <c r="F24" s="13" t="s">
        <v>838</v>
      </c>
      <c r="H24" s="13" t="s">
        <v>851</v>
      </c>
      <c r="I24" s="3">
        <v>92</v>
      </c>
      <c r="J24" s="4"/>
      <c r="L24" s="3">
        <v>74</v>
      </c>
      <c r="M24" s="3" t="s">
        <v>20</v>
      </c>
    </row>
    <row r="25" spans="2:13" x14ac:dyDescent="0.2">
      <c r="B25" s="13" t="s">
        <v>852</v>
      </c>
      <c r="C25" s="11"/>
      <c r="E25" s="13" t="s">
        <v>853</v>
      </c>
      <c r="F25" s="13" t="s">
        <v>854</v>
      </c>
      <c r="H25" s="13" t="s">
        <v>855</v>
      </c>
      <c r="I25" s="3">
        <v>70</v>
      </c>
      <c r="J25" s="4"/>
      <c r="L25" s="3">
        <v>77</v>
      </c>
      <c r="M25" s="3" t="s">
        <v>21</v>
      </c>
    </row>
    <row r="26" spans="2:13" x14ac:dyDescent="0.2">
      <c r="B26" s="13" t="s">
        <v>856</v>
      </c>
      <c r="C26" s="11"/>
      <c r="E26" s="13" t="s">
        <v>857</v>
      </c>
      <c r="F26" s="13" t="s">
        <v>858</v>
      </c>
      <c r="H26" s="13" t="s">
        <v>859</v>
      </c>
      <c r="I26" s="3">
        <v>91</v>
      </c>
      <c r="J26" s="4"/>
      <c r="L26" s="3">
        <v>80</v>
      </c>
      <c r="M26" s="3" t="s">
        <v>22</v>
      </c>
    </row>
    <row r="27" spans="2:13" x14ac:dyDescent="0.2">
      <c r="B27" s="13" t="s">
        <v>860</v>
      </c>
      <c r="C27" s="11"/>
      <c r="E27" s="13" t="s">
        <v>861</v>
      </c>
      <c r="F27" s="13" t="s">
        <v>862</v>
      </c>
      <c r="H27" s="13" t="s">
        <v>861</v>
      </c>
      <c r="I27" s="3">
        <v>96</v>
      </c>
      <c r="J27" s="4"/>
      <c r="L27" s="3">
        <v>84</v>
      </c>
      <c r="M27" s="3" t="s">
        <v>23</v>
      </c>
    </row>
    <row r="28" spans="2:13" x14ac:dyDescent="0.2">
      <c r="B28" s="13" t="s">
        <v>863</v>
      </c>
      <c r="C28" s="11"/>
      <c r="E28" s="13" t="s">
        <v>864</v>
      </c>
      <c r="F28" s="13" t="s">
        <v>865</v>
      </c>
      <c r="H28" s="13" t="s">
        <v>842</v>
      </c>
      <c r="I28" s="3">
        <v>68</v>
      </c>
      <c r="J28" s="4"/>
      <c r="L28" s="3">
        <v>87</v>
      </c>
      <c r="M28" s="3" t="s">
        <v>24</v>
      </c>
    </row>
    <row r="29" spans="2:13" x14ac:dyDescent="0.2">
      <c r="B29" s="13" t="s">
        <v>866</v>
      </c>
      <c r="C29" s="11"/>
      <c r="E29" s="13" t="s">
        <v>867</v>
      </c>
      <c r="F29" s="13">
        <v>24</v>
      </c>
      <c r="H29" s="13" t="s">
        <v>868</v>
      </c>
      <c r="I29" s="3">
        <v>51</v>
      </c>
      <c r="J29" s="4"/>
      <c r="L29" s="3">
        <v>90</v>
      </c>
      <c r="M29" s="3" t="s">
        <v>25</v>
      </c>
    </row>
    <row r="30" spans="2:13" x14ac:dyDescent="0.2">
      <c r="B30" s="13" t="s">
        <v>869</v>
      </c>
      <c r="C30" s="11"/>
      <c r="E30" s="13" t="s">
        <v>866</v>
      </c>
      <c r="F30" s="13" t="s">
        <v>870</v>
      </c>
      <c r="H30" s="13" t="s">
        <v>871</v>
      </c>
      <c r="I30" s="3">
        <v>94</v>
      </c>
      <c r="J30" s="4"/>
      <c r="L30" s="3">
        <v>94</v>
      </c>
      <c r="M30" s="3" t="s">
        <v>26</v>
      </c>
    </row>
    <row r="31" spans="2:13" x14ac:dyDescent="0.2">
      <c r="B31" s="13" t="s">
        <v>848</v>
      </c>
      <c r="C31" s="11"/>
      <c r="E31" s="13" t="s">
        <v>872</v>
      </c>
      <c r="F31" s="13">
        <v>24</v>
      </c>
      <c r="H31" s="13" t="s">
        <v>837</v>
      </c>
      <c r="I31" s="3">
        <v>74</v>
      </c>
      <c r="J31" s="4"/>
      <c r="L31" s="3">
        <v>97</v>
      </c>
      <c r="M31" s="3" t="s">
        <v>27</v>
      </c>
    </row>
    <row r="32" spans="2:13" x14ac:dyDescent="0.2">
      <c r="B32" s="13" t="s">
        <v>864</v>
      </c>
      <c r="C32" s="11"/>
      <c r="E32" s="13" t="s">
        <v>863</v>
      </c>
      <c r="F32" s="13" t="s">
        <v>873</v>
      </c>
      <c r="H32" s="13" t="s">
        <v>874</v>
      </c>
      <c r="I32" s="3">
        <v>53</v>
      </c>
      <c r="J32" s="4"/>
    </row>
    <row r="33" spans="2:10" x14ac:dyDescent="0.2">
      <c r="B33" s="13" t="s">
        <v>874</v>
      </c>
      <c r="C33" s="11"/>
      <c r="E33" s="13" t="s">
        <v>875</v>
      </c>
      <c r="F33" s="13" t="s">
        <v>870</v>
      </c>
      <c r="H33" s="13" t="s">
        <v>845</v>
      </c>
      <c r="I33" s="3">
        <v>89</v>
      </c>
      <c r="J33" s="4"/>
    </row>
    <row r="34" spans="2:10" x14ac:dyDescent="0.2">
      <c r="B34" s="13" t="s">
        <v>876</v>
      </c>
      <c r="C34" s="11"/>
      <c r="E34" s="13" t="s">
        <v>868</v>
      </c>
      <c r="F34" s="13" t="s">
        <v>877</v>
      </c>
      <c r="H34" s="13" t="s">
        <v>878</v>
      </c>
      <c r="I34" s="3">
        <v>55</v>
      </c>
      <c r="J34" s="4"/>
    </row>
    <row r="35" spans="2:10" x14ac:dyDescent="0.2">
      <c r="B35" s="13" t="s">
        <v>872</v>
      </c>
      <c r="C35" s="11"/>
      <c r="E35" s="13" t="s">
        <v>869</v>
      </c>
      <c r="F35" s="13" t="s">
        <v>879</v>
      </c>
      <c r="H35" s="13" t="s">
        <v>849</v>
      </c>
      <c r="I35" s="3">
        <v>79</v>
      </c>
      <c r="J35" s="4"/>
    </row>
    <row r="36" spans="2:10" x14ac:dyDescent="0.2">
      <c r="B36" s="13" t="s">
        <v>880</v>
      </c>
      <c r="C36" s="11"/>
      <c r="E36" s="13" t="s">
        <v>881</v>
      </c>
      <c r="F36" s="13" t="s">
        <v>882</v>
      </c>
      <c r="H36" s="13" t="s">
        <v>836</v>
      </c>
      <c r="I36" s="3">
        <v>98</v>
      </c>
      <c r="J36" s="4"/>
    </row>
    <row r="37" spans="2:10" x14ac:dyDescent="0.2">
      <c r="B37" s="13" t="s">
        <v>846</v>
      </c>
      <c r="C37" s="11"/>
      <c r="E37" s="13" t="s">
        <v>883</v>
      </c>
      <c r="F37" s="13" t="s">
        <v>884</v>
      </c>
      <c r="H37" s="13" t="s">
        <v>876</v>
      </c>
      <c r="I37" s="3">
        <v>95</v>
      </c>
      <c r="J37" s="4"/>
    </row>
    <row r="38" spans="2:10" x14ac:dyDescent="0.2">
      <c r="B38" s="13" t="s">
        <v>855</v>
      </c>
      <c r="C38" s="11"/>
      <c r="E38" s="13" t="s">
        <v>851</v>
      </c>
      <c r="F38" s="13" t="s">
        <v>885</v>
      </c>
      <c r="H38" s="13" t="s">
        <v>886</v>
      </c>
      <c r="I38" s="3">
        <v>63</v>
      </c>
      <c r="J38" s="4"/>
    </row>
    <row r="39" spans="2:10" x14ac:dyDescent="0.2">
      <c r="B39" s="13" t="s">
        <v>859</v>
      </c>
      <c r="C39" s="11"/>
      <c r="E39" s="13" t="s">
        <v>878</v>
      </c>
      <c r="F39" s="13" t="s">
        <v>887</v>
      </c>
      <c r="H39" s="13" t="s">
        <v>864</v>
      </c>
      <c r="I39" s="3">
        <v>57</v>
      </c>
      <c r="J39" s="4"/>
    </row>
    <row r="40" spans="2:10" x14ac:dyDescent="0.2">
      <c r="B40" s="13" t="s">
        <v>867</v>
      </c>
      <c r="C40" s="11"/>
      <c r="E40" s="13" t="s">
        <v>888</v>
      </c>
      <c r="F40" s="13" t="s">
        <v>889</v>
      </c>
      <c r="H40" s="13" t="s">
        <v>869</v>
      </c>
      <c r="I40" s="3">
        <v>91</v>
      </c>
      <c r="J40" s="4"/>
    </row>
    <row r="41" spans="2:10" x14ac:dyDescent="0.2">
      <c r="B41" s="13" t="s">
        <v>890</v>
      </c>
      <c r="C41" s="11"/>
      <c r="E41" s="13" t="s">
        <v>848</v>
      </c>
      <c r="F41" s="13" t="s">
        <v>891</v>
      </c>
      <c r="H41" s="13" t="s">
        <v>832</v>
      </c>
      <c r="I41" s="3">
        <v>95</v>
      </c>
      <c r="J41" s="4"/>
    </row>
    <row r="42" spans="2:10" x14ac:dyDescent="0.2">
      <c r="B42" s="13" t="s">
        <v>886</v>
      </c>
      <c r="C42" s="11"/>
      <c r="E42" s="13" t="s">
        <v>832</v>
      </c>
      <c r="F42" s="13" t="s">
        <v>885</v>
      </c>
      <c r="H42" s="13" t="s">
        <v>857</v>
      </c>
      <c r="I42" s="3">
        <v>97</v>
      </c>
      <c r="J42" s="4"/>
    </row>
    <row r="43" spans="2:10" x14ac:dyDescent="0.2">
      <c r="B43" s="13" t="s">
        <v>868</v>
      </c>
      <c r="C43" s="11"/>
      <c r="E43" s="13" t="s">
        <v>856</v>
      </c>
      <c r="F43" s="13" t="s">
        <v>892</v>
      </c>
      <c r="H43" s="13" t="s">
        <v>883</v>
      </c>
      <c r="I43" s="3">
        <v>97</v>
      </c>
      <c r="J43" s="4"/>
    </row>
    <row r="44" spans="2:10" x14ac:dyDescent="0.2">
      <c r="B44" s="13" t="s">
        <v>833</v>
      </c>
      <c r="C44" s="11"/>
      <c r="E44" s="13" t="s">
        <v>893</v>
      </c>
      <c r="F44" s="13" t="s">
        <v>894</v>
      </c>
      <c r="H44" s="13" t="s">
        <v>853</v>
      </c>
      <c r="I44" s="3">
        <v>70</v>
      </c>
      <c r="J44" s="4"/>
    </row>
    <row r="45" spans="2:10" x14ac:dyDescent="0.2">
      <c r="B45" s="13" t="s">
        <v>853</v>
      </c>
      <c r="C45" s="11"/>
      <c r="E45" s="13" t="s">
        <v>844</v>
      </c>
      <c r="F45" s="13" t="s">
        <v>895</v>
      </c>
      <c r="H45" s="13" t="s">
        <v>863</v>
      </c>
      <c r="I45" s="3">
        <v>55</v>
      </c>
      <c r="J45" s="4"/>
    </row>
    <row r="46" spans="2:10" x14ac:dyDescent="0.2">
      <c r="B46" s="13" t="s">
        <v>888</v>
      </c>
      <c r="C46" s="11"/>
      <c r="E46" s="13" t="s">
        <v>896</v>
      </c>
      <c r="F46" s="13" t="s">
        <v>897</v>
      </c>
      <c r="H46" s="13" t="s">
        <v>880</v>
      </c>
      <c r="I46" s="3">
        <v>89</v>
      </c>
      <c r="J46" s="4"/>
    </row>
    <row r="47" spans="2:10" x14ac:dyDescent="0.2">
      <c r="B47" s="13" t="s">
        <v>898</v>
      </c>
      <c r="C47" s="11"/>
      <c r="E47" s="13" t="s">
        <v>871</v>
      </c>
      <c r="F47" s="13" t="s">
        <v>899</v>
      </c>
      <c r="H47" s="13" t="s">
        <v>900</v>
      </c>
      <c r="I47" s="3">
        <v>77</v>
      </c>
      <c r="J47" s="4"/>
    </row>
    <row r="48" spans="2:10" x14ac:dyDescent="0.2">
      <c r="B48" s="13" t="s">
        <v>901</v>
      </c>
      <c r="C48" s="11"/>
      <c r="E48" s="13" t="s">
        <v>902</v>
      </c>
      <c r="F48" s="13" t="s">
        <v>903</v>
      </c>
      <c r="H48" s="13" t="s">
        <v>881</v>
      </c>
      <c r="I48" s="3">
        <v>90</v>
      </c>
      <c r="J48" s="4"/>
    </row>
    <row r="49" spans="2:10" x14ac:dyDescent="0.2">
      <c r="B49" s="13" t="s">
        <v>850</v>
      </c>
      <c r="C49" s="11"/>
      <c r="E49" s="13" t="s">
        <v>860</v>
      </c>
      <c r="F49" s="13" t="s">
        <v>904</v>
      </c>
      <c r="H49" s="13" t="s">
        <v>872</v>
      </c>
      <c r="I49" s="3">
        <v>79</v>
      </c>
      <c r="J49" s="4"/>
    </row>
    <row r="50" spans="2:10" x14ac:dyDescent="0.2">
      <c r="B50" s="13" t="s">
        <v>875</v>
      </c>
      <c r="C50" s="11"/>
      <c r="E50" s="13" t="s">
        <v>880</v>
      </c>
      <c r="F50" s="13" t="s">
        <v>905</v>
      </c>
      <c r="H50" s="13" t="s">
        <v>867</v>
      </c>
      <c r="I50" s="3">
        <v>84</v>
      </c>
      <c r="J50" s="4"/>
    </row>
    <row r="51" spans="2:10" x14ac:dyDescent="0.2">
      <c r="B51" s="13" t="s">
        <v>896</v>
      </c>
      <c r="C51" s="11"/>
      <c r="E51" s="13" t="s">
        <v>859</v>
      </c>
      <c r="F51" s="13" t="s">
        <v>903</v>
      </c>
      <c r="H51" s="13" t="s">
        <v>846</v>
      </c>
      <c r="I51" s="3">
        <v>56</v>
      </c>
      <c r="J51" s="4"/>
    </row>
    <row r="52" spans="2:10" x14ac:dyDescent="0.2">
      <c r="E52" s="13" t="s">
        <v>855</v>
      </c>
      <c r="F52" s="13" t="s">
        <v>906</v>
      </c>
      <c r="H52" s="13" t="s">
        <v>850</v>
      </c>
      <c r="I52" s="3">
        <v>52</v>
      </c>
      <c r="J52" s="4"/>
    </row>
    <row r="53" spans="2:10" x14ac:dyDescent="0.2">
      <c r="E53" s="13" t="s">
        <v>874</v>
      </c>
      <c r="F53" s="13" t="s">
        <v>907</v>
      </c>
      <c r="H53" s="13" t="s">
        <v>856</v>
      </c>
      <c r="I53" s="3">
        <v>94</v>
      </c>
      <c r="J53" s="4"/>
    </row>
    <row r="54" spans="2:10" x14ac:dyDescent="0.2">
      <c r="E54" s="13" t="s">
        <v>852</v>
      </c>
      <c r="F54" s="13" t="s">
        <v>908</v>
      </c>
      <c r="H54" s="13" t="s">
        <v>898</v>
      </c>
      <c r="I54" s="3">
        <v>55</v>
      </c>
      <c r="J54" s="4"/>
    </row>
    <row r="55" spans="2:10" x14ac:dyDescent="0.2">
      <c r="E55" s="13" t="s">
        <v>900</v>
      </c>
      <c r="F55" s="13" t="s">
        <v>909</v>
      </c>
      <c r="H55" s="13" t="s">
        <v>840</v>
      </c>
      <c r="I55" s="3">
        <v>54</v>
      </c>
      <c r="J55" s="4"/>
    </row>
    <row r="56" spans="2:10" x14ac:dyDescent="0.2">
      <c r="E56" s="13" t="s">
        <v>845</v>
      </c>
      <c r="F56" s="13" t="s">
        <v>887</v>
      </c>
    </row>
    <row r="57" spans="2:10" x14ac:dyDescent="0.2">
      <c r="E57" s="13" t="s">
        <v>835</v>
      </c>
      <c r="F57" s="13" t="s">
        <v>889</v>
      </c>
    </row>
    <row r="58" spans="2:10" x14ac:dyDescent="0.2">
      <c r="E58" s="13" t="s">
        <v>836</v>
      </c>
      <c r="F58" s="13" t="s">
        <v>910</v>
      </c>
    </row>
    <row r="59" spans="2:10" x14ac:dyDescent="0.2">
      <c r="E59" s="13" t="s">
        <v>898</v>
      </c>
      <c r="F59" s="13" t="s">
        <v>843</v>
      </c>
    </row>
    <row r="60" spans="2:10" x14ac:dyDescent="0.2">
      <c r="E60" s="13" t="s">
        <v>849</v>
      </c>
      <c r="F60" s="13" t="s">
        <v>911</v>
      </c>
    </row>
    <row r="61" spans="2:10" x14ac:dyDescent="0.2">
      <c r="E61" s="13" t="s">
        <v>841</v>
      </c>
      <c r="F61" s="13" t="s">
        <v>912</v>
      </c>
    </row>
    <row r="62" spans="2:10" x14ac:dyDescent="0.2">
      <c r="E62" s="13" t="s">
        <v>876</v>
      </c>
      <c r="F62" s="13" t="s">
        <v>903</v>
      </c>
    </row>
    <row r="63" spans="2:10" x14ac:dyDescent="0.2">
      <c r="E63" s="13" t="s">
        <v>886</v>
      </c>
      <c r="F63" s="13" t="s">
        <v>913</v>
      </c>
    </row>
    <row r="64" spans="2:10" x14ac:dyDescent="0.2">
      <c r="E64" s="13" t="s">
        <v>901</v>
      </c>
      <c r="F64" s="13" t="s">
        <v>914</v>
      </c>
    </row>
    <row r="65" spans="5:6" x14ac:dyDescent="0.2">
      <c r="E65" s="13" t="s">
        <v>890</v>
      </c>
      <c r="F65" s="13" t="s">
        <v>915</v>
      </c>
    </row>
    <row r="66" spans="5:6" x14ac:dyDescent="0.2">
      <c r="E66" s="13" t="s">
        <v>839</v>
      </c>
      <c r="F66" s="13" t="s">
        <v>916</v>
      </c>
    </row>
  </sheetData>
  <customSheetViews>
    <customSheetView guid="{24FA60FA-7D0B-436C-8ED0-796B3F3C5F35}" showRuler="0">
      <selection activeCell="G43" sqref="G43"/>
      <pageMargins left="0.75" right="0.75" top="0.72" bottom="0.7" header="0.5" footer="0.5"/>
      <pageSetup orientation="portrait" r:id="rId1"/>
      <headerFooter alignWithMargins="0"/>
    </customSheetView>
    <customSheetView guid="{35868F84-30BB-46CE-8E91-DCBD494D63D4}" printArea="1" showRuler="0">
      <selection activeCell="G43" sqref="G43"/>
      <pageMargins left="0.75" right="0.75" top="0.72" bottom="0.7" header="0.5" footer="0.5"/>
      <pageSetup orientation="portrait" r:id="rId2"/>
      <headerFooter alignWithMargins="0"/>
    </customSheetView>
  </customSheetViews>
  <phoneticPr fontId="2" type="noConversion"/>
  <hyperlinks>
    <hyperlink ref="C1" location="TOC!A1" display="Return to TOC"/>
  </hyperlinks>
  <pageMargins left="0.75" right="0.75" top="0.72" bottom="0.7" header="0.5" footer="0.5"/>
  <pageSetup orientation="portrait" r:id="rId3"/>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autoPageBreaks="0" fitToPage="1"/>
  </sheetPr>
  <dimension ref="B1:G105"/>
  <sheetViews>
    <sheetView showGridLines="0" workbookViewId="0">
      <selection activeCell="B1" sqref="B1"/>
    </sheetView>
  </sheetViews>
  <sheetFormatPr defaultRowHeight="12.75" x14ac:dyDescent="0.2"/>
  <cols>
    <col min="1" max="1" width="4.42578125" customWidth="1"/>
    <col min="2" max="2" width="19.140625" bestFit="1" customWidth="1"/>
    <col min="5" max="5" width="14.85546875" customWidth="1"/>
    <col min="8" max="8" width="12.7109375" customWidth="1"/>
    <col min="9" max="9" width="4.140625" customWidth="1"/>
  </cols>
  <sheetData>
    <row r="1" spans="2:6" x14ac:dyDescent="0.2">
      <c r="B1" s="39" t="s">
        <v>193</v>
      </c>
    </row>
    <row r="2" spans="2:6" ht="13.5" thickBot="1" x14ac:dyDescent="0.25"/>
    <row r="3" spans="2:6" ht="16.5" thickTop="1" thickBot="1" x14ac:dyDescent="0.35">
      <c r="B3" s="10" t="s">
        <v>770</v>
      </c>
      <c r="C3" s="10" t="s">
        <v>150</v>
      </c>
      <c r="D3" s="10" t="s">
        <v>156</v>
      </c>
      <c r="E3" s="10" t="s">
        <v>3</v>
      </c>
      <c r="F3" s="10" t="s">
        <v>821</v>
      </c>
    </row>
    <row r="4" spans="2:6" ht="13.5" thickTop="1" x14ac:dyDescent="0.2">
      <c r="B4" s="5">
        <v>41547</v>
      </c>
      <c r="C4" s="8"/>
      <c r="D4" s="8"/>
      <c r="E4" s="8"/>
      <c r="F4" s="8"/>
    </row>
    <row r="5" spans="2:6" x14ac:dyDescent="0.2">
      <c r="B5" s="5">
        <v>41486</v>
      </c>
      <c r="C5" s="8"/>
      <c r="D5" s="8"/>
      <c r="E5" s="8"/>
      <c r="F5" s="8"/>
    </row>
    <row r="6" spans="2:6" x14ac:dyDescent="0.2">
      <c r="B6" s="5">
        <v>41608</v>
      </c>
      <c r="C6" s="8"/>
      <c r="D6" s="8"/>
      <c r="E6" s="8"/>
      <c r="F6" s="8"/>
    </row>
    <row r="7" spans="2:6" x14ac:dyDescent="0.2">
      <c r="B7" s="5">
        <v>41547</v>
      </c>
      <c r="C7" s="8"/>
      <c r="D7" s="8"/>
      <c r="E7" s="8"/>
      <c r="F7" s="8"/>
    </row>
    <row r="8" spans="2:6" x14ac:dyDescent="0.2">
      <c r="B8" s="5">
        <v>41820</v>
      </c>
      <c r="C8" s="8"/>
      <c r="D8" s="8"/>
      <c r="E8" s="8"/>
      <c r="F8" s="8"/>
    </row>
    <row r="9" spans="2:6" x14ac:dyDescent="0.2">
      <c r="B9" s="5">
        <v>41729</v>
      </c>
      <c r="C9" s="8"/>
      <c r="D9" s="8"/>
      <c r="E9" s="8"/>
      <c r="F9" s="8"/>
    </row>
    <row r="10" spans="2:6" x14ac:dyDescent="0.2">
      <c r="B10" s="5">
        <v>41820</v>
      </c>
      <c r="C10" s="8"/>
      <c r="D10" s="8"/>
      <c r="E10" s="8"/>
      <c r="F10" s="8"/>
    </row>
    <row r="11" spans="2:6" x14ac:dyDescent="0.2">
      <c r="B11" s="5">
        <v>42155</v>
      </c>
      <c r="C11" s="8"/>
      <c r="D11" s="8"/>
      <c r="E11" s="8"/>
      <c r="F11" s="8"/>
    </row>
    <row r="12" spans="2:6" x14ac:dyDescent="0.2">
      <c r="B12" s="5">
        <v>41578</v>
      </c>
      <c r="C12" s="8"/>
      <c r="D12" s="8"/>
      <c r="E12" s="8"/>
      <c r="F12" s="8"/>
    </row>
    <row r="13" spans="2:6" x14ac:dyDescent="0.2">
      <c r="B13" s="5">
        <v>42155</v>
      </c>
      <c r="C13" s="8"/>
      <c r="D13" s="8"/>
      <c r="E13" s="8"/>
      <c r="F13" s="8"/>
    </row>
    <row r="14" spans="2:6" x14ac:dyDescent="0.2">
      <c r="B14" s="5">
        <v>41729</v>
      </c>
      <c r="C14" s="8"/>
      <c r="D14" s="8"/>
      <c r="E14" s="8"/>
      <c r="F14" s="8"/>
    </row>
    <row r="15" spans="2:6" x14ac:dyDescent="0.2">
      <c r="B15" s="5">
        <v>41851</v>
      </c>
      <c r="C15" s="8"/>
      <c r="D15" s="8"/>
      <c r="E15" s="8"/>
      <c r="F15" s="8"/>
    </row>
    <row r="16" spans="2:6" x14ac:dyDescent="0.2">
      <c r="B16" s="5">
        <v>41639</v>
      </c>
      <c r="C16" s="8"/>
      <c r="D16" s="8"/>
      <c r="E16" s="8"/>
      <c r="F16" s="8"/>
    </row>
    <row r="17" spans="2:6" x14ac:dyDescent="0.2">
      <c r="B17" s="5">
        <v>41851</v>
      </c>
      <c r="C17" s="8"/>
      <c r="D17" s="8"/>
      <c r="E17" s="8"/>
      <c r="F17" s="8"/>
    </row>
    <row r="18" spans="2:6" x14ac:dyDescent="0.2">
      <c r="B18" s="5">
        <v>42338</v>
      </c>
      <c r="C18" s="8"/>
      <c r="D18" s="8"/>
      <c r="E18" s="8"/>
      <c r="F18" s="8"/>
    </row>
    <row r="19" spans="2:6" x14ac:dyDescent="0.2">
      <c r="B19" s="5">
        <v>41729</v>
      </c>
      <c r="C19" s="8"/>
      <c r="D19" s="8"/>
      <c r="E19" s="8"/>
      <c r="F19" s="8"/>
    </row>
    <row r="20" spans="2:6" x14ac:dyDescent="0.2">
      <c r="B20" s="5">
        <v>43008</v>
      </c>
      <c r="C20" s="8"/>
      <c r="D20" s="8"/>
      <c r="E20" s="8"/>
      <c r="F20" s="8"/>
    </row>
    <row r="21" spans="2:6" x14ac:dyDescent="0.2">
      <c r="B21" s="5">
        <v>42551</v>
      </c>
      <c r="C21" s="8"/>
      <c r="D21" s="8"/>
      <c r="E21" s="8"/>
      <c r="F21" s="8"/>
    </row>
    <row r="22" spans="2:6" x14ac:dyDescent="0.2">
      <c r="B22" s="5">
        <v>42185</v>
      </c>
      <c r="C22" s="8"/>
      <c r="D22" s="8"/>
      <c r="E22" s="8"/>
      <c r="F22" s="8"/>
    </row>
    <row r="23" spans="2:6" x14ac:dyDescent="0.2">
      <c r="B23" s="5">
        <v>41882</v>
      </c>
      <c r="C23" s="8"/>
      <c r="D23" s="8"/>
      <c r="E23" s="8"/>
      <c r="F23" s="8"/>
    </row>
    <row r="24" spans="2:6" x14ac:dyDescent="0.2">
      <c r="B24" s="5">
        <v>42063</v>
      </c>
      <c r="C24" s="8"/>
      <c r="D24" s="8"/>
      <c r="E24" s="8"/>
      <c r="F24" s="8"/>
    </row>
    <row r="25" spans="2:6" x14ac:dyDescent="0.2">
      <c r="B25" s="5">
        <v>41882</v>
      </c>
      <c r="C25" s="8"/>
      <c r="D25" s="8"/>
      <c r="E25" s="8"/>
      <c r="F25" s="8"/>
    </row>
    <row r="26" spans="2:6" x14ac:dyDescent="0.2">
      <c r="B26" s="5">
        <v>42369</v>
      </c>
      <c r="C26" s="8"/>
      <c r="D26" s="8"/>
      <c r="E26" s="8"/>
      <c r="F26" s="8"/>
    </row>
    <row r="27" spans="2:6" x14ac:dyDescent="0.2">
      <c r="B27" s="5">
        <v>42369</v>
      </c>
      <c r="C27" s="8"/>
      <c r="D27" s="8"/>
      <c r="E27" s="8"/>
      <c r="F27" s="8"/>
    </row>
    <row r="28" spans="2:6" x14ac:dyDescent="0.2">
      <c r="B28" s="5">
        <v>42429</v>
      </c>
      <c r="C28" s="8"/>
      <c r="D28" s="8"/>
      <c r="E28" s="8"/>
      <c r="F28" s="8"/>
    </row>
    <row r="29" spans="2:6" x14ac:dyDescent="0.2">
      <c r="B29" s="5">
        <v>41729</v>
      </c>
      <c r="C29" s="8"/>
      <c r="D29" s="8"/>
      <c r="E29" s="8"/>
      <c r="F29" s="8"/>
    </row>
    <row r="30" spans="2:6" x14ac:dyDescent="0.2">
      <c r="B30" s="5">
        <v>42429</v>
      </c>
      <c r="C30" s="8"/>
      <c r="D30" s="8"/>
      <c r="E30" s="8"/>
      <c r="F30" s="8"/>
    </row>
    <row r="31" spans="2:6" x14ac:dyDescent="0.2">
      <c r="B31" s="5">
        <v>41851</v>
      </c>
      <c r="C31" s="8"/>
      <c r="D31" s="8"/>
      <c r="E31" s="8"/>
      <c r="F31" s="8"/>
    </row>
    <row r="32" spans="2:6" x14ac:dyDescent="0.2">
      <c r="B32" s="5">
        <v>41851</v>
      </c>
      <c r="C32" s="8"/>
      <c r="D32" s="8"/>
      <c r="E32" s="8"/>
      <c r="F32" s="8"/>
    </row>
    <row r="33" spans="2:7" x14ac:dyDescent="0.2">
      <c r="B33" s="5">
        <v>42338</v>
      </c>
      <c r="C33" s="8"/>
      <c r="D33" s="8"/>
      <c r="E33" s="8"/>
      <c r="F33" s="8"/>
    </row>
    <row r="34" spans="2:7" x14ac:dyDescent="0.2">
      <c r="B34" s="5">
        <v>42155</v>
      </c>
      <c r="C34" s="8"/>
      <c r="D34" s="8"/>
      <c r="E34" s="8"/>
      <c r="F34" s="8"/>
    </row>
    <row r="35" spans="2:7" x14ac:dyDescent="0.2">
      <c r="B35" s="5">
        <v>42400</v>
      </c>
      <c r="C35" s="8"/>
      <c r="D35" s="8"/>
      <c r="E35" s="8"/>
      <c r="F35" s="8"/>
    </row>
    <row r="36" spans="2:7" x14ac:dyDescent="0.2">
      <c r="B36" s="5">
        <v>41608</v>
      </c>
      <c r="C36" s="8"/>
      <c r="D36" s="8"/>
      <c r="E36" s="8"/>
      <c r="F36" s="8"/>
    </row>
    <row r="37" spans="2:7" x14ac:dyDescent="0.2">
      <c r="B37" s="5">
        <v>41608</v>
      </c>
      <c r="C37" s="8"/>
      <c r="D37" s="8"/>
      <c r="E37" s="8"/>
      <c r="F37" s="8"/>
    </row>
    <row r="38" spans="2:7" x14ac:dyDescent="0.2">
      <c r="B38" s="5">
        <v>41578</v>
      </c>
      <c r="C38" s="8"/>
      <c r="D38" s="8"/>
      <c r="E38" s="8"/>
      <c r="F38" s="8"/>
      <c r="G38" s="39"/>
    </row>
    <row r="39" spans="2:7" x14ac:dyDescent="0.2">
      <c r="B39" s="5">
        <v>41759</v>
      </c>
      <c r="C39" s="8"/>
      <c r="D39" s="8"/>
      <c r="E39" s="8"/>
      <c r="F39" s="8"/>
    </row>
    <row r="40" spans="2:7" x14ac:dyDescent="0.2">
      <c r="B40" s="5">
        <v>41547</v>
      </c>
      <c r="C40" s="8"/>
      <c r="D40" s="8"/>
      <c r="E40" s="8"/>
      <c r="F40" s="8"/>
    </row>
    <row r="41" spans="2:7" x14ac:dyDescent="0.2">
      <c r="B41" s="5">
        <v>41608</v>
      </c>
      <c r="C41" s="8"/>
      <c r="D41" s="8"/>
      <c r="E41" s="8"/>
      <c r="F41" s="8"/>
    </row>
    <row r="42" spans="2:7" x14ac:dyDescent="0.2">
      <c r="B42" s="5">
        <v>41608</v>
      </c>
      <c r="C42" s="8"/>
      <c r="D42" s="8"/>
      <c r="E42" s="8"/>
      <c r="F42" s="8"/>
    </row>
    <row r="43" spans="2:7" x14ac:dyDescent="0.2">
      <c r="B43" s="5">
        <v>41729</v>
      </c>
      <c r="C43" s="8"/>
      <c r="D43" s="8"/>
      <c r="E43" s="8"/>
      <c r="F43" s="8"/>
    </row>
    <row r="44" spans="2:7" x14ac:dyDescent="0.2">
      <c r="B44" s="5">
        <v>41820</v>
      </c>
      <c r="C44" s="8"/>
      <c r="D44" s="8"/>
      <c r="E44" s="8"/>
      <c r="F44" s="8"/>
    </row>
    <row r="45" spans="2:7" x14ac:dyDescent="0.2">
      <c r="B45" s="5">
        <v>41547</v>
      </c>
      <c r="C45" s="8"/>
      <c r="D45" s="8"/>
      <c r="E45" s="8"/>
      <c r="F45" s="8"/>
    </row>
    <row r="46" spans="2:7" x14ac:dyDescent="0.2">
      <c r="B46" s="5">
        <v>41912</v>
      </c>
      <c r="C46" s="8"/>
      <c r="D46" s="8"/>
      <c r="E46" s="8"/>
      <c r="F46" s="8"/>
    </row>
    <row r="47" spans="2:7" x14ac:dyDescent="0.2">
      <c r="B47" s="5">
        <v>42369</v>
      </c>
      <c r="C47" s="8"/>
      <c r="D47" s="8"/>
      <c r="E47" s="8"/>
      <c r="F47" s="8"/>
    </row>
    <row r="48" spans="2:7" x14ac:dyDescent="0.2">
      <c r="B48" s="5">
        <v>41729</v>
      </c>
      <c r="C48" s="8"/>
      <c r="D48" s="8"/>
      <c r="E48" s="8"/>
      <c r="F48" s="8"/>
    </row>
    <row r="49" spans="2:6" x14ac:dyDescent="0.2">
      <c r="B49" s="5">
        <v>41820</v>
      </c>
      <c r="C49" s="8"/>
      <c r="D49" s="8"/>
      <c r="E49" s="8"/>
      <c r="F49" s="8"/>
    </row>
    <row r="50" spans="2:6" x14ac:dyDescent="0.2">
      <c r="B50" s="5">
        <v>43281</v>
      </c>
      <c r="C50" s="8"/>
      <c r="D50" s="8"/>
      <c r="E50" s="8"/>
      <c r="F50" s="8"/>
    </row>
    <row r="51" spans="2:6" x14ac:dyDescent="0.2">
      <c r="B51" s="5">
        <v>41578</v>
      </c>
      <c r="C51" s="8"/>
      <c r="D51" s="8"/>
      <c r="E51" s="8"/>
      <c r="F51" s="8"/>
    </row>
    <row r="52" spans="2:6" x14ac:dyDescent="0.2">
      <c r="B52" s="5">
        <v>41608</v>
      </c>
      <c r="C52" s="8"/>
      <c r="D52" s="8"/>
      <c r="E52" s="8"/>
      <c r="F52" s="8"/>
    </row>
    <row r="53" spans="2:6" x14ac:dyDescent="0.2">
      <c r="B53" s="5">
        <v>42462</v>
      </c>
      <c r="C53" s="8"/>
      <c r="D53" s="8"/>
      <c r="E53" s="8"/>
      <c r="F53" s="8"/>
    </row>
    <row r="54" spans="2:6" x14ac:dyDescent="0.2">
      <c r="B54" s="5">
        <v>41820</v>
      </c>
      <c r="C54" s="8"/>
      <c r="D54" s="8"/>
      <c r="E54" s="8"/>
      <c r="F54" s="8"/>
    </row>
    <row r="55" spans="2:6" x14ac:dyDescent="0.2">
      <c r="B55" s="5">
        <v>41851</v>
      </c>
      <c r="C55" s="8"/>
      <c r="D55" s="8"/>
      <c r="E55" s="8"/>
      <c r="F55" s="8"/>
    </row>
    <row r="56" spans="2:6" x14ac:dyDescent="0.2">
      <c r="B56" s="5">
        <v>43008</v>
      </c>
      <c r="C56" s="8"/>
      <c r="D56" s="8"/>
      <c r="E56" s="8"/>
      <c r="F56" s="8"/>
    </row>
    <row r="57" spans="2:6" x14ac:dyDescent="0.2">
      <c r="B57" s="5">
        <v>41729</v>
      </c>
      <c r="C57" s="8"/>
      <c r="D57" s="8"/>
      <c r="E57" s="8"/>
      <c r="F57" s="8"/>
    </row>
    <row r="58" spans="2:6" x14ac:dyDescent="0.2">
      <c r="B58" s="5">
        <v>41729</v>
      </c>
      <c r="C58" s="8"/>
      <c r="D58" s="8"/>
      <c r="E58" s="8"/>
      <c r="F58" s="8"/>
    </row>
    <row r="59" spans="2:6" x14ac:dyDescent="0.2">
      <c r="B59" s="5">
        <v>41517</v>
      </c>
      <c r="C59" s="8"/>
      <c r="D59" s="8"/>
      <c r="E59" s="8"/>
      <c r="F59" s="8"/>
    </row>
    <row r="60" spans="2:6" x14ac:dyDescent="0.2">
      <c r="B60" s="5">
        <v>43008</v>
      </c>
      <c r="C60" s="8"/>
      <c r="D60" s="8"/>
      <c r="E60" s="8"/>
      <c r="F60" s="8"/>
    </row>
    <row r="61" spans="2:6" x14ac:dyDescent="0.2">
      <c r="B61" s="5">
        <v>42429</v>
      </c>
      <c r="C61" s="8"/>
      <c r="D61" s="8"/>
      <c r="E61" s="8"/>
      <c r="F61" s="8"/>
    </row>
    <row r="62" spans="2:6" x14ac:dyDescent="0.2">
      <c r="B62" s="5">
        <v>43008</v>
      </c>
      <c r="C62" s="8"/>
      <c r="D62" s="8"/>
      <c r="E62" s="8"/>
      <c r="F62" s="8"/>
    </row>
    <row r="63" spans="2:6" x14ac:dyDescent="0.2">
      <c r="B63" s="5">
        <v>42369</v>
      </c>
      <c r="C63" s="8"/>
      <c r="D63" s="8"/>
      <c r="E63" s="8"/>
      <c r="F63" s="8"/>
    </row>
    <row r="64" spans="2:6" x14ac:dyDescent="0.2">
      <c r="B64" s="5">
        <v>42155</v>
      </c>
      <c r="C64" s="8"/>
      <c r="D64" s="8"/>
      <c r="E64" s="8"/>
      <c r="F64" s="8"/>
    </row>
    <row r="65" spans="2:6" x14ac:dyDescent="0.2">
      <c r="B65" s="5">
        <v>42155</v>
      </c>
      <c r="C65" s="8"/>
      <c r="D65" s="8"/>
      <c r="E65" s="8"/>
      <c r="F65" s="8"/>
    </row>
    <row r="66" spans="2:6" x14ac:dyDescent="0.2">
      <c r="B66" s="5">
        <v>41547</v>
      </c>
      <c r="C66" s="8"/>
      <c r="D66" s="8"/>
      <c r="E66" s="8"/>
      <c r="F66" s="8"/>
    </row>
    <row r="67" spans="2:6" x14ac:dyDescent="0.2">
      <c r="B67" s="5">
        <v>42277</v>
      </c>
      <c r="C67" s="8"/>
      <c r="D67" s="8"/>
      <c r="E67" s="8"/>
      <c r="F67" s="8"/>
    </row>
    <row r="68" spans="2:6" x14ac:dyDescent="0.2">
      <c r="B68" s="5">
        <v>42490</v>
      </c>
      <c r="C68" s="8"/>
      <c r="D68" s="8"/>
      <c r="E68" s="8"/>
      <c r="F68" s="8"/>
    </row>
    <row r="69" spans="2:6" x14ac:dyDescent="0.2">
      <c r="B69" s="5">
        <v>42490</v>
      </c>
      <c r="C69" s="8"/>
      <c r="D69" s="8"/>
      <c r="E69" s="8"/>
      <c r="F69" s="8"/>
    </row>
    <row r="70" spans="2:6" x14ac:dyDescent="0.2">
      <c r="B70" s="5">
        <v>41729</v>
      </c>
      <c r="C70" s="8"/>
      <c r="D70" s="8"/>
      <c r="E70" s="8"/>
      <c r="F70" s="8"/>
    </row>
    <row r="71" spans="2:6" x14ac:dyDescent="0.2">
      <c r="B71" s="5">
        <v>41578</v>
      </c>
      <c r="C71" s="8"/>
      <c r="D71" s="8"/>
      <c r="E71" s="8"/>
      <c r="F71" s="8"/>
    </row>
    <row r="72" spans="2:6" x14ac:dyDescent="0.2">
      <c r="B72" s="5">
        <v>42094</v>
      </c>
      <c r="C72" s="8"/>
      <c r="D72" s="8"/>
      <c r="E72" s="8"/>
      <c r="F72" s="8"/>
    </row>
    <row r="73" spans="2:6" x14ac:dyDescent="0.2">
      <c r="B73" s="5">
        <v>41973</v>
      </c>
      <c r="C73" s="8"/>
      <c r="D73" s="8"/>
      <c r="E73" s="8"/>
      <c r="F73" s="8"/>
    </row>
    <row r="74" spans="2:6" x14ac:dyDescent="0.2">
      <c r="B74" s="5">
        <v>41973</v>
      </c>
      <c r="C74" s="8"/>
      <c r="D74" s="8"/>
      <c r="E74" s="8"/>
      <c r="F74" s="8"/>
    </row>
    <row r="75" spans="2:6" x14ac:dyDescent="0.2">
      <c r="B75" s="5">
        <v>41820</v>
      </c>
      <c r="C75" s="8"/>
      <c r="D75" s="8"/>
      <c r="E75" s="8"/>
      <c r="F75" s="8"/>
    </row>
    <row r="76" spans="2:6" x14ac:dyDescent="0.2">
      <c r="B76" s="5">
        <v>41759</v>
      </c>
      <c r="C76" s="8"/>
      <c r="D76" s="8"/>
      <c r="E76" s="8"/>
      <c r="F76" s="8"/>
    </row>
    <row r="77" spans="2:6" x14ac:dyDescent="0.2">
      <c r="B77" s="5">
        <v>42155</v>
      </c>
      <c r="C77" s="8"/>
      <c r="D77" s="8"/>
      <c r="E77" s="8"/>
      <c r="F77" s="8"/>
    </row>
    <row r="78" spans="2:6" x14ac:dyDescent="0.2">
      <c r="B78" s="5">
        <v>42369</v>
      </c>
      <c r="C78" s="8"/>
      <c r="D78" s="8"/>
      <c r="E78" s="8"/>
      <c r="F78" s="8"/>
    </row>
    <row r="79" spans="2:6" x14ac:dyDescent="0.2">
      <c r="B79" s="5">
        <v>41973</v>
      </c>
      <c r="C79" s="8"/>
      <c r="D79" s="8"/>
      <c r="E79" s="8"/>
      <c r="F79" s="8"/>
    </row>
    <row r="80" spans="2:6" x14ac:dyDescent="0.2">
      <c r="B80" s="5">
        <v>41973</v>
      </c>
      <c r="C80" s="8"/>
      <c r="D80" s="8"/>
      <c r="E80" s="8"/>
      <c r="F80" s="8"/>
    </row>
    <row r="81" spans="2:6" x14ac:dyDescent="0.2">
      <c r="B81" s="5">
        <v>41729</v>
      </c>
      <c r="C81" s="8"/>
      <c r="D81" s="8"/>
      <c r="E81" s="8"/>
      <c r="F81" s="8"/>
    </row>
    <row r="82" spans="2:6" x14ac:dyDescent="0.2">
      <c r="B82" s="5">
        <v>42462</v>
      </c>
      <c r="C82" s="8"/>
      <c r="D82" s="8"/>
      <c r="E82" s="8"/>
      <c r="F82" s="8"/>
    </row>
    <row r="83" spans="2:6" x14ac:dyDescent="0.2">
      <c r="B83" s="5">
        <v>41882</v>
      </c>
      <c r="C83" s="8"/>
      <c r="D83" s="8"/>
      <c r="E83" s="8"/>
      <c r="F83" s="8"/>
    </row>
    <row r="84" spans="2:6" x14ac:dyDescent="0.2">
      <c r="B84" s="5">
        <v>41729</v>
      </c>
      <c r="C84" s="8"/>
      <c r="D84" s="8"/>
      <c r="E84" s="8"/>
      <c r="F84" s="8"/>
    </row>
    <row r="85" spans="2:6" x14ac:dyDescent="0.2">
      <c r="B85" s="5">
        <v>41547</v>
      </c>
      <c r="C85" s="8"/>
      <c r="D85" s="8"/>
      <c r="E85" s="8"/>
      <c r="F85" s="8"/>
    </row>
    <row r="86" spans="2:6" x14ac:dyDescent="0.2">
      <c r="B86" s="5">
        <v>41639</v>
      </c>
      <c r="C86" s="8"/>
      <c r="D86" s="8"/>
      <c r="E86" s="8"/>
      <c r="F86" s="8"/>
    </row>
    <row r="87" spans="2:6" x14ac:dyDescent="0.2">
      <c r="B87" s="5">
        <v>41729</v>
      </c>
      <c r="C87" s="8"/>
      <c r="D87" s="8"/>
      <c r="E87" s="8"/>
      <c r="F87" s="8"/>
    </row>
    <row r="88" spans="2:6" x14ac:dyDescent="0.2">
      <c r="B88" s="5">
        <v>43008</v>
      </c>
      <c r="C88" s="8"/>
      <c r="D88" s="8"/>
      <c r="E88" s="8"/>
      <c r="F88" s="8"/>
    </row>
    <row r="89" spans="2:6" x14ac:dyDescent="0.2">
      <c r="B89" s="5">
        <v>41643</v>
      </c>
      <c r="C89" s="8"/>
      <c r="D89" s="8"/>
      <c r="E89" s="8"/>
      <c r="F89" s="8"/>
    </row>
    <row r="90" spans="2:6" x14ac:dyDescent="0.2">
      <c r="B90" s="5">
        <v>43008</v>
      </c>
      <c r="C90" s="8"/>
      <c r="D90" s="8"/>
      <c r="E90" s="8"/>
      <c r="F90" s="8"/>
    </row>
    <row r="91" spans="2:6" x14ac:dyDescent="0.2">
      <c r="B91" s="5">
        <v>41729</v>
      </c>
      <c r="C91" s="8"/>
      <c r="D91" s="8"/>
      <c r="E91" s="8"/>
      <c r="F91" s="8"/>
    </row>
    <row r="92" spans="2:6" x14ac:dyDescent="0.2">
      <c r="B92" s="5">
        <v>42277</v>
      </c>
      <c r="C92" s="8"/>
      <c r="D92" s="8"/>
      <c r="E92" s="8"/>
      <c r="F92" s="8"/>
    </row>
    <row r="93" spans="2:6" x14ac:dyDescent="0.2">
      <c r="B93" s="5">
        <v>41578</v>
      </c>
      <c r="C93" s="8"/>
      <c r="D93" s="8"/>
      <c r="E93" s="8"/>
      <c r="F93" s="8"/>
    </row>
    <row r="94" spans="2:6" x14ac:dyDescent="0.2">
      <c r="B94" s="5">
        <v>42735</v>
      </c>
      <c r="C94" s="8"/>
      <c r="D94" s="8"/>
      <c r="E94" s="8"/>
      <c r="F94" s="8"/>
    </row>
    <row r="95" spans="2:6" x14ac:dyDescent="0.2">
      <c r="B95" s="5">
        <v>41882</v>
      </c>
      <c r="C95" s="8"/>
      <c r="D95" s="8"/>
      <c r="E95" s="8"/>
      <c r="F95" s="8"/>
    </row>
    <row r="96" spans="2:6" x14ac:dyDescent="0.2">
      <c r="B96" s="5">
        <v>41639</v>
      </c>
      <c r="C96" s="8"/>
      <c r="D96" s="8"/>
      <c r="E96" s="8"/>
      <c r="F96" s="8"/>
    </row>
    <row r="97" spans="2:6" x14ac:dyDescent="0.2">
      <c r="B97" s="5">
        <v>42462</v>
      </c>
      <c r="C97" s="8"/>
      <c r="D97" s="8"/>
      <c r="E97" s="8"/>
      <c r="F97" s="8"/>
    </row>
    <row r="98" spans="2:6" x14ac:dyDescent="0.2">
      <c r="B98" s="5">
        <v>41547</v>
      </c>
      <c r="C98" s="8"/>
      <c r="D98" s="8"/>
      <c r="E98" s="8"/>
      <c r="F98" s="8"/>
    </row>
    <row r="99" spans="2:6" x14ac:dyDescent="0.2">
      <c r="B99" s="5">
        <v>43008</v>
      </c>
      <c r="C99" s="8"/>
      <c r="D99" s="8"/>
      <c r="E99" s="8"/>
      <c r="F99" s="8"/>
    </row>
    <row r="100" spans="2:6" x14ac:dyDescent="0.2">
      <c r="B100" s="5">
        <v>41639</v>
      </c>
      <c r="C100" s="8"/>
      <c r="D100" s="8"/>
      <c r="E100" s="8"/>
      <c r="F100" s="8"/>
    </row>
    <row r="101" spans="2:6" x14ac:dyDescent="0.2">
      <c r="B101" s="5">
        <v>42369</v>
      </c>
      <c r="C101" s="8"/>
      <c r="D101" s="8"/>
      <c r="E101" s="8"/>
      <c r="F101" s="8"/>
    </row>
    <row r="102" spans="2:6" x14ac:dyDescent="0.2">
      <c r="B102" s="5">
        <v>42522</v>
      </c>
      <c r="C102" s="8"/>
      <c r="D102" s="8"/>
      <c r="E102" s="8"/>
      <c r="F102" s="8"/>
    </row>
    <row r="103" spans="2:6" x14ac:dyDescent="0.2">
      <c r="B103" s="5">
        <v>42094</v>
      </c>
      <c r="C103" s="8"/>
      <c r="D103" s="8"/>
      <c r="E103" s="8"/>
      <c r="F103" s="8"/>
    </row>
    <row r="104" spans="2:6" x14ac:dyDescent="0.2">
      <c r="B104" s="5">
        <v>42369</v>
      </c>
      <c r="C104" s="8"/>
      <c r="D104" s="8"/>
      <c r="E104" s="8"/>
      <c r="F104" s="8"/>
    </row>
    <row r="105" spans="2:6" x14ac:dyDescent="0.2">
      <c r="B105" s="5">
        <v>41547</v>
      </c>
      <c r="C105" s="8"/>
      <c r="D105" s="8"/>
      <c r="E105" s="8"/>
      <c r="F105" s="8"/>
    </row>
  </sheetData>
  <customSheetViews>
    <customSheetView guid="{24FA60FA-7D0B-436C-8ED0-796B3F3C5F35}" fitToPage="1" showRuler="0">
      <selection activeCell="G38" sqref="G38"/>
      <pageMargins left="0.75" right="0.75" top="1" bottom="1" header="0.5" footer="0.5"/>
      <pageSetup scale="96" fitToHeight="0" orientation="landscape" r:id="rId1"/>
      <headerFooter alignWithMargins="0"/>
    </customSheetView>
    <customSheetView guid="{35868F84-30BB-46CE-8E91-DCBD494D63D4}" fitToPage="1" printArea="1" showRuler="0">
      <selection activeCell="G38" sqref="G38"/>
      <pageMargins left="0.75" right="0.75" top="1" bottom="1" header="0.5" footer="0.5"/>
      <pageSetup scale="96" fitToHeight="0" orientation="landscape" r:id="rId2"/>
      <headerFooter alignWithMargins="0"/>
    </customSheetView>
  </customSheetViews>
  <phoneticPr fontId="2" type="noConversion"/>
  <hyperlinks>
    <hyperlink ref="B1" location="TOC!A1" display="Return to TOC"/>
    <hyperlink ref="G38" location="TEXT!A1" display="TEXT Tab"/>
  </hyperlinks>
  <pageMargins left="0.75" right="0.75" top="1" bottom="1" header="0.5" footer="0.5"/>
  <pageSetup scale="96" fitToHeight="0" orientation="landscape"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sheetPr>
  <dimension ref="B1:N179"/>
  <sheetViews>
    <sheetView showGridLines="0" workbookViewId="0"/>
  </sheetViews>
  <sheetFormatPr defaultRowHeight="12.75" x14ac:dyDescent="0.2"/>
  <cols>
    <col min="1" max="1" width="4.5703125" customWidth="1"/>
    <col min="2" max="2" width="12.85546875" bestFit="1" customWidth="1"/>
    <col min="3" max="3" width="8.7109375" bestFit="1" customWidth="1"/>
    <col min="4" max="4" width="11" bestFit="1" customWidth="1"/>
    <col min="5" max="5" width="11.85546875" customWidth="1"/>
    <col min="6" max="6" width="9.5703125" bestFit="1" customWidth="1"/>
    <col min="8" max="8" width="10.140625" bestFit="1" customWidth="1"/>
    <col min="10" max="10" width="11" bestFit="1" customWidth="1"/>
    <col min="11" max="11" width="11.85546875" customWidth="1"/>
  </cols>
  <sheetData>
    <row r="1" spans="2:14" x14ac:dyDescent="0.2">
      <c r="B1" s="39" t="s">
        <v>193</v>
      </c>
    </row>
    <row r="2" spans="2:14" x14ac:dyDescent="0.2">
      <c r="C2" t="s">
        <v>785</v>
      </c>
      <c r="I2" t="s">
        <v>786</v>
      </c>
    </row>
    <row r="3" spans="2:14" x14ac:dyDescent="0.2">
      <c r="B3" s="6" t="s">
        <v>152</v>
      </c>
      <c r="C3" s="6" t="s">
        <v>150</v>
      </c>
      <c r="D3" s="6" t="s">
        <v>155</v>
      </c>
      <c r="E3" s="6" t="s">
        <v>3</v>
      </c>
      <c r="F3" s="6" t="s">
        <v>769</v>
      </c>
      <c r="H3" s="6" t="s">
        <v>152</v>
      </c>
      <c r="I3" s="6" t="s">
        <v>150</v>
      </c>
      <c r="J3" s="6" t="s">
        <v>155</v>
      </c>
      <c r="K3" s="6" t="s">
        <v>3</v>
      </c>
      <c r="L3" s="6" t="s">
        <v>769</v>
      </c>
      <c r="N3" s="1" t="s">
        <v>777</v>
      </c>
    </row>
    <row r="4" spans="2:14" x14ac:dyDescent="0.2">
      <c r="B4" s="5">
        <v>37622</v>
      </c>
      <c r="C4" s="70">
        <f>CHOOSE(TEXT(B4,"m"),7,8,9,10,11,12,1,2,3,4,5,6)</f>
        <v>7</v>
      </c>
      <c r="D4" s="70">
        <f t="shared" ref="D4:D39" si="0">IF(MONTH(B4)+6&gt;12,YEAR(B4)+1,YEAR(B4))</f>
        <v>2003</v>
      </c>
      <c r="E4" s="3"/>
      <c r="F4" s="3">
        <f>CHOOSE(TEXT(B4,"m"),3,3,3,4,4,4,1,1,1,2,2,2)</f>
        <v>3</v>
      </c>
      <c r="H4" s="5">
        <v>37622</v>
      </c>
      <c r="I4" s="70">
        <f t="shared" ref="I4:I68" si="1">IF(MONTH(H4)+3&gt;12,MONTH(H4)-9,MONTH(H4)+3)</f>
        <v>4</v>
      </c>
      <c r="J4" s="70">
        <f>IF(MONTH(H4)+3&gt;12,YEAR(H4)+1,YEAR(H4))</f>
        <v>2003</v>
      </c>
      <c r="K4" s="3"/>
      <c r="L4" s="3">
        <f t="shared" ref="L4:L68" si="2">MOD(CEILING(22-10+MONTH(H4),3)/3,4)+1</f>
        <v>2</v>
      </c>
      <c r="N4" t="s">
        <v>780</v>
      </c>
    </row>
    <row r="5" spans="2:14" x14ac:dyDescent="0.2">
      <c r="B5" s="5">
        <v>37653</v>
      </c>
      <c r="C5" s="70">
        <f t="shared" ref="C5:C68" si="3">CHOOSE(TEXT(B5,"m"),7,8,9,10,11,12,1,2,3,4,5,6)</f>
        <v>8</v>
      </c>
      <c r="D5" s="70">
        <f t="shared" si="0"/>
        <v>2003</v>
      </c>
      <c r="E5" s="3"/>
      <c r="F5" s="3">
        <f t="shared" ref="F5:F68" si="4">CHOOSE(TEXT(B5,"m"),3,3,3,4,4,4,1,1,1,2,2,2)</f>
        <v>3</v>
      </c>
      <c r="H5" s="5">
        <v>37653</v>
      </c>
      <c r="I5" s="70">
        <f t="shared" si="1"/>
        <v>5</v>
      </c>
      <c r="J5" s="70">
        <f t="shared" ref="J5:J68" si="5">IF(MONTH(H5)+3&gt;12,YEAR(H5)+1,YEAR(H5))</f>
        <v>2003</v>
      </c>
      <c r="K5" s="3"/>
      <c r="L5" s="3">
        <f t="shared" si="2"/>
        <v>2</v>
      </c>
      <c r="N5" t="s">
        <v>919</v>
      </c>
    </row>
    <row r="6" spans="2:14" x14ac:dyDescent="0.2">
      <c r="B6" s="5">
        <v>37681</v>
      </c>
      <c r="C6" s="70">
        <f t="shared" si="3"/>
        <v>9</v>
      </c>
      <c r="D6" s="70">
        <f t="shared" si="0"/>
        <v>2003</v>
      </c>
      <c r="E6" s="3"/>
      <c r="F6" s="3">
        <f t="shared" si="4"/>
        <v>3</v>
      </c>
      <c r="H6" s="5">
        <v>37681</v>
      </c>
      <c r="I6" s="70">
        <f t="shared" si="1"/>
        <v>6</v>
      </c>
      <c r="J6" s="70">
        <f t="shared" si="5"/>
        <v>2003</v>
      </c>
      <c r="K6" s="3"/>
      <c r="L6" s="3">
        <f t="shared" si="2"/>
        <v>2</v>
      </c>
    </row>
    <row r="7" spans="2:14" x14ac:dyDescent="0.2">
      <c r="B7" s="5">
        <v>37712</v>
      </c>
      <c r="C7" s="70">
        <f t="shared" si="3"/>
        <v>10</v>
      </c>
      <c r="D7" s="70">
        <f t="shared" si="0"/>
        <v>2003</v>
      </c>
      <c r="E7" s="3"/>
      <c r="F7" s="3">
        <f t="shared" si="4"/>
        <v>4</v>
      </c>
      <c r="H7" s="5">
        <v>37712</v>
      </c>
      <c r="I7" s="70">
        <f t="shared" si="1"/>
        <v>7</v>
      </c>
      <c r="J7" s="70">
        <f t="shared" si="5"/>
        <v>2003</v>
      </c>
      <c r="K7" s="3"/>
      <c r="L7" s="3">
        <f t="shared" si="2"/>
        <v>3</v>
      </c>
      <c r="N7" s="1" t="s">
        <v>778</v>
      </c>
    </row>
    <row r="8" spans="2:14" x14ac:dyDescent="0.2">
      <c r="B8" s="5">
        <v>37742</v>
      </c>
      <c r="C8" s="70">
        <f t="shared" si="3"/>
        <v>11</v>
      </c>
      <c r="D8" s="70">
        <f t="shared" si="0"/>
        <v>2003</v>
      </c>
      <c r="E8" s="3"/>
      <c r="F8" s="3">
        <f t="shared" si="4"/>
        <v>4</v>
      </c>
      <c r="H8" s="5">
        <v>37742</v>
      </c>
      <c r="I8" s="70">
        <f t="shared" si="1"/>
        <v>8</v>
      </c>
      <c r="J8" s="70">
        <f t="shared" si="5"/>
        <v>2003</v>
      </c>
      <c r="K8" s="3"/>
      <c r="L8" s="3">
        <f t="shared" si="2"/>
        <v>3</v>
      </c>
      <c r="N8" t="s">
        <v>779</v>
      </c>
    </row>
    <row r="9" spans="2:14" x14ac:dyDescent="0.2">
      <c r="B9" s="5">
        <v>37773</v>
      </c>
      <c r="C9" s="70">
        <f t="shared" si="3"/>
        <v>12</v>
      </c>
      <c r="D9" s="70">
        <f t="shared" si="0"/>
        <v>2003</v>
      </c>
      <c r="E9" s="3"/>
      <c r="F9" s="3">
        <f t="shared" si="4"/>
        <v>4</v>
      </c>
      <c r="H9" s="5">
        <v>37773</v>
      </c>
      <c r="I9" s="70">
        <f t="shared" si="1"/>
        <v>9</v>
      </c>
      <c r="J9" s="70">
        <f t="shared" si="5"/>
        <v>2003</v>
      </c>
      <c r="K9" s="3"/>
      <c r="L9" s="3">
        <f t="shared" si="2"/>
        <v>3</v>
      </c>
      <c r="N9" t="s">
        <v>920</v>
      </c>
    </row>
    <row r="10" spans="2:14" x14ac:dyDescent="0.2">
      <c r="B10" s="5">
        <v>37803</v>
      </c>
      <c r="C10" s="70">
        <f t="shared" si="3"/>
        <v>1</v>
      </c>
      <c r="D10" s="70">
        <f t="shared" si="0"/>
        <v>2004</v>
      </c>
      <c r="E10" s="3"/>
      <c r="F10" s="3">
        <f t="shared" si="4"/>
        <v>1</v>
      </c>
      <c r="H10" s="5">
        <v>37803</v>
      </c>
      <c r="I10" s="70">
        <f t="shared" si="1"/>
        <v>10</v>
      </c>
      <c r="J10" s="70">
        <f t="shared" si="5"/>
        <v>2003</v>
      </c>
      <c r="K10" s="3"/>
      <c r="L10" s="3">
        <f t="shared" si="2"/>
        <v>4</v>
      </c>
    </row>
    <row r="11" spans="2:14" x14ac:dyDescent="0.2">
      <c r="B11" s="5">
        <v>37834</v>
      </c>
      <c r="C11" s="70">
        <f t="shared" si="3"/>
        <v>2</v>
      </c>
      <c r="D11" s="70">
        <f t="shared" si="0"/>
        <v>2004</v>
      </c>
      <c r="E11" s="3"/>
      <c r="F11" s="3">
        <f t="shared" si="4"/>
        <v>1</v>
      </c>
      <c r="H11" s="5">
        <v>37834</v>
      </c>
      <c r="I11" s="70">
        <f t="shared" si="1"/>
        <v>11</v>
      </c>
      <c r="J11" s="70">
        <f t="shared" si="5"/>
        <v>2003</v>
      </c>
      <c r="K11" s="3"/>
      <c r="L11" s="3">
        <f t="shared" si="2"/>
        <v>4</v>
      </c>
      <c r="N11" s="1" t="s">
        <v>781</v>
      </c>
    </row>
    <row r="12" spans="2:14" x14ac:dyDescent="0.2">
      <c r="B12" s="5">
        <v>37865</v>
      </c>
      <c r="C12" s="70">
        <f t="shared" si="3"/>
        <v>3</v>
      </c>
      <c r="D12" s="70">
        <f t="shared" si="0"/>
        <v>2004</v>
      </c>
      <c r="E12" s="3"/>
      <c r="F12" s="3">
        <f t="shared" si="4"/>
        <v>1</v>
      </c>
      <c r="H12" s="5">
        <v>37865</v>
      </c>
      <c r="I12" s="70">
        <f t="shared" si="1"/>
        <v>12</v>
      </c>
      <c r="J12" s="70">
        <f t="shared" si="5"/>
        <v>2003</v>
      </c>
      <c r="K12" s="3"/>
      <c r="L12" s="3">
        <f t="shared" si="2"/>
        <v>4</v>
      </c>
      <c r="N12" s="71" t="s">
        <v>783</v>
      </c>
    </row>
    <row r="13" spans="2:14" x14ac:dyDescent="0.2">
      <c r="B13" s="5">
        <v>37895</v>
      </c>
      <c r="C13" s="70">
        <f t="shared" si="3"/>
        <v>4</v>
      </c>
      <c r="D13" s="70">
        <f t="shared" si="0"/>
        <v>2004</v>
      </c>
      <c r="E13" s="3"/>
      <c r="F13" s="3">
        <f t="shared" si="4"/>
        <v>2</v>
      </c>
      <c r="H13" s="5">
        <v>37895</v>
      </c>
      <c r="I13" s="70">
        <f t="shared" si="1"/>
        <v>1</v>
      </c>
      <c r="J13" s="70">
        <f t="shared" si="5"/>
        <v>2004</v>
      </c>
      <c r="K13" s="3"/>
      <c r="L13" s="3">
        <f t="shared" si="2"/>
        <v>1</v>
      </c>
    </row>
    <row r="14" spans="2:14" x14ac:dyDescent="0.2">
      <c r="B14" s="5">
        <v>37926</v>
      </c>
      <c r="C14" s="70">
        <f t="shared" si="3"/>
        <v>5</v>
      </c>
      <c r="D14" s="70">
        <f t="shared" si="0"/>
        <v>2004</v>
      </c>
      <c r="E14" s="3"/>
      <c r="F14" s="3">
        <f t="shared" si="4"/>
        <v>2</v>
      </c>
      <c r="H14" s="5">
        <v>37926</v>
      </c>
      <c r="I14" s="70">
        <f t="shared" si="1"/>
        <v>2</v>
      </c>
      <c r="J14" s="70">
        <f t="shared" si="5"/>
        <v>2004</v>
      </c>
      <c r="K14" s="3"/>
      <c r="L14" s="3">
        <f t="shared" si="2"/>
        <v>1</v>
      </c>
      <c r="N14" s="1" t="s">
        <v>782</v>
      </c>
    </row>
    <row r="15" spans="2:14" x14ac:dyDescent="0.2">
      <c r="B15" s="5">
        <v>37956</v>
      </c>
      <c r="C15" s="70">
        <f t="shared" si="3"/>
        <v>6</v>
      </c>
      <c r="D15" s="70">
        <f t="shared" si="0"/>
        <v>2004</v>
      </c>
      <c r="E15" s="3"/>
      <c r="F15" s="3">
        <f t="shared" si="4"/>
        <v>2</v>
      </c>
      <c r="H15" s="5">
        <v>37956</v>
      </c>
      <c r="I15" s="70">
        <f t="shared" si="1"/>
        <v>3</v>
      </c>
      <c r="J15" s="70">
        <f t="shared" si="5"/>
        <v>2004</v>
      </c>
      <c r="K15" s="3"/>
      <c r="L15" s="3">
        <f t="shared" si="2"/>
        <v>1</v>
      </c>
      <c r="N15" s="71" t="s">
        <v>784</v>
      </c>
    </row>
    <row r="16" spans="2:14" x14ac:dyDescent="0.2">
      <c r="B16" s="5">
        <v>37987</v>
      </c>
      <c r="C16" s="70">
        <f t="shared" si="3"/>
        <v>7</v>
      </c>
      <c r="D16" s="70">
        <f t="shared" si="0"/>
        <v>2004</v>
      </c>
      <c r="E16" s="3"/>
      <c r="F16" s="3">
        <f t="shared" si="4"/>
        <v>3</v>
      </c>
      <c r="H16" s="5">
        <v>37987</v>
      </c>
      <c r="I16" s="70">
        <f t="shared" si="1"/>
        <v>4</v>
      </c>
      <c r="J16" s="70">
        <f t="shared" si="5"/>
        <v>2004</v>
      </c>
      <c r="K16" s="3"/>
      <c r="L16" s="3">
        <f t="shared" si="2"/>
        <v>2</v>
      </c>
    </row>
    <row r="17" spans="2:14" x14ac:dyDescent="0.2">
      <c r="B17" s="5">
        <v>38018</v>
      </c>
      <c r="C17" s="70">
        <f t="shared" si="3"/>
        <v>8</v>
      </c>
      <c r="D17" s="70">
        <f t="shared" si="0"/>
        <v>2004</v>
      </c>
      <c r="E17" s="3"/>
      <c r="F17" s="3">
        <f t="shared" si="4"/>
        <v>3</v>
      </c>
      <c r="H17" s="5">
        <v>38018</v>
      </c>
      <c r="I17" s="70">
        <f t="shared" si="1"/>
        <v>5</v>
      </c>
      <c r="J17" s="70">
        <f t="shared" si="5"/>
        <v>2004</v>
      </c>
      <c r="K17" s="3"/>
      <c r="L17" s="3">
        <f t="shared" si="2"/>
        <v>2</v>
      </c>
      <c r="N17" s="1" t="s">
        <v>773</v>
      </c>
    </row>
    <row r="18" spans="2:14" x14ac:dyDescent="0.2">
      <c r="B18" s="5">
        <v>38047</v>
      </c>
      <c r="C18" s="70">
        <f t="shared" si="3"/>
        <v>9</v>
      </c>
      <c r="D18" s="70">
        <f t="shared" si="0"/>
        <v>2004</v>
      </c>
      <c r="E18" s="3"/>
      <c r="F18" s="3">
        <f t="shared" si="4"/>
        <v>3</v>
      </c>
      <c r="H18" s="5">
        <v>38047</v>
      </c>
      <c r="I18" s="70">
        <f t="shared" si="1"/>
        <v>6</v>
      </c>
      <c r="J18" s="70">
        <f t="shared" si="5"/>
        <v>2004</v>
      </c>
      <c r="K18" s="3"/>
      <c r="L18" s="3">
        <f t="shared" si="2"/>
        <v>2</v>
      </c>
      <c r="N18" s="7" t="s">
        <v>776</v>
      </c>
    </row>
    <row r="19" spans="2:14" x14ac:dyDescent="0.2">
      <c r="B19" s="5">
        <v>38078</v>
      </c>
      <c r="C19" s="70">
        <f t="shared" si="3"/>
        <v>10</v>
      </c>
      <c r="D19" s="70">
        <f t="shared" si="0"/>
        <v>2004</v>
      </c>
      <c r="E19" s="3"/>
      <c r="F19" s="3">
        <f t="shared" si="4"/>
        <v>4</v>
      </c>
      <c r="H19" s="5">
        <v>38078</v>
      </c>
      <c r="I19" s="70">
        <f t="shared" si="1"/>
        <v>7</v>
      </c>
      <c r="J19" s="70">
        <f t="shared" si="5"/>
        <v>2004</v>
      </c>
      <c r="K19" s="3"/>
      <c r="L19" s="3">
        <f t="shared" si="2"/>
        <v>3</v>
      </c>
      <c r="N19" t="s">
        <v>917</v>
      </c>
    </row>
    <row r="20" spans="2:14" x14ac:dyDescent="0.2">
      <c r="B20" s="5">
        <v>38108</v>
      </c>
      <c r="C20" s="70">
        <f t="shared" si="3"/>
        <v>11</v>
      </c>
      <c r="D20" s="70">
        <f t="shared" si="0"/>
        <v>2004</v>
      </c>
      <c r="E20" s="3"/>
      <c r="F20" s="3">
        <f t="shared" si="4"/>
        <v>4</v>
      </c>
      <c r="H20" s="5">
        <v>38108</v>
      </c>
      <c r="I20" s="70">
        <f t="shared" si="1"/>
        <v>8</v>
      </c>
      <c r="J20" s="70">
        <f t="shared" si="5"/>
        <v>2004</v>
      </c>
      <c r="K20" s="3"/>
      <c r="L20" s="3">
        <f t="shared" si="2"/>
        <v>3</v>
      </c>
    </row>
    <row r="21" spans="2:14" x14ac:dyDescent="0.2">
      <c r="B21" s="5">
        <v>38139</v>
      </c>
      <c r="C21" s="70">
        <f t="shared" si="3"/>
        <v>12</v>
      </c>
      <c r="D21" s="70">
        <f t="shared" si="0"/>
        <v>2004</v>
      </c>
      <c r="E21" s="3"/>
      <c r="F21" s="3">
        <f t="shared" si="4"/>
        <v>4</v>
      </c>
      <c r="H21" s="5">
        <v>38139</v>
      </c>
      <c r="I21" s="70">
        <f t="shared" si="1"/>
        <v>9</v>
      </c>
      <c r="J21" s="70">
        <f t="shared" si="5"/>
        <v>2004</v>
      </c>
      <c r="K21" s="3"/>
      <c r="L21" s="3">
        <f t="shared" si="2"/>
        <v>3</v>
      </c>
      <c r="N21" s="1" t="s">
        <v>774</v>
      </c>
    </row>
    <row r="22" spans="2:14" x14ac:dyDescent="0.2">
      <c r="B22" s="5">
        <v>38169</v>
      </c>
      <c r="C22" s="70">
        <f t="shared" si="3"/>
        <v>1</v>
      </c>
      <c r="D22" s="70">
        <f t="shared" si="0"/>
        <v>2005</v>
      </c>
      <c r="E22" s="3"/>
      <c r="F22" s="3">
        <f t="shared" si="4"/>
        <v>1</v>
      </c>
      <c r="H22" s="5">
        <v>38169</v>
      </c>
      <c r="I22" s="70">
        <f t="shared" si="1"/>
        <v>10</v>
      </c>
      <c r="J22" s="70">
        <f t="shared" si="5"/>
        <v>2004</v>
      </c>
      <c r="K22" s="3"/>
      <c r="L22" s="3">
        <f t="shared" si="2"/>
        <v>4</v>
      </c>
      <c r="N22" s="7" t="s">
        <v>775</v>
      </c>
    </row>
    <row r="23" spans="2:14" x14ac:dyDescent="0.2">
      <c r="B23" s="5">
        <v>38200</v>
      </c>
      <c r="C23" s="70">
        <f t="shared" si="3"/>
        <v>2</v>
      </c>
      <c r="D23" s="70">
        <f t="shared" si="0"/>
        <v>2005</v>
      </c>
      <c r="E23" s="3"/>
      <c r="F23" s="3">
        <f t="shared" si="4"/>
        <v>1</v>
      </c>
      <c r="H23" s="5">
        <v>38200</v>
      </c>
      <c r="I23" s="70">
        <f t="shared" si="1"/>
        <v>11</v>
      </c>
      <c r="J23" s="70">
        <f t="shared" si="5"/>
        <v>2004</v>
      </c>
      <c r="K23" s="3"/>
      <c r="L23" s="3">
        <f t="shared" si="2"/>
        <v>4</v>
      </c>
      <c r="N23" t="s">
        <v>918</v>
      </c>
    </row>
    <row r="24" spans="2:14" x14ac:dyDescent="0.2">
      <c r="B24" s="5">
        <v>38231</v>
      </c>
      <c r="C24" s="70">
        <f t="shared" si="3"/>
        <v>3</v>
      </c>
      <c r="D24" s="70">
        <f t="shared" si="0"/>
        <v>2005</v>
      </c>
      <c r="E24" s="3"/>
      <c r="F24" s="3">
        <f t="shared" si="4"/>
        <v>1</v>
      </c>
      <c r="H24" s="5">
        <v>38231</v>
      </c>
      <c r="I24" s="70">
        <f t="shared" si="1"/>
        <v>12</v>
      </c>
      <c r="J24" s="70">
        <f t="shared" si="5"/>
        <v>2004</v>
      </c>
      <c r="K24" s="3"/>
      <c r="L24" s="3">
        <f t="shared" si="2"/>
        <v>4</v>
      </c>
    </row>
    <row r="25" spans="2:14" x14ac:dyDescent="0.2">
      <c r="B25" s="5">
        <v>38261</v>
      </c>
      <c r="C25" s="70">
        <f t="shared" si="3"/>
        <v>4</v>
      </c>
      <c r="D25" s="70">
        <f t="shared" si="0"/>
        <v>2005</v>
      </c>
      <c r="E25" s="3"/>
      <c r="F25" s="3">
        <f t="shared" si="4"/>
        <v>2</v>
      </c>
      <c r="H25" s="5">
        <v>38261</v>
      </c>
      <c r="I25" s="70">
        <f t="shared" si="1"/>
        <v>1</v>
      </c>
      <c r="J25" s="70">
        <f t="shared" si="5"/>
        <v>2005</v>
      </c>
      <c r="K25" s="3"/>
      <c r="L25" s="3">
        <f t="shared" si="2"/>
        <v>1</v>
      </c>
    </row>
    <row r="26" spans="2:14" x14ac:dyDescent="0.2">
      <c r="B26" s="5">
        <v>38292</v>
      </c>
      <c r="C26" s="70">
        <f t="shared" si="3"/>
        <v>5</v>
      </c>
      <c r="D26" s="70">
        <f t="shared" si="0"/>
        <v>2005</v>
      </c>
      <c r="E26" s="3"/>
      <c r="F26" s="3">
        <f t="shared" si="4"/>
        <v>2</v>
      </c>
      <c r="H26" s="5">
        <v>38292</v>
      </c>
      <c r="I26" s="70">
        <f t="shared" si="1"/>
        <v>2</v>
      </c>
      <c r="J26" s="70">
        <f t="shared" si="5"/>
        <v>2005</v>
      </c>
      <c r="K26" s="3"/>
      <c r="L26" s="3">
        <f t="shared" si="2"/>
        <v>1</v>
      </c>
    </row>
    <row r="27" spans="2:14" x14ac:dyDescent="0.2">
      <c r="B27" s="5">
        <v>38322</v>
      </c>
      <c r="C27" s="70">
        <f t="shared" si="3"/>
        <v>6</v>
      </c>
      <c r="D27" s="70">
        <f t="shared" si="0"/>
        <v>2005</v>
      </c>
      <c r="E27" s="3"/>
      <c r="F27" s="3">
        <f t="shared" si="4"/>
        <v>2</v>
      </c>
      <c r="H27" s="5">
        <v>38322</v>
      </c>
      <c r="I27" s="70">
        <f t="shared" si="1"/>
        <v>3</v>
      </c>
      <c r="J27" s="70">
        <f t="shared" si="5"/>
        <v>2005</v>
      </c>
      <c r="K27" s="3"/>
      <c r="L27" s="3">
        <f t="shared" si="2"/>
        <v>1</v>
      </c>
    </row>
    <row r="28" spans="2:14" x14ac:dyDescent="0.2">
      <c r="B28" s="5">
        <v>38353</v>
      </c>
      <c r="C28" s="70">
        <f t="shared" si="3"/>
        <v>7</v>
      </c>
      <c r="D28" s="70">
        <f t="shared" si="0"/>
        <v>2005</v>
      </c>
      <c r="E28" s="3"/>
      <c r="F28" s="3">
        <f t="shared" si="4"/>
        <v>3</v>
      </c>
      <c r="H28" s="5">
        <v>38353</v>
      </c>
      <c r="I28" s="70">
        <f t="shared" si="1"/>
        <v>4</v>
      </c>
      <c r="J28" s="70">
        <f t="shared" si="5"/>
        <v>2005</v>
      </c>
      <c r="K28" s="3"/>
      <c r="L28" s="3">
        <f t="shared" si="2"/>
        <v>2</v>
      </c>
    </row>
    <row r="29" spans="2:14" x14ac:dyDescent="0.2">
      <c r="B29" s="5">
        <v>38384</v>
      </c>
      <c r="C29" s="70">
        <f t="shared" si="3"/>
        <v>8</v>
      </c>
      <c r="D29" s="70">
        <f t="shared" si="0"/>
        <v>2005</v>
      </c>
      <c r="E29" s="3"/>
      <c r="F29" s="3">
        <f t="shared" si="4"/>
        <v>3</v>
      </c>
      <c r="H29" s="5">
        <v>38384</v>
      </c>
      <c r="I29" s="70">
        <f t="shared" si="1"/>
        <v>5</v>
      </c>
      <c r="J29" s="70">
        <f t="shared" si="5"/>
        <v>2005</v>
      </c>
      <c r="K29" s="3"/>
      <c r="L29" s="3">
        <f t="shared" si="2"/>
        <v>2</v>
      </c>
    </row>
    <row r="30" spans="2:14" x14ac:dyDescent="0.2">
      <c r="B30" s="5">
        <v>38412</v>
      </c>
      <c r="C30" s="70">
        <f t="shared" si="3"/>
        <v>9</v>
      </c>
      <c r="D30" s="70">
        <f t="shared" si="0"/>
        <v>2005</v>
      </c>
      <c r="E30" s="3"/>
      <c r="F30" s="3">
        <f t="shared" si="4"/>
        <v>3</v>
      </c>
      <c r="H30" s="5">
        <v>38412</v>
      </c>
      <c r="I30" s="70">
        <f t="shared" si="1"/>
        <v>6</v>
      </c>
      <c r="J30" s="70">
        <f t="shared" si="5"/>
        <v>2005</v>
      </c>
      <c r="K30" s="3"/>
      <c r="L30" s="3">
        <f t="shared" si="2"/>
        <v>2</v>
      </c>
    </row>
    <row r="31" spans="2:14" x14ac:dyDescent="0.2">
      <c r="B31" s="5">
        <v>38443</v>
      </c>
      <c r="C31" s="70">
        <f t="shared" si="3"/>
        <v>10</v>
      </c>
      <c r="D31" s="70">
        <f t="shared" si="0"/>
        <v>2005</v>
      </c>
      <c r="E31" s="3"/>
      <c r="F31" s="3">
        <f t="shared" si="4"/>
        <v>4</v>
      </c>
      <c r="H31" s="5">
        <v>38443</v>
      </c>
      <c r="I31" s="70">
        <f t="shared" si="1"/>
        <v>7</v>
      </c>
      <c r="J31" s="70">
        <f t="shared" si="5"/>
        <v>2005</v>
      </c>
      <c r="K31" s="3"/>
      <c r="L31" s="3">
        <f t="shared" si="2"/>
        <v>3</v>
      </c>
    </row>
    <row r="32" spans="2:14" x14ac:dyDescent="0.2">
      <c r="B32" s="5">
        <v>38473</v>
      </c>
      <c r="C32" s="70">
        <f t="shared" si="3"/>
        <v>11</v>
      </c>
      <c r="D32" s="70">
        <f t="shared" si="0"/>
        <v>2005</v>
      </c>
      <c r="E32" s="3"/>
      <c r="F32" s="3">
        <f t="shared" si="4"/>
        <v>4</v>
      </c>
      <c r="H32" s="5">
        <v>38473</v>
      </c>
      <c r="I32" s="70">
        <f t="shared" si="1"/>
        <v>8</v>
      </c>
      <c r="J32" s="70">
        <f t="shared" si="5"/>
        <v>2005</v>
      </c>
      <c r="K32" s="3"/>
      <c r="L32" s="3">
        <f t="shared" si="2"/>
        <v>3</v>
      </c>
    </row>
    <row r="33" spans="2:12" x14ac:dyDescent="0.2">
      <c r="B33" s="5">
        <v>38504</v>
      </c>
      <c r="C33" s="70">
        <f t="shared" si="3"/>
        <v>12</v>
      </c>
      <c r="D33" s="70">
        <f t="shared" si="0"/>
        <v>2005</v>
      </c>
      <c r="E33" s="3"/>
      <c r="F33" s="3">
        <f t="shared" si="4"/>
        <v>4</v>
      </c>
      <c r="H33" s="5">
        <v>38504</v>
      </c>
      <c r="I33" s="70">
        <f t="shared" si="1"/>
        <v>9</v>
      </c>
      <c r="J33" s="70">
        <f t="shared" si="5"/>
        <v>2005</v>
      </c>
      <c r="K33" s="3"/>
      <c r="L33" s="3">
        <f t="shared" si="2"/>
        <v>3</v>
      </c>
    </row>
    <row r="34" spans="2:12" x14ac:dyDescent="0.2">
      <c r="B34" s="5">
        <v>38534</v>
      </c>
      <c r="C34" s="70">
        <f t="shared" si="3"/>
        <v>1</v>
      </c>
      <c r="D34" s="70">
        <f t="shared" si="0"/>
        <v>2006</v>
      </c>
      <c r="E34" s="3"/>
      <c r="F34" s="3">
        <f t="shared" si="4"/>
        <v>1</v>
      </c>
      <c r="H34" s="5">
        <v>38534</v>
      </c>
      <c r="I34" s="70">
        <f t="shared" si="1"/>
        <v>10</v>
      </c>
      <c r="J34" s="70">
        <f t="shared" si="5"/>
        <v>2005</v>
      </c>
      <c r="K34" s="3"/>
      <c r="L34" s="3">
        <f t="shared" si="2"/>
        <v>4</v>
      </c>
    </row>
    <row r="35" spans="2:12" x14ac:dyDescent="0.2">
      <c r="B35" s="5">
        <v>38565</v>
      </c>
      <c r="C35" s="70">
        <f t="shared" si="3"/>
        <v>2</v>
      </c>
      <c r="D35" s="70">
        <f t="shared" si="0"/>
        <v>2006</v>
      </c>
      <c r="E35" s="3"/>
      <c r="F35" s="3">
        <f t="shared" si="4"/>
        <v>1</v>
      </c>
      <c r="H35" s="5">
        <v>38565</v>
      </c>
      <c r="I35" s="70">
        <f t="shared" si="1"/>
        <v>11</v>
      </c>
      <c r="J35" s="70">
        <f t="shared" si="5"/>
        <v>2005</v>
      </c>
      <c r="K35" s="3"/>
      <c r="L35" s="3">
        <f t="shared" si="2"/>
        <v>4</v>
      </c>
    </row>
    <row r="36" spans="2:12" x14ac:dyDescent="0.2">
      <c r="B36" s="5">
        <v>38596</v>
      </c>
      <c r="C36" s="70">
        <f t="shared" si="3"/>
        <v>3</v>
      </c>
      <c r="D36" s="70">
        <f t="shared" si="0"/>
        <v>2006</v>
      </c>
      <c r="E36" s="3"/>
      <c r="F36" s="3">
        <f t="shared" si="4"/>
        <v>1</v>
      </c>
      <c r="H36" s="5">
        <v>38596</v>
      </c>
      <c r="I36" s="70">
        <f t="shared" si="1"/>
        <v>12</v>
      </c>
      <c r="J36" s="70">
        <f t="shared" si="5"/>
        <v>2005</v>
      </c>
      <c r="K36" s="3"/>
      <c r="L36" s="3">
        <f t="shared" si="2"/>
        <v>4</v>
      </c>
    </row>
    <row r="37" spans="2:12" x14ac:dyDescent="0.2">
      <c r="B37" s="5">
        <v>38626</v>
      </c>
      <c r="C37" s="70">
        <f t="shared" si="3"/>
        <v>4</v>
      </c>
      <c r="D37" s="70">
        <f t="shared" si="0"/>
        <v>2006</v>
      </c>
      <c r="E37" s="3"/>
      <c r="F37" s="3">
        <f t="shared" si="4"/>
        <v>2</v>
      </c>
      <c r="H37" s="5">
        <v>38626</v>
      </c>
      <c r="I37" s="70">
        <f t="shared" si="1"/>
        <v>1</v>
      </c>
      <c r="J37" s="70">
        <f t="shared" si="5"/>
        <v>2006</v>
      </c>
      <c r="K37" s="3"/>
      <c r="L37" s="3">
        <f t="shared" si="2"/>
        <v>1</v>
      </c>
    </row>
    <row r="38" spans="2:12" x14ac:dyDescent="0.2">
      <c r="B38" s="5">
        <v>38657</v>
      </c>
      <c r="C38" s="70">
        <f t="shared" si="3"/>
        <v>5</v>
      </c>
      <c r="D38" s="70">
        <f t="shared" si="0"/>
        <v>2006</v>
      </c>
      <c r="E38" s="3"/>
      <c r="F38" s="3">
        <f t="shared" si="4"/>
        <v>2</v>
      </c>
      <c r="H38" s="5">
        <v>38657</v>
      </c>
      <c r="I38" s="70">
        <f t="shared" si="1"/>
        <v>2</v>
      </c>
      <c r="J38" s="70">
        <f t="shared" si="5"/>
        <v>2006</v>
      </c>
      <c r="K38" s="3"/>
      <c r="L38" s="3">
        <f t="shared" si="2"/>
        <v>1</v>
      </c>
    </row>
    <row r="39" spans="2:12" x14ac:dyDescent="0.2">
      <c r="B39" s="5">
        <v>38687</v>
      </c>
      <c r="C39" s="70">
        <f t="shared" si="3"/>
        <v>6</v>
      </c>
      <c r="D39" s="70">
        <f t="shared" si="0"/>
        <v>2006</v>
      </c>
      <c r="E39" s="3"/>
      <c r="F39" s="3">
        <f t="shared" si="4"/>
        <v>2</v>
      </c>
      <c r="H39" s="5">
        <v>38687</v>
      </c>
      <c r="I39" s="70">
        <f t="shared" si="1"/>
        <v>3</v>
      </c>
      <c r="J39" s="70">
        <f t="shared" si="5"/>
        <v>2006</v>
      </c>
      <c r="K39" s="3"/>
      <c r="L39" s="3">
        <f t="shared" si="2"/>
        <v>1</v>
      </c>
    </row>
    <row r="40" spans="2:12" x14ac:dyDescent="0.2">
      <c r="B40" s="5">
        <v>38718</v>
      </c>
      <c r="C40" s="70">
        <f t="shared" si="3"/>
        <v>7</v>
      </c>
      <c r="D40" s="70">
        <f t="shared" ref="D40:D68" si="6">IF(MONTH(B40)+6&gt;12,YEAR(B40)+1,YEAR(B40))</f>
        <v>2006</v>
      </c>
      <c r="E40" s="3"/>
      <c r="F40" s="3">
        <f t="shared" si="4"/>
        <v>3</v>
      </c>
      <c r="H40" s="5">
        <v>38718</v>
      </c>
      <c r="I40" s="70">
        <f t="shared" si="1"/>
        <v>4</v>
      </c>
      <c r="J40" s="70">
        <f t="shared" si="5"/>
        <v>2006</v>
      </c>
      <c r="K40" s="3"/>
      <c r="L40" s="3">
        <f t="shared" si="2"/>
        <v>2</v>
      </c>
    </row>
    <row r="41" spans="2:12" x14ac:dyDescent="0.2">
      <c r="B41" s="5">
        <v>38749</v>
      </c>
      <c r="C41" s="70">
        <f t="shared" si="3"/>
        <v>8</v>
      </c>
      <c r="D41" s="70">
        <f t="shared" si="6"/>
        <v>2006</v>
      </c>
      <c r="E41" s="3"/>
      <c r="F41" s="3">
        <f t="shared" si="4"/>
        <v>3</v>
      </c>
      <c r="H41" s="5">
        <v>38749</v>
      </c>
      <c r="I41" s="70">
        <f t="shared" si="1"/>
        <v>5</v>
      </c>
      <c r="J41" s="70">
        <f t="shared" si="5"/>
        <v>2006</v>
      </c>
      <c r="K41" s="3"/>
      <c r="L41" s="3">
        <f t="shared" si="2"/>
        <v>2</v>
      </c>
    </row>
    <row r="42" spans="2:12" x14ac:dyDescent="0.2">
      <c r="B42" s="5">
        <v>38777</v>
      </c>
      <c r="C42" s="70">
        <f t="shared" si="3"/>
        <v>9</v>
      </c>
      <c r="D42" s="70">
        <f t="shared" si="6"/>
        <v>2006</v>
      </c>
      <c r="E42" s="3"/>
      <c r="F42" s="3">
        <f t="shared" si="4"/>
        <v>3</v>
      </c>
      <c r="H42" s="5">
        <v>38777</v>
      </c>
      <c r="I42" s="70">
        <f t="shared" si="1"/>
        <v>6</v>
      </c>
      <c r="J42" s="70">
        <f t="shared" si="5"/>
        <v>2006</v>
      </c>
      <c r="K42" s="3"/>
      <c r="L42" s="3">
        <f t="shared" si="2"/>
        <v>2</v>
      </c>
    </row>
    <row r="43" spans="2:12" x14ac:dyDescent="0.2">
      <c r="B43" s="5">
        <v>38808</v>
      </c>
      <c r="C43" s="70">
        <f t="shared" si="3"/>
        <v>10</v>
      </c>
      <c r="D43" s="70">
        <f t="shared" si="6"/>
        <v>2006</v>
      </c>
      <c r="E43" s="3"/>
      <c r="F43" s="3">
        <f t="shared" si="4"/>
        <v>4</v>
      </c>
      <c r="H43" s="5">
        <v>38808</v>
      </c>
      <c r="I43" s="70">
        <f t="shared" si="1"/>
        <v>7</v>
      </c>
      <c r="J43" s="70">
        <f t="shared" si="5"/>
        <v>2006</v>
      </c>
      <c r="K43" s="3"/>
      <c r="L43" s="3">
        <f t="shared" si="2"/>
        <v>3</v>
      </c>
    </row>
    <row r="44" spans="2:12" x14ac:dyDescent="0.2">
      <c r="B44" s="5">
        <v>38838</v>
      </c>
      <c r="C44" s="70">
        <f t="shared" si="3"/>
        <v>11</v>
      </c>
      <c r="D44" s="70">
        <f t="shared" si="6"/>
        <v>2006</v>
      </c>
      <c r="E44" s="3"/>
      <c r="F44" s="3">
        <f t="shared" si="4"/>
        <v>4</v>
      </c>
      <c r="H44" s="5">
        <v>38838</v>
      </c>
      <c r="I44" s="70">
        <f t="shared" si="1"/>
        <v>8</v>
      </c>
      <c r="J44" s="70">
        <f t="shared" si="5"/>
        <v>2006</v>
      </c>
      <c r="K44" s="3"/>
      <c r="L44" s="3">
        <f t="shared" si="2"/>
        <v>3</v>
      </c>
    </row>
    <row r="45" spans="2:12" x14ac:dyDescent="0.2">
      <c r="B45" s="5">
        <v>38869</v>
      </c>
      <c r="C45" s="70">
        <f t="shared" si="3"/>
        <v>12</v>
      </c>
      <c r="D45" s="70">
        <f t="shared" si="6"/>
        <v>2006</v>
      </c>
      <c r="E45" s="3"/>
      <c r="F45" s="3">
        <f t="shared" si="4"/>
        <v>4</v>
      </c>
      <c r="H45" s="5">
        <v>38869</v>
      </c>
      <c r="I45" s="70">
        <f t="shared" si="1"/>
        <v>9</v>
      </c>
      <c r="J45" s="70">
        <f t="shared" si="5"/>
        <v>2006</v>
      </c>
      <c r="K45" s="3"/>
      <c r="L45" s="3">
        <f t="shared" si="2"/>
        <v>3</v>
      </c>
    </row>
    <row r="46" spans="2:12" x14ac:dyDescent="0.2">
      <c r="B46" s="5">
        <v>38899</v>
      </c>
      <c r="C46" s="70">
        <f t="shared" si="3"/>
        <v>1</v>
      </c>
      <c r="D46" s="70">
        <f t="shared" si="6"/>
        <v>2007</v>
      </c>
      <c r="E46" s="3"/>
      <c r="F46" s="3">
        <f t="shared" si="4"/>
        <v>1</v>
      </c>
      <c r="H46" s="5">
        <v>38899</v>
      </c>
      <c r="I46" s="70">
        <f t="shared" si="1"/>
        <v>10</v>
      </c>
      <c r="J46" s="70">
        <f t="shared" si="5"/>
        <v>2006</v>
      </c>
      <c r="K46" s="3"/>
      <c r="L46" s="3">
        <f t="shared" si="2"/>
        <v>4</v>
      </c>
    </row>
    <row r="47" spans="2:12" x14ac:dyDescent="0.2">
      <c r="B47" s="5">
        <v>38930</v>
      </c>
      <c r="C47" s="70">
        <f t="shared" si="3"/>
        <v>2</v>
      </c>
      <c r="D47" s="70">
        <f t="shared" si="6"/>
        <v>2007</v>
      </c>
      <c r="E47" s="3"/>
      <c r="F47" s="3">
        <f t="shared" si="4"/>
        <v>1</v>
      </c>
      <c r="H47" s="5">
        <v>38930</v>
      </c>
      <c r="I47" s="70">
        <f t="shared" si="1"/>
        <v>11</v>
      </c>
      <c r="J47" s="70">
        <f t="shared" si="5"/>
        <v>2006</v>
      </c>
      <c r="K47" s="3"/>
      <c r="L47" s="3">
        <f t="shared" si="2"/>
        <v>4</v>
      </c>
    </row>
    <row r="48" spans="2:12" x14ac:dyDescent="0.2">
      <c r="B48" s="5">
        <v>38961</v>
      </c>
      <c r="C48" s="70">
        <f t="shared" si="3"/>
        <v>3</v>
      </c>
      <c r="D48" s="70">
        <f t="shared" si="6"/>
        <v>2007</v>
      </c>
      <c r="E48" s="3"/>
      <c r="F48" s="3">
        <f t="shared" si="4"/>
        <v>1</v>
      </c>
      <c r="H48" s="5">
        <v>38961</v>
      </c>
      <c r="I48" s="70">
        <f t="shared" si="1"/>
        <v>12</v>
      </c>
      <c r="J48" s="70">
        <f t="shared" si="5"/>
        <v>2006</v>
      </c>
      <c r="K48" s="3"/>
      <c r="L48" s="3">
        <f t="shared" si="2"/>
        <v>4</v>
      </c>
    </row>
    <row r="49" spans="2:12" x14ac:dyDescent="0.2">
      <c r="B49" s="5">
        <v>38991</v>
      </c>
      <c r="C49" s="70">
        <f t="shared" si="3"/>
        <v>4</v>
      </c>
      <c r="D49" s="70">
        <f t="shared" si="6"/>
        <v>2007</v>
      </c>
      <c r="E49" s="3"/>
      <c r="F49" s="3">
        <f t="shared" si="4"/>
        <v>2</v>
      </c>
      <c r="H49" s="5">
        <v>38991</v>
      </c>
      <c r="I49" s="70">
        <f t="shared" si="1"/>
        <v>1</v>
      </c>
      <c r="J49" s="70">
        <f t="shared" si="5"/>
        <v>2007</v>
      </c>
      <c r="K49" s="3"/>
      <c r="L49" s="3">
        <f t="shared" si="2"/>
        <v>1</v>
      </c>
    </row>
    <row r="50" spans="2:12" x14ac:dyDescent="0.2">
      <c r="B50" s="5">
        <v>39022</v>
      </c>
      <c r="C50" s="70">
        <f t="shared" si="3"/>
        <v>5</v>
      </c>
      <c r="D50" s="70">
        <f t="shared" si="6"/>
        <v>2007</v>
      </c>
      <c r="E50" s="3"/>
      <c r="F50" s="3">
        <f t="shared" si="4"/>
        <v>2</v>
      </c>
      <c r="H50" s="5">
        <v>39022</v>
      </c>
      <c r="I50" s="70">
        <f t="shared" si="1"/>
        <v>2</v>
      </c>
      <c r="J50" s="70">
        <f t="shared" si="5"/>
        <v>2007</v>
      </c>
      <c r="K50" s="3"/>
      <c r="L50" s="3">
        <f t="shared" si="2"/>
        <v>1</v>
      </c>
    </row>
    <row r="51" spans="2:12" x14ac:dyDescent="0.2">
      <c r="B51" s="5">
        <v>39052</v>
      </c>
      <c r="C51" s="70">
        <f t="shared" si="3"/>
        <v>6</v>
      </c>
      <c r="D51" s="70">
        <f t="shared" si="6"/>
        <v>2007</v>
      </c>
      <c r="E51" s="3"/>
      <c r="F51" s="3">
        <f t="shared" si="4"/>
        <v>2</v>
      </c>
      <c r="H51" s="5">
        <v>39052</v>
      </c>
      <c r="I51" s="70">
        <f t="shared" si="1"/>
        <v>3</v>
      </c>
      <c r="J51" s="70">
        <f t="shared" si="5"/>
        <v>2007</v>
      </c>
      <c r="K51" s="3"/>
      <c r="L51" s="3">
        <f t="shared" si="2"/>
        <v>1</v>
      </c>
    </row>
    <row r="52" spans="2:12" x14ac:dyDescent="0.2">
      <c r="B52" s="5">
        <v>39083</v>
      </c>
      <c r="C52" s="70">
        <f t="shared" si="3"/>
        <v>7</v>
      </c>
      <c r="D52" s="70">
        <f t="shared" si="6"/>
        <v>2007</v>
      </c>
      <c r="E52" s="3"/>
      <c r="F52" s="3">
        <f t="shared" si="4"/>
        <v>3</v>
      </c>
      <c r="H52" s="5">
        <v>39083</v>
      </c>
      <c r="I52" s="70">
        <f t="shared" si="1"/>
        <v>4</v>
      </c>
      <c r="J52" s="70">
        <f t="shared" si="5"/>
        <v>2007</v>
      </c>
      <c r="K52" s="3"/>
      <c r="L52" s="3">
        <f t="shared" si="2"/>
        <v>2</v>
      </c>
    </row>
    <row r="53" spans="2:12" x14ac:dyDescent="0.2">
      <c r="B53" s="5">
        <v>39114</v>
      </c>
      <c r="C53" s="70">
        <f t="shared" si="3"/>
        <v>8</v>
      </c>
      <c r="D53" s="70">
        <f t="shared" si="6"/>
        <v>2007</v>
      </c>
      <c r="E53" s="3"/>
      <c r="F53" s="3">
        <f t="shared" si="4"/>
        <v>3</v>
      </c>
      <c r="H53" s="5">
        <v>39114</v>
      </c>
      <c r="I53" s="70">
        <f t="shared" si="1"/>
        <v>5</v>
      </c>
      <c r="J53" s="70">
        <f t="shared" si="5"/>
        <v>2007</v>
      </c>
      <c r="K53" s="3"/>
      <c r="L53" s="3">
        <f t="shared" si="2"/>
        <v>2</v>
      </c>
    </row>
    <row r="54" spans="2:12" x14ac:dyDescent="0.2">
      <c r="B54" s="5">
        <v>39142</v>
      </c>
      <c r="C54" s="70">
        <f t="shared" si="3"/>
        <v>9</v>
      </c>
      <c r="D54" s="70">
        <f t="shared" si="6"/>
        <v>2007</v>
      </c>
      <c r="E54" s="3"/>
      <c r="F54" s="3">
        <f t="shared" si="4"/>
        <v>3</v>
      </c>
      <c r="H54" s="5">
        <v>39142</v>
      </c>
      <c r="I54" s="70">
        <f t="shared" si="1"/>
        <v>6</v>
      </c>
      <c r="J54" s="70">
        <f t="shared" si="5"/>
        <v>2007</v>
      </c>
      <c r="K54" s="3"/>
      <c r="L54" s="3">
        <f t="shared" si="2"/>
        <v>2</v>
      </c>
    </row>
    <row r="55" spans="2:12" x14ac:dyDescent="0.2">
      <c r="B55" s="5">
        <v>39173</v>
      </c>
      <c r="C55" s="70">
        <f t="shared" si="3"/>
        <v>10</v>
      </c>
      <c r="D55" s="70">
        <f t="shared" si="6"/>
        <v>2007</v>
      </c>
      <c r="E55" s="3"/>
      <c r="F55" s="3">
        <f t="shared" si="4"/>
        <v>4</v>
      </c>
      <c r="H55" s="5">
        <v>39173</v>
      </c>
      <c r="I55" s="70">
        <f t="shared" si="1"/>
        <v>7</v>
      </c>
      <c r="J55" s="70">
        <f t="shared" si="5"/>
        <v>2007</v>
      </c>
      <c r="K55" s="3"/>
      <c r="L55" s="3">
        <f t="shared" si="2"/>
        <v>3</v>
      </c>
    </row>
    <row r="56" spans="2:12" x14ac:dyDescent="0.2">
      <c r="B56" s="5">
        <v>39203</v>
      </c>
      <c r="C56" s="70">
        <f t="shared" si="3"/>
        <v>11</v>
      </c>
      <c r="D56" s="70">
        <f t="shared" si="6"/>
        <v>2007</v>
      </c>
      <c r="E56" s="3"/>
      <c r="F56" s="3">
        <f t="shared" si="4"/>
        <v>4</v>
      </c>
      <c r="H56" s="5">
        <v>39203</v>
      </c>
      <c r="I56" s="70">
        <f t="shared" si="1"/>
        <v>8</v>
      </c>
      <c r="J56" s="70">
        <f t="shared" si="5"/>
        <v>2007</v>
      </c>
      <c r="K56" s="3"/>
      <c r="L56" s="3">
        <f t="shared" si="2"/>
        <v>3</v>
      </c>
    </row>
    <row r="57" spans="2:12" x14ac:dyDescent="0.2">
      <c r="B57" s="5">
        <v>39234</v>
      </c>
      <c r="C57" s="70">
        <f t="shared" si="3"/>
        <v>12</v>
      </c>
      <c r="D57" s="70">
        <f t="shared" si="6"/>
        <v>2007</v>
      </c>
      <c r="E57" s="3"/>
      <c r="F57" s="3">
        <f t="shared" si="4"/>
        <v>4</v>
      </c>
      <c r="H57" s="5">
        <v>39234</v>
      </c>
      <c r="I57" s="70">
        <f t="shared" si="1"/>
        <v>9</v>
      </c>
      <c r="J57" s="70">
        <f t="shared" si="5"/>
        <v>2007</v>
      </c>
      <c r="K57" s="3"/>
      <c r="L57" s="3">
        <f t="shared" si="2"/>
        <v>3</v>
      </c>
    </row>
    <row r="58" spans="2:12" x14ac:dyDescent="0.2">
      <c r="B58" s="5">
        <v>39264</v>
      </c>
      <c r="C58" s="70">
        <f t="shared" si="3"/>
        <v>1</v>
      </c>
      <c r="D58" s="70">
        <f t="shared" si="6"/>
        <v>2008</v>
      </c>
      <c r="E58" s="3"/>
      <c r="F58" s="3">
        <f t="shared" si="4"/>
        <v>1</v>
      </c>
      <c r="H58" s="5">
        <v>39264</v>
      </c>
      <c r="I58" s="70">
        <f t="shared" si="1"/>
        <v>10</v>
      </c>
      <c r="J58" s="70">
        <f t="shared" si="5"/>
        <v>2007</v>
      </c>
      <c r="K58" s="3"/>
      <c r="L58" s="3">
        <f t="shared" si="2"/>
        <v>4</v>
      </c>
    </row>
    <row r="59" spans="2:12" x14ac:dyDescent="0.2">
      <c r="B59" s="5">
        <v>39295</v>
      </c>
      <c r="C59" s="70">
        <f t="shared" si="3"/>
        <v>2</v>
      </c>
      <c r="D59" s="70">
        <f t="shared" si="6"/>
        <v>2008</v>
      </c>
      <c r="E59" s="3"/>
      <c r="F59" s="3">
        <f t="shared" si="4"/>
        <v>1</v>
      </c>
      <c r="H59" s="5">
        <v>39295</v>
      </c>
      <c r="I59" s="70">
        <f t="shared" si="1"/>
        <v>11</v>
      </c>
      <c r="J59" s="70">
        <f t="shared" si="5"/>
        <v>2007</v>
      </c>
      <c r="K59" s="3"/>
      <c r="L59" s="3">
        <f t="shared" si="2"/>
        <v>4</v>
      </c>
    </row>
    <row r="60" spans="2:12" x14ac:dyDescent="0.2">
      <c r="B60" s="5">
        <v>39326</v>
      </c>
      <c r="C60" s="70">
        <f t="shared" si="3"/>
        <v>3</v>
      </c>
      <c r="D60" s="70">
        <f t="shared" si="6"/>
        <v>2008</v>
      </c>
      <c r="E60" s="3"/>
      <c r="F60" s="3">
        <f t="shared" si="4"/>
        <v>1</v>
      </c>
      <c r="H60" s="5">
        <v>39326</v>
      </c>
      <c r="I60" s="70">
        <f t="shared" si="1"/>
        <v>12</v>
      </c>
      <c r="J60" s="70">
        <f t="shared" si="5"/>
        <v>2007</v>
      </c>
      <c r="K60" s="3"/>
      <c r="L60" s="3">
        <f t="shared" si="2"/>
        <v>4</v>
      </c>
    </row>
    <row r="61" spans="2:12" x14ac:dyDescent="0.2">
      <c r="B61" s="5">
        <v>39356</v>
      </c>
      <c r="C61" s="70">
        <f t="shared" si="3"/>
        <v>4</v>
      </c>
      <c r="D61" s="70">
        <f t="shared" si="6"/>
        <v>2008</v>
      </c>
      <c r="E61" s="3"/>
      <c r="F61" s="3">
        <f t="shared" si="4"/>
        <v>2</v>
      </c>
      <c r="H61" s="5">
        <v>39356</v>
      </c>
      <c r="I61" s="70">
        <f t="shared" si="1"/>
        <v>1</v>
      </c>
      <c r="J61" s="70">
        <f t="shared" si="5"/>
        <v>2008</v>
      </c>
      <c r="K61" s="3"/>
      <c r="L61" s="3">
        <f t="shared" si="2"/>
        <v>1</v>
      </c>
    </row>
    <row r="62" spans="2:12" x14ac:dyDescent="0.2">
      <c r="B62" s="5">
        <v>39387</v>
      </c>
      <c r="C62" s="70">
        <f t="shared" si="3"/>
        <v>5</v>
      </c>
      <c r="D62" s="70">
        <f t="shared" si="6"/>
        <v>2008</v>
      </c>
      <c r="E62" s="3"/>
      <c r="F62" s="3">
        <f t="shared" si="4"/>
        <v>2</v>
      </c>
      <c r="H62" s="5">
        <v>39387</v>
      </c>
      <c r="I62" s="70">
        <f t="shared" si="1"/>
        <v>2</v>
      </c>
      <c r="J62" s="70">
        <f t="shared" si="5"/>
        <v>2008</v>
      </c>
      <c r="K62" s="3"/>
      <c r="L62" s="3">
        <f t="shared" si="2"/>
        <v>1</v>
      </c>
    </row>
    <row r="63" spans="2:12" x14ac:dyDescent="0.2">
      <c r="B63" s="5">
        <v>39417</v>
      </c>
      <c r="C63" s="70">
        <f t="shared" si="3"/>
        <v>6</v>
      </c>
      <c r="D63" s="70">
        <f t="shared" si="6"/>
        <v>2008</v>
      </c>
      <c r="E63" s="3"/>
      <c r="F63" s="3">
        <f t="shared" si="4"/>
        <v>2</v>
      </c>
      <c r="H63" s="5">
        <v>39417</v>
      </c>
      <c r="I63" s="70">
        <f t="shared" si="1"/>
        <v>3</v>
      </c>
      <c r="J63" s="70">
        <f t="shared" si="5"/>
        <v>2008</v>
      </c>
      <c r="K63" s="3"/>
      <c r="L63" s="3">
        <f t="shared" si="2"/>
        <v>1</v>
      </c>
    </row>
    <row r="64" spans="2:12" x14ac:dyDescent="0.2">
      <c r="B64" s="5">
        <v>39448</v>
      </c>
      <c r="C64" s="70">
        <f t="shared" si="3"/>
        <v>7</v>
      </c>
      <c r="D64" s="70">
        <f t="shared" si="6"/>
        <v>2008</v>
      </c>
      <c r="E64" s="3"/>
      <c r="F64" s="3">
        <f t="shared" si="4"/>
        <v>3</v>
      </c>
      <c r="H64" s="5">
        <v>39448</v>
      </c>
      <c r="I64" s="70">
        <f t="shared" si="1"/>
        <v>4</v>
      </c>
      <c r="J64" s="70">
        <f t="shared" si="5"/>
        <v>2008</v>
      </c>
      <c r="K64" s="3"/>
      <c r="L64" s="3">
        <f t="shared" si="2"/>
        <v>2</v>
      </c>
    </row>
    <row r="65" spans="2:12" x14ac:dyDescent="0.2">
      <c r="B65" s="5">
        <v>39479</v>
      </c>
      <c r="C65" s="70">
        <f t="shared" si="3"/>
        <v>8</v>
      </c>
      <c r="D65" s="70">
        <f t="shared" si="6"/>
        <v>2008</v>
      </c>
      <c r="E65" s="3"/>
      <c r="F65" s="3">
        <f t="shared" si="4"/>
        <v>3</v>
      </c>
      <c r="H65" s="5">
        <v>39479</v>
      </c>
      <c r="I65" s="70">
        <f t="shared" si="1"/>
        <v>5</v>
      </c>
      <c r="J65" s="70">
        <f t="shared" si="5"/>
        <v>2008</v>
      </c>
      <c r="K65" s="3"/>
      <c r="L65" s="3">
        <f t="shared" si="2"/>
        <v>2</v>
      </c>
    </row>
    <row r="66" spans="2:12" x14ac:dyDescent="0.2">
      <c r="B66" s="5">
        <v>39508</v>
      </c>
      <c r="C66" s="70">
        <f t="shared" si="3"/>
        <v>9</v>
      </c>
      <c r="D66" s="70">
        <f t="shared" si="6"/>
        <v>2008</v>
      </c>
      <c r="E66" s="3"/>
      <c r="F66" s="3">
        <f t="shared" si="4"/>
        <v>3</v>
      </c>
      <c r="H66" s="5">
        <v>39508</v>
      </c>
      <c r="I66" s="70">
        <f t="shared" si="1"/>
        <v>6</v>
      </c>
      <c r="J66" s="70">
        <f t="shared" si="5"/>
        <v>2008</v>
      </c>
      <c r="K66" s="3"/>
      <c r="L66" s="3">
        <f t="shared" si="2"/>
        <v>2</v>
      </c>
    </row>
    <row r="67" spans="2:12" x14ac:dyDescent="0.2">
      <c r="B67" s="5">
        <v>39539</v>
      </c>
      <c r="C67" s="70">
        <f t="shared" si="3"/>
        <v>10</v>
      </c>
      <c r="D67" s="70">
        <f t="shared" si="6"/>
        <v>2008</v>
      </c>
      <c r="E67" s="3"/>
      <c r="F67" s="3">
        <f t="shared" si="4"/>
        <v>4</v>
      </c>
      <c r="H67" s="5">
        <v>39539</v>
      </c>
      <c r="I67" s="70">
        <f t="shared" si="1"/>
        <v>7</v>
      </c>
      <c r="J67" s="70">
        <f t="shared" si="5"/>
        <v>2008</v>
      </c>
      <c r="K67" s="3"/>
      <c r="L67" s="3">
        <f t="shared" si="2"/>
        <v>3</v>
      </c>
    </row>
    <row r="68" spans="2:12" x14ac:dyDescent="0.2">
      <c r="B68" s="5">
        <v>39569</v>
      </c>
      <c r="C68" s="70">
        <f t="shared" si="3"/>
        <v>11</v>
      </c>
      <c r="D68" s="70">
        <f t="shared" si="6"/>
        <v>2008</v>
      </c>
      <c r="E68" s="3"/>
      <c r="F68" s="3">
        <f t="shared" si="4"/>
        <v>4</v>
      </c>
      <c r="H68" s="5">
        <v>39569</v>
      </c>
      <c r="I68" s="70">
        <f t="shared" si="1"/>
        <v>8</v>
      </c>
      <c r="J68" s="70">
        <f t="shared" si="5"/>
        <v>2008</v>
      </c>
      <c r="K68" s="3"/>
      <c r="L68" s="3">
        <f t="shared" si="2"/>
        <v>3</v>
      </c>
    </row>
    <row r="69" spans="2:12" x14ac:dyDescent="0.2">
      <c r="B69" s="5">
        <v>39600</v>
      </c>
      <c r="C69" s="70">
        <f t="shared" ref="C69:C132" si="7">CHOOSE(TEXT(B69,"m"),7,8,9,10,11,12,1,2,3,4,5,6)</f>
        <v>12</v>
      </c>
      <c r="D69" s="70">
        <f t="shared" ref="D69:D132" si="8">IF(MONTH(B69)+6&gt;12,YEAR(B69)+1,YEAR(B69))</f>
        <v>2008</v>
      </c>
      <c r="E69" s="3"/>
      <c r="F69" s="3">
        <f t="shared" ref="F69:F132" si="9">CHOOSE(TEXT(B69,"m"),3,3,3,4,4,4,1,1,1,2,2,2)</f>
        <v>4</v>
      </c>
      <c r="H69" s="5">
        <v>39600</v>
      </c>
      <c r="I69" s="70">
        <f t="shared" ref="I69:I132" si="10">IF(MONTH(H69)+3&gt;12,MONTH(H69)-9,MONTH(H69)+3)</f>
        <v>9</v>
      </c>
      <c r="J69" s="70">
        <f t="shared" ref="J69:J132" si="11">IF(MONTH(H69)+3&gt;12,YEAR(H69)+1,YEAR(H69))</f>
        <v>2008</v>
      </c>
      <c r="K69" s="3"/>
      <c r="L69" s="3">
        <f t="shared" ref="L69:L132" si="12">MOD(CEILING(22-10+MONTH(H69),3)/3,4)+1</f>
        <v>3</v>
      </c>
    </row>
    <row r="70" spans="2:12" x14ac:dyDescent="0.2">
      <c r="B70" s="5">
        <v>39630</v>
      </c>
      <c r="C70" s="70">
        <f t="shared" si="7"/>
        <v>1</v>
      </c>
      <c r="D70" s="70">
        <f t="shared" si="8"/>
        <v>2009</v>
      </c>
      <c r="E70" s="3"/>
      <c r="F70" s="3">
        <f t="shared" si="9"/>
        <v>1</v>
      </c>
      <c r="H70" s="5">
        <v>39630</v>
      </c>
      <c r="I70" s="70">
        <f t="shared" si="10"/>
        <v>10</v>
      </c>
      <c r="J70" s="70">
        <f t="shared" si="11"/>
        <v>2008</v>
      </c>
      <c r="K70" s="3"/>
      <c r="L70" s="3">
        <f t="shared" si="12"/>
        <v>4</v>
      </c>
    </row>
    <row r="71" spans="2:12" x14ac:dyDescent="0.2">
      <c r="B71" s="5">
        <v>39661</v>
      </c>
      <c r="C71" s="70">
        <f t="shared" si="7"/>
        <v>2</v>
      </c>
      <c r="D71" s="70">
        <f t="shared" si="8"/>
        <v>2009</v>
      </c>
      <c r="E71" s="3"/>
      <c r="F71" s="3">
        <f t="shared" si="9"/>
        <v>1</v>
      </c>
      <c r="H71" s="5">
        <v>39661</v>
      </c>
      <c r="I71" s="70">
        <f t="shared" si="10"/>
        <v>11</v>
      </c>
      <c r="J71" s="70">
        <f t="shared" si="11"/>
        <v>2008</v>
      </c>
      <c r="K71" s="3"/>
      <c r="L71" s="3">
        <f t="shared" si="12"/>
        <v>4</v>
      </c>
    </row>
    <row r="72" spans="2:12" x14ac:dyDescent="0.2">
      <c r="B72" s="5">
        <v>39692</v>
      </c>
      <c r="C72" s="70">
        <f t="shared" si="7"/>
        <v>3</v>
      </c>
      <c r="D72" s="70">
        <f t="shared" si="8"/>
        <v>2009</v>
      </c>
      <c r="E72" s="3"/>
      <c r="F72" s="3">
        <f t="shared" si="9"/>
        <v>1</v>
      </c>
      <c r="H72" s="5">
        <v>39692</v>
      </c>
      <c r="I72" s="70">
        <f t="shared" si="10"/>
        <v>12</v>
      </c>
      <c r="J72" s="70">
        <f t="shared" si="11"/>
        <v>2008</v>
      </c>
      <c r="K72" s="3"/>
      <c r="L72" s="3">
        <f t="shared" si="12"/>
        <v>4</v>
      </c>
    </row>
    <row r="73" spans="2:12" x14ac:dyDescent="0.2">
      <c r="B73" s="5">
        <v>39722</v>
      </c>
      <c r="C73" s="70">
        <f t="shared" si="7"/>
        <v>4</v>
      </c>
      <c r="D73" s="70">
        <f t="shared" si="8"/>
        <v>2009</v>
      </c>
      <c r="E73" s="3"/>
      <c r="F73" s="3">
        <f t="shared" si="9"/>
        <v>2</v>
      </c>
      <c r="H73" s="5">
        <v>39722</v>
      </c>
      <c r="I73" s="70">
        <f t="shared" si="10"/>
        <v>1</v>
      </c>
      <c r="J73" s="70">
        <f t="shared" si="11"/>
        <v>2009</v>
      </c>
      <c r="K73" s="3"/>
      <c r="L73" s="3">
        <f t="shared" si="12"/>
        <v>1</v>
      </c>
    </row>
    <row r="74" spans="2:12" x14ac:dyDescent="0.2">
      <c r="B74" s="5">
        <v>39753</v>
      </c>
      <c r="C74" s="70">
        <f t="shared" si="7"/>
        <v>5</v>
      </c>
      <c r="D74" s="70">
        <f t="shared" si="8"/>
        <v>2009</v>
      </c>
      <c r="E74" s="3"/>
      <c r="F74" s="3">
        <f t="shared" si="9"/>
        <v>2</v>
      </c>
      <c r="H74" s="5">
        <v>39753</v>
      </c>
      <c r="I74" s="70">
        <f t="shared" si="10"/>
        <v>2</v>
      </c>
      <c r="J74" s="70">
        <f t="shared" si="11"/>
        <v>2009</v>
      </c>
      <c r="K74" s="3"/>
      <c r="L74" s="3">
        <f t="shared" si="12"/>
        <v>1</v>
      </c>
    </row>
    <row r="75" spans="2:12" x14ac:dyDescent="0.2">
      <c r="B75" s="5">
        <v>39783</v>
      </c>
      <c r="C75" s="70">
        <f t="shared" si="7"/>
        <v>6</v>
      </c>
      <c r="D75" s="70">
        <f t="shared" si="8"/>
        <v>2009</v>
      </c>
      <c r="E75" s="3"/>
      <c r="F75" s="3">
        <f t="shared" si="9"/>
        <v>2</v>
      </c>
      <c r="H75" s="5">
        <v>39783</v>
      </c>
      <c r="I75" s="70">
        <f t="shared" si="10"/>
        <v>3</v>
      </c>
      <c r="J75" s="70">
        <f t="shared" si="11"/>
        <v>2009</v>
      </c>
      <c r="K75" s="3"/>
      <c r="L75" s="3">
        <f t="shared" si="12"/>
        <v>1</v>
      </c>
    </row>
    <row r="76" spans="2:12" x14ac:dyDescent="0.2">
      <c r="B76" s="5">
        <v>39814</v>
      </c>
      <c r="C76" s="70">
        <f t="shared" si="7"/>
        <v>7</v>
      </c>
      <c r="D76" s="70">
        <f t="shared" si="8"/>
        <v>2009</v>
      </c>
      <c r="E76" s="3"/>
      <c r="F76" s="3">
        <f t="shared" si="9"/>
        <v>3</v>
      </c>
      <c r="H76" s="5">
        <v>39814</v>
      </c>
      <c r="I76" s="70">
        <f t="shared" si="10"/>
        <v>4</v>
      </c>
      <c r="J76" s="70">
        <f t="shared" si="11"/>
        <v>2009</v>
      </c>
      <c r="K76" s="3"/>
      <c r="L76" s="3">
        <f t="shared" si="12"/>
        <v>2</v>
      </c>
    </row>
    <row r="77" spans="2:12" x14ac:dyDescent="0.2">
      <c r="B77" s="5">
        <v>39845</v>
      </c>
      <c r="C77" s="70">
        <f t="shared" si="7"/>
        <v>8</v>
      </c>
      <c r="D77" s="70">
        <f t="shared" si="8"/>
        <v>2009</v>
      </c>
      <c r="E77" s="3"/>
      <c r="F77" s="3">
        <f t="shared" si="9"/>
        <v>3</v>
      </c>
      <c r="H77" s="5">
        <v>39845</v>
      </c>
      <c r="I77" s="70">
        <f t="shared" si="10"/>
        <v>5</v>
      </c>
      <c r="J77" s="70">
        <f t="shared" si="11"/>
        <v>2009</v>
      </c>
      <c r="K77" s="3"/>
      <c r="L77" s="3">
        <f t="shared" si="12"/>
        <v>2</v>
      </c>
    </row>
    <row r="78" spans="2:12" x14ac:dyDescent="0.2">
      <c r="B78" s="5">
        <v>39873</v>
      </c>
      <c r="C78" s="70">
        <f t="shared" si="7"/>
        <v>9</v>
      </c>
      <c r="D78" s="70">
        <f t="shared" si="8"/>
        <v>2009</v>
      </c>
      <c r="E78" s="3"/>
      <c r="F78" s="3">
        <f t="shared" si="9"/>
        <v>3</v>
      </c>
      <c r="H78" s="5">
        <v>39873</v>
      </c>
      <c r="I78" s="70">
        <f t="shared" si="10"/>
        <v>6</v>
      </c>
      <c r="J78" s="70">
        <f t="shared" si="11"/>
        <v>2009</v>
      </c>
      <c r="K78" s="3"/>
      <c r="L78" s="3">
        <f t="shared" si="12"/>
        <v>2</v>
      </c>
    </row>
    <row r="79" spans="2:12" x14ac:dyDescent="0.2">
      <c r="B79" s="5">
        <v>39904</v>
      </c>
      <c r="C79" s="70">
        <f t="shared" si="7"/>
        <v>10</v>
      </c>
      <c r="D79" s="70">
        <f t="shared" si="8"/>
        <v>2009</v>
      </c>
      <c r="E79" s="3"/>
      <c r="F79" s="3">
        <f t="shared" si="9"/>
        <v>4</v>
      </c>
      <c r="H79" s="5">
        <v>39904</v>
      </c>
      <c r="I79" s="70">
        <f t="shared" si="10"/>
        <v>7</v>
      </c>
      <c r="J79" s="70">
        <f t="shared" si="11"/>
        <v>2009</v>
      </c>
      <c r="K79" s="3"/>
      <c r="L79" s="3">
        <f t="shared" si="12"/>
        <v>3</v>
      </c>
    </row>
    <row r="80" spans="2:12" x14ac:dyDescent="0.2">
      <c r="B80" s="5">
        <v>39934</v>
      </c>
      <c r="C80" s="70">
        <f t="shared" si="7"/>
        <v>11</v>
      </c>
      <c r="D80" s="70">
        <f t="shared" si="8"/>
        <v>2009</v>
      </c>
      <c r="E80" s="3"/>
      <c r="F80" s="3">
        <f t="shared" si="9"/>
        <v>4</v>
      </c>
      <c r="H80" s="5">
        <v>39934</v>
      </c>
      <c r="I80" s="70">
        <f t="shared" si="10"/>
        <v>8</v>
      </c>
      <c r="J80" s="70">
        <f t="shared" si="11"/>
        <v>2009</v>
      </c>
      <c r="K80" s="3"/>
      <c r="L80" s="3">
        <f t="shared" si="12"/>
        <v>3</v>
      </c>
    </row>
    <row r="81" spans="2:12" x14ac:dyDescent="0.2">
      <c r="B81" s="5">
        <v>39965</v>
      </c>
      <c r="C81" s="70">
        <f t="shared" si="7"/>
        <v>12</v>
      </c>
      <c r="D81" s="70">
        <f t="shared" si="8"/>
        <v>2009</v>
      </c>
      <c r="E81" s="3"/>
      <c r="F81" s="3">
        <f t="shared" si="9"/>
        <v>4</v>
      </c>
      <c r="H81" s="5">
        <v>39965</v>
      </c>
      <c r="I81" s="70">
        <f t="shared" si="10"/>
        <v>9</v>
      </c>
      <c r="J81" s="70">
        <f t="shared" si="11"/>
        <v>2009</v>
      </c>
      <c r="K81" s="3"/>
      <c r="L81" s="3">
        <f t="shared" si="12"/>
        <v>3</v>
      </c>
    </row>
    <row r="82" spans="2:12" x14ac:dyDescent="0.2">
      <c r="B82" s="5">
        <v>39995</v>
      </c>
      <c r="C82" s="70">
        <f t="shared" si="7"/>
        <v>1</v>
      </c>
      <c r="D82" s="70">
        <f t="shared" si="8"/>
        <v>2010</v>
      </c>
      <c r="E82" s="3"/>
      <c r="F82" s="3">
        <f t="shared" si="9"/>
        <v>1</v>
      </c>
      <c r="H82" s="5">
        <v>39995</v>
      </c>
      <c r="I82" s="70">
        <f t="shared" si="10"/>
        <v>10</v>
      </c>
      <c r="J82" s="70">
        <f t="shared" si="11"/>
        <v>2009</v>
      </c>
      <c r="K82" s="3"/>
      <c r="L82" s="3">
        <f t="shared" si="12"/>
        <v>4</v>
      </c>
    </row>
    <row r="83" spans="2:12" x14ac:dyDescent="0.2">
      <c r="B83" s="5">
        <v>40026</v>
      </c>
      <c r="C83" s="70">
        <f t="shared" si="7"/>
        <v>2</v>
      </c>
      <c r="D83" s="70">
        <f t="shared" si="8"/>
        <v>2010</v>
      </c>
      <c r="E83" s="3"/>
      <c r="F83" s="3">
        <f t="shared" si="9"/>
        <v>1</v>
      </c>
      <c r="H83" s="5">
        <v>40026</v>
      </c>
      <c r="I83" s="70">
        <f t="shared" si="10"/>
        <v>11</v>
      </c>
      <c r="J83" s="70">
        <f t="shared" si="11"/>
        <v>2009</v>
      </c>
      <c r="K83" s="3"/>
      <c r="L83" s="3">
        <f t="shared" si="12"/>
        <v>4</v>
      </c>
    </row>
    <row r="84" spans="2:12" x14ac:dyDescent="0.2">
      <c r="B84" s="5">
        <v>40057</v>
      </c>
      <c r="C84" s="70">
        <f t="shared" si="7"/>
        <v>3</v>
      </c>
      <c r="D84" s="70">
        <f t="shared" si="8"/>
        <v>2010</v>
      </c>
      <c r="E84" s="3"/>
      <c r="F84" s="3">
        <f t="shared" si="9"/>
        <v>1</v>
      </c>
      <c r="H84" s="5">
        <v>40057</v>
      </c>
      <c r="I84" s="70">
        <f t="shared" si="10"/>
        <v>12</v>
      </c>
      <c r="J84" s="70">
        <f t="shared" si="11"/>
        <v>2009</v>
      </c>
      <c r="K84" s="3"/>
      <c r="L84" s="3">
        <f t="shared" si="12"/>
        <v>4</v>
      </c>
    </row>
    <row r="85" spans="2:12" x14ac:dyDescent="0.2">
      <c r="B85" s="5">
        <v>40087</v>
      </c>
      <c r="C85" s="70">
        <f t="shared" si="7"/>
        <v>4</v>
      </c>
      <c r="D85" s="70">
        <f t="shared" si="8"/>
        <v>2010</v>
      </c>
      <c r="E85" s="3"/>
      <c r="F85" s="3">
        <f t="shared" si="9"/>
        <v>2</v>
      </c>
      <c r="H85" s="5">
        <v>40087</v>
      </c>
      <c r="I85" s="70">
        <f t="shared" si="10"/>
        <v>1</v>
      </c>
      <c r="J85" s="70">
        <f t="shared" si="11"/>
        <v>2010</v>
      </c>
      <c r="K85" s="3"/>
      <c r="L85" s="3">
        <f t="shared" si="12"/>
        <v>1</v>
      </c>
    </row>
    <row r="86" spans="2:12" x14ac:dyDescent="0.2">
      <c r="B86" s="5">
        <v>40118</v>
      </c>
      <c r="C86" s="70">
        <f t="shared" si="7"/>
        <v>5</v>
      </c>
      <c r="D86" s="70">
        <f t="shared" si="8"/>
        <v>2010</v>
      </c>
      <c r="E86" s="3"/>
      <c r="F86" s="3">
        <f t="shared" si="9"/>
        <v>2</v>
      </c>
      <c r="H86" s="5">
        <v>40118</v>
      </c>
      <c r="I86" s="70">
        <f t="shared" si="10"/>
        <v>2</v>
      </c>
      <c r="J86" s="70">
        <f t="shared" si="11"/>
        <v>2010</v>
      </c>
      <c r="K86" s="3"/>
      <c r="L86" s="3">
        <f t="shared" si="12"/>
        <v>1</v>
      </c>
    </row>
    <row r="87" spans="2:12" x14ac:dyDescent="0.2">
      <c r="B87" s="5">
        <v>40148</v>
      </c>
      <c r="C87" s="70">
        <f t="shared" si="7"/>
        <v>6</v>
      </c>
      <c r="D87" s="70">
        <f t="shared" si="8"/>
        <v>2010</v>
      </c>
      <c r="E87" s="3"/>
      <c r="F87" s="3">
        <f t="shared" si="9"/>
        <v>2</v>
      </c>
      <c r="H87" s="5">
        <v>40148</v>
      </c>
      <c r="I87" s="70">
        <f t="shared" si="10"/>
        <v>3</v>
      </c>
      <c r="J87" s="70">
        <f t="shared" si="11"/>
        <v>2010</v>
      </c>
      <c r="K87" s="3"/>
      <c r="L87" s="3">
        <f t="shared" si="12"/>
        <v>1</v>
      </c>
    </row>
    <row r="88" spans="2:12" x14ac:dyDescent="0.2">
      <c r="B88" s="5">
        <v>40179</v>
      </c>
      <c r="C88" s="70">
        <f t="shared" si="7"/>
        <v>7</v>
      </c>
      <c r="D88" s="70">
        <f t="shared" si="8"/>
        <v>2010</v>
      </c>
      <c r="E88" s="3"/>
      <c r="F88" s="3">
        <f t="shared" si="9"/>
        <v>3</v>
      </c>
      <c r="H88" s="5">
        <v>40179</v>
      </c>
      <c r="I88" s="70">
        <f t="shared" si="10"/>
        <v>4</v>
      </c>
      <c r="J88" s="70">
        <f t="shared" si="11"/>
        <v>2010</v>
      </c>
      <c r="K88" s="3"/>
      <c r="L88" s="3">
        <f t="shared" si="12"/>
        <v>2</v>
      </c>
    </row>
    <row r="89" spans="2:12" x14ac:dyDescent="0.2">
      <c r="B89" s="5">
        <v>40210</v>
      </c>
      <c r="C89" s="70">
        <f t="shared" si="7"/>
        <v>8</v>
      </c>
      <c r="D89" s="70">
        <f t="shared" si="8"/>
        <v>2010</v>
      </c>
      <c r="E89" s="3"/>
      <c r="F89" s="3">
        <f t="shared" si="9"/>
        <v>3</v>
      </c>
      <c r="H89" s="5">
        <v>40210</v>
      </c>
      <c r="I89" s="70">
        <f t="shared" si="10"/>
        <v>5</v>
      </c>
      <c r="J89" s="70">
        <f t="shared" si="11"/>
        <v>2010</v>
      </c>
      <c r="K89" s="3"/>
      <c r="L89" s="3">
        <f t="shared" si="12"/>
        <v>2</v>
      </c>
    </row>
    <row r="90" spans="2:12" x14ac:dyDescent="0.2">
      <c r="B90" s="5">
        <v>40238</v>
      </c>
      <c r="C90" s="70">
        <f t="shared" si="7"/>
        <v>9</v>
      </c>
      <c r="D90" s="70">
        <f t="shared" si="8"/>
        <v>2010</v>
      </c>
      <c r="E90" s="3"/>
      <c r="F90" s="3">
        <f t="shared" si="9"/>
        <v>3</v>
      </c>
      <c r="H90" s="5">
        <v>40238</v>
      </c>
      <c r="I90" s="70">
        <f t="shared" si="10"/>
        <v>6</v>
      </c>
      <c r="J90" s="70">
        <f t="shared" si="11"/>
        <v>2010</v>
      </c>
      <c r="K90" s="3"/>
      <c r="L90" s="3">
        <f t="shared" si="12"/>
        <v>2</v>
      </c>
    </row>
    <row r="91" spans="2:12" x14ac:dyDescent="0.2">
      <c r="B91" s="5">
        <v>40269</v>
      </c>
      <c r="C91" s="70">
        <f t="shared" si="7"/>
        <v>10</v>
      </c>
      <c r="D91" s="70">
        <f t="shared" si="8"/>
        <v>2010</v>
      </c>
      <c r="E91" s="3"/>
      <c r="F91" s="3">
        <f t="shared" si="9"/>
        <v>4</v>
      </c>
      <c r="H91" s="5">
        <v>40269</v>
      </c>
      <c r="I91" s="70">
        <f t="shared" si="10"/>
        <v>7</v>
      </c>
      <c r="J91" s="70">
        <f t="shared" si="11"/>
        <v>2010</v>
      </c>
      <c r="K91" s="3"/>
      <c r="L91" s="3">
        <f t="shared" si="12"/>
        <v>3</v>
      </c>
    </row>
    <row r="92" spans="2:12" x14ac:dyDescent="0.2">
      <c r="B92" s="5">
        <v>40299</v>
      </c>
      <c r="C92" s="70">
        <f t="shared" si="7"/>
        <v>11</v>
      </c>
      <c r="D92" s="70">
        <f t="shared" si="8"/>
        <v>2010</v>
      </c>
      <c r="E92" s="3"/>
      <c r="F92" s="3">
        <f t="shared" si="9"/>
        <v>4</v>
      </c>
      <c r="H92" s="5">
        <v>40299</v>
      </c>
      <c r="I92" s="70">
        <f t="shared" si="10"/>
        <v>8</v>
      </c>
      <c r="J92" s="70">
        <f t="shared" si="11"/>
        <v>2010</v>
      </c>
      <c r="K92" s="3"/>
      <c r="L92" s="3">
        <f t="shared" si="12"/>
        <v>3</v>
      </c>
    </row>
    <row r="93" spans="2:12" x14ac:dyDescent="0.2">
      <c r="B93" s="5">
        <v>40330</v>
      </c>
      <c r="C93" s="70">
        <f t="shared" si="7"/>
        <v>12</v>
      </c>
      <c r="D93" s="70">
        <f t="shared" si="8"/>
        <v>2010</v>
      </c>
      <c r="E93" s="3"/>
      <c r="F93" s="3">
        <f t="shared" si="9"/>
        <v>4</v>
      </c>
      <c r="H93" s="5">
        <v>40330</v>
      </c>
      <c r="I93" s="70">
        <f t="shared" si="10"/>
        <v>9</v>
      </c>
      <c r="J93" s="70">
        <f t="shared" si="11"/>
        <v>2010</v>
      </c>
      <c r="K93" s="3"/>
      <c r="L93" s="3">
        <f t="shared" si="12"/>
        <v>3</v>
      </c>
    </row>
    <row r="94" spans="2:12" x14ac:dyDescent="0.2">
      <c r="B94" s="5">
        <v>40360</v>
      </c>
      <c r="C94" s="70">
        <f t="shared" si="7"/>
        <v>1</v>
      </c>
      <c r="D94" s="70">
        <f t="shared" si="8"/>
        <v>2011</v>
      </c>
      <c r="E94" s="3"/>
      <c r="F94" s="3">
        <f t="shared" si="9"/>
        <v>1</v>
      </c>
      <c r="H94" s="5">
        <v>40360</v>
      </c>
      <c r="I94" s="70">
        <f t="shared" si="10"/>
        <v>10</v>
      </c>
      <c r="J94" s="70">
        <f t="shared" si="11"/>
        <v>2010</v>
      </c>
      <c r="K94" s="3"/>
      <c r="L94" s="3">
        <f t="shared" si="12"/>
        <v>4</v>
      </c>
    </row>
    <row r="95" spans="2:12" x14ac:dyDescent="0.2">
      <c r="B95" s="5">
        <v>40391</v>
      </c>
      <c r="C95" s="70">
        <f t="shared" si="7"/>
        <v>2</v>
      </c>
      <c r="D95" s="70">
        <f t="shared" si="8"/>
        <v>2011</v>
      </c>
      <c r="E95" s="3"/>
      <c r="F95" s="3">
        <f t="shared" si="9"/>
        <v>1</v>
      </c>
      <c r="H95" s="5">
        <v>40391</v>
      </c>
      <c r="I95" s="70">
        <f t="shared" si="10"/>
        <v>11</v>
      </c>
      <c r="J95" s="70">
        <f t="shared" si="11"/>
        <v>2010</v>
      </c>
      <c r="K95" s="3"/>
      <c r="L95" s="3">
        <f t="shared" si="12"/>
        <v>4</v>
      </c>
    </row>
    <row r="96" spans="2:12" x14ac:dyDescent="0.2">
      <c r="B96" s="5">
        <v>40422</v>
      </c>
      <c r="C96" s="70">
        <f t="shared" si="7"/>
        <v>3</v>
      </c>
      <c r="D96" s="70">
        <f t="shared" si="8"/>
        <v>2011</v>
      </c>
      <c r="E96" s="3"/>
      <c r="F96" s="3">
        <f t="shared" si="9"/>
        <v>1</v>
      </c>
      <c r="H96" s="5">
        <v>40422</v>
      </c>
      <c r="I96" s="70">
        <f t="shared" si="10"/>
        <v>12</v>
      </c>
      <c r="J96" s="70">
        <f t="shared" si="11"/>
        <v>2010</v>
      </c>
      <c r="K96" s="3"/>
      <c r="L96" s="3">
        <f t="shared" si="12"/>
        <v>4</v>
      </c>
    </row>
    <row r="97" spans="2:12" x14ac:dyDescent="0.2">
      <c r="B97" s="5">
        <v>40452</v>
      </c>
      <c r="C97" s="70">
        <f t="shared" si="7"/>
        <v>4</v>
      </c>
      <c r="D97" s="70">
        <f t="shared" si="8"/>
        <v>2011</v>
      </c>
      <c r="E97" s="3"/>
      <c r="F97" s="3">
        <f t="shared" si="9"/>
        <v>2</v>
      </c>
      <c r="H97" s="5">
        <v>40452</v>
      </c>
      <c r="I97" s="70">
        <f t="shared" si="10"/>
        <v>1</v>
      </c>
      <c r="J97" s="70">
        <f t="shared" si="11"/>
        <v>2011</v>
      </c>
      <c r="K97" s="3"/>
      <c r="L97" s="3">
        <f t="shared" si="12"/>
        <v>1</v>
      </c>
    </row>
    <row r="98" spans="2:12" x14ac:dyDescent="0.2">
      <c r="B98" s="5">
        <v>40483</v>
      </c>
      <c r="C98" s="70">
        <f t="shared" si="7"/>
        <v>5</v>
      </c>
      <c r="D98" s="70">
        <f t="shared" si="8"/>
        <v>2011</v>
      </c>
      <c r="E98" s="3"/>
      <c r="F98" s="3">
        <f t="shared" si="9"/>
        <v>2</v>
      </c>
      <c r="H98" s="5">
        <v>40483</v>
      </c>
      <c r="I98" s="70">
        <f t="shared" si="10"/>
        <v>2</v>
      </c>
      <c r="J98" s="70">
        <f t="shared" si="11"/>
        <v>2011</v>
      </c>
      <c r="K98" s="3"/>
      <c r="L98" s="3">
        <f t="shared" si="12"/>
        <v>1</v>
      </c>
    </row>
    <row r="99" spans="2:12" x14ac:dyDescent="0.2">
      <c r="B99" s="5">
        <v>40513</v>
      </c>
      <c r="C99" s="70">
        <f t="shared" si="7"/>
        <v>6</v>
      </c>
      <c r="D99" s="70">
        <f t="shared" si="8"/>
        <v>2011</v>
      </c>
      <c r="E99" s="3"/>
      <c r="F99" s="3">
        <f t="shared" si="9"/>
        <v>2</v>
      </c>
      <c r="H99" s="5">
        <v>40513</v>
      </c>
      <c r="I99" s="70">
        <f t="shared" si="10"/>
        <v>3</v>
      </c>
      <c r="J99" s="70">
        <f t="shared" si="11"/>
        <v>2011</v>
      </c>
      <c r="K99" s="3"/>
      <c r="L99" s="3">
        <f t="shared" si="12"/>
        <v>1</v>
      </c>
    </row>
    <row r="100" spans="2:12" x14ac:dyDescent="0.2">
      <c r="B100" s="5">
        <v>40544</v>
      </c>
      <c r="C100" s="70">
        <f t="shared" si="7"/>
        <v>7</v>
      </c>
      <c r="D100" s="70">
        <f t="shared" si="8"/>
        <v>2011</v>
      </c>
      <c r="E100" s="3"/>
      <c r="F100" s="3">
        <f t="shared" si="9"/>
        <v>3</v>
      </c>
      <c r="H100" s="5">
        <v>40544</v>
      </c>
      <c r="I100" s="70">
        <f t="shared" si="10"/>
        <v>4</v>
      </c>
      <c r="J100" s="70">
        <f t="shared" si="11"/>
        <v>2011</v>
      </c>
      <c r="K100" s="3"/>
      <c r="L100" s="3">
        <f t="shared" si="12"/>
        <v>2</v>
      </c>
    </row>
    <row r="101" spans="2:12" x14ac:dyDescent="0.2">
      <c r="B101" s="5">
        <v>40575</v>
      </c>
      <c r="C101" s="70">
        <f t="shared" si="7"/>
        <v>8</v>
      </c>
      <c r="D101" s="70">
        <f t="shared" si="8"/>
        <v>2011</v>
      </c>
      <c r="E101" s="3"/>
      <c r="F101" s="3">
        <f t="shared" si="9"/>
        <v>3</v>
      </c>
      <c r="H101" s="5">
        <v>40575</v>
      </c>
      <c r="I101" s="70">
        <f t="shared" si="10"/>
        <v>5</v>
      </c>
      <c r="J101" s="70">
        <f t="shared" si="11"/>
        <v>2011</v>
      </c>
      <c r="K101" s="3"/>
      <c r="L101" s="3">
        <f t="shared" si="12"/>
        <v>2</v>
      </c>
    </row>
    <row r="102" spans="2:12" x14ac:dyDescent="0.2">
      <c r="B102" s="5">
        <v>40603</v>
      </c>
      <c r="C102" s="70">
        <f t="shared" si="7"/>
        <v>9</v>
      </c>
      <c r="D102" s="70">
        <f t="shared" si="8"/>
        <v>2011</v>
      </c>
      <c r="E102" s="3"/>
      <c r="F102" s="3">
        <f t="shared" si="9"/>
        <v>3</v>
      </c>
      <c r="H102" s="5">
        <v>40603</v>
      </c>
      <c r="I102" s="70">
        <f t="shared" si="10"/>
        <v>6</v>
      </c>
      <c r="J102" s="70">
        <f t="shared" si="11"/>
        <v>2011</v>
      </c>
      <c r="K102" s="3"/>
      <c r="L102" s="3">
        <f t="shared" si="12"/>
        <v>2</v>
      </c>
    </row>
    <row r="103" spans="2:12" x14ac:dyDescent="0.2">
      <c r="B103" s="5">
        <v>40634</v>
      </c>
      <c r="C103" s="70">
        <f t="shared" si="7"/>
        <v>10</v>
      </c>
      <c r="D103" s="70">
        <f t="shared" si="8"/>
        <v>2011</v>
      </c>
      <c r="E103" s="3"/>
      <c r="F103" s="3">
        <f t="shared" si="9"/>
        <v>4</v>
      </c>
      <c r="H103" s="5">
        <v>40634</v>
      </c>
      <c r="I103" s="70">
        <f t="shared" si="10"/>
        <v>7</v>
      </c>
      <c r="J103" s="70">
        <f t="shared" si="11"/>
        <v>2011</v>
      </c>
      <c r="K103" s="3"/>
      <c r="L103" s="3">
        <f t="shared" si="12"/>
        <v>3</v>
      </c>
    </row>
    <row r="104" spans="2:12" x14ac:dyDescent="0.2">
      <c r="B104" s="5">
        <v>40664</v>
      </c>
      <c r="C104" s="70">
        <f t="shared" si="7"/>
        <v>11</v>
      </c>
      <c r="D104" s="70">
        <f t="shared" si="8"/>
        <v>2011</v>
      </c>
      <c r="E104" s="3"/>
      <c r="F104" s="3">
        <f t="shared" si="9"/>
        <v>4</v>
      </c>
      <c r="H104" s="5">
        <v>40664</v>
      </c>
      <c r="I104" s="70">
        <f t="shared" si="10"/>
        <v>8</v>
      </c>
      <c r="J104" s="70">
        <f t="shared" si="11"/>
        <v>2011</v>
      </c>
      <c r="K104" s="3"/>
      <c r="L104" s="3">
        <f t="shared" si="12"/>
        <v>3</v>
      </c>
    </row>
    <row r="105" spans="2:12" x14ac:dyDescent="0.2">
      <c r="B105" s="5">
        <v>40695</v>
      </c>
      <c r="C105" s="70">
        <f t="shared" si="7"/>
        <v>12</v>
      </c>
      <c r="D105" s="70">
        <f t="shared" si="8"/>
        <v>2011</v>
      </c>
      <c r="E105" s="3"/>
      <c r="F105" s="3">
        <f t="shared" si="9"/>
        <v>4</v>
      </c>
      <c r="H105" s="5">
        <v>40695</v>
      </c>
      <c r="I105" s="70">
        <f t="shared" si="10"/>
        <v>9</v>
      </c>
      <c r="J105" s="70">
        <f t="shared" si="11"/>
        <v>2011</v>
      </c>
      <c r="K105" s="3"/>
      <c r="L105" s="3">
        <f t="shared" si="12"/>
        <v>3</v>
      </c>
    </row>
    <row r="106" spans="2:12" x14ac:dyDescent="0.2">
      <c r="B106" s="5">
        <v>40725</v>
      </c>
      <c r="C106" s="70">
        <f t="shared" si="7"/>
        <v>1</v>
      </c>
      <c r="D106" s="70">
        <f t="shared" si="8"/>
        <v>2012</v>
      </c>
      <c r="E106" s="3"/>
      <c r="F106" s="3">
        <f t="shared" si="9"/>
        <v>1</v>
      </c>
      <c r="H106" s="5">
        <v>40725</v>
      </c>
      <c r="I106" s="70">
        <f t="shared" si="10"/>
        <v>10</v>
      </c>
      <c r="J106" s="70">
        <f t="shared" si="11"/>
        <v>2011</v>
      </c>
      <c r="K106" s="3"/>
      <c r="L106" s="3">
        <f t="shared" si="12"/>
        <v>4</v>
      </c>
    </row>
    <row r="107" spans="2:12" x14ac:dyDescent="0.2">
      <c r="B107" s="5">
        <v>40756</v>
      </c>
      <c r="C107" s="70">
        <f t="shared" si="7"/>
        <v>2</v>
      </c>
      <c r="D107" s="70">
        <f t="shared" si="8"/>
        <v>2012</v>
      </c>
      <c r="E107" s="3"/>
      <c r="F107" s="3">
        <f t="shared" si="9"/>
        <v>1</v>
      </c>
      <c r="H107" s="5">
        <v>40756</v>
      </c>
      <c r="I107" s="70">
        <f t="shared" si="10"/>
        <v>11</v>
      </c>
      <c r="J107" s="70">
        <f t="shared" si="11"/>
        <v>2011</v>
      </c>
      <c r="K107" s="3"/>
      <c r="L107" s="3">
        <f t="shared" si="12"/>
        <v>4</v>
      </c>
    </row>
    <row r="108" spans="2:12" x14ac:dyDescent="0.2">
      <c r="B108" s="5">
        <v>40787</v>
      </c>
      <c r="C108" s="70">
        <f t="shared" si="7"/>
        <v>3</v>
      </c>
      <c r="D108" s="70">
        <f t="shared" si="8"/>
        <v>2012</v>
      </c>
      <c r="E108" s="3"/>
      <c r="F108" s="3">
        <f t="shared" si="9"/>
        <v>1</v>
      </c>
      <c r="H108" s="5">
        <v>40787</v>
      </c>
      <c r="I108" s="70">
        <f t="shared" si="10"/>
        <v>12</v>
      </c>
      <c r="J108" s="70">
        <f t="shared" si="11"/>
        <v>2011</v>
      </c>
      <c r="K108" s="3"/>
      <c r="L108" s="3">
        <f t="shared" si="12"/>
        <v>4</v>
      </c>
    </row>
    <row r="109" spans="2:12" x14ac:dyDescent="0.2">
      <c r="B109" s="5">
        <v>40817</v>
      </c>
      <c r="C109" s="70">
        <f t="shared" si="7"/>
        <v>4</v>
      </c>
      <c r="D109" s="70">
        <f t="shared" si="8"/>
        <v>2012</v>
      </c>
      <c r="E109" s="3"/>
      <c r="F109" s="3">
        <f t="shared" si="9"/>
        <v>2</v>
      </c>
      <c r="H109" s="5">
        <v>40817</v>
      </c>
      <c r="I109" s="70">
        <f t="shared" si="10"/>
        <v>1</v>
      </c>
      <c r="J109" s="70">
        <f t="shared" si="11"/>
        <v>2012</v>
      </c>
      <c r="K109" s="3"/>
      <c r="L109" s="3">
        <f t="shared" si="12"/>
        <v>1</v>
      </c>
    </row>
    <row r="110" spans="2:12" x14ac:dyDescent="0.2">
      <c r="B110" s="5">
        <v>40848</v>
      </c>
      <c r="C110" s="70">
        <f t="shared" si="7"/>
        <v>5</v>
      </c>
      <c r="D110" s="70">
        <f t="shared" si="8"/>
        <v>2012</v>
      </c>
      <c r="E110" s="3"/>
      <c r="F110" s="3">
        <f t="shared" si="9"/>
        <v>2</v>
      </c>
      <c r="H110" s="5">
        <v>40848</v>
      </c>
      <c r="I110" s="70">
        <f t="shared" si="10"/>
        <v>2</v>
      </c>
      <c r="J110" s="70">
        <f t="shared" si="11"/>
        <v>2012</v>
      </c>
      <c r="K110" s="3"/>
      <c r="L110" s="3">
        <f t="shared" si="12"/>
        <v>1</v>
      </c>
    </row>
    <row r="111" spans="2:12" x14ac:dyDescent="0.2">
      <c r="B111" s="5">
        <v>40878</v>
      </c>
      <c r="C111" s="70">
        <f t="shared" si="7"/>
        <v>6</v>
      </c>
      <c r="D111" s="70">
        <f t="shared" si="8"/>
        <v>2012</v>
      </c>
      <c r="E111" s="3"/>
      <c r="F111" s="3">
        <f t="shared" si="9"/>
        <v>2</v>
      </c>
      <c r="H111" s="5">
        <v>40878</v>
      </c>
      <c r="I111" s="70">
        <f t="shared" si="10"/>
        <v>3</v>
      </c>
      <c r="J111" s="70">
        <f t="shared" si="11"/>
        <v>2012</v>
      </c>
      <c r="K111" s="3"/>
      <c r="L111" s="3">
        <f t="shared" si="12"/>
        <v>1</v>
      </c>
    </row>
    <row r="112" spans="2:12" x14ac:dyDescent="0.2">
      <c r="B112" s="5">
        <v>40909</v>
      </c>
      <c r="C112" s="70">
        <f t="shared" si="7"/>
        <v>7</v>
      </c>
      <c r="D112" s="70">
        <f t="shared" si="8"/>
        <v>2012</v>
      </c>
      <c r="E112" s="3"/>
      <c r="F112" s="3">
        <f t="shared" si="9"/>
        <v>3</v>
      </c>
      <c r="H112" s="5">
        <v>40909</v>
      </c>
      <c r="I112" s="70">
        <f t="shared" si="10"/>
        <v>4</v>
      </c>
      <c r="J112" s="70">
        <f t="shared" si="11"/>
        <v>2012</v>
      </c>
      <c r="K112" s="3"/>
      <c r="L112" s="3">
        <f t="shared" si="12"/>
        <v>2</v>
      </c>
    </row>
    <row r="113" spans="2:12" x14ac:dyDescent="0.2">
      <c r="B113" s="5">
        <v>40940</v>
      </c>
      <c r="C113" s="70">
        <f t="shared" si="7"/>
        <v>8</v>
      </c>
      <c r="D113" s="70">
        <f t="shared" si="8"/>
        <v>2012</v>
      </c>
      <c r="E113" s="3"/>
      <c r="F113" s="3">
        <f t="shared" si="9"/>
        <v>3</v>
      </c>
      <c r="H113" s="5">
        <v>40940</v>
      </c>
      <c r="I113" s="70">
        <f t="shared" si="10"/>
        <v>5</v>
      </c>
      <c r="J113" s="70">
        <f t="shared" si="11"/>
        <v>2012</v>
      </c>
      <c r="K113" s="3"/>
      <c r="L113" s="3">
        <f t="shared" si="12"/>
        <v>2</v>
      </c>
    </row>
    <row r="114" spans="2:12" x14ac:dyDescent="0.2">
      <c r="B114" s="5">
        <v>40969</v>
      </c>
      <c r="C114" s="70">
        <f t="shared" si="7"/>
        <v>9</v>
      </c>
      <c r="D114" s="70">
        <f t="shared" si="8"/>
        <v>2012</v>
      </c>
      <c r="E114" s="3"/>
      <c r="F114" s="3">
        <f t="shared" si="9"/>
        <v>3</v>
      </c>
      <c r="H114" s="5">
        <v>40969</v>
      </c>
      <c r="I114" s="70">
        <f t="shared" si="10"/>
        <v>6</v>
      </c>
      <c r="J114" s="70">
        <f t="shared" si="11"/>
        <v>2012</v>
      </c>
      <c r="K114" s="3"/>
      <c r="L114" s="3">
        <f t="shared" si="12"/>
        <v>2</v>
      </c>
    </row>
    <row r="115" spans="2:12" x14ac:dyDescent="0.2">
      <c r="B115" s="5">
        <v>41000</v>
      </c>
      <c r="C115" s="70">
        <f t="shared" si="7"/>
        <v>10</v>
      </c>
      <c r="D115" s="70">
        <f t="shared" si="8"/>
        <v>2012</v>
      </c>
      <c r="E115" s="3"/>
      <c r="F115" s="3">
        <f t="shared" si="9"/>
        <v>4</v>
      </c>
      <c r="H115" s="5">
        <v>41000</v>
      </c>
      <c r="I115" s="70">
        <f t="shared" si="10"/>
        <v>7</v>
      </c>
      <c r="J115" s="70">
        <f t="shared" si="11"/>
        <v>2012</v>
      </c>
      <c r="K115" s="3"/>
      <c r="L115" s="3">
        <f t="shared" si="12"/>
        <v>3</v>
      </c>
    </row>
    <row r="116" spans="2:12" x14ac:dyDescent="0.2">
      <c r="B116" s="5">
        <v>41030</v>
      </c>
      <c r="C116" s="70">
        <f t="shared" si="7"/>
        <v>11</v>
      </c>
      <c r="D116" s="70">
        <f t="shared" si="8"/>
        <v>2012</v>
      </c>
      <c r="E116" s="3"/>
      <c r="F116" s="3">
        <f t="shared" si="9"/>
        <v>4</v>
      </c>
      <c r="H116" s="5">
        <v>41030</v>
      </c>
      <c r="I116" s="70">
        <f t="shared" si="10"/>
        <v>8</v>
      </c>
      <c r="J116" s="70">
        <f t="shared" si="11"/>
        <v>2012</v>
      </c>
      <c r="K116" s="3"/>
      <c r="L116" s="3">
        <f t="shared" si="12"/>
        <v>3</v>
      </c>
    </row>
    <row r="117" spans="2:12" x14ac:dyDescent="0.2">
      <c r="B117" s="5">
        <v>41061</v>
      </c>
      <c r="C117" s="70">
        <f t="shared" si="7"/>
        <v>12</v>
      </c>
      <c r="D117" s="70">
        <f t="shared" si="8"/>
        <v>2012</v>
      </c>
      <c r="E117" s="3"/>
      <c r="F117" s="3">
        <f t="shared" si="9"/>
        <v>4</v>
      </c>
      <c r="H117" s="5">
        <v>41061</v>
      </c>
      <c r="I117" s="70">
        <f t="shared" si="10"/>
        <v>9</v>
      </c>
      <c r="J117" s="70">
        <f t="shared" si="11"/>
        <v>2012</v>
      </c>
      <c r="K117" s="3"/>
      <c r="L117" s="3">
        <f t="shared" si="12"/>
        <v>3</v>
      </c>
    </row>
    <row r="118" spans="2:12" x14ac:dyDescent="0.2">
      <c r="B118" s="5">
        <v>41091</v>
      </c>
      <c r="C118" s="70">
        <f t="shared" si="7"/>
        <v>1</v>
      </c>
      <c r="D118" s="70">
        <f t="shared" si="8"/>
        <v>2013</v>
      </c>
      <c r="E118" s="3"/>
      <c r="F118" s="3">
        <f t="shared" si="9"/>
        <v>1</v>
      </c>
      <c r="H118" s="5">
        <v>41091</v>
      </c>
      <c r="I118" s="70">
        <f t="shared" si="10"/>
        <v>10</v>
      </c>
      <c r="J118" s="70">
        <f t="shared" si="11"/>
        <v>2012</v>
      </c>
      <c r="K118" s="3"/>
      <c r="L118" s="3">
        <f t="shared" si="12"/>
        <v>4</v>
      </c>
    </row>
    <row r="119" spans="2:12" x14ac:dyDescent="0.2">
      <c r="B119" s="5">
        <v>41122</v>
      </c>
      <c r="C119" s="70">
        <f t="shared" si="7"/>
        <v>2</v>
      </c>
      <c r="D119" s="70">
        <f t="shared" si="8"/>
        <v>2013</v>
      </c>
      <c r="E119" s="3"/>
      <c r="F119" s="3">
        <f t="shared" si="9"/>
        <v>1</v>
      </c>
      <c r="H119" s="5">
        <v>41122</v>
      </c>
      <c r="I119" s="70">
        <f t="shared" si="10"/>
        <v>11</v>
      </c>
      <c r="J119" s="70">
        <f t="shared" si="11"/>
        <v>2012</v>
      </c>
      <c r="K119" s="3"/>
      <c r="L119" s="3">
        <f t="shared" si="12"/>
        <v>4</v>
      </c>
    </row>
    <row r="120" spans="2:12" x14ac:dyDescent="0.2">
      <c r="B120" s="5">
        <v>41153</v>
      </c>
      <c r="C120" s="70">
        <f t="shared" si="7"/>
        <v>3</v>
      </c>
      <c r="D120" s="70">
        <f t="shared" si="8"/>
        <v>2013</v>
      </c>
      <c r="E120" s="3"/>
      <c r="F120" s="3">
        <f t="shared" si="9"/>
        <v>1</v>
      </c>
      <c r="H120" s="5">
        <v>41153</v>
      </c>
      <c r="I120" s="70">
        <f t="shared" si="10"/>
        <v>12</v>
      </c>
      <c r="J120" s="70">
        <f t="shared" si="11"/>
        <v>2012</v>
      </c>
      <c r="K120" s="3"/>
      <c r="L120" s="3">
        <f t="shared" si="12"/>
        <v>4</v>
      </c>
    </row>
    <row r="121" spans="2:12" x14ac:dyDescent="0.2">
      <c r="B121" s="5">
        <v>41183</v>
      </c>
      <c r="C121" s="70">
        <f t="shared" si="7"/>
        <v>4</v>
      </c>
      <c r="D121" s="70">
        <f t="shared" si="8"/>
        <v>2013</v>
      </c>
      <c r="E121" s="3"/>
      <c r="F121" s="3">
        <f t="shared" si="9"/>
        <v>2</v>
      </c>
      <c r="H121" s="5">
        <v>41183</v>
      </c>
      <c r="I121" s="70">
        <f t="shared" si="10"/>
        <v>1</v>
      </c>
      <c r="J121" s="70">
        <f t="shared" si="11"/>
        <v>2013</v>
      </c>
      <c r="K121" s="3"/>
      <c r="L121" s="3">
        <f t="shared" si="12"/>
        <v>1</v>
      </c>
    </row>
    <row r="122" spans="2:12" x14ac:dyDescent="0.2">
      <c r="B122" s="5">
        <v>41214</v>
      </c>
      <c r="C122" s="70">
        <f t="shared" si="7"/>
        <v>5</v>
      </c>
      <c r="D122" s="70">
        <f t="shared" si="8"/>
        <v>2013</v>
      </c>
      <c r="E122" s="3"/>
      <c r="F122" s="3">
        <f t="shared" si="9"/>
        <v>2</v>
      </c>
      <c r="H122" s="5">
        <v>41214</v>
      </c>
      <c r="I122" s="70">
        <f t="shared" si="10"/>
        <v>2</v>
      </c>
      <c r="J122" s="70">
        <f t="shared" si="11"/>
        <v>2013</v>
      </c>
      <c r="K122" s="3"/>
      <c r="L122" s="3">
        <f t="shared" si="12"/>
        <v>1</v>
      </c>
    </row>
    <row r="123" spans="2:12" x14ac:dyDescent="0.2">
      <c r="B123" s="5">
        <v>41244</v>
      </c>
      <c r="C123" s="70">
        <f t="shared" si="7"/>
        <v>6</v>
      </c>
      <c r="D123" s="70">
        <f t="shared" si="8"/>
        <v>2013</v>
      </c>
      <c r="E123" s="3"/>
      <c r="F123" s="3">
        <f t="shared" si="9"/>
        <v>2</v>
      </c>
      <c r="H123" s="5">
        <v>41244</v>
      </c>
      <c r="I123" s="70">
        <f t="shared" si="10"/>
        <v>3</v>
      </c>
      <c r="J123" s="70">
        <f t="shared" si="11"/>
        <v>2013</v>
      </c>
      <c r="K123" s="3"/>
      <c r="L123" s="3">
        <f t="shared" si="12"/>
        <v>1</v>
      </c>
    </row>
    <row r="124" spans="2:12" x14ac:dyDescent="0.2">
      <c r="B124" s="5">
        <v>41275</v>
      </c>
      <c r="C124" s="70">
        <f t="shared" si="7"/>
        <v>7</v>
      </c>
      <c r="D124" s="70">
        <f t="shared" si="8"/>
        <v>2013</v>
      </c>
      <c r="E124" s="3"/>
      <c r="F124" s="3">
        <f t="shared" si="9"/>
        <v>3</v>
      </c>
      <c r="H124" s="5">
        <v>41275</v>
      </c>
      <c r="I124" s="70">
        <f t="shared" si="10"/>
        <v>4</v>
      </c>
      <c r="J124" s="70">
        <f t="shared" si="11"/>
        <v>2013</v>
      </c>
      <c r="K124" s="3"/>
      <c r="L124" s="3">
        <f t="shared" si="12"/>
        <v>2</v>
      </c>
    </row>
    <row r="125" spans="2:12" x14ac:dyDescent="0.2">
      <c r="B125" s="5">
        <v>41306</v>
      </c>
      <c r="C125" s="70">
        <f t="shared" si="7"/>
        <v>8</v>
      </c>
      <c r="D125" s="70">
        <f t="shared" si="8"/>
        <v>2013</v>
      </c>
      <c r="E125" s="3"/>
      <c r="F125" s="3">
        <f t="shared" si="9"/>
        <v>3</v>
      </c>
      <c r="H125" s="5">
        <v>41306</v>
      </c>
      <c r="I125" s="70">
        <f t="shared" si="10"/>
        <v>5</v>
      </c>
      <c r="J125" s="70">
        <f t="shared" si="11"/>
        <v>2013</v>
      </c>
      <c r="K125" s="3"/>
      <c r="L125" s="3">
        <f t="shared" si="12"/>
        <v>2</v>
      </c>
    </row>
    <row r="126" spans="2:12" x14ac:dyDescent="0.2">
      <c r="B126" s="5">
        <v>41334</v>
      </c>
      <c r="C126" s="70">
        <f t="shared" si="7"/>
        <v>9</v>
      </c>
      <c r="D126" s="70">
        <f t="shared" si="8"/>
        <v>2013</v>
      </c>
      <c r="E126" s="3"/>
      <c r="F126" s="3">
        <f t="shared" si="9"/>
        <v>3</v>
      </c>
      <c r="H126" s="5">
        <v>41334</v>
      </c>
      <c r="I126" s="70">
        <f t="shared" si="10"/>
        <v>6</v>
      </c>
      <c r="J126" s="70">
        <f t="shared" si="11"/>
        <v>2013</v>
      </c>
      <c r="K126" s="3"/>
      <c r="L126" s="3">
        <f t="shared" si="12"/>
        <v>2</v>
      </c>
    </row>
    <row r="127" spans="2:12" x14ac:dyDescent="0.2">
      <c r="B127" s="5">
        <v>41365</v>
      </c>
      <c r="C127" s="70">
        <f t="shared" si="7"/>
        <v>10</v>
      </c>
      <c r="D127" s="70">
        <f t="shared" si="8"/>
        <v>2013</v>
      </c>
      <c r="E127" s="3"/>
      <c r="F127" s="3">
        <f t="shared" si="9"/>
        <v>4</v>
      </c>
      <c r="H127" s="5">
        <v>41365</v>
      </c>
      <c r="I127" s="70">
        <f t="shared" si="10"/>
        <v>7</v>
      </c>
      <c r="J127" s="70">
        <f t="shared" si="11"/>
        <v>2013</v>
      </c>
      <c r="K127" s="3"/>
      <c r="L127" s="3">
        <f t="shared" si="12"/>
        <v>3</v>
      </c>
    </row>
    <row r="128" spans="2:12" x14ac:dyDescent="0.2">
      <c r="B128" s="5">
        <v>41395</v>
      </c>
      <c r="C128" s="70">
        <f t="shared" si="7"/>
        <v>11</v>
      </c>
      <c r="D128" s="70">
        <f t="shared" si="8"/>
        <v>2013</v>
      </c>
      <c r="E128" s="3"/>
      <c r="F128" s="3">
        <f t="shared" si="9"/>
        <v>4</v>
      </c>
      <c r="H128" s="5">
        <v>41395</v>
      </c>
      <c r="I128" s="70">
        <f t="shared" si="10"/>
        <v>8</v>
      </c>
      <c r="J128" s="70">
        <f t="shared" si="11"/>
        <v>2013</v>
      </c>
      <c r="K128" s="3"/>
      <c r="L128" s="3">
        <f t="shared" si="12"/>
        <v>3</v>
      </c>
    </row>
    <row r="129" spans="2:12" x14ac:dyDescent="0.2">
      <c r="B129" s="5">
        <v>41426</v>
      </c>
      <c r="C129" s="70">
        <f t="shared" si="7"/>
        <v>12</v>
      </c>
      <c r="D129" s="70">
        <f t="shared" si="8"/>
        <v>2013</v>
      </c>
      <c r="E129" s="3"/>
      <c r="F129" s="3">
        <f t="shared" si="9"/>
        <v>4</v>
      </c>
      <c r="H129" s="5">
        <v>41426</v>
      </c>
      <c r="I129" s="70">
        <f t="shared" si="10"/>
        <v>9</v>
      </c>
      <c r="J129" s="70">
        <f t="shared" si="11"/>
        <v>2013</v>
      </c>
      <c r="K129" s="3"/>
      <c r="L129" s="3">
        <f t="shared" si="12"/>
        <v>3</v>
      </c>
    </row>
    <row r="130" spans="2:12" x14ac:dyDescent="0.2">
      <c r="B130" s="5">
        <v>41456</v>
      </c>
      <c r="C130" s="70">
        <f t="shared" si="7"/>
        <v>1</v>
      </c>
      <c r="D130" s="70">
        <f t="shared" si="8"/>
        <v>2014</v>
      </c>
      <c r="E130" s="3"/>
      <c r="F130" s="3">
        <f t="shared" si="9"/>
        <v>1</v>
      </c>
      <c r="H130" s="5">
        <v>41456</v>
      </c>
      <c r="I130" s="70">
        <f t="shared" si="10"/>
        <v>10</v>
      </c>
      <c r="J130" s="70">
        <f t="shared" si="11"/>
        <v>2013</v>
      </c>
      <c r="K130" s="3"/>
      <c r="L130" s="3">
        <f t="shared" si="12"/>
        <v>4</v>
      </c>
    </row>
    <row r="131" spans="2:12" x14ac:dyDescent="0.2">
      <c r="B131" s="5">
        <v>41487</v>
      </c>
      <c r="C131" s="70">
        <f t="shared" si="7"/>
        <v>2</v>
      </c>
      <c r="D131" s="70">
        <f t="shared" si="8"/>
        <v>2014</v>
      </c>
      <c r="E131" s="3"/>
      <c r="F131" s="3">
        <f t="shared" si="9"/>
        <v>1</v>
      </c>
      <c r="H131" s="5">
        <v>41487</v>
      </c>
      <c r="I131" s="70">
        <f t="shared" si="10"/>
        <v>11</v>
      </c>
      <c r="J131" s="70">
        <f t="shared" si="11"/>
        <v>2013</v>
      </c>
      <c r="K131" s="3"/>
      <c r="L131" s="3">
        <f t="shared" si="12"/>
        <v>4</v>
      </c>
    </row>
    <row r="132" spans="2:12" x14ac:dyDescent="0.2">
      <c r="B132" s="5">
        <v>41518</v>
      </c>
      <c r="C132" s="70">
        <f t="shared" si="7"/>
        <v>3</v>
      </c>
      <c r="D132" s="70">
        <f t="shared" si="8"/>
        <v>2014</v>
      </c>
      <c r="E132" s="3"/>
      <c r="F132" s="3">
        <f t="shared" si="9"/>
        <v>1</v>
      </c>
      <c r="H132" s="5">
        <v>41518</v>
      </c>
      <c r="I132" s="70">
        <f t="shared" si="10"/>
        <v>12</v>
      </c>
      <c r="J132" s="70">
        <f t="shared" si="11"/>
        <v>2013</v>
      </c>
      <c r="K132" s="3"/>
      <c r="L132" s="3">
        <f t="shared" si="12"/>
        <v>4</v>
      </c>
    </row>
    <row r="133" spans="2:12" x14ac:dyDescent="0.2">
      <c r="B133" s="5">
        <v>41548</v>
      </c>
      <c r="C133" s="70">
        <f t="shared" ref="C133:C179" si="13">CHOOSE(TEXT(B133,"m"),7,8,9,10,11,12,1,2,3,4,5,6)</f>
        <v>4</v>
      </c>
      <c r="D133" s="70">
        <f t="shared" ref="D133:D179" si="14">IF(MONTH(B133)+6&gt;12,YEAR(B133)+1,YEAR(B133))</f>
        <v>2014</v>
      </c>
      <c r="E133" s="3"/>
      <c r="F133" s="3">
        <f t="shared" ref="F133:F179" si="15">CHOOSE(TEXT(B133,"m"),3,3,3,4,4,4,1,1,1,2,2,2)</f>
        <v>2</v>
      </c>
      <c r="H133" s="5">
        <v>41548</v>
      </c>
      <c r="I133" s="70">
        <f t="shared" ref="I133:I179" si="16">IF(MONTH(H133)+3&gt;12,MONTH(H133)-9,MONTH(H133)+3)</f>
        <v>1</v>
      </c>
      <c r="J133" s="70">
        <f t="shared" ref="J133:J179" si="17">IF(MONTH(H133)+3&gt;12,YEAR(H133)+1,YEAR(H133))</f>
        <v>2014</v>
      </c>
      <c r="K133" s="3"/>
      <c r="L133" s="3">
        <f t="shared" ref="L133:L179" si="18">MOD(CEILING(22-10+MONTH(H133),3)/3,4)+1</f>
        <v>1</v>
      </c>
    </row>
    <row r="134" spans="2:12" x14ac:dyDescent="0.2">
      <c r="B134" s="5">
        <v>41579</v>
      </c>
      <c r="C134" s="70">
        <f t="shared" si="13"/>
        <v>5</v>
      </c>
      <c r="D134" s="70">
        <f t="shared" si="14"/>
        <v>2014</v>
      </c>
      <c r="E134" s="3"/>
      <c r="F134" s="3">
        <f t="shared" si="15"/>
        <v>2</v>
      </c>
      <c r="H134" s="5">
        <v>41579</v>
      </c>
      <c r="I134" s="70">
        <f t="shared" si="16"/>
        <v>2</v>
      </c>
      <c r="J134" s="70">
        <f t="shared" si="17"/>
        <v>2014</v>
      </c>
      <c r="K134" s="3"/>
      <c r="L134" s="3">
        <f t="shared" si="18"/>
        <v>1</v>
      </c>
    </row>
    <row r="135" spans="2:12" x14ac:dyDescent="0.2">
      <c r="B135" s="5">
        <v>41609</v>
      </c>
      <c r="C135" s="70">
        <f t="shared" si="13"/>
        <v>6</v>
      </c>
      <c r="D135" s="70">
        <f t="shared" si="14"/>
        <v>2014</v>
      </c>
      <c r="E135" s="3"/>
      <c r="F135" s="3">
        <f t="shared" si="15"/>
        <v>2</v>
      </c>
      <c r="H135" s="5">
        <v>41609</v>
      </c>
      <c r="I135" s="70">
        <f t="shared" si="16"/>
        <v>3</v>
      </c>
      <c r="J135" s="70">
        <f t="shared" si="17"/>
        <v>2014</v>
      </c>
      <c r="K135" s="3"/>
      <c r="L135" s="3">
        <f t="shared" si="18"/>
        <v>1</v>
      </c>
    </row>
    <row r="136" spans="2:12" x14ac:dyDescent="0.2">
      <c r="B136" s="5">
        <v>41640</v>
      </c>
      <c r="C136" s="70">
        <f t="shared" si="13"/>
        <v>7</v>
      </c>
      <c r="D136" s="70">
        <f t="shared" si="14"/>
        <v>2014</v>
      </c>
      <c r="E136" s="3"/>
      <c r="F136" s="3">
        <f t="shared" si="15"/>
        <v>3</v>
      </c>
      <c r="H136" s="5">
        <v>41640</v>
      </c>
      <c r="I136" s="70">
        <f t="shared" si="16"/>
        <v>4</v>
      </c>
      <c r="J136" s="70">
        <f t="shared" si="17"/>
        <v>2014</v>
      </c>
      <c r="K136" s="3"/>
      <c r="L136" s="3">
        <f t="shared" si="18"/>
        <v>2</v>
      </c>
    </row>
    <row r="137" spans="2:12" x14ac:dyDescent="0.2">
      <c r="B137" s="5">
        <v>41671</v>
      </c>
      <c r="C137" s="70">
        <f t="shared" si="13"/>
        <v>8</v>
      </c>
      <c r="D137" s="70">
        <f t="shared" si="14"/>
        <v>2014</v>
      </c>
      <c r="E137" s="3"/>
      <c r="F137" s="3">
        <f t="shared" si="15"/>
        <v>3</v>
      </c>
      <c r="H137" s="5">
        <v>41671</v>
      </c>
      <c r="I137" s="70">
        <f t="shared" si="16"/>
        <v>5</v>
      </c>
      <c r="J137" s="70">
        <f t="shared" si="17"/>
        <v>2014</v>
      </c>
      <c r="K137" s="3"/>
      <c r="L137" s="3">
        <f t="shared" si="18"/>
        <v>2</v>
      </c>
    </row>
    <row r="138" spans="2:12" x14ac:dyDescent="0.2">
      <c r="B138" s="5">
        <v>41699</v>
      </c>
      <c r="C138" s="70">
        <f t="shared" si="13"/>
        <v>9</v>
      </c>
      <c r="D138" s="70">
        <f t="shared" si="14"/>
        <v>2014</v>
      </c>
      <c r="E138" s="3"/>
      <c r="F138" s="3">
        <f t="shared" si="15"/>
        <v>3</v>
      </c>
      <c r="H138" s="5">
        <v>41699</v>
      </c>
      <c r="I138" s="70">
        <f t="shared" si="16"/>
        <v>6</v>
      </c>
      <c r="J138" s="70">
        <f t="shared" si="17"/>
        <v>2014</v>
      </c>
      <c r="K138" s="3"/>
      <c r="L138" s="3">
        <f t="shared" si="18"/>
        <v>2</v>
      </c>
    </row>
    <row r="139" spans="2:12" x14ac:dyDescent="0.2">
      <c r="B139" s="5">
        <v>41730</v>
      </c>
      <c r="C139" s="70">
        <f t="shared" si="13"/>
        <v>10</v>
      </c>
      <c r="D139" s="70">
        <f t="shared" si="14"/>
        <v>2014</v>
      </c>
      <c r="E139" s="3"/>
      <c r="F139" s="3">
        <f t="shared" si="15"/>
        <v>4</v>
      </c>
      <c r="H139" s="5">
        <v>41730</v>
      </c>
      <c r="I139" s="70">
        <f t="shared" si="16"/>
        <v>7</v>
      </c>
      <c r="J139" s="70">
        <f t="shared" si="17"/>
        <v>2014</v>
      </c>
      <c r="K139" s="3"/>
      <c r="L139" s="3">
        <f t="shared" si="18"/>
        <v>3</v>
      </c>
    </row>
    <row r="140" spans="2:12" x14ac:dyDescent="0.2">
      <c r="B140" s="5">
        <v>41760</v>
      </c>
      <c r="C140" s="70">
        <f t="shared" si="13"/>
        <v>11</v>
      </c>
      <c r="D140" s="70">
        <f t="shared" si="14"/>
        <v>2014</v>
      </c>
      <c r="E140" s="3"/>
      <c r="F140" s="3">
        <f t="shared" si="15"/>
        <v>4</v>
      </c>
      <c r="H140" s="5">
        <v>41760</v>
      </c>
      <c r="I140" s="70">
        <f t="shared" si="16"/>
        <v>8</v>
      </c>
      <c r="J140" s="70">
        <f t="shared" si="17"/>
        <v>2014</v>
      </c>
      <c r="K140" s="3"/>
      <c r="L140" s="3">
        <f t="shared" si="18"/>
        <v>3</v>
      </c>
    </row>
    <row r="141" spans="2:12" x14ac:dyDescent="0.2">
      <c r="B141" s="5">
        <v>41791</v>
      </c>
      <c r="C141" s="70">
        <f t="shared" si="13"/>
        <v>12</v>
      </c>
      <c r="D141" s="70">
        <f t="shared" si="14"/>
        <v>2014</v>
      </c>
      <c r="E141" s="3"/>
      <c r="F141" s="3">
        <f t="shared" si="15"/>
        <v>4</v>
      </c>
      <c r="H141" s="5">
        <v>41791</v>
      </c>
      <c r="I141" s="70">
        <f t="shared" si="16"/>
        <v>9</v>
      </c>
      <c r="J141" s="70">
        <f t="shared" si="17"/>
        <v>2014</v>
      </c>
      <c r="K141" s="3"/>
      <c r="L141" s="3">
        <f t="shared" si="18"/>
        <v>3</v>
      </c>
    </row>
    <row r="142" spans="2:12" x14ac:dyDescent="0.2">
      <c r="B142" s="5">
        <v>41821</v>
      </c>
      <c r="C142" s="70">
        <f t="shared" si="13"/>
        <v>1</v>
      </c>
      <c r="D142" s="70">
        <f t="shared" si="14"/>
        <v>2015</v>
      </c>
      <c r="E142" s="3"/>
      <c r="F142" s="3">
        <f t="shared" si="15"/>
        <v>1</v>
      </c>
      <c r="H142" s="5">
        <v>41821</v>
      </c>
      <c r="I142" s="70">
        <f t="shared" si="16"/>
        <v>10</v>
      </c>
      <c r="J142" s="70">
        <f t="shared" si="17"/>
        <v>2014</v>
      </c>
      <c r="K142" s="3"/>
      <c r="L142" s="3">
        <f t="shared" si="18"/>
        <v>4</v>
      </c>
    </row>
    <row r="143" spans="2:12" x14ac:dyDescent="0.2">
      <c r="B143" s="5">
        <v>41852</v>
      </c>
      <c r="C143" s="70">
        <f t="shared" si="13"/>
        <v>2</v>
      </c>
      <c r="D143" s="70">
        <f t="shared" si="14"/>
        <v>2015</v>
      </c>
      <c r="E143" s="3"/>
      <c r="F143" s="3">
        <f t="shared" si="15"/>
        <v>1</v>
      </c>
      <c r="H143" s="5">
        <v>41852</v>
      </c>
      <c r="I143" s="70">
        <f t="shared" si="16"/>
        <v>11</v>
      </c>
      <c r="J143" s="70">
        <f t="shared" si="17"/>
        <v>2014</v>
      </c>
      <c r="K143" s="3"/>
      <c r="L143" s="3">
        <f t="shared" si="18"/>
        <v>4</v>
      </c>
    </row>
    <row r="144" spans="2:12" x14ac:dyDescent="0.2">
      <c r="B144" s="5">
        <v>41883</v>
      </c>
      <c r="C144" s="70">
        <f t="shared" si="13"/>
        <v>3</v>
      </c>
      <c r="D144" s="70">
        <f t="shared" si="14"/>
        <v>2015</v>
      </c>
      <c r="E144" s="3"/>
      <c r="F144" s="3">
        <f t="shared" si="15"/>
        <v>1</v>
      </c>
      <c r="H144" s="5">
        <v>41883</v>
      </c>
      <c r="I144" s="70">
        <f t="shared" si="16"/>
        <v>12</v>
      </c>
      <c r="J144" s="70">
        <f t="shared" si="17"/>
        <v>2014</v>
      </c>
      <c r="K144" s="3"/>
      <c r="L144" s="3">
        <f t="shared" si="18"/>
        <v>4</v>
      </c>
    </row>
    <row r="145" spans="2:12" x14ac:dyDescent="0.2">
      <c r="B145" s="5">
        <v>41913</v>
      </c>
      <c r="C145" s="70">
        <f t="shared" si="13"/>
        <v>4</v>
      </c>
      <c r="D145" s="70">
        <f t="shared" si="14"/>
        <v>2015</v>
      </c>
      <c r="E145" s="3"/>
      <c r="F145" s="3">
        <f t="shared" si="15"/>
        <v>2</v>
      </c>
      <c r="H145" s="5">
        <v>41913</v>
      </c>
      <c r="I145" s="70">
        <f t="shared" si="16"/>
        <v>1</v>
      </c>
      <c r="J145" s="70">
        <f t="shared" si="17"/>
        <v>2015</v>
      </c>
      <c r="K145" s="3"/>
      <c r="L145" s="3">
        <f t="shared" si="18"/>
        <v>1</v>
      </c>
    </row>
    <row r="146" spans="2:12" x14ac:dyDescent="0.2">
      <c r="B146" s="5">
        <v>41944</v>
      </c>
      <c r="C146" s="70">
        <f t="shared" si="13"/>
        <v>5</v>
      </c>
      <c r="D146" s="70">
        <f t="shared" si="14"/>
        <v>2015</v>
      </c>
      <c r="E146" s="3"/>
      <c r="F146" s="3">
        <f t="shared" si="15"/>
        <v>2</v>
      </c>
      <c r="H146" s="5">
        <v>41944</v>
      </c>
      <c r="I146" s="70">
        <f t="shared" si="16"/>
        <v>2</v>
      </c>
      <c r="J146" s="70">
        <f t="shared" si="17"/>
        <v>2015</v>
      </c>
      <c r="K146" s="3"/>
      <c r="L146" s="3">
        <f t="shared" si="18"/>
        <v>1</v>
      </c>
    </row>
    <row r="147" spans="2:12" x14ac:dyDescent="0.2">
      <c r="B147" s="5">
        <v>41974</v>
      </c>
      <c r="C147" s="70">
        <f t="shared" si="13"/>
        <v>6</v>
      </c>
      <c r="D147" s="70">
        <f t="shared" si="14"/>
        <v>2015</v>
      </c>
      <c r="E147" s="3"/>
      <c r="F147" s="3">
        <f t="shared" si="15"/>
        <v>2</v>
      </c>
      <c r="H147" s="5">
        <v>41974</v>
      </c>
      <c r="I147" s="70">
        <f t="shared" si="16"/>
        <v>3</v>
      </c>
      <c r="J147" s="70">
        <f t="shared" si="17"/>
        <v>2015</v>
      </c>
      <c r="K147" s="3"/>
      <c r="L147" s="3">
        <f t="shared" si="18"/>
        <v>1</v>
      </c>
    </row>
    <row r="148" spans="2:12" x14ac:dyDescent="0.2">
      <c r="B148" s="5">
        <v>42005</v>
      </c>
      <c r="C148" s="70">
        <f t="shared" si="13"/>
        <v>7</v>
      </c>
      <c r="D148" s="70">
        <f t="shared" si="14"/>
        <v>2015</v>
      </c>
      <c r="E148" s="3"/>
      <c r="F148" s="3">
        <f t="shared" si="15"/>
        <v>3</v>
      </c>
      <c r="H148" s="5">
        <v>42005</v>
      </c>
      <c r="I148" s="70">
        <f t="shared" si="16"/>
        <v>4</v>
      </c>
      <c r="J148" s="70">
        <f t="shared" si="17"/>
        <v>2015</v>
      </c>
      <c r="K148" s="3"/>
      <c r="L148" s="3">
        <f t="shared" si="18"/>
        <v>2</v>
      </c>
    </row>
    <row r="149" spans="2:12" x14ac:dyDescent="0.2">
      <c r="B149" s="5">
        <v>42036</v>
      </c>
      <c r="C149" s="70">
        <f t="shared" si="13"/>
        <v>8</v>
      </c>
      <c r="D149" s="70">
        <f t="shared" si="14"/>
        <v>2015</v>
      </c>
      <c r="E149" s="3"/>
      <c r="F149" s="3">
        <f t="shared" si="15"/>
        <v>3</v>
      </c>
      <c r="H149" s="5">
        <v>42036</v>
      </c>
      <c r="I149" s="70">
        <f t="shared" si="16"/>
        <v>5</v>
      </c>
      <c r="J149" s="70">
        <f t="shared" si="17"/>
        <v>2015</v>
      </c>
      <c r="K149" s="3"/>
      <c r="L149" s="3">
        <f t="shared" si="18"/>
        <v>2</v>
      </c>
    </row>
    <row r="150" spans="2:12" x14ac:dyDescent="0.2">
      <c r="B150" s="5">
        <v>42064</v>
      </c>
      <c r="C150" s="70">
        <f t="shared" si="13"/>
        <v>9</v>
      </c>
      <c r="D150" s="70">
        <f t="shared" si="14"/>
        <v>2015</v>
      </c>
      <c r="E150" s="3"/>
      <c r="F150" s="3">
        <f t="shared" si="15"/>
        <v>3</v>
      </c>
      <c r="H150" s="5">
        <v>42064</v>
      </c>
      <c r="I150" s="70">
        <f t="shared" si="16"/>
        <v>6</v>
      </c>
      <c r="J150" s="70">
        <f t="shared" si="17"/>
        <v>2015</v>
      </c>
      <c r="K150" s="3"/>
      <c r="L150" s="3">
        <f t="shared" si="18"/>
        <v>2</v>
      </c>
    </row>
    <row r="151" spans="2:12" x14ac:dyDescent="0.2">
      <c r="B151" s="5">
        <v>42095</v>
      </c>
      <c r="C151" s="70">
        <f t="shared" si="13"/>
        <v>10</v>
      </c>
      <c r="D151" s="70">
        <f t="shared" si="14"/>
        <v>2015</v>
      </c>
      <c r="E151" s="3"/>
      <c r="F151" s="3">
        <f t="shared" si="15"/>
        <v>4</v>
      </c>
      <c r="H151" s="5">
        <v>42095</v>
      </c>
      <c r="I151" s="70">
        <f t="shared" si="16"/>
        <v>7</v>
      </c>
      <c r="J151" s="70">
        <f t="shared" si="17"/>
        <v>2015</v>
      </c>
      <c r="K151" s="3"/>
      <c r="L151" s="3">
        <f t="shared" si="18"/>
        <v>3</v>
      </c>
    </row>
    <row r="152" spans="2:12" x14ac:dyDescent="0.2">
      <c r="B152" s="5">
        <v>42125</v>
      </c>
      <c r="C152" s="70">
        <f t="shared" si="13"/>
        <v>11</v>
      </c>
      <c r="D152" s="70">
        <f t="shared" si="14"/>
        <v>2015</v>
      </c>
      <c r="E152" s="3"/>
      <c r="F152" s="3">
        <f t="shared" si="15"/>
        <v>4</v>
      </c>
      <c r="H152" s="5">
        <v>42125</v>
      </c>
      <c r="I152" s="70">
        <f t="shared" si="16"/>
        <v>8</v>
      </c>
      <c r="J152" s="70">
        <f t="shared" si="17"/>
        <v>2015</v>
      </c>
      <c r="K152" s="3"/>
      <c r="L152" s="3">
        <f t="shared" si="18"/>
        <v>3</v>
      </c>
    </row>
    <row r="153" spans="2:12" x14ac:dyDescent="0.2">
      <c r="B153" s="5">
        <v>42156</v>
      </c>
      <c r="C153" s="70">
        <f t="shared" si="13"/>
        <v>12</v>
      </c>
      <c r="D153" s="70">
        <f t="shared" si="14"/>
        <v>2015</v>
      </c>
      <c r="E153" s="3"/>
      <c r="F153" s="3">
        <f t="shared" si="15"/>
        <v>4</v>
      </c>
      <c r="H153" s="5">
        <v>42156</v>
      </c>
      <c r="I153" s="70">
        <f t="shared" si="16"/>
        <v>9</v>
      </c>
      <c r="J153" s="70">
        <f t="shared" si="17"/>
        <v>2015</v>
      </c>
      <c r="K153" s="3"/>
      <c r="L153" s="3">
        <f t="shared" si="18"/>
        <v>3</v>
      </c>
    </row>
    <row r="154" spans="2:12" x14ac:dyDescent="0.2">
      <c r="B154" s="5">
        <v>42186</v>
      </c>
      <c r="C154" s="70">
        <f t="shared" si="13"/>
        <v>1</v>
      </c>
      <c r="D154" s="70">
        <f t="shared" si="14"/>
        <v>2016</v>
      </c>
      <c r="E154" s="3"/>
      <c r="F154" s="3">
        <f t="shared" si="15"/>
        <v>1</v>
      </c>
      <c r="H154" s="5">
        <v>42186</v>
      </c>
      <c r="I154" s="70">
        <f t="shared" si="16"/>
        <v>10</v>
      </c>
      <c r="J154" s="70">
        <f t="shared" si="17"/>
        <v>2015</v>
      </c>
      <c r="K154" s="3"/>
      <c r="L154" s="3">
        <f t="shared" si="18"/>
        <v>4</v>
      </c>
    </row>
    <row r="155" spans="2:12" x14ac:dyDescent="0.2">
      <c r="B155" s="5">
        <v>42217</v>
      </c>
      <c r="C155" s="70">
        <f t="shared" si="13"/>
        <v>2</v>
      </c>
      <c r="D155" s="70">
        <f t="shared" si="14"/>
        <v>2016</v>
      </c>
      <c r="E155" s="3"/>
      <c r="F155" s="3">
        <f t="shared" si="15"/>
        <v>1</v>
      </c>
      <c r="H155" s="5">
        <v>42217</v>
      </c>
      <c r="I155" s="70">
        <f t="shared" si="16"/>
        <v>11</v>
      </c>
      <c r="J155" s="70">
        <f t="shared" si="17"/>
        <v>2015</v>
      </c>
      <c r="K155" s="3"/>
      <c r="L155" s="3">
        <f t="shared" si="18"/>
        <v>4</v>
      </c>
    </row>
    <row r="156" spans="2:12" x14ac:dyDescent="0.2">
      <c r="B156" s="5">
        <v>42248</v>
      </c>
      <c r="C156" s="70">
        <f t="shared" si="13"/>
        <v>3</v>
      </c>
      <c r="D156" s="70">
        <f t="shared" si="14"/>
        <v>2016</v>
      </c>
      <c r="E156" s="3"/>
      <c r="F156" s="3">
        <f t="shared" si="15"/>
        <v>1</v>
      </c>
      <c r="H156" s="5">
        <v>42248</v>
      </c>
      <c r="I156" s="70">
        <f t="shared" si="16"/>
        <v>12</v>
      </c>
      <c r="J156" s="70">
        <f t="shared" si="17"/>
        <v>2015</v>
      </c>
      <c r="K156" s="3"/>
      <c r="L156" s="3">
        <f t="shared" si="18"/>
        <v>4</v>
      </c>
    </row>
    <row r="157" spans="2:12" x14ac:dyDescent="0.2">
      <c r="B157" s="5">
        <v>42278</v>
      </c>
      <c r="C157" s="70">
        <f t="shared" si="13"/>
        <v>4</v>
      </c>
      <c r="D157" s="70">
        <f t="shared" si="14"/>
        <v>2016</v>
      </c>
      <c r="E157" s="3"/>
      <c r="F157" s="3">
        <f t="shared" si="15"/>
        <v>2</v>
      </c>
      <c r="H157" s="5">
        <v>42278</v>
      </c>
      <c r="I157" s="70">
        <f t="shared" si="16"/>
        <v>1</v>
      </c>
      <c r="J157" s="70">
        <f t="shared" si="17"/>
        <v>2016</v>
      </c>
      <c r="K157" s="3"/>
      <c r="L157" s="3">
        <f t="shared" si="18"/>
        <v>1</v>
      </c>
    </row>
    <row r="158" spans="2:12" x14ac:dyDescent="0.2">
      <c r="B158" s="5">
        <v>42309</v>
      </c>
      <c r="C158" s="70">
        <f t="shared" si="13"/>
        <v>5</v>
      </c>
      <c r="D158" s="70">
        <f t="shared" si="14"/>
        <v>2016</v>
      </c>
      <c r="E158" s="3"/>
      <c r="F158" s="3">
        <f t="shared" si="15"/>
        <v>2</v>
      </c>
      <c r="H158" s="5">
        <v>42309</v>
      </c>
      <c r="I158" s="70">
        <f t="shared" si="16"/>
        <v>2</v>
      </c>
      <c r="J158" s="70">
        <f t="shared" si="17"/>
        <v>2016</v>
      </c>
      <c r="K158" s="3"/>
      <c r="L158" s="3">
        <f t="shared" si="18"/>
        <v>1</v>
      </c>
    </row>
    <row r="159" spans="2:12" x14ac:dyDescent="0.2">
      <c r="B159" s="5">
        <v>42339</v>
      </c>
      <c r="C159" s="70">
        <f t="shared" si="13"/>
        <v>6</v>
      </c>
      <c r="D159" s="70">
        <f t="shared" si="14"/>
        <v>2016</v>
      </c>
      <c r="E159" s="3"/>
      <c r="F159" s="3">
        <f t="shared" si="15"/>
        <v>2</v>
      </c>
      <c r="H159" s="5">
        <v>42339</v>
      </c>
      <c r="I159" s="70">
        <f t="shared" si="16"/>
        <v>3</v>
      </c>
      <c r="J159" s="70">
        <f t="shared" si="17"/>
        <v>2016</v>
      </c>
      <c r="K159" s="3"/>
      <c r="L159" s="3">
        <f t="shared" si="18"/>
        <v>1</v>
      </c>
    </row>
    <row r="160" spans="2:12" x14ac:dyDescent="0.2">
      <c r="B160" s="5">
        <v>42370</v>
      </c>
      <c r="C160" s="70">
        <f t="shared" si="13"/>
        <v>7</v>
      </c>
      <c r="D160" s="70">
        <f t="shared" si="14"/>
        <v>2016</v>
      </c>
      <c r="E160" s="3"/>
      <c r="F160" s="3">
        <f t="shared" si="15"/>
        <v>3</v>
      </c>
      <c r="H160" s="5">
        <v>42370</v>
      </c>
      <c r="I160" s="70">
        <f t="shared" si="16"/>
        <v>4</v>
      </c>
      <c r="J160" s="70">
        <f t="shared" si="17"/>
        <v>2016</v>
      </c>
      <c r="K160" s="3"/>
      <c r="L160" s="3">
        <f t="shared" si="18"/>
        <v>2</v>
      </c>
    </row>
    <row r="161" spans="2:12" x14ac:dyDescent="0.2">
      <c r="B161" s="5">
        <v>42401</v>
      </c>
      <c r="C161" s="70">
        <f t="shared" si="13"/>
        <v>8</v>
      </c>
      <c r="D161" s="70">
        <f t="shared" si="14"/>
        <v>2016</v>
      </c>
      <c r="E161" s="3"/>
      <c r="F161" s="3">
        <f t="shared" si="15"/>
        <v>3</v>
      </c>
      <c r="H161" s="5">
        <v>42401</v>
      </c>
      <c r="I161" s="70">
        <f t="shared" si="16"/>
        <v>5</v>
      </c>
      <c r="J161" s="70">
        <f t="shared" si="17"/>
        <v>2016</v>
      </c>
      <c r="K161" s="3"/>
      <c r="L161" s="3">
        <f t="shared" si="18"/>
        <v>2</v>
      </c>
    </row>
    <row r="162" spans="2:12" x14ac:dyDescent="0.2">
      <c r="B162" s="5">
        <v>42430</v>
      </c>
      <c r="C162" s="70">
        <f t="shared" si="13"/>
        <v>9</v>
      </c>
      <c r="D162" s="70">
        <f t="shared" si="14"/>
        <v>2016</v>
      </c>
      <c r="E162" s="3"/>
      <c r="F162" s="3">
        <f t="shared" si="15"/>
        <v>3</v>
      </c>
      <c r="H162" s="5">
        <v>42430</v>
      </c>
      <c r="I162" s="70">
        <f t="shared" si="16"/>
        <v>6</v>
      </c>
      <c r="J162" s="70">
        <f t="shared" si="17"/>
        <v>2016</v>
      </c>
      <c r="K162" s="3"/>
      <c r="L162" s="3">
        <f t="shared" si="18"/>
        <v>2</v>
      </c>
    </row>
    <row r="163" spans="2:12" x14ac:dyDescent="0.2">
      <c r="B163" s="5">
        <v>42461</v>
      </c>
      <c r="C163" s="70">
        <f t="shared" si="13"/>
        <v>10</v>
      </c>
      <c r="D163" s="70">
        <f t="shared" si="14"/>
        <v>2016</v>
      </c>
      <c r="E163" s="3"/>
      <c r="F163" s="3">
        <f t="shared" si="15"/>
        <v>4</v>
      </c>
      <c r="H163" s="5">
        <v>42461</v>
      </c>
      <c r="I163" s="70">
        <f t="shared" si="16"/>
        <v>7</v>
      </c>
      <c r="J163" s="70">
        <f t="shared" si="17"/>
        <v>2016</v>
      </c>
      <c r="K163" s="3"/>
      <c r="L163" s="3">
        <f t="shared" si="18"/>
        <v>3</v>
      </c>
    </row>
    <row r="164" spans="2:12" x14ac:dyDescent="0.2">
      <c r="B164" s="5">
        <v>42491</v>
      </c>
      <c r="C164" s="70">
        <f t="shared" si="13"/>
        <v>11</v>
      </c>
      <c r="D164" s="70">
        <f t="shared" si="14"/>
        <v>2016</v>
      </c>
      <c r="E164" s="3"/>
      <c r="F164" s="3">
        <f t="shared" si="15"/>
        <v>4</v>
      </c>
      <c r="H164" s="5">
        <v>42491</v>
      </c>
      <c r="I164" s="70">
        <f t="shared" si="16"/>
        <v>8</v>
      </c>
      <c r="J164" s="70">
        <f t="shared" si="17"/>
        <v>2016</v>
      </c>
      <c r="K164" s="3"/>
      <c r="L164" s="3">
        <f t="shared" si="18"/>
        <v>3</v>
      </c>
    </row>
    <row r="165" spans="2:12" x14ac:dyDescent="0.2">
      <c r="B165" s="5">
        <v>42522</v>
      </c>
      <c r="C165" s="70">
        <f t="shared" si="13"/>
        <v>12</v>
      </c>
      <c r="D165" s="70">
        <f t="shared" si="14"/>
        <v>2016</v>
      </c>
      <c r="E165" s="3"/>
      <c r="F165" s="3">
        <f t="shared" si="15"/>
        <v>4</v>
      </c>
      <c r="H165" s="5">
        <v>42522</v>
      </c>
      <c r="I165" s="70">
        <f t="shared" si="16"/>
        <v>9</v>
      </c>
      <c r="J165" s="70">
        <f t="shared" si="17"/>
        <v>2016</v>
      </c>
      <c r="K165" s="3"/>
      <c r="L165" s="3">
        <f t="shared" si="18"/>
        <v>3</v>
      </c>
    </row>
    <row r="166" spans="2:12" x14ac:dyDescent="0.2">
      <c r="B166" s="5">
        <v>42552</v>
      </c>
      <c r="C166" s="70">
        <f t="shared" si="13"/>
        <v>1</v>
      </c>
      <c r="D166" s="70">
        <f t="shared" si="14"/>
        <v>2017</v>
      </c>
      <c r="E166" s="3"/>
      <c r="F166" s="3">
        <f t="shared" si="15"/>
        <v>1</v>
      </c>
      <c r="H166" s="5">
        <v>42552</v>
      </c>
      <c r="I166" s="70">
        <f t="shared" si="16"/>
        <v>10</v>
      </c>
      <c r="J166" s="70">
        <f t="shared" si="17"/>
        <v>2016</v>
      </c>
      <c r="K166" s="3"/>
      <c r="L166" s="3">
        <f t="shared" si="18"/>
        <v>4</v>
      </c>
    </row>
    <row r="167" spans="2:12" x14ac:dyDescent="0.2">
      <c r="B167" s="5">
        <v>42583</v>
      </c>
      <c r="C167" s="70">
        <f t="shared" si="13"/>
        <v>2</v>
      </c>
      <c r="D167" s="70">
        <f t="shared" si="14"/>
        <v>2017</v>
      </c>
      <c r="E167" s="3"/>
      <c r="F167" s="3">
        <f t="shared" si="15"/>
        <v>1</v>
      </c>
      <c r="H167" s="5">
        <v>42583</v>
      </c>
      <c r="I167" s="70">
        <f t="shared" si="16"/>
        <v>11</v>
      </c>
      <c r="J167" s="70">
        <f t="shared" si="17"/>
        <v>2016</v>
      </c>
      <c r="K167" s="3"/>
      <c r="L167" s="3">
        <f t="shared" si="18"/>
        <v>4</v>
      </c>
    </row>
    <row r="168" spans="2:12" x14ac:dyDescent="0.2">
      <c r="B168" s="5">
        <v>42614</v>
      </c>
      <c r="C168" s="70">
        <f t="shared" si="13"/>
        <v>3</v>
      </c>
      <c r="D168" s="70">
        <f t="shared" si="14"/>
        <v>2017</v>
      </c>
      <c r="E168" s="3"/>
      <c r="F168" s="3">
        <f t="shared" si="15"/>
        <v>1</v>
      </c>
      <c r="H168" s="5">
        <v>42614</v>
      </c>
      <c r="I168" s="70">
        <f t="shared" si="16"/>
        <v>12</v>
      </c>
      <c r="J168" s="70">
        <f t="shared" si="17"/>
        <v>2016</v>
      </c>
      <c r="K168" s="3"/>
      <c r="L168" s="3">
        <f t="shared" si="18"/>
        <v>4</v>
      </c>
    </row>
    <row r="169" spans="2:12" x14ac:dyDescent="0.2">
      <c r="B169" s="5">
        <v>42644</v>
      </c>
      <c r="C169" s="70">
        <f t="shared" si="13"/>
        <v>4</v>
      </c>
      <c r="D169" s="70">
        <f t="shared" si="14"/>
        <v>2017</v>
      </c>
      <c r="E169" s="3"/>
      <c r="F169" s="3">
        <f t="shared" si="15"/>
        <v>2</v>
      </c>
      <c r="H169" s="5">
        <v>42644</v>
      </c>
      <c r="I169" s="70">
        <f t="shared" si="16"/>
        <v>1</v>
      </c>
      <c r="J169" s="70">
        <f t="shared" si="17"/>
        <v>2017</v>
      </c>
      <c r="K169" s="3"/>
      <c r="L169" s="3">
        <f t="shared" si="18"/>
        <v>1</v>
      </c>
    </row>
    <row r="170" spans="2:12" x14ac:dyDescent="0.2">
      <c r="B170" s="5">
        <v>42675</v>
      </c>
      <c r="C170" s="70">
        <f t="shared" si="13"/>
        <v>5</v>
      </c>
      <c r="D170" s="70">
        <f t="shared" si="14"/>
        <v>2017</v>
      </c>
      <c r="E170" s="3"/>
      <c r="F170" s="3">
        <f t="shared" si="15"/>
        <v>2</v>
      </c>
      <c r="H170" s="5">
        <v>42675</v>
      </c>
      <c r="I170" s="70">
        <f t="shared" si="16"/>
        <v>2</v>
      </c>
      <c r="J170" s="70">
        <f t="shared" si="17"/>
        <v>2017</v>
      </c>
      <c r="K170" s="3"/>
      <c r="L170" s="3">
        <f t="shared" si="18"/>
        <v>1</v>
      </c>
    </row>
    <row r="171" spans="2:12" x14ac:dyDescent="0.2">
      <c r="B171" s="5">
        <v>42705</v>
      </c>
      <c r="C171" s="70">
        <f t="shared" si="13"/>
        <v>6</v>
      </c>
      <c r="D171" s="70">
        <f t="shared" si="14"/>
        <v>2017</v>
      </c>
      <c r="E171" s="3"/>
      <c r="F171" s="3">
        <f t="shared" si="15"/>
        <v>2</v>
      </c>
      <c r="H171" s="5">
        <v>42705</v>
      </c>
      <c r="I171" s="70">
        <f t="shared" si="16"/>
        <v>3</v>
      </c>
      <c r="J171" s="70">
        <f t="shared" si="17"/>
        <v>2017</v>
      </c>
      <c r="K171" s="3"/>
      <c r="L171" s="3">
        <f t="shared" si="18"/>
        <v>1</v>
      </c>
    </row>
    <row r="172" spans="2:12" x14ac:dyDescent="0.2">
      <c r="B172" s="5">
        <v>42736</v>
      </c>
      <c r="C172" s="70">
        <f t="shared" si="13"/>
        <v>7</v>
      </c>
      <c r="D172" s="70">
        <f t="shared" si="14"/>
        <v>2017</v>
      </c>
      <c r="E172" s="3"/>
      <c r="F172" s="3">
        <f t="shared" si="15"/>
        <v>3</v>
      </c>
      <c r="H172" s="5">
        <v>42736</v>
      </c>
      <c r="I172" s="70">
        <f t="shared" si="16"/>
        <v>4</v>
      </c>
      <c r="J172" s="70">
        <f t="shared" si="17"/>
        <v>2017</v>
      </c>
      <c r="K172" s="3"/>
      <c r="L172" s="3">
        <f t="shared" si="18"/>
        <v>2</v>
      </c>
    </row>
    <row r="173" spans="2:12" x14ac:dyDescent="0.2">
      <c r="B173" s="5">
        <v>42767</v>
      </c>
      <c r="C173" s="70">
        <f t="shared" si="13"/>
        <v>8</v>
      </c>
      <c r="D173" s="70">
        <f t="shared" si="14"/>
        <v>2017</v>
      </c>
      <c r="E173" s="3"/>
      <c r="F173" s="3">
        <f t="shared" si="15"/>
        <v>3</v>
      </c>
      <c r="H173" s="5">
        <v>42767</v>
      </c>
      <c r="I173" s="70">
        <f t="shared" si="16"/>
        <v>5</v>
      </c>
      <c r="J173" s="70">
        <f t="shared" si="17"/>
        <v>2017</v>
      </c>
      <c r="K173" s="3"/>
      <c r="L173" s="3">
        <f t="shared" si="18"/>
        <v>2</v>
      </c>
    </row>
    <row r="174" spans="2:12" x14ac:dyDescent="0.2">
      <c r="B174" s="5">
        <v>42795</v>
      </c>
      <c r="C174" s="70">
        <f t="shared" si="13"/>
        <v>9</v>
      </c>
      <c r="D174" s="70">
        <f t="shared" si="14"/>
        <v>2017</v>
      </c>
      <c r="E174" s="3"/>
      <c r="F174" s="3">
        <f t="shared" si="15"/>
        <v>3</v>
      </c>
      <c r="H174" s="5">
        <v>42795</v>
      </c>
      <c r="I174" s="70">
        <f t="shared" si="16"/>
        <v>6</v>
      </c>
      <c r="J174" s="70">
        <f t="shared" si="17"/>
        <v>2017</v>
      </c>
      <c r="K174" s="3"/>
      <c r="L174" s="3">
        <f t="shared" si="18"/>
        <v>2</v>
      </c>
    </row>
    <row r="175" spans="2:12" x14ac:dyDescent="0.2">
      <c r="B175" s="5">
        <v>42826</v>
      </c>
      <c r="C175" s="70">
        <f t="shared" si="13"/>
        <v>10</v>
      </c>
      <c r="D175" s="70">
        <f t="shared" si="14"/>
        <v>2017</v>
      </c>
      <c r="E175" s="3"/>
      <c r="F175" s="3">
        <f t="shared" si="15"/>
        <v>4</v>
      </c>
      <c r="H175" s="5">
        <v>42826</v>
      </c>
      <c r="I175" s="70">
        <f t="shared" si="16"/>
        <v>7</v>
      </c>
      <c r="J175" s="70">
        <f t="shared" si="17"/>
        <v>2017</v>
      </c>
      <c r="K175" s="3"/>
      <c r="L175" s="3">
        <f t="shared" si="18"/>
        <v>3</v>
      </c>
    </row>
    <row r="176" spans="2:12" x14ac:dyDescent="0.2">
      <c r="B176" s="5">
        <v>42856</v>
      </c>
      <c r="C176" s="70">
        <f t="shared" si="13"/>
        <v>11</v>
      </c>
      <c r="D176" s="70">
        <f t="shared" si="14"/>
        <v>2017</v>
      </c>
      <c r="E176" s="3"/>
      <c r="F176" s="3">
        <f t="shared" si="15"/>
        <v>4</v>
      </c>
      <c r="H176" s="5">
        <v>42856</v>
      </c>
      <c r="I176" s="70">
        <f t="shared" si="16"/>
        <v>8</v>
      </c>
      <c r="J176" s="70">
        <f t="shared" si="17"/>
        <v>2017</v>
      </c>
      <c r="K176" s="3"/>
      <c r="L176" s="3">
        <f t="shared" si="18"/>
        <v>3</v>
      </c>
    </row>
    <row r="177" spans="2:12" x14ac:dyDescent="0.2">
      <c r="B177" s="5">
        <v>42887</v>
      </c>
      <c r="C177" s="70">
        <f t="shared" si="13"/>
        <v>12</v>
      </c>
      <c r="D177" s="70">
        <f t="shared" si="14"/>
        <v>2017</v>
      </c>
      <c r="E177" s="3"/>
      <c r="F177" s="3">
        <f t="shared" si="15"/>
        <v>4</v>
      </c>
      <c r="H177" s="5">
        <v>42887</v>
      </c>
      <c r="I177" s="70">
        <f t="shared" si="16"/>
        <v>9</v>
      </c>
      <c r="J177" s="70">
        <f t="shared" si="17"/>
        <v>2017</v>
      </c>
      <c r="K177" s="3"/>
      <c r="L177" s="3">
        <f t="shared" si="18"/>
        <v>3</v>
      </c>
    </row>
    <row r="178" spans="2:12" x14ac:dyDescent="0.2">
      <c r="B178" s="5">
        <v>42917</v>
      </c>
      <c r="C178" s="70">
        <f t="shared" si="13"/>
        <v>1</v>
      </c>
      <c r="D178" s="70">
        <f t="shared" si="14"/>
        <v>2018</v>
      </c>
      <c r="E178" s="3"/>
      <c r="F178" s="3">
        <f t="shared" si="15"/>
        <v>1</v>
      </c>
      <c r="H178" s="5">
        <v>42917</v>
      </c>
      <c r="I178" s="70">
        <f t="shared" si="16"/>
        <v>10</v>
      </c>
      <c r="J178" s="70">
        <f t="shared" si="17"/>
        <v>2017</v>
      </c>
      <c r="K178" s="3"/>
      <c r="L178" s="3">
        <f t="shared" si="18"/>
        <v>4</v>
      </c>
    </row>
    <row r="179" spans="2:12" x14ac:dyDescent="0.2">
      <c r="B179" s="5">
        <v>42948</v>
      </c>
      <c r="C179" s="70">
        <f t="shared" si="13"/>
        <v>2</v>
      </c>
      <c r="D179" s="70">
        <f t="shared" si="14"/>
        <v>2018</v>
      </c>
      <c r="E179" s="3"/>
      <c r="F179" s="3">
        <f t="shared" si="15"/>
        <v>1</v>
      </c>
      <c r="H179" s="5">
        <v>42948</v>
      </c>
      <c r="I179" s="70">
        <f t="shared" si="16"/>
        <v>11</v>
      </c>
      <c r="J179" s="70">
        <f t="shared" si="17"/>
        <v>2017</v>
      </c>
      <c r="K179" s="3"/>
      <c r="L179" s="3">
        <f t="shared" si="18"/>
        <v>4</v>
      </c>
    </row>
  </sheetData>
  <phoneticPr fontId="2" type="noConversion"/>
  <hyperlinks>
    <hyperlink ref="B1" location="TOC!A1" display="Return to TOC"/>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9"/>
  </sheetPr>
  <dimension ref="A1:L50"/>
  <sheetViews>
    <sheetView workbookViewId="0"/>
  </sheetViews>
  <sheetFormatPr defaultRowHeight="12.75" x14ac:dyDescent="0.2"/>
  <cols>
    <col min="1" max="1" width="14.42578125" customWidth="1"/>
    <col min="2" max="2" width="14.5703125" bestFit="1" customWidth="1"/>
    <col min="3" max="3" width="15.5703125" bestFit="1" customWidth="1"/>
    <col min="4" max="4" width="22.5703125" bestFit="1" customWidth="1"/>
    <col min="5" max="5" width="11.7109375" bestFit="1" customWidth="1"/>
    <col min="6" max="6" width="12" bestFit="1" customWidth="1"/>
    <col min="7" max="7" width="10" bestFit="1" customWidth="1"/>
    <col min="8" max="8" width="10.85546875" bestFit="1" customWidth="1"/>
  </cols>
  <sheetData>
    <row r="1" spans="1:7" x14ac:dyDescent="0.2">
      <c r="B1" s="39" t="s">
        <v>193</v>
      </c>
      <c r="D1" t="s">
        <v>1</v>
      </c>
    </row>
    <row r="3" spans="1:7" x14ac:dyDescent="0.2">
      <c r="A3" t="s">
        <v>31</v>
      </c>
    </row>
    <row r="4" spans="1:7" x14ac:dyDescent="0.2">
      <c r="A4" t="s">
        <v>32</v>
      </c>
    </row>
    <row r="5" spans="1:7" x14ac:dyDescent="0.2">
      <c r="A5" t="s">
        <v>33</v>
      </c>
    </row>
    <row r="6" spans="1:7" x14ac:dyDescent="0.2">
      <c r="A6" s="7" t="s">
        <v>34</v>
      </c>
    </row>
    <row r="7" spans="1:7" x14ac:dyDescent="0.2">
      <c r="A7" s="1" t="s">
        <v>40</v>
      </c>
    </row>
    <row r="8" spans="1:7" x14ac:dyDescent="0.2">
      <c r="A8" s="7" t="s">
        <v>175</v>
      </c>
    </row>
    <row r="9" spans="1:7" x14ac:dyDescent="0.2">
      <c r="A9" s="7" t="s">
        <v>176</v>
      </c>
      <c r="E9" t="s">
        <v>41</v>
      </c>
    </row>
    <row r="10" spans="1:7" x14ac:dyDescent="0.2">
      <c r="A10" s="7" t="s">
        <v>177</v>
      </c>
      <c r="E10" t="s">
        <v>42</v>
      </c>
    </row>
    <row r="12" spans="1:7" x14ac:dyDescent="0.2">
      <c r="A12" t="s">
        <v>202</v>
      </c>
    </row>
    <row r="13" spans="1:7" ht="13.5" thickBot="1" x14ac:dyDescent="0.25"/>
    <row r="14" spans="1:7" ht="51.75" customHeight="1" thickTop="1" thickBot="1" x14ac:dyDescent="0.35">
      <c r="A14" s="10" t="s">
        <v>35</v>
      </c>
      <c r="B14" s="10" t="s">
        <v>36</v>
      </c>
      <c r="C14" s="16" t="s">
        <v>39</v>
      </c>
      <c r="D14" s="12" t="s">
        <v>37</v>
      </c>
      <c r="E14" s="16" t="s">
        <v>128</v>
      </c>
      <c r="F14" s="16" t="s">
        <v>129</v>
      </c>
      <c r="G14" s="16" t="s">
        <v>130</v>
      </c>
    </row>
    <row r="15" spans="1:7" ht="13.5" thickTop="1" x14ac:dyDescent="0.2">
      <c r="A15" s="3" t="s">
        <v>38</v>
      </c>
      <c r="B15" s="3">
        <v>5</v>
      </c>
      <c r="C15" s="3">
        <v>2</v>
      </c>
      <c r="D15" s="3" t="s">
        <v>855</v>
      </c>
      <c r="E15" s="11"/>
      <c r="F15" s="11"/>
      <c r="G15" s="11"/>
    </row>
    <row r="16" spans="1:7" x14ac:dyDescent="0.2">
      <c r="A16" s="3" t="s">
        <v>38</v>
      </c>
      <c r="B16" s="3">
        <v>13</v>
      </c>
      <c r="C16" s="3">
        <v>5</v>
      </c>
      <c r="D16" s="3" t="s">
        <v>859</v>
      </c>
      <c r="E16" s="11"/>
      <c r="F16" s="11"/>
      <c r="G16" s="11"/>
    </row>
    <row r="17" spans="1:7" x14ac:dyDescent="0.2">
      <c r="A17" s="3" t="s">
        <v>38</v>
      </c>
      <c r="B17" s="3">
        <v>8</v>
      </c>
      <c r="C17" s="3">
        <v>5</v>
      </c>
      <c r="D17" s="3" t="s">
        <v>867</v>
      </c>
      <c r="E17" s="11"/>
      <c r="F17" s="11"/>
      <c r="G17" s="11"/>
    </row>
    <row r="18" spans="1:7" x14ac:dyDescent="0.2">
      <c r="A18" s="3" t="s">
        <v>38</v>
      </c>
      <c r="B18" s="3">
        <v>33</v>
      </c>
      <c r="C18" s="3">
        <v>4</v>
      </c>
      <c r="D18" s="3" t="s">
        <v>890</v>
      </c>
      <c r="E18" s="11"/>
      <c r="F18" s="11"/>
      <c r="G18" s="11"/>
    </row>
    <row r="19" spans="1:7" x14ac:dyDescent="0.2">
      <c r="A19" s="3" t="s">
        <v>38</v>
      </c>
      <c r="B19" s="3">
        <v>14</v>
      </c>
      <c r="C19" s="3">
        <v>3</v>
      </c>
      <c r="D19" s="3" t="s">
        <v>886</v>
      </c>
      <c r="E19" s="11"/>
      <c r="F19" s="11"/>
      <c r="G19" s="11"/>
    </row>
    <row r="20" spans="1:7" x14ac:dyDescent="0.2">
      <c r="A20" s="3" t="s">
        <v>38</v>
      </c>
      <c r="B20" s="3">
        <v>25</v>
      </c>
      <c r="C20" s="3">
        <v>2</v>
      </c>
      <c r="D20" s="3" t="s">
        <v>868</v>
      </c>
      <c r="E20" s="11"/>
      <c r="F20" s="11"/>
      <c r="G20" s="11"/>
    </row>
    <row r="21" spans="1:7" x14ac:dyDescent="0.2">
      <c r="A21" s="3" t="s">
        <v>38</v>
      </c>
      <c r="B21" s="3">
        <v>5</v>
      </c>
      <c r="C21" s="3">
        <v>3</v>
      </c>
      <c r="D21" s="3" t="s">
        <v>833</v>
      </c>
      <c r="E21" s="11"/>
      <c r="F21" s="11"/>
      <c r="G21" s="11"/>
    </row>
    <row r="22" spans="1:7" x14ac:dyDescent="0.2">
      <c r="A22" s="3" t="s">
        <v>38</v>
      </c>
      <c r="B22" s="3">
        <v>2</v>
      </c>
      <c r="C22" s="3">
        <v>3</v>
      </c>
      <c r="D22" s="3" t="s">
        <v>853</v>
      </c>
      <c r="E22" s="11"/>
      <c r="F22" s="11"/>
      <c r="G22" s="11"/>
    </row>
    <row r="23" spans="1:7" x14ac:dyDescent="0.2">
      <c r="A23" s="3" t="s">
        <v>38</v>
      </c>
      <c r="B23" s="3">
        <v>15</v>
      </c>
      <c r="C23" s="3">
        <v>4</v>
      </c>
      <c r="D23" s="3" t="s">
        <v>888</v>
      </c>
      <c r="E23" s="11"/>
      <c r="F23" s="11"/>
      <c r="G23" s="11"/>
    </row>
    <row r="24" spans="1:7" x14ac:dyDescent="0.2">
      <c r="A24" s="3" t="s">
        <v>38</v>
      </c>
      <c r="B24" s="3">
        <v>12</v>
      </c>
      <c r="C24" s="3">
        <v>3</v>
      </c>
      <c r="D24" s="3" t="s">
        <v>898</v>
      </c>
      <c r="E24" s="11"/>
      <c r="F24" s="11"/>
      <c r="G24" s="11"/>
    </row>
    <row r="25" spans="1:7" x14ac:dyDescent="0.2">
      <c r="A25" s="3" t="s">
        <v>38</v>
      </c>
      <c r="B25" s="3">
        <v>7</v>
      </c>
      <c r="C25" s="3">
        <v>3</v>
      </c>
      <c r="D25" s="3" t="s">
        <v>901</v>
      </c>
      <c r="E25" s="11"/>
      <c r="F25" s="11"/>
      <c r="G25" s="11"/>
    </row>
    <row r="26" spans="1:7" x14ac:dyDescent="0.2">
      <c r="A26" s="3" t="s">
        <v>38</v>
      </c>
      <c r="B26" s="3">
        <v>11</v>
      </c>
      <c r="C26" s="3">
        <v>3</v>
      </c>
      <c r="D26" s="3" t="s">
        <v>850</v>
      </c>
      <c r="E26" s="11"/>
      <c r="F26" s="11"/>
      <c r="G26" s="11"/>
    </row>
    <row r="27" spans="1:7" x14ac:dyDescent="0.2">
      <c r="A27" s="3" t="s">
        <v>38</v>
      </c>
      <c r="B27" s="3">
        <v>1</v>
      </c>
      <c r="C27" s="3">
        <v>3</v>
      </c>
      <c r="D27" s="3" t="s">
        <v>875</v>
      </c>
      <c r="E27" s="11"/>
      <c r="F27" s="11"/>
      <c r="G27" s="11"/>
    </row>
    <row r="28" spans="1:7" x14ac:dyDescent="0.2">
      <c r="A28" s="3" t="s">
        <v>38</v>
      </c>
      <c r="B28" s="3">
        <v>2</v>
      </c>
      <c r="C28" s="3">
        <v>1</v>
      </c>
      <c r="D28" s="3" t="s">
        <v>896</v>
      </c>
      <c r="E28" s="11"/>
      <c r="F28" s="11"/>
      <c r="G28" s="11"/>
    </row>
    <row r="29" spans="1:7" x14ac:dyDescent="0.2">
      <c r="A29" s="3" t="s">
        <v>38</v>
      </c>
      <c r="B29" s="3">
        <v>27</v>
      </c>
      <c r="C29" s="3">
        <v>4</v>
      </c>
      <c r="D29" s="3" t="s">
        <v>844</v>
      </c>
      <c r="E29" s="11"/>
      <c r="F29" s="11"/>
      <c r="G29" s="11"/>
    </row>
    <row r="30" spans="1:7" x14ac:dyDescent="0.2">
      <c r="A30" s="3" t="s">
        <v>38</v>
      </c>
      <c r="B30" s="3">
        <v>15</v>
      </c>
      <c r="C30" s="3">
        <v>1</v>
      </c>
      <c r="D30" s="3" t="s">
        <v>871</v>
      </c>
      <c r="E30" s="11"/>
      <c r="F30" s="11"/>
      <c r="G30" s="11"/>
    </row>
    <row r="34" spans="1:12" x14ac:dyDescent="0.2">
      <c r="A34" s="71" t="s">
        <v>814</v>
      </c>
    </row>
    <row r="35" spans="1:12" x14ac:dyDescent="0.2">
      <c r="A35" s="71" t="s">
        <v>815</v>
      </c>
    </row>
    <row r="37" spans="1:12" x14ac:dyDescent="0.2">
      <c r="A37" s="88"/>
      <c r="B37" s="88"/>
      <c r="C37" s="88"/>
      <c r="D37" s="88"/>
      <c r="E37" s="88"/>
      <c r="F37" s="88"/>
      <c r="G37" s="88"/>
      <c r="H37" s="88"/>
      <c r="I37" s="88"/>
      <c r="J37" s="88"/>
      <c r="K37" s="88"/>
      <c r="L37" s="88"/>
    </row>
    <row r="38" spans="1:12" x14ac:dyDescent="0.2">
      <c r="A38" s="83" t="s">
        <v>809</v>
      </c>
      <c r="B38" s="83" t="s">
        <v>810</v>
      </c>
      <c r="C38" s="84" t="s">
        <v>811</v>
      </c>
      <c r="D38" s="83">
        <v>41183</v>
      </c>
      <c r="E38" s="83">
        <v>41214</v>
      </c>
      <c r="F38" s="83">
        <v>41244</v>
      </c>
      <c r="G38" s="83">
        <v>41275</v>
      </c>
      <c r="H38" s="83">
        <v>41306</v>
      </c>
      <c r="I38" s="83">
        <v>41334</v>
      </c>
      <c r="J38" s="83">
        <v>41365</v>
      </c>
      <c r="K38" s="83">
        <v>41395</v>
      </c>
      <c r="L38" s="83">
        <v>41426</v>
      </c>
    </row>
    <row r="39" spans="1:12" ht="15" x14ac:dyDescent="0.3">
      <c r="A39" s="78">
        <v>16224</v>
      </c>
      <c r="B39" s="78">
        <v>16943</v>
      </c>
      <c r="C39" s="79">
        <v>16029</v>
      </c>
      <c r="D39" s="79">
        <v>16472</v>
      </c>
      <c r="E39" s="79">
        <v>16336</v>
      </c>
      <c r="F39" s="79">
        <v>16450</v>
      </c>
      <c r="G39" s="81">
        <v>16691</v>
      </c>
      <c r="H39" s="82"/>
      <c r="I39" s="79">
        <v>16411</v>
      </c>
      <c r="J39" s="80">
        <v>0</v>
      </c>
      <c r="K39" s="80">
        <v>0</v>
      </c>
      <c r="L39" s="80">
        <v>0</v>
      </c>
    </row>
    <row r="42" spans="1:12" x14ac:dyDescent="0.2">
      <c r="D42" s="71" t="s">
        <v>813</v>
      </c>
    </row>
    <row r="43" spans="1:12" x14ac:dyDescent="0.2">
      <c r="D43" s="86"/>
    </row>
    <row r="50" spans="5:5" x14ac:dyDescent="0.2">
      <c r="E50" s="85" t="s">
        <v>812</v>
      </c>
    </row>
  </sheetData>
  <customSheetViews>
    <customSheetView guid="{24FA60FA-7D0B-436C-8ED0-796B3F3C5F35}" showRuler="0">
      <selection activeCell="B1" sqref="B1"/>
      <pageMargins left="0.75" right="0.75" top="1" bottom="1" header="0.5" footer="0.5"/>
      <pageSetup orientation="landscape" r:id="rId1"/>
      <headerFooter alignWithMargins="0"/>
    </customSheetView>
    <customSheetView guid="{35868F84-30BB-46CE-8E91-DCBD494D63D4}" showRuler="0">
      <selection activeCell="B1" sqref="B1"/>
      <pageMargins left="0.75" right="0.75" top="1" bottom="1" header="0.5" footer="0.5"/>
      <pageSetup orientation="landscape" r:id="rId2"/>
      <headerFooter alignWithMargins="0"/>
    </customSheetView>
  </customSheetViews>
  <phoneticPr fontId="2" type="noConversion"/>
  <conditionalFormatting sqref="A39:L39">
    <cfRule type="expression" dxfId="0" priority="1">
      <formula>$A39&lt;&gt;$A40</formula>
    </cfRule>
  </conditionalFormatting>
  <dataValidations count="1">
    <dataValidation type="list" allowBlank="1" showInputMessage="1" showErrorMessage="1" sqref="D43">
      <formula1>$E$50</formula1>
    </dataValidation>
  </dataValidations>
  <hyperlinks>
    <hyperlink ref="B1" location="TOC!A1" display="Return to TOC"/>
  </hyperlinks>
  <pageMargins left="0.75" right="0.75" top="1" bottom="1" header="0.5" footer="0.5"/>
  <pageSetup orientation="landscape"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9"/>
  </sheetPr>
  <dimension ref="A1:L42"/>
  <sheetViews>
    <sheetView workbookViewId="0"/>
  </sheetViews>
  <sheetFormatPr defaultRowHeight="12.75" x14ac:dyDescent="0.2"/>
  <cols>
    <col min="1" max="1" width="10" bestFit="1" customWidth="1"/>
    <col min="4" max="4" width="12.85546875" bestFit="1" customWidth="1"/>
    <col min="6" max="6" width="13.28515625" customWidth="1"/>
    <col min="7" max="7" width="13.7109375" bestFit="1" customWidth="1"/>
    <col min="8" max="8" width="12.85546875" bestFit="1" customWidth="1"/>
    <col min="9" max="9" width="11.28515625" bestFit="1" customWidth="1"/>
  </cols>
  <sheetData>
    <row r="1" spans="1:12" x14ac:dyDescent="0.2">
      <c r="D1" s="39" t="s">
        <v>193</v>
      </c>
    </row>
    <row r="2" spans="1:12" ht="27" customHeight="1" x14ac:dyDescent="0.2">
      <c r="A2" s="46" t="s">
        <v>139</v>
      </c>
      <c r="B2" s="46" t="s">
        <v>30</v>
      </c>
      <c r="C2" s="46" t="s">
        <v>9</v>
      </c>
      <c r="D2" s="46" t="s">
        <v>189</v>
      </c>
      <c r="E2" s="46" t="s">
        <v>140</v>
      </c>
      <c r="F2" s="46" t="s">
        <v>145</v>
      </c>
      <c r="G2" s="46" t="s">
        <v>141</v>
      </c>
      <c r="H2" s="46" t="s">
        <v>190</v>
      </c>
      <c r="I2" s="46" t="s">
        <v>142</v>
      </c>
      <c r="J2" s="55" t="s">
        <v>144</v>
      </c>
    </row>
    <row r="3" spans="1:12" x14ac:dyDescent="0.2">
      <c r="A3" t="s">
        <v>143</v>
      </c>
      <c r="B3">
        <v>50110</v>
      </c>
      <c r="C3">
        <v>10010</v>
      </c>
      <c r="D3" s="50">
        <v>1301790.1100000001</v>
      </c>
      <c r="E3" s="50">
        <v>0</v>
      </c>
      <c r="F3" s="50">
        <v>0</v>
      </c>
      <c r="G3" s="50">
        <v>0</v>
      </c>
      <c r="H3" s="50">
        <v>1127344.67</v>
      </c>
      <c r="I3" s="50">
        <v>174445.44</v>
      </c>
      <c r="J3" s="47">
        <f t="shared" ref="J3:J40" si="0">H3/D3</f>
        <v>0.86599572491759047</v>
      </c>
    </row>
    <row r="4" spans="1:12" x14ac:dyDescent="0.2">
      <c r="A4" t="s">
        <v>143</v>
      </c>
      <c r="B4">
        <v>50120</v>
      </c>
      <c r="C4">
        <v>10010</v>
      </c>
      <c r="D4" s="51">
        <v>28120.39</v>
      </c>
      <c r="E4" s="51">
        <v>0</v>
      </c>
      <c r="F4" s="51">
        <v>0</v>
      </c>
      <c r="G4" s="51">
        <v>0</v>
      </c>
      <c r="H4" s="51">
        <v>28120.39</v>
      </c>
      <c r="I4" s="51">
        <v>0</v>
      </c>
      <c r="J4" s="47">
        <f t="shared" si="0"/>
        <v>1</v>
      </c>
      <c r="K4" t="b">
        <f>ISERROR(J4)</f>
        <v>0</v>
      </c>
      <c r="L4" s="54" t="s">
        <v>146</v>
      </c>
    </row>
    <row r="5" spans="1:12" x14ac:dyDescent="0.2">
      <c r="A5" t="s">
        <v>143</v>
      </c>
      <c r="B5">
        <v>50150</v>
      </c>
      <c r="C5">
        <v>10010</v>
      </c>
      <c r="D5" s="51">
        <v>0</v>
      </c>
      <c r="E5" s="51">
        <v>0</v>
      </c>
      <c r="F5" s="51">
        <v>0</v>
      </c>
      <c r="G5" s="51">
        <v>0</v>
      </c>
      <c r="H5" s="51">
        <v>0</v>
      </c>
      <c r="I5" s="51">
        <v>0</v>
      </c>
      <c r="J5" s="47" t="e">
        <f t="shared" si="0"/>
        <v>#DIV/0!</v>
      </c>
      <c r="K5" t="b">
        <f>ISERROR(J5)</f>
        <v>1</v>
      </c>
      <c r="L5" s="54" t="s">
        <v>147</v>
      </c>
    </row>
    <row r="6" spans="1:12" x14ac:dyDescent="0.2">
      <c r="A6" t="s">
        <v>143</v>
      </c>
      <c r="B6">
        <v>50160</v>
      </c>
      <c r="C6">
        <v>10010</v>
      </c>
      <c r="D6" s="51">
        <v>36648.5</v>
      </c>
      <c r="E6" s="51">
        <v>0</v>
      </c>
      <c r="F6" s="51">
        <v>0</v>
      </c>
      <c r="G6" s="51">
        <v>0</v>
      </c>
      <c r="H6" s="51">
        <v>32011.5</v>
      </c>
      <c r="I6" s="51">
        <v>4637</v>
      </c>
      <c r="J6" s="47">
        <f t="shared" si="0"/>
        <v>0.87347367559381695</v>
      </c>
    </row>
    <row r="7" spans="1:12" x14ac:dyDescent="0.2">
      <c r="A7" t="s">
        <v>143</v>
      </c>
      <c r="B7">
        <v>50170</v>
      </c>
      <c r="C7">
        <v>10010</v>
      </c>
      <c r="D7" s="51">
        <v>0</v>
      </c>
      <c r="E7" s="51">
        <v>0</v>
      </c>
      <c r="F7" s="51">
        <v>0</v>
      </c>
      <c r="G7" s="51">
        <v>0</v>
      </c>
      <c r="H7" s="51">
        <v>0</v>
      </c>
      <c r="I7" s="51">
        <v>0</v>
      </c>
      <c r="J7" s="47" t="e">
        <f t="shared" si="0"/>
        <v>#DIV/0!</v>
      </c>
    </row>
    <row r="8" spans="1:12" x14ac:dyDescent="0.2">
      <c r="A8" t="s">
        <v>143</v>
      </c>
      <c r="B8">
        <v>50190</v>
      </c>
      <c r="C8">
        <v>10010</v>
      </c>
      <c r="D8" s="51">
        <v>39860</v>
      </c>
      <c r="E8" s="51">
        <v>0</v>
      </c>
      <c r="F8" s="51">
        <v>0</v>
      </c>
      <c r="G8" s="51">
        <v>0</v>
      </c>
      <c r="H8" s="51">
        <v>39860</v>
      </c>
      <c r="I8" s="51">
        <v>0</v>
      </c>
      <c r="J8" s="47">
        <f t="shared" si="0"/>
        <v>1</v>
      </c>
    </row>
    <row r="9" spans="1:12" x14ac:dyDescent="0.2">
      <c r="A9" t="s">
        <v>143</v>
      </c>
      <c r="B9">
        <v>50410</v>
      </c>
      <c r="C9">
        <v>10010</v>
      </c>
      <c r="D9" s="51">
        <v>0</v>
      </c>
      <c r="E9" s="51">
        <v>0</v>
      </c>
      <c r="F9" s="51">
        <v>0</v>
      </c>
      <c r="G9" s="51">
        <v>0</v>
      </c>
      <c r="H9" s="51">
        <v>0</v>
      </c>
      <c r="I9" s="51">
        <v>0</v>
      </c>
      <c r="J9" s="47" t="e">
        <f t="shared" si="0"/>
        <v>#DIV/0!</v>
      </c>
    </row>
    <row r="10" spans="1:12" x14ac:dyDescent="0.2">
      <c r="A10" t="s">
        <v>143</v>
      </c>
      <c r="B10">
        <v>50410</v>
      </c>
      <c r="C10">
        <v>12244</v>
      </c>
      <c r="D10" s="51">
        <v>915.4</v>
      </c>
      <c r="E10" s="51">
        <v>0</v>
      </c>
      <c r="F10" s="51">
        <v>0</v>
      </c>
      <c r="G10" s="51">
        <v>0</v>
      </c>
      <c r="H10" s="51">
        <v>768.05</v>
      </c>
      <c r="I10" s="51">
        <v>147.35</v>
      </c>
      <c r="J10" s="47">
        <f t="shared" si="0"/>
        <v>0.83903211710727543</v>
      </c>
    </row>
    <row r="11" spans="1:12" x14ac:dyDescent="0.2">
      <c r="A11" t="s">
        <v>143</v>
      </c>
      <c r="B11">
        <v>50420</v>
      </c>
      <c r="C11">
        <v>10010</v>
      </c>
      <c r="D11" s="51">
        <v>0</v>
      </c>
      <c r="E11" s="51">
        <v>0</v>
      </c>
      <c r="F11" s="51">
        <v>0</v>
      </c>
      <c r="G11" s="51">
        <v>0</v>
      </c>
      <c r="H11" s="51">
        <v>0</v>
      </c>
      <c r="I11" s="51">
        <v>0</v>
      </c>
      <c r="J11" s="47" t="e">
        <f t="shared" si="0"/>
        <v>#DIV/0!</v>
      </c>
    </row>
    <row r="12" spans="1:12" x14ac:dyDescent="0.2">
      <c r="A12" t="s">
        <v>143</v>
      </c>
      <c r="B12">
        <v>50420</v>
      </c>
      <c r="C12">
        <v>12244</v>
      </c>
      <c r="D12" s="51">
        <v>132190.35</v>
      </c>
      <c r="E12" s="51">
        <v>0</v>
      </c>
      <c r="F12" s="51">
        <v>0</v>
      </c>
      <c r="G12" s="51">
        <v>0</v>
      </c>
      <c r="H12" s="51">
        <v>105327.44</v>
      </c>
      <c r="I12" s="51">
        <v>26862.91</v>
      </c>
      <c r="J12" s="47">
        <f t="shared" si="0"/>
        <v>0.79678614966977546</v>
      </c>
    </row>
    <row r="13" spans="1:12" x14ac:dyDescent="0.2">
      <c r="A13" t="s">
        <v>143</v>
      </c>
      <c r="B13">
        <v>50430</v>
      </c>
      <c r="C13">
        <v>10010</v>
      </c>
      <c r="D13" s="51">
        <v>0</v>
      </c>
      <c r="E13" s="51">
        <v>0</v>
      </c>
      <c r="F13" s="51">
        <v>0</v>
      </c>
      <c r="G13" s="51">
        <v>0</v>
      </c>
      <c r="H13" s="51">
        <v>0</v>
      </c>
      <c r="I13" s="51">
        <v>0</v>
      </c>
      <c r="J13" s="47" t="e">
        <f t="shared" si="0"/>
        <v>#DIV/0!</v>
      </c>
    </row>
    <row r="14" spans="1:12" x14ac:dyDescent="0.2">
      <c r="A14" t="s">
        <v>143</v>
      </c>
      <c r="B14">
        <v>50430</v>
      </c>
      <c r="C14">
        <v>12244</v>
      </c>
      <c r="D14" s="51">
        <v>2204.88</v>
      </c>
      <c r="E14" s="51">
        <v>0</v>
      </c>
      <c r="F14" s="51">
        <v>0</v>
      </c>
      <c r="G14" s="51">
        <v>0</v>
      </c>
      <c r="H14" s="51">
        <v>2043.13</v>
      </c>
      <c r="I14" s="51">
        <v>161.75</v>
      </c>
      <c r="J14" s="47">
        <f t="shared" si="0"/>
        <v>0.92663999854867385</v>
      </c>
    </row>
    <row r="15" spans="1:12" x14ac:dyDescent="0.2">
      <c r="A15" t="s">
        <v>143</v>
      </c>
      <c r="B15">
        <v>50441</v>
      </c>
      <c r="C15">
        <v>10010</v>
      </c>
      <c r="D15" s="51">
        <v>0</v>
      </c>
      <c r="E15" s="51">
        <v>0</v>
      </c>
      <c r="F15" s="51">
        <v>0</v>
      </c>
      <c r="G15" s="51">
        <v>0</v>
      </c>
      <c r="H15" s="51">
        <v>0</v>
      </c>
      <c r="I15" s="51">
        <v>0</v>
      </c>
      <c r="J15" s="47" t="e">
        <f t="shared" si="0"/>
        <v>#DIV/0!</v>
      </c>
    </row>
    <row r="16" spans="1:12" x14ac:dyDescent="0.2">
      <c r="A16" t="s">
        <v>143</v>
      </c>
      <c r="B16">
        <v>50441</v>
      </c>
      <c r="C16">
        <v>12244</v>
      </c>
      <c r="D16" s="51">
        <v>74114.67</v>
      </c>
      <c r="E16" s="51">
        <v>0</v>
      </c>
      <c r="F16" s="51">
        <v>0</v>
      </c>
      <c r="G16" s="51">
        <v>0</v>
      </c>
      <c r="H16" s="51">
        <v>62122.79</v>
      </c>
      <c r="I16" s="51">
        <v>11991.88</v>
      </c>
      <c r="J16" s="47">
        <f t="shared" si="0"/>
        <v>0.83819829461562745</v>
      </c>
    </row>
    <row r="17" spans="1:10" x14ac:dyDescent="0.2">
      <c r="A17" t="s">
        <v>143</v>
      </c>
      <c r="B17">
        <v>50442</v>
      </c>
      <c r="C17">
        <v>10010</v>
      </c>
      <c r="D17" s="51">
        <v>0</v>
      </c>
      <c r="E17" s="51">
        <v>0</v>
      </c>
      <c r="F17" s="51">
        <v>0</v>
      </c>
      <c r="G17" s="51">
        <v>0</v>
      </c>
      <c r="H17" s="51">
        <v>0</v>
      </c>
      <c r="I17" s="51">
        <v>0</v>
      </c>
      <c r="J17" s="47" t="e">
        <f t="shared" si="0"/>
        <v>#DIV/0!</v>
      </c>
    </row>
    <row r="18" spans="1:10" x14ac:dyDescent="0.2">
      <c r="A18" t="s">
        <v>143</v>
      </c>
      <c r="B18">
        <v>50442</v>
      </c>
      <c r="C18">
        <v>12244</v>
      </c>
      <c r="D18" s="51">
        <v>19164.689999999999</v>
      </c>
      <c r="E18" s="51">
        <v>0</v>
      </c>
      <c r="F18" s="51">
        <v>0</v>
      </c>
      <c r="G18" s="51">
        <v>0</v>
      </c>
      <c r="H18" s="51">
        <v>16553.919999999998</v>
      </c>
      <c r="I18" s="51">
        <v>2610.77</v>
      </c>
      <c r="J18" s="47">
        <f t="shared" si="0"/>
        <v>0.8637718637765599</v>
      </c>
    </row>
    <row r="19" spans="1:10" x14ac:dyDescent="0.2">
      <c r="A19" t="s">
        <v>143</v>
      </c>
      <c r="B19">
        <v>50460</v>
      </c>
      <c r="C19">
        <v>12244</v>
      </c>
      <c r="D19" s="51">
        <v>12446.1</v>
      </c>
      <c r="E19" s="51">
        <v>0</v>
      </c>
      <c r="F19" s="51">
        <v>0</v>
      </c>
      <c r="G19" s="51">
        <v>0</v>
      </c>
      <c r="H19" s="51">
        <v>10197.1</v>
      </c>
      <c r="I19" s="51">
        <v>2249</v>
      </c>
      <c r="J19" s="47">
        <f t="shared" si="0"/>
        <v>0.81930082515808167</v>
      </c>
    </row>
    <row r="20" spans="1:10" x14ac:dyDescent="0.2">
      <c r="A20" t="s">
        <v>143</v>
      </c>
      <c r="B20">
        <v>50471</v>
      </c>
      <c r="C20">
        <v>10010</v>
      </c>
      <c r="D20" s="51">
        <v>0</v>
      </c>
      <c r="E20" s="51">
        <v>0</v>
      </c>
      <c r="F20" s="51">
        <v>0</v>
      </c>
      <c r="G20" s="51">
        <v>0</v>
      </c>
      <c r="H20" s="51">
        <v>0</v>
      </c>
      <c r="I20" s="51">
        <v>0</v>
      </c>
      <c r="J20" s="47" t="e">
        <f t="shared" si="0"/>
        <v>#DIV/0!</v>
      </c>
    </row>
    <row r="21" spans="1:10" x14ac:dyDescent="0.2">
      <c r="A21" t="s">
        <v>143</v>
      </c>
      <c r="B21">
        <v>50471</v>
      </c>
      <c r="C21">
        <v>12244</v>
      </c>
      <c r="D21" s="51">
        <v>368461.38</v>
      </c>
      <c r="E21" s="51">
        <v>0</v>
      </c>
      <c r="F21" s="51">
        <v>0</v>
      </c>
      <c r="G21" s="51">
        <v>0</v>
      </c>
      <c r="H21" s="51">
        <v>335749.81</v>
      </c>
      <c r="I21" s="51">
        <v>32711.57</v>
      </c>
      <c r="J21" s="47">
        <f t="shared" si="0"/>
        <v>0.91122117058781027</v>
      </c>
    </row>
    <row r="22" spans="1:10" x14ac:dyDescent="0.2">
      <c r="A22" t="s">
        <v>143</v>
      </c>
      <c r="B22">
        <v>50511</v>
      </c>
      <c r="C22">
        <v>12244</v>
      </c>
      <c r="D22" s="51">
        <v>48522.91</v>
      </c>
      <c r="E22" s="51">
        <v>0</v>
      </c>
      <c r="F22" s="51">
        <v>0</v>
      </c>
      <c r="G22" s="51">
        <v>0</v>
      </c>
      <c r="H22" s="51">
        <v>48522.91</v>
      </c>
      <c r="I22" s="51">
        <v>0</v>
      </c>
      <c r="J22" s="47">
        <f t="shared" si="0"/>
        <v>1</v>
      </c>
    </row>
    <row r="23" spans="1:10" x14ac:dyDescent="0.2">
      <c r="A23" t="s">
        <v>143</v>
      </c>
      <c r="B23">
        <v>50710</v>
      </c>
      <c r="C23">
        <v>10010</v>
      </c>
      <c r="D23" s="51">
        <v>59.88</v>
      </c>
      <c r="E23" s="51">
        <v>0</v>
      </c>
      <c r="F23" s="51">
        <v>0</v>
      </c>
      <c r="G23" s="51">
        <v>0</v>
      </c>
      <c r="H23" s="51">
        <v>59.88</v>
      </c>
      <c r="I23" s="51">
        <v>0</v>
      </c>
      <c r="J23" s="47">
        <f t="shared" si="0"/>
        <v>1</v>
      </c>
    </row>
    <row r="24" spans="1:10" x14ac:dyDescent="0.2">
      <c r="A24" t="s">
        <v>143</v>
      </c>
      <c r="B24">
        <v>50740</v>
      </c>
      <c r="C24">
        <v>10010</v>
      </c>
      <c r="D24" s="51">
        <v>0</v>
      </c>
      <c r="E24" s="51">
        <v>0</v>
      </c>
      <c r="F24" s="51">
        <v>0</v>
      </c>
      <c r="G24" s="51">
        <v>0</v>
      </c>
      <c r="H24" s="51">
        <v>0</v>
      </c>
      <c r="I24" s="51">
        <v>0</v>
      </c>
      <c r="J24" s="47" t="e">
        <f t="shared" si="0"/>
        <v>#DIV/0!</v>
      </c>
    </row>
    <row r="25" spans="1:10" x14ac:dyDescent="0.2">
      <c r="A25" t="s">
        <v>143</v>
      </c>
      <c r="B25">
        <v>50780</v>
      </c>
      <c r="C25">
        <v>10010</v>
      </c>
      <c r="D25" s="51">
        <v>0</v>
      </c>
      <c r="E25" s="51">
        <v>0</v>
      </c>
      <c r="F25" s="51">
        <v>0</v>
      </c>
      <c r="G25" s="51">
        <v>0</v>
      </c>
      <c r="H25" s="51">
        <v>0</v>
      </c>
      <c r="I25" s="51">
        <v>0</v>
      </c>
      <c r="J25" s="47" t="e">
        <f t="shared" si="0"/>
        <v>#DIV/0!</v>
      </c>
    </row>
    <row r="26" spans="1:10" x14ac:dyDescent="0.2">
      <c r="A26" t="s">
        <v>143</v>
      </c>
      <c r="B26">
        <v>50780</v>
      </c>
      <c r="C26">
        <v>10020</v>
      </c>
      <c r="D26" s="51">
        <v>3325.1</v>
      </c>
      <c r="E26" s="51">
        <v>0</v>
      </c>
      <c r="F26" s="51">
        <v>0</v>
      </c>
      <c r="G26" s="51">
        <v>0</v>
      </c>
      <c r="H26" s="51">
        <v>2310.1</v>
      </c>
      <c r="I26" s="51">
        <v>1015</v>
      </c>
      <c r="J26" s="47">
        <f t="shared" si="0"/>
        <v>0.69474602267600971</v>
      </c>
    </row>
    <row r="27" spans="1:10" x14ac:dyDescent="0.2">
      <c r="A27" t="s">
        <v>143</v>
      </c>
      <c r="B27">
        <v>50780</v>
      </c>
      <c r="C27">
        <v>35181</v>
      </c>
      <c r="D27" s="51">
        <v>487.84</v>
      </c>
      <c r="E27" s="51">
        <v>0</v>
      </c>
      <c r="F27" s="51">
        <v>0</v>
      </c>
      <c r="G27" s="51">
        <v>0</v>
      </c>
      <c r="H27" s="51">
        <v>487.84</v>
      </c>
      <c r="I27" s="51">
        <v>0</v>
      </c>
      <c r="J27" s="47">
        <f t="shared" si="0"/>
        <v>1</v>
      </c>
    </row>
    <row r="28" spans="1:10" x14ac:dyDescent="0.2">
      <c r="A28" t="s">
        <v>143</v>
      </c>
      <c r="B28">
        <v>50790</v>
      </c>
      <c r="C28">
        <v>10010</v>
      </c>
      <c r="D28" s="51">
        <v>0</v>
      </c>
      <c r="E28" s="51">
        <v>0</v>
      </c>
      <c r="F28" s="51">
        <v>0</v>
      </c>
      <c r="G28" s="51">
        <v>0</v>
      </c>
      <c r="H28" s="51">
        <v>0</v>
      </c>
      <c r="I28" s="51">
        <v>0</v>
      </c>
      <c r="J28" s="47" t="e">
        <f t="shared" si="0"/>
        <v>#DIV/0!</v>
      </c>
    </row>
    <row r="29" spans="1:10" x14ac:dyDescent="0.2">
      <c r="A29" t="s">
        <v>143</v>
      </c>
      <c r="B29">
        <v>50790</v>
      </c>
      <c r="C29">
        <v>10020</v>
      </c>
      <c r="D29" s="51">
        <v>29426.400000000001</v>
      </c>
      <c r="E29" s="51">
        <v>0</v>
      </c>
      <c r="F29" s="51">
        <v>0</v>
      </c>
      <c r="G29" s="51">
        <v>0</v>
      </c>
      <c r="H29" s="51">
        <v>29426.400000000001</v>
      </c>
      <c r="I29" s="51">
        <v>0</v>
      </c>
      <c r="J29" s="47">
        <f>H29/D29</f>
        <v>1</v>
      </c>
    </row>
    <row r="30" spans="1:10" x14ac:dyDescent="0.2">
      <c r="A30" t="s">
        <v>143</v>
      </c>
      <c r="B30">
        <v>50800</v>
      </c>
      <c r="C30">
        <v>10010</v>
      </c>
      <c r="D30" s="51">
        <v>0</v>
      </c>
      <c r="E30" s="51">
        <v>0</v>
      </c>
      <c r="F30" s="51">
        <v>0</v>
      </c>
      <c r="G30" s="51">
        <v>0</v>
      </c>
      <c r="H30" s="51">
        <v>0</v>
      </c>
      <c r="I30" s="51">
        <v>0</v>
      </c>
      <c r="J30" s="47" t="e">
        <f t="shared" si="0"/>
        <v>#DIV/0!</v>
      </c>
    </row>
    <row r="31" spans="1:10" x14ac:dyDescent="0.2">
      <c r="A31" t="s">
        <v>143</v>
      </c>
      <c r="B31">
        <v>50800</v>
      </c>
      <c r="C31">
        <v>10020</v>
      </c>
      <c r="D31" s="51">
        <v>2287.31</v>
      </c>
      <c r="E31" s="51">
        <v>0</v>
      </c>
      <c r="F31" s="51">
        <v>0</v>
      </c>
      <c r="G31" s="51">
        <v>0</v>
      </c>
      <c r="H31" s="51">
        <v>1981.31</v>
      </c>
      <c r="I31" s="51">
        <v>306</v>
      </c>
      <c r="J31" s="47">
        <f t="shared" si="0"/>
        <v>0.86621839628209552</v>
      </c>
    </row>
    <row r="32" spans="1:10" x14ac:dyDescent="0.2">
      <c r="A32" t="s">
        <v>143</v>
      </c>
      <c r="B32">
        <v>51114</v>
      </c>
      <c r="C32">
        <v>10020</v>
      </c>
      <c r="D32" s="51">
        <v>0</v>
      </c>
      <c r="E32" s="51">
        <v>0</v>
      </c>
      <c r="F32" s="51">
        <v>0</v>
      </c>
      <c r="G32" s="51">
        <v>40.299999999999997</v>
      </c>
      <c r="H32" s="51">
        <v>0</v>
      </c>
      <c r="I32" s="51">
        <v>-40.299999999999997</v>
      </c>
      <c r="J32" s="47" t="e">
        <f t="shared" si="0"/>
        <v>#DIV/0!</v>
      </c>
    </row>
    <row r="33" spans="1:10" x14ac:dyDescent="0.2">
      <c r="A33" t="s">
        <v>143</v>
      </c>
      <c r="B33">
        <v>51115</v>
      </c>
      <c r="C33">
        <v>10020</v>
      </c>
      <c r="D33" s="51">
        <v>120.9</v>
      </c>
      <c r="E33" s="51">
        <v>0</v>
      </c>
      <c r="F33" s="51">
        <v>0</v>
      </c>
      <c r="G33" s="51">
        <v>0</v>
      </c>
      <c r="H33" s="51">
        <v>120.9</v>
      </c>
      <c r="I33" s="51">
        <v>0</v>
      </c>
      <c r="J33" s="47">
        <f t="shared" si="0"/>
        <v>1</v>
      </c>
    </row>
    <row r="34" spans="1:10" x14ac:dyDescent="0.2">
      <c r="A34" t="s">
        <v>143</v>
      </c>
      <c r="B34">
        <v>51180</v>
      </c>
      <c r="C34">
        <v>10020</v>
      </c>
      <c r="D34" s="51">
        <v>2186.59</v>
      </c>
      <c r="E34" s="51">
        <v>0</v>
      </c>
      <c r="F34" s="51">
        <v>0</v>
      </c>
      <c r="G34" s="51">
        <v>0</v>
      </c>
      <c r="H34" s="51">
        <v>2186.59</v>
      </c>
      <c r="I34" s="51">
        <v>0</v>
      </c>
      <c r="J34" s="47">
        <f t="shared" si="0"/>
        <v>1</v>
      </c>
    </row>
    <row r="35" spans="1:10" x14ac:dyDescent="0.2">
      <c r="A35" t="s">
        <v>143</v>
      </c>
      <c r="B35">
        <v>51180</v>
      </c>
      <c r="C35">
        <v>35181</v>
      </c>
      <c r="D35" s="51">
        <v>50</v>
      </c>
      <c r="E35" s="51">
        <v>0</v>
      </c>
      <c r="F35" s="51">
        <v>0</v>
      </c>
      <c r="G35" s="51">
        <v>0</v>
      </c>
      <c r="H35" s="51">
        <v>50</v>
      </c>
      <c r="I35" s="51">
        <v>0</v>
      </c>
      <c r="J35" s="47">
        <f t="shared" si="0"/>
        <v>1</v>
      </c>
    </row>
    <row r="36" spans="1:10" x14ac:dyDescent="0.2">
      <c r="A36" t="s">
        <v>143</v>
      </c>
      <c r="B36">
        <v>51200</v>
      </c>
      <c r="C36">
        <v>10020</v>
      </c>
      <c r="D36" s="51">
        <v>0</v>
      </c>
      <c r="E36" s="51">
        <v>0</v>
      </c>
      <c r="F36" s="51">
        <v>0</v>
      </c>
      <c r="G36" s="51">
        <v>0</v>
      </c>
      <c r="H36" s="51">
        <v>0</v>
      </c>
      <c r="I36" s="51">
        <v>0</v>
      </c>
      <c r="J36" s="47" t="e">
        <f t="shared" si="0"/>
        <v>#DIV/0!</v>
      </c>
    </row>
    <row r="37" spans="1:10" x14ac:dyDescent="0.2">
      <c r="A37" t="s">
        <v>143</v>
      </c>
      <c r="B37">
        <v>51210</v>
      </c>
      <c r="C37">
        <v>10020</v>
      </c>
      <c r="D37" s="51">
        <v>209100</v>
      </c>
      <c r="E37" s="51">
        <v>0</v>
      </c>
      <c r="F37" s="51">
        <v>0</v>
      </c>
      <c r="G37" s="51">
        <v>0</v>
      </c>
      <c r="H37" s="51">
        <v>209100</v>
      </c>
      <c r="I37" s="51">
        <v>0</v>
      </c>
      <c r="J37" s="47">
        <f t="shared" si="0"/>
        <v>1</v>
      </c>
    </row>
    <row r="38" spans="1:10" x14ac:dyDescent="0.2">
      <c r="A38" t="s">
        <v>143</v>
      </c>
      <c r="B38">
        <v>51230</v>
      </c>
      <c r="C38">
        <v>10020</v>
      </c>
      <c r="D38" s="51">
        <v>0</v>
      </c>
      <c r="E38" s="51">
        <v>0</v>
      </c>
      <c r="F38" s="51">
        <v>0</v>
      </c>
      <c r="G38" s="51">
        <v>0</v>
      </c>
      <c r="H38" s="51">
        <v>0</v>
      </c>
      <c r="I38" s="51">
        <v>0</v>
      </c>
      <c r="J38" s="47" t="e">
        <f t="shared" si="0"/>
        <v>#DIV/0!</v>
      </c>
    </row>
    <row r="39" spans="1:10" x14ac:dyDescent="0.2">
      <c r="A39" t="s">
        <v>143</v>
      </c>
      <c r="B39">
        <v>51245</v>
      </c>
      <c r="C39">
        <v>10020</v>
      </c>
      <c r="D39" s="51">
        <v>0</v>
      </c>
      <c r="E39" s="51">
        <v>0</v>
      </c>
      <c r="F39" s="51">
        <v>0</v>
      </c>
      <c r="G39" s="51">
        <v>0</v>
      </c>
      <c r="H39" s="51">
        <v>0</v>
      </c>
      <c r="I39" s="51">
        <v>0</v>
      </c>
      <c r="J39" s="47" t="e">
        <f t="shared" si="0"/>
        <v>#DIV/0!</v>
      </c>
    </row>
    <row r="40" spans="1:10" x14ac:dyDescent="0.2">
      <c r="A40" t="s">
        <v>143</v>
      </c>
      <c r="B40">
        <v>51290</v>
      </c>
      <c r="C40">
        <v>10020</v>
      </c>
      <c r="D40" s="51">
        <v>4930</v>
      </c>
      <c r="E40" s="51">
        <v>0</v>
      </c>
      <c r="F40" s="51">
        <v>0</v>
      </c>
      <c r="G40" s="51">
        <v>0</v>
      </c>
      <c r="H40" s="51">
        <v>3735</v>
      </c>
      <c r="I40" s="51">
        <v>1195</v>
      </c>
      <c r="J40" s="47">
        <f t="shared" si="0"/>
        <v>0.75760649087221099</v>
      </c>
    </row>
    <row r="41" spans="1:10" ht="13.5" thickBot="1" x14ac:dyDescent="0.25">
      <c r="A41" s="52"/>
      <c r="B41" s="48"/>
      <c r="C41" s="48"/>
      <c r="D41" s="49">
        <f t="shared" ref="D41:I41" si="1">SUM(D3:D40)</f>
        <v>2316413.3999999994</v>
      </c>
      <c r="E41" s="49">
        <f t="shared" si="1"/>
        <v>0</v>
      </c>
      <c r="F41" s="49">
        <f t="shared" si="1"/>
        <v>0</v>
      </c>
      <c r="G41" s="49">
        <f t="shared" si="1"/>
        <v>40.299999999999997</v>
      </c>
      <c r="H41" s="49">
        <f t="shared" si="1"/>
        <v>2058079.7299999997</v>
      </c>
      <c r="I41" s="49">
        <f t="shared" si="1"/>
        <v>258293.37000000002</v>
      </c>
      <c r="J41" s="53"/>
    </row>
    <row r="42" spans="1:10" ht="13.5" thickTop="1" x14ac:dyDescent="0.2"/>
  </sheetData>
  <phoneticPr fontId="2" type="noConversion"/>
  <hyperlinks>
    <hyperlink ref="D1" location="TOC!A1" display="Return to TOC"/>
  </hyperlinks>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TOC</vt:lpstr>
      <vt:lpstr>01-Intro</vt:lpstr>
      <vt:lpstr>04-Pivot Table 1</vt:lpstr>
      <vt:lpstr>04-Pivot Table 2</vt:lpstr>
      <vt:lpstr>03-VLOOKUP</vt:lpstr>
      <vt:lpstr>03-Date to Period Conversion</vt:lpstr>
      <vt:lpstr>03-Date Table</vt:lpstr>
      <vt:lpstr>02-IF</vt:lpstr>
      <vt:lpstr>02-IF-ISERROR</vt:lpstr>
      <vt:lpstr>05-filter1</vt:lpstr>
      <vt:lpstr>05-filter2</vt:lpstr>
      <vt:lpstr>06-CF Row Banding</vt:lpstr>
      <vt:lpstr>02-If-nested</vt:lpstr>
      <vt:lpstr>TEXT</vt:lpstr>
      <vt:lpstr>FRP301 Formula</vt:lpstr>
      <vt:lpstr>Instructor Notes</vt:lpstr>
    </vt:vector>
  </TitlesOfParts>
  <Company>State of Connecticut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Perkins, Stephen</cp:lastModifiedBy>
  <cp:lastPrinted>2015-02-13T02:57:21Z</cp:lastPrinted>
  <dcterms:created xsi:type="dcterms:W3CDTF">2009-04-07T11:47:54Z</dcterms:created>
  <dcterms:modified xsi:type="dcterms:W3CDTF">2017-04-24T13:43:05Z</dcterms:modified>
</cp:coreProperties>
</file>