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20" yWindow="-15" windowWidth="10185" windowHeight="8145" firstSheet="4" activeTab="7"/>
  </bookViews>
  <sheets>
    <sheet name="EVALUACIÓN 2014" sheetId="3" state="hidden" r:id="rId1"/>
    <sheet name="EVALUACIÓN 2015" sheetId="5" state="hidden" r:id="rId2"/>
    <sheet name="EVALUACIÓN 2016" sheetId="6" state="hidden" r:id="rId3"/>
    <sheet name="EVALUACIÓN 2016 (2)" sheetId="8" state="hidden" r:id="rId4"/>
    <sheet name="CRITERIOS" sheetId="1" r:id="rId5"/>
    <sheet name="EVALUACIÓN 2017" sheetId="7" state="hidden" r:id="rId6"/>
    <sheet name="EVALUACIÓN 2017-2" sheetId="9" r:id="rId7"/>
    <sheet name="TRAZABILIDAD" sheetId="4" r:id="rId8"/>
    <sheet name="CONTROL DE CAMBIOS" sheetId="10" state="hidden" r:id="rId9"/>
  </sheets>
  <externalReferences>
    <externalReference r:id="rId10"/>
  </externalReferences>
  <definedNames>
    <definedName name="_xlnm._FilterDatabase" localSheetId="0" hidden="1">'EVALUACIÓN 2014'!$A$6:$T$15</definedName>
    <definedName name="_xlnm._FilterDatabase" localSheetId="1" hidden="1">'EVALUACIÓN 2015'!$A$6:$U$16</definedName>
    <definedName name="_xlnm._FilterDatabase" localSheetId="2" hidden="1">'EVALUACIÓN 2016'!$A$6:$U$16</definedName>
    <definedName name="_xlnm._FilterDatabase" localSheetId="3" hidden="1">'EVALUACIÓN 2016 (2)'!$A$6:$U$17</definedName>
    <definedName name="_xlnm._FilterDatabase" localSheetId="5" hidden="1">'EVALUACIÓN 2017'!$A$6:$U$16</definedName>
    <definedName name="_xlnm._FilterDatabase" localSheetId="6" hidden="1">'EVALUACIÓN 2017-2'!$A$6:$U$15</definedName>
    <definedName name="_xlnm.Print_Area" localSheetId="8">'CONTROL DE CAMBIOS'!$A$1:$U$18</definedName>
    <definedName name="_xlnm.Print_Area" localSheetId="0">'EVALUACIÓN 2014'!$A$1:$T$26</definedName>
    <definedName name="_xlnm.Print_Area" localSheetId="1">'EVALUACIÓN 2015'!$A$1:$U$29</definedName>
    <definedName name="_xlnm.Print_Area" localSheetId="2">'EVALUACIÓN 2016'!$A$1:$U$30</definedName>
    <definedName name="_xlnm.Print_Area" localSheetId="3">'EVALUACIÓN 2016 (2)'!$A$1:$U$34</definedName>
    <definedName name="_xlnm.Print_Area" localSheetId="5">'EVALUACIÓN 2017'!$A$1:$U$35</definedName>
    <definedName name="_xlnm.Print_Area" localSheetId="6">'EVALUACIÓN 2017-2'!$A$1:$U$18</definedName>
    <definedName name="_xlnm.Print_Area" localSheetId="7">TRAZABILIDAD!$A$1:$AG$19</definedName>
    <definedName name="_xlnm.Print_Titles" localSheetId="0">'EVALUACIÓN 2014'!$1:$6</definedName>
    <definedName name="_xlnm.Print_Titles" localSheetId="1">'EVALUACIÓN 2015'!$1:$6</definedName>
    <definedName name="_xlnm.Print_Titles" localSheetId="2">'EVALUACIÓN 2016'!$1:$6</definedName>
    <definedName name="_xlnm.Print_Titles" localSheetId="3">'EVALUACIÓN 2016 (2)'!$1:$6</definedName>
    <definedName name="_xlnm.Print_Titles" localSheetId="5">'EVALUACIÓN 2017'!$1:$6</definedName>
    <definedName name="_xlnm.Print_Titles" localSheetId="6">'EVALUACIÓN 2017-2'!$1:$6</definedName>
  </definedNames>
  <calcPr calcId="145621"/>
</workbook>
</file>

<file path=xl/calcChain.xml><?xml version="1.0" encoding="utf-8"?>
<calcChain xmlns="http://schemas.openxmlformats.org/spreadsheetml/2006/main">
  <c r="P16" i="9" l="1"/>
  <c r="P15" i="9"/>
  <c r="P14" i="9"/>
  <c r="P13" i="9"/>
  <c r="P12" i="9"/>
  <c r="P11" i="9"/>
  <c r="P10" i="9"/>
  <c r="P9" i="9"/>
  <c r="P8" i="9"/>
  <c r="P7" i="9"/>
  <c r="O5" i="9"/>
  <c r="M5" i="9"/>
  <c r="G5" i="9"/>
  <c r="U1" i="9"/>
  <c r="C1" i="9"/>
  <c r="C1" i="8" l="1"/>
  <c r="U1" i="8"/>
  <c r="G5" i="8"/>
  <c r="M5" i="8"/>
  <c r="O5" i="8"/>
  <c r="P7" i="8"/>
  <c r="Q7" i="8"/>
  <c r="P8" i="8"/>
  <c r="Q8" i="8"/>
  <c r="P9" i="8"/>
  <c r="Q9" i="8"/>
  <c r="P10" i="8"/>
  <c r="Q10" i="8"/>
  <c r="P11" i="8"/>
  <c r="Q11" i="8"/>
  <c r="P12" i="8"/>
  <c r="Q12" i="8"/>
  <c r="P13" i="8"/>
  <c r="Q13" i="8"/>
  <c r="P14" i="8"/>
  <c r="Q14" i="8"/>
  <c r="P15" i="8"/>
  <c r="Q15" i="8"/>
  <c r="P16" i="8"/>
  <c r="Q16" i="8"/>
  <c r="P17" i="8"/>
  <c r="Q17" i="8"/>
  <c r="P18" i="8"/>
  <c r="Q18" i="8"/>
  <c r="P17" i="7" l="1"/>
  <c r="P16" i="7" l="1"/>
  <c r="P15" i="7"/>
  <c r="P14" i="7"/>
  <c r="P13" i="7"/>
  <c r="P12" i="7"/>
  <c r="P11" i="7"/>
  <c r="P10" i="7"/>
  <c r="P9" i="7"/>
  <c r="P8" i="7"/>
  <c r="P7" i="7"/>
  <c r="O5" i="7"/>
  <c r="M5" i="7"/>
  <c r="G5" i="7"/>
  <c r="U1" i="7"/>
  <c r="C1" i="7"/>
  <c r="P16" i="6" l="1"/>
  <c r="P15" i="6"/>
  <c r="P14" i="6"/>
  <c r="P13" i="6"/>
  <c r="P12" i="6"/>
  <c r="P11" i="6"/>
  <c r="P10" i="6"/>
  <c r="P9" i="6"/>
  <c r="P8" i="6"/>
  <c r="P7" i="6"/>
  <c r="O5" i="6"/>
  <c r="M5" i="6"/>
  <c r="G5" i="6"/>
  <c r="U1" i="6"/>
  <c r="C1" i="6"/>
  <c r="P15" i="5" l="1"/>
  <c r="P16" i="5" l="1"/>
  <c r="P14" i="5"/>
  <c r="P13" i="5"/>
  <c r="P12" i="5"/>
  <c r="P11" i="5"/>
  <c r="P10" i="5"/>
  <c r="P9" i="5"/>
  <c r="P8" i="5"/>
  <c r="P7" i="5"/>
  <c r="O5" i="5"/>
  <c r="M5" i="5"/>
  <c r="G5" i="5"/>
  <c r="U1" i="5"/>
  <c r="C1" i="5"/>
  <c r="E32" i="1" l="1"/>
  <c r="O15" i="3" l="1"/>
  <c r="O14" i="3"/>
  <c r="O13" i="3"/>
  <c r="O12" i="3"/>
  <c r="O11" i="3"/>
  <c r="O10" i="3"/>
  <c r="O9" i="3"/>
  <c r="O8" i="3"/>
  <c r="O7" i="3"/>
  <c r="A1" i="1" l="1"/>
  <c r="E33" i="1"/>
  <c r="E31" i="1"/>
  <c r="F30" i="1" s="1"/>
  <c r="E30" i="1"/>
  <c r="F33" i="1"/>
  <c r="L5" i="3"/>
  <c r="N5" i="3"/>
  <c r="Q16" i="9" l="1"/>
  <c r="Q14" i="9"/>
  <c r="Q10" i="9"/>
  <c r="Q13" i="9"/>
  <c r="Q11" i="9"/>
  <c r="Q17" i="7"/>
  <c r="Q13" i="7"/>
  <c r="Q11" i="7"/>
  <c r="Q14" i="7"/>
  <c r="Q10" i="7"/>
  <c r="Q10" i="6"/>
  <c r="Q13" i="6"/>
  <c r="Q11" i="6"/>
  <c r="Q14" i="6"/>
  <c r="Q13" i="5"/>
  <c r="Q10" i="5"/>
  <c r="Q14" i="5"/>
  <c r="Q11" i="5"/>
  <c r="P10" i="3"/>
  <c r="F5" i="3"/>
  <c r="F32" i="1" l="1"/>
  <c r="P11" i="3" s="1"/>
  <c r="F31" i="1" l="1"/>
  <c r="T2" i="3"/>
  <c r="Q8" i="9" l="1"/>
  <c r="Q9" i="9"/>
  <c r="Q15" i="9"/>
  <c r="Q7" i="9"/>
  <c r="Q12" i="9"/>
  <c r="Q9" i="7"/>
  <c r="Q12" i="7"/>
  <c r="Q15" i="7"/>
  <c r="Q7" i="7"/>
  <c r="Q16" i="7"/>
  <c r="Q8" i="7"/>
  <c r="P9" i="3"/>
  <c r="Q16" i="6"/>
  <c r="Q12" i="6"/>
  <c r="Q9" i="6"/>
  <c r="Q8" i="6"/>
  <c r="Q9" i="5"/>
  <c r="Q15" i="6"/>
  <c r="Q7" i="6"/>
  <c r="Q15" i="5"/>
  <c r="Q7" i="5"/>
  <c r="Q12" i="5"/>
  <c r="Q16" i="5"/>
  <c r="Q8" i="5"/>
  <c r="P15" i="3"/>
  <c r="P14" i="3"/>
  <c r="P13" i="3"/>
  <c r="P7" i="3"/>
  <c r="P8" i="3"/>
  <c r="P12" i="3"/>
  <c r="T1" i="3"/>
  <c r="AF1" i="4"/>
  <c r="B1" i="4"/>
  <c r="C1" i="3"/>
</calcChain>
</file>

<file path=xl/comments1.xml><?xml version="1.0" encoding="utf-8"?>
<comments xmlns="http://schemas.openxmlformats.org/spreadsheetml/2006/main">
  <authors>
    <author>Presentaciones</author>
  </authors>
  <commentList>
    <comment ref="Q5" authorId="0">
      <text>
        <r>
          <rPr>
            <b/>
            <sz val="9"/>
            <color indexed="81"/>
            <rFont val="Tahoma"/>
            <family val="2"/>
          </rPr>
          <t>Presentaciones:</t>
        </r>
        <r>
          <rPr>
            <sz val="9"/>
            <color indexed="81"/>
            <rFont val="Tahoma"/>
            <family val="2"/>
          </rPr>
          <t xml:space="preserve">
DURANTE: como se actúa?
DESPUÉS: Como se investiga la falla? Como se vuelve a la normalidad?</t>
        </r>
      </text>
    </comment>
  </commentList>
</comments>
</file>

<file path=xl/comments2.xml><?xml version="1.0" encoding="utf-8"?>
<comments xmlns="http://schemas.openxmlformats.org/spreadsheetml/2006/main">
  <authors>
    <author>Presentaciones</author>
  </authors>
  <commentList>
    <comment ref="R5" authorId="0">
      <text>
        <r>
          <rPr>
            <b/>
            <sz val="9"/>
            <color indexed="81"/>
            <rFont val="Tahoma"/>
            <family val="2"/>
          </rPr>
          <t>Presentaciones:</t>
        </r>
        <r>
          <rPr>
            <sz val="9"/>
            <color indexed="81"/>
            <rFont val="Tahoma"/>
            <family val="2"/>
          </rPr>
          <t xml:space="preserve">
DURANTE: como se actúa?
DESPUÉS: Como se investiga la falla? Como se vuelve a la normalidad?</t>
        </r>
      </text>
    </comment>
  </commentList>
</comments>
</file>

<file path=xl/comments3.xml><?xml version="1.0" encoding="utf-8"?>
<comments xmlns="http://schemas.openxmlformats.org/spreadsheetml/2006/main">
  <authors>
    <author>Presentaciones</author>
  </authors>
  <commentList>
    <comment ref="R5" authorId="0">
      <text>
        <r>
          <rPr>
            <b/>
            <sz val="9"/>
            <color indexed="81"/>
            <rFont val="Tahoma"/>
            <family val="2"/>
          </rPr>
          <t>Presentaciones:</t>
        </r>
        <r>
          <rPr>
            <sz val="9"/>
            <color indexed="81"/>
            <rFont val="Tahoma"/>
            <family val="2"/>
          </rPr>
          <t xml:space="preserve">
DURANTE: como se actúa?
DESPUÉS: Como se investiga la falla? Como se vuelve a la normalidad?</t>
        </r>
      </text>
    </comment>
  </commentList>
</comments>
</file>

<file path=xl/comments4.xml><?xml version="1.0" encoding="utf-8"?>
<comments xmlns="http://schemas.openxmlformats.org/spreadsheetml/2006/main">
  <authors>
    <author>Presentaciones</author>
  </authors>
  <commentList>
    <comment ref="R5" authorId="0">
      <text>
        <r>
          <rPr>
            <b/>
            <sz val="9"/>
            <color indexed="81"/>
            <rFont val="Tahoma"/>
            <family val="2"/>
          </rPr>
          <t>Presentaciones:</t>
        </r>
        <r>
          <rPr>
            <sz val="9"/>
            <color indexed="81"/>
            <rFont val="Tahoma"/>
            <family val="2"/>
          </rPr>
          <t xml:space="preserve">
DURANTE: como se actúa?
DESPUÉS: Como se investiga la falla? Como se vuelve a la normalidad?</t>
        </r>
      </text>
    </comment>
  </commentList>
</comments>
</file>

<file path=xl/comments5.xml><?xml version="1.0" encoding="utf-8"?>
<comments xmlns="http://schemas.openxmlformats.org/spreadsheetml/2006/main">
  <authors>
    <author>Presentaciones</author>
  </authors>
  <commentList>
    <comment ref="R5" authorId="0">
      <text>
        <r>
          <rPr>
            <b/>
            <sz val="9"/>
            <color indexed="81"/>
            <rFont val="Tahoma"/>
            <family val="2"/>
          </rPr>
          <t>Presentaciones:</t>
        </r>
        <r>
          <rPr>
            <sz val="9"/>
            <color indexed="81"/>
            <rFont val="Tahoma"/>
            <family val="2"/>
          </rPr>
          <t xml:space="preserve">
DURANTE: como se actúa?
DESPUÉS: Como se investiga la falla? Como se vuelve a la normalidad?</t>
        </r>
      </text>
    </comment>
  </commentList>
</comments>
</file>

<file path=xl/comments6.xml><?xml version="1.0" encoding="utf-8"?>
<comments xmlns="http://schemas.openxmlformats.org/spreadsheetml/2006/main">
  <authors>
    <author>Presentaciones</author>
  </authors>
  <commentList>
    <comment ref="R5" authorId="0">
      <text>
        <r>
          <rPr>
            <b/>
            <sz val="9"/>
            <color indexed="81"/>
            <rFont val="Tahoma"/>
            <family val="2"/>
          </rPr>
          <t>Presentaciones:</t>
        </r>
        <r>
          <rPr>
            <sz val="9"/>
            <color indexed="81"/>
            <rFont val="Tahoma"/>
            <family val="2"/>
          </rPr>
          <t xml:space="preserve">
DURANTE: como se actúa?
DESPUÉS: Como se investiga la falla? Como se vuelve a la normalidad?</t>
        </r>
      </text>
    </comment>
  </commentList>
</comments>
</file>

<file path=xl/sharedStrings.xml><?xml version="1.0" encoding="utf-8"?>
<sst xmlns="http://schemas.openxmlformats.org/spreadsheetml/2006/main" count="1207" uniqueCount="279">
  <si>
    <t>PROBABILIDAD</t>
  </si>
  <si>
    <t>VALOR</t>
  </si>
  <si>
    <t>CASOS AL AÑO</t>
  </si>
  <si>
    <t>Poco Probable</t>
  </si>
  <si>
    <t>Hasta 2</t>
  </si>
  <si>
    <t>Moderado</t>
  </si>
  <si>
    <t xml:space="preserve">De 3 a 5 </t>
  </si>
  <si>
    <t>Frecuente</t>
  </si>
  <si>
    <t>de 6 a 10</t>
  </si>
  <si>
    <t>Muy Frecuente</t>
  </si>
  <si>
    <t>más de 10</t>
  </si>
  <si>
    <t>IMPACTO</t>
  </si>
  <si>
    <t>CUMPLIMIENTO DE OBJETIVOS DE RENTABILIDAD</t>
  </si>
  <si>
    <t>Leve</t>
  </si>
  <si>
    <t>Hasta 10</t>
  </si>
  <si>
    <t>Dentro de la Compañía</t>
  </si>
  <si>
    <t>Reduce en un 10%</t>
  </si>
  <si>
    <t>De 10 a 100</t>
  </si>
  <si>
    <t>Conocimiento dentro del sector</t>
  </si>
  <si>
    <t>Reduce en un 20%</t>
  </si>
  <si>
    <t>Grave</t>
  </si>
  <si>
    <t>De 100 a 500</t>
  </si>
  <si>
    <t>Conocimiento clientes</t>
  </si>
  <si>
    <t>Reduce en un 30%</t>
  </si>
  <si>
    <t>Catastrófico</t>
  </si>
  <si>
    <t>más de 500</t>
  </si>
  <si>
    <t>más de 24</t>
  </si>
  <si>
    <t>Conocimiento público</t>
  </si>
  <si>
    <t>Reduce más del 50%</t>
  </si>
  <si>
    <t>CÓDIGO</t>
  </si>
  <si>
    <t>VERSIÓN</t>
  </si>
  <si>
    <t>Página 1 de 1</t>
  </si>
  <si>
    <t>X</t>
  </si>
  <si>
    <t>ACEPTABLE</t>
  </si>
  <si>
    <t>TOLERABLE</t>
  </si>
  <si>
    <t>GRAVE</t>
  </si>
  <si>
    <t>INACEPTABLE</t>
  </si>
  <si>
    <t>NIVEL DE RIESGO</t>
  </si>
  <si>
    <t>ACTIVIDADES</t>
  </si>
  <si>
    <t>ASOCIADOS DE NEGOCIOS</t>
  </si>
  <si>
    <t>IDENTIFICACIÓN DEL RIESGO</t>
  </si>
  <si>
    <t>EFECTO POTENCIAL DEL RIESGO
(Daños)</t>
  </si>
  <si>
    <t>CAUSA(S) POTENCIALES DE LA MATERIALIZACIÓN DEL RIESGO</t>
  </si>
  <si>
    <t>CONTROLES ACTUALES</t>
  </si>
  <si>
    <t>TRANSFIERE</t>
  </si>
  <si>
    <t>ELIMINA</t>
  </si>
  <si>
    <t>CONTROLA</t>
  </si>
  <si>
    <t>RESPONSABLE (S) - CARGOS</t>
  </si>
  <si>
    <t>RIESGO</t>
  </si>
  <si>
    <t>DESCRIPCIÓN DEL RIESGO</t>
  </si>
  <si>
    <t>ACCIONES CORRECTIVAS</t>
  </si>
  <si>
    <t>SI EL RIESGO YA SE MATERIALIZO</t>
  </si>
  <si>
    <t>CALIFICACIÓN PROBABILIDAD</t>
  </si>
  <si>
    <t>CODIGO</t>
  </si>
  <si>
    <t>VERSION</t>
  </si>
  <si>
    <t>FECHA</t>
  </si>
  <si>
    <t>FECHA:</t>
  </si>
  <si>
    <t>Evaluación 2014</t>
  </si>
  <si>
    <t>CONTROL</t>
  </si>
  <si>
    <t>SIMULACRO</t>
  </si>
  <si>
    <t>AUDITORIA</t>
  </si>
  <si>
    <t>CONTROL DE CAMBIOS</t>
  </si>
  <si>
    <t>DESCRIPCIÓN</t>
  </si>
  <si>
    <t/>
  </si>
  <si>
    <t>CREACIÓN</t>
  </si>
  <si>
    <t>COORDINADOR DE GESTIÓN INTEGRAL</t>
  </si>
  <si>
    <t>Evaluación 2015</t>
  </si>
  <si>
    <t>Evaluación 2016</t>
  </si>
  <si>
    <t>ÍTEM</t>
  </si>
  <si>
    <t>FLUJO DE APROBACIÓN</t>
  </si>
  <si>
    <t>ELABORACIÓN</t>
  </si>
  <si>
    <t>REVISIÓN</t>
  </si>
  <si>
    <t>APROBACIÓN</t>
  </si>
  <si>
    <t>Hasta el 50% de los casos</t>
  </si>
  <si>
    <t>Hasta el 25% de los casos</t>
  </si>
  <si>
    <t>Hasta el 75% de los casos</t>
  </si>
  <si>
    <t>Hasta el 100% de los casos</t>
  </si>
  <si>
    <t>Controles medianamente efectivos</t>
  </si>
  <si>
    <t>NIVEL DE DETECCIÓN DE CASOS</t>
  </si>
  <si>
    <t>CALIFICACIÓN VULNERABILIDAD</t>
  </si>
  <si>
    <t>CALIFICACIÓN IMPACTO (CONSECUENCIA / DAÑO)</t>
  </si>
  <si>
    <t>DIRECTOR ADMINISTRATIVO</t>
  </si>
  <si>
    <t>LIMITE INFERIOR</t>
  </si>
  <si>
    <t>LIMITE SUPERIOR</t>
  </si>
  <si>
    <t>Controles poco efectivos</t>
  </si>
  <si>
    <t>PROBABILIDAD DE NO DETECCIÓN</t>
  </si>
  <si>
    <t>HERRAMIENTAS NECESARIAS PARA ACTUAR</t>
  </si>
  <si>
    <t>CASOS PRESENTADOS CON EL RIESGO MATERIALIZADO</t>
  </si>
  <si>
    <t>TÉRMINOS ECONÓMICOS
(SMMLV)</t>
  </si>
  <si>
    <t>TÉRMINOS OPERACIONALES (Hasta - Horas)</t>
  </si>
  <si>
    <t>TÉRMINOS DE IMAGEN</t>
  </si>
  <si>
    <t>Controles muy efectivos</t>
  </si>
  <si>
    <t>CALIFICACIÓN</t>
  </si>
  <si>
    <t>INFRAESTRUCTURA
TECNOLOGÍA</t>
  </si>
  <si>
    <t>PLAGIO</t>
  </si>
  <si>
    <t>PLAGIO DE DISEÑOS Y ESTRUCTURA DE LOS EQUIPOS</t>
  </si>
  <si>
    <t>* TENER ACCESO A LA CONFIGURACIÓN DEL EQUIPO, POR LO TANTO PODRÍAN PRODUCIRSE DUPLICADOS DE ESTOS SIN AUTORIZACIÓN</t>
  </si>
  <si>
    <t>FALLA DEL EQUIPO</t>
  </si>
  <si>
    <t>FUNCIONAMIENTO INADECUADO DEL EQUIPO</t>
  </si>
  <si>
    <t>* MAL FUNCIONAMIENTO DEL EQUIPO EN RUTA, POR LO TANTO CREA MALESTAR EN LA PRESTACIÓN DEL SERVICIO A NUESTROS CLIENTES</t>
  </si>
  <si>
    <t>ROBO O PERDIDA DE EQUIPOS</t>
  </si>
  <si>
    <t>* PERDIDA ECONÓMICA Y POSIBILIDAD DE PLAGIO</t>
  </si>
  <si>
    <t>ROBO O PERDIDA DE LLAVES</t>
  </si>
  <si>
    <t>PERDIDA DE LLAVES DE USO EXCLUSIVO DE PRODUCCIÓN</t>
  </si>
  <si>
    <t>* PLAGIO O USO INADECUADO</t>
  </si>
  <si>
    <t>CONTAMINACIÓN</t>
  </si>
  <si>
    <t>* FALTA DE CONTROL EN EL RESGUARDO DE LOS ARCHIVOS
* MAL MANEJO DE LA INFORMACIÓN</t>
  </si>
  <si>
    <t xml:space="preserve">* ACUERDOS DE CONFIDENCIALIDAD CON ASOCIADOS DE NEGOCIO. 
* ACCESO RESTRINGIDO A LOS ARCHIVOS. 
* REGISTRO DE PATENTES </t>
  </si>
  <si>
    <t>* FALLAS EN EL SISTEMA DE SEGURIDAD FÍSICO</t>
  </si>
  <si>
    <t>* FALTA EN EL CONTROL DE RESGUARDO DE LOS JUEGOS DE LLAVES</t>
  </si>
  <si>
    <t>* FALTA DE CONTROLES EN EL ÁREA Y PERSONAL</t>
  </si>
  <si>
    <r>
      <t xml:space="preserve">PLAN DE CONTINGENCIAS
</t>
    </r>
    <r>
      <rPr>
        <b/>
        <sz val="7"/>
        <rFont val="Arial"/>
        <family val="2"/>
      </rPr>
      <t>(en caso de presentarse cómo hay que actuar)</t>
    </r>
  </si>
  <si>
    <t>Los controles detectan y/o previenen la materialización del riesgo.</t>
  </si>
  <si>
    <t>Los controles ocasionalmente detectan y/o previenen parcialmente la materialización del riesgo.</t>
  </si>
  <si>
    <t>Es poco probable que los controles detecten y/o no previenen la materialización del riesgo.</t>
  </si>
  <si>
    <t>* APLICACIÓN DE LOS CONTROLES</t>
  </si>
  <si>
    <t>RAZÓN DE CASOS SOBRE PROBLACIÓN</t>
  </si>
  <si>
    <t>* INDICADOR CON META INFERIOR AL 2% SOBRE EL TOTAL DE LOS VIAJES</t>
  </si>
  <si>
    <t>* SISTEMA DE ALARMA Y CONTROL DE ACCESO AL ÁREA; CCTV</t>
  </si>
  <si>
    <t>* NO SE HAN PRESENTADO CASOS</t>
  </si>
  <si>
    <t>* JUEGOS DE LLAVES BAJO CONTROL DEL SUPERVISOR DE PRODUCCIÓN</t>
  </si>
  <si>
    <t>* SISTEMA DE ALARMA Y CONTROL DE ACCESO AL ÁREA; CCTV; 
* SELECCIÓN DE PERSONAL POR EL ÁREA DE RECURSOS HUMANOS</t>
  </si>
  <si>
    <r>
      <rPr>
        <b/>
        <sz val="8"/>
        <color theme="1"/>
        <rFont val="Arial"/>
        <family val="2"/>
      </rPr>
      <t xml:space="preserve">DURANTE: </t>
    </r>
    <r>
      <rPr>
        <sz val="8"/>
        <color theme="1"/>
        <rFont val="Arial"/>
        <family val="2"/>
      </rPr>
      <t xml:space="preserve">REVISAR EL HISTORIAL Y TRAZABILIDAD DE LOS SISTEMAS DE SEGURIDAD
</t>
    </r>
    <r>
      <rPr>
        <b/>
        <sz val="8"/>
        <color theme="1"/>
        <rFont val="Arial"/>
        <family val="2"/>
      </rPr>
      <t xml:space="preserve">DESPUÉS: </t>
    </r>
    <r>
      <rPr>
        <sz val="8"/>
        <color theme="1"/>
        <rFont val="Arial"/>
        <family val="2"/>
      </rPr>
      <t>AVISAR A GERENCIA</t>
    </r>
  </si>
  <si>
    <t>PROVEEDORES DE MANUFACTURA</t>
  </si>
  <si>
    <t>VINCULACIÓN DE ASOCIADOS VINCULADOS CON LA/FT</t>
  </si>
  <si>
    <t>LA/FT</t>
  </si>
  <si>
    <t>* INTERNET</t>
  </si>
  <si>
    <t>AGOTADO</t>
  </si>
  <si>
    <t>* NO TENER EN CUENTA LOS TIEMPOS DE TRANSITO DESDE EL PROVEEDOR HASTA PROTEKTO
* COMPONENTES DESCONTINUADOS</t>
  </si>
  <si>
    <t>DEMORA EN LA ENTREGA O RECEPCIÓN DEL PEDIDO</t>
  </si>
  <si>
    <t>COMPONENTES CON FALTA DE DISPONIBILIDAD DE SUMINISTROS. DISPONIBILIDAD TARDÍA</t>
  </si>
  <si>
    <t>EL PROVEEDOR DE LAS CAJAS NO TIENE CUPO PARA RECIBIRNOS LA ORDEN DE PRODUCCIÓN, O SE DEMORA EN ENTREGAR EL PEDIDO</t>
  </si>
  <si>
    <t>* DEMORAS EN LA REVISIÓN DE LOS PLANOS
* DEMORAS EN LA FABRICACIÓN DE LAS CAJAS POR PARTE DEL PROVEEDOR
* FALTA DE CAPACIDAD INSTALADA CON EL PROVEEDOR ACTUAL</t>
  </si>
  <si>
    <t>PROVEEDORES DE MANUFACTURA DE CAJAS</t>
  </si>
  <si>
    <t>PROVEEDORES DE MANUFACTURA DE OTROS COMPONENTES</t>
  </si>
  <si>
    <r>
      <t xml:space="preserve">DURANTE: </t>
    </r>
    <r>
      <rPr>
        <sz val="8"/>
        <rFont val="Arial"/>
        <family val="2"/>
      </rPr>
      <t>BUSCAR OTROS PROVEEDORES QUE TENGAN DISPONIBILIDAD DE PRODUCTO</t>
    </r>
    <r>
      <rPr>
        <b/>
        <sz val="8"/>
        <rFont val="Arial"/>
        <family val="2"/>
      </rPr>
      <t xml:space="preserve">
DESPUÉS: </t>
    </r>
    <r>
      <rPr>
        <sz val="8"/>
        <rFont val="Arial"/>
        <family val="2"/>
      </rPr>
      <t>VERIFICAR SI CAMBIARON COMPONENTES, ARA ACTUALIZAR LAS LISTAS DE COMPONENTES.</t>
    </r>
  </si>
  <si>
    <t>INTERNET</t>
  </si>
  <si>
    <t>PROVEEDORES DE CERRADURAS, CAJAS Y ELECTRÓNICA</t>
  </si>
  <si>
    <t>GENERACIÓN DE COPIAS IDENTIFICAS, NO CONTROLADAS POR PROTEKTO A TERCEROS</t>
  </si>
  <si>
    <t>* LLAVES EN MANOS DE TERCEROS, PARA DAR USO NO CONOCIDO
* PLAGIO DEL PRODUCTO, Y POR LO TANTO DETERIORO DE IMAGEN</t>
  </si>
  <si>
    <t>* FALTA DE CONTROL EN LA MANERA COMO SE ENTREGA LA INFORMACIÓN 
* NO ACUERDO CON EL PROVEEDOR, DE COMO MANEJAR LA INFORMACIÓN Y LOS PRODUCTOS DE PROTEKTO</t>
  </si>
  <si>
    <t xml:space="preserve">* ACUERDOS DE CONFIDENCIALIDAD CON ASOCIADOS DE NEGOCIO. 
* ACUERDO DE SEGURIDAD CON EL ASOCIADO DE NEGOCIO
* REGISTRO DE PATENTES </t>
  </si>
  <si>
    <t>MATRIZ DE RIESGO: PROCESO MANUFACTURA Y MANTENIMIENTO</t>
  </si>
  <si>
    <t>GR-MAN-DG-3</t>
  </si>
  <si>
    <r>
      <t>DURANTE:</t>
    </r>
    <r>
      <rPr>
        <sz val="7"/>
        <rFont val="Arial"/>
        <family val="2"/>
      </rPr>
      <t xml:space="preserve"> REALIZAR EL REPORTE DE ACTIVIDADES SOSPECHOSAS. SUSPENDER OPERACIÓN CON EL PROVEEDOR. BUSCAR PROVEEDORES ALTERNOS</t>
    </r>
    <r>
      <rPr>
        <b/>
        <sz val="7"/>
        <rFont val="Arial"/>
        <family val="2"/>
      </rPr>
      <t xml:space="preserve">
DESPUÉS: </t>
    </r>
    <r>
      <rPr>
        <sz val="7"/>
        <rFont val="Arial"/>
        <family val="2"/>
      </rPr>
      <t>INVESTIGAR QUE OTROS CONTROLES EXISTEN PARA DETECTAR LA CONTAMINACIÓN DE ESTE PROVEEDOR</t>
    </r>
  </si>
  <si>
    <r>
      <rPr>
        <b/>
        <sz val="7"/>
        <rFont val="Arial"/>
        <family val="2"/>
      </rPr>
      <t>DURANTE</t>
    </r>
    <r>
      <rPr>
        <sz val="7"/>
        <rFont val="Arial"/>
        <family val="2"/>
      </rPr>
      <t xml:space="preserve">: IDENTIFICAR LA TRAZABILIDAD DEL PLAGIO, PARA INICIAR CON ACCIONES LEGALES
</t>
    </r>
    <r>
      <rPr>
        <b/>
        <sz val="7"/>
        <rFont val="Arial"/>
        <family val="2"/>
      </rPr>
      <t>DESPUÉS</t>
    </r>
    <r>
      <rPr>
        <sz val="7"/>
        <rFont val="Arial"/>
        <family val="2"/>
      </rPr>
      <t>: INICIAR PROCESOS JURÍDICOS CON EL FIN DE HACER EFECTIVO EL ACUERDO DE CONFIDENCIALIDAD. INICIAR LA RECLAMACIÓN CON LAS PÓLIZAS</t>
    </r>
  </si>
  <si>
    <r>
      <rPr>
        <b/>
        <sz val="7"/>
        <rFont val="Arial"/>
        <family val="2"/>
      </rPr>
      <t>DURANTE</t>
    </r>
    <r>
      <rPr>
        <sz val="7"/>
        <rFont val="Arial"/>
        <family val="2"/>
      </rPr>
      <t xml:space="preserve">: VERIFICAR FUENTE DE LA FUGA DE INFORMACIÓN
</t>
    </r>
    <r>
      <rPr>
        <b/>
        <sz val="7"/>
        <rFont val="Arial"/>
        <family val="2"/>
      </rPr>
      <t>DESPUÉS</t>
    </r>
    <r>
      <rPr>
        <sz val="7"/>
        <rFont val="Arial"/>
        <family val="2"/>
      </rPr>
      <t>: INICIAR PROCESOS JURÍDICOS CON EL FIN DE HACER EFECTIVO EL ACUERDO DE CONFIDENCIALIDAD. INICIAR LA RECLAMACIÓN CON LAS PÓLIZAS</t>
    </r>
  </si>
  <si>
    <t>TODO</t>
  </si>
  <si>
    <t>RIESGOS</t>
  </si>
  <si>
    <t>DIRECTOR DE MANUFACTURA</t>
  </si>
  <si>
    <t>I</t>
  </si>
  <si>
    <t>V</t>
  </si>
  <si>
    <t>P</t>
  </si>
  <si>
    <t>NIVEL DE RIESGO:</t>
  </si>
  <si>
    <t>TRATAMIENTO:</t>
  </si>
  <si>
    <t>DURANTE: SOLICITAR EL EQUIPO PARA SER REVISADO Y REPARADO
DESPUÉS: INICIAR CON LA REPARACIÓN DEL EQUIPO, VERIFICANDO EL COMPONENTE QUE PRESENTA LA FALLA, Y LA TRAZABILIDAD</t>
  </si>
  <si>
    <t>COMPRA DE INSUMOS</t>
  </si>
  <si>
    <t>PRODUCCIÓN Y MANTENIMIENTO DE EQUIPOS</t>
  </si>
  <si>
    <t>* IMPLICACIONES JURÍDICAS
* DETERIORO DE IMAGEN
* TRANSPORTE ILEGAL DE SUSTANCIAS Y DE ELEMENTOS NO PERMITIDOS COMO CONTRABANDO, ESTUPEFACIENTES Y DINERO EN EFECTIVO</t>
  </si>
  <si>
    <t>* ASOCIADO DE NEGOCIO TENGA ACTIVIDADES DE LA/FT, Y PROTEKTO NO LO DETECTE EN EL MOMENTO DE LA VINCULACIÓN
* ASOCIADO DE NEGOCIO TENGA ACTIVIDADES DE LA/FT DESPUÉS DE HABER SIDO VINCULADO POR PROTEKTO</t>
  </si>
  <si>
    <t>* FIRMA DE ACUERDO DE SEGURIDAD
* ESTUDIO DE SEGURIDAD DEL PROVEEDOR ESTABLECIDAS EN EL PROCEDIMIENTO DE COMPRAS
* VISITA DOMICILIARIA DEL PROVEEDOR</t>
  </si>
  <si>
    <t>* RETRASO EN LA PRODUCCIÓN Y MANTENIMIENTO
* SOBRECOSTOS</t>
  </si>
  <si>
    <t>* PLANIFICAR LAS COMPRAS PARA LA FABRICACIÓN DE LOS EQUIPOS, DESDE LA APROBACIÓN DE LA SOLICITUD DE PRODUCCIÓN, HASTA EL TIEMPO LIMITE MÁXIMO QUE EL COMPONENTE DEBE ESTAR DISPONIBLE EN PROTEKTO
* PROVEEDORES ALTERNOS (CUANDO SE PUEDA)</t>
  </si>
  <si>
    <t>* DEMORAS OCASIONES CON EL PROVEEDOR DE LAS BATERÍAS POR LOS TRAMITES DE NACIONALIZACIÓN</t>
  </si>
  <si>
    <t>* RETRASO EN LA PRODUCCIÓN</t>
  </si>
  <si>
    <t>* DEMORAS OCASIONES CON EL PROVEEDOR DE LAS CAJAS</t>
  </si>
  <si>
    <r>
      <t xml:space="preserve">DURANTE: </t>
    </r>
    <r>
      <rPr>
        <sz val="8"/>
        <rFont val="Arial"/>
        <family val="2"/>
      </rPr>
      <t>GESTIÓN CON EL PROVEEDOR, GERENCIA Y PRESIDENCIA</t>
    </r>
    <r>
      <rPr>
        <b/>
        <sz val="8"/>
        <rFont val="Arial"/>
        <family val="2"/>
      </rPr>
      <t xml:space="preserve">
DESPUÉS: </t>
    </r>
    <r>
      <rPr>
        <sz val="8"/>
        <rFont val="Arial"/>
        <family val="2"/>
      </rPr>
      <t>EVALUAR LA CAPACIDAD DEL PROVEEDOR, USAR EL SOBRE STOCK DE LAS CAJAS DISPONIBLES</t>
    </r>
  </si>
  <si>
    <t>* FALLAS EN COMPONENTES POR FATIGA
* FALLAS EN EL CONTROL DE CALIDAD
*DESGASTE DE LOS COMPONENTES</t>
  </si>
  <si>
    <t>* LISTAS DE CHEQUEO DE ENSAMBLE DE EQUIPOS Y PROGRAMACIÓN LÓGICA
* VERIFICACIÓN POR PARTE DE INSTALACIONES ANTES DE LA INSTALACIÓN
* REGISTRO DE LA ESTANDARIZACIÓN DEL MULTÍMETRO CON EL PATRÓN</t>
  </si>
  <si>
    <t>* APLICACIONES ONLINE DE REPORTES DE UNIDAD Y ESTADO DE UNIDAD
*MANUAL DE REPARACIÓN DE FALLAS
* PROGRAMA DE ESTADO Y PROGRAMACIÓN DE TARJETAS
* MULTÍMETRO</t>
  </si>
  <si>
    <t>* REVISIÓN DEL HISTÓRICO DE CONTROL DE ACCESO, Y GRABACIÓN DEL CCTV</t>
  </si>
  <si>
    <t>CONTAMINACIÓN CON NARCÓTICOS AL EQUIPO EN ETAPAS DE MANUFACTURA Y PRODUCCIÓN</t>
  </si>
  <si>
    <r>
      <rPr>
        <b/>
        <sz val="7"/>
        <rFont val="Arial"/>
        <family val="2"/>
      </rPr>
      <t xml:space="preserve">DURANTE: </t>
    </r>
    <r>
      <rPr>
        <sz val="7"/>
        <rFont val="Arial"/>
        <family val="2"/>
      </rPr>
      <t xml:space="preserve">REVISAR EL HISTORIAL Y TRAZABILIDAD DE LOS SISTEMAS DE SEGURIDAD E INFORMAR A GERENCIA Y ÁREA DE SEGURIDAD DE LA EMPRESA PARA QUE REALICEN LAS RESPECTIVAS INVESTIGACIONES
</t>
    </r>
    <r>
      <rPr>
        <b/>
        <sz val="7"/>
        <rFont val="Arial"/>
        <family val="2"/>
      </rPr>
      <t>DESPUÉS:</t>
    </r>
    <r>
      <rPr>
        <sz val="7"/>
        <rFont val="Arial"/>
        <family val="2"/>
      </rPr>
      <t xml:space="preserve"> GESTIÓN DE GERENCIA</t>
    </r>
  </si>
  <si>
    <t>* REVISIÓN DEL HISTÓRICO DE CONTROL DE ACCESO, Y GRABACIÓN DEL CCTV
* REVISAR EL HISTORIAL DE QUIEN ESTUVO PRESENTE EN LAS ETAPAS DE PRODUCCIÓN DEL EQUIPO</t>
  </si>
  <si>
    <t>SE INCLUYEN LOS RIESGOS QUE GENERAN LOS PROVEEDORES
SE ACTUALIZA EL CÓDIGO DEL DOCUMENTO A AMÉRICAS
SE INCLUYE EN LA EVALUACIÓN DEL RIESGO, LA EVALUACIÓN DE LA VULNERABILIDAD</t>
  </si>
  <si>
    <t>* CLAUSULAS DE CUMPLIMIENTO
* SEGUIMIENTO AL PROVEEDOR DURANTE LAS ETAPAS DE PRODUCCIÓN, PARA VERIFICAR AVANCE</t>
  </si>
  <si>
    <t>* LISTAS DE CHEQUEO DE ENSAMBLE DE EQUIPOS Y PROGRAMACIÓN LÓGICA
* VERIFICACIÓN POR PARTE DE INSTALACIONES Y CIAT ANTES DE LA INSTALACIÓN
* REGISTRO DE LA ESTANDARIZACIÓN DEL MULTÍMETRO CON EL PATRÓN</t>
  </si>
  <si>
    <t>ENTREGAR JUEGO DE LLAVES A CADA PERSONA</t>
  </si>
  <si>
    <t>MANUFACTURA Y MANTENIMIENTO</t>
  </si>
  <si>
    <t>* SE PRESENTO UN CASO</t>
  </si>
  <si>
    <t>* DEMORAS POR PARTE DE LOS PROVEEDORES DE COMPONENTES ELECTRONICOS</t>
  </si>
  <si>
    <t>* CLAUSULAS DE CUMPLIMIENTO
* SEGUIMIENTO AL PROVEEDOR DURANTE LAS ETAPAS DE PRODUCCIÓN, PARA VERIFICAR AVANCE
* PROVEEDORES ALTERNOS (CUANDO SE PUEDA)</t>
  </si>
  <si>
    <t>* DEMORAS CON EL PROVEEDOR DE LAS CAJAS</t>
  </si>
  <si>
    <t>REQUISITOS LEGALES ASOCIADOS</t>
  </si>
  <si>
    <t>GESTIÓN SOBRE EL RIESGO</t>
  </si>
  <si>
    <t>DESCALIBRACIÓN</t>
  </si>
  <si>
    <t>DESCALIBRACIÓN DE EQUIPOS DE MEDICIÓN</t>
  </si>
  <si>
    <t>* ERRORES EN PRODUCCIÓN POR ERROR EN LA MEDIDA</t>
  </si>
  <si>
    <t>* NO CALIBRACIÓN DEL PATRON CON PATRONES TRAZABLES INTERNACIONALES
* NO VERIFICACIÓN DE LOS EQUIPOS, CON EL PATRON PROTEKTO</t>
  </si>
  <si>
    <t>* CALIBRACIÓN DEL PATRON PROTEKTO CON PATRONES TRAZABLES INTERNACIONALES
* DETERMINACIÓN DEL PROCEDIMIENTO DE VERIFICACIÓN Y CALIBRACIÓN DE EQUIPOS</t>
  </si>
  <si>
    <t>* LA NO CONFORMIDAD DETECTADA EN LA AUDITORIA ISO</t>
  </si>
  <si>
    <r>
      <rPr>
        <b/>
        <sz val="8"/>
        <color theme="1"/>
        <rFont val="Arial"/>
        <family val="2"/>
      </rPr>
      <t xml:space="preserve">DURANTE: </t>
    </r>
    <r>
      <rPr>
        <sz val="8"/>
        <color theme="1"/>
        <rFont val="Arial"/>
        <family val="2"/>
      </rPr>
      <t xml:space="preserve">VERIFICAR PROCEDIMIENTO
</t>
    </r>
    <r>
      <rPr>
        <b/>
        <sz val="8"/>
        <color theme="1"/>
        <rFont val="Arial"/>
        <family val="2"/>
      </rPr>
      <t xml:space="preserve">DESPUÉS: </t>
    </r>
    <r>
      <rPr>
        <sz val="8"/>
        <color theme="1"/>
        <rFont val="Arial"/>
        <family val="2"/>
      </rPr>
      <t>VERIFICAR PROCEDIMIENTO</t>
    </r>
  </si>
  <si>
    <t>* EQUIPOS CALIBRADOS</t>
  </si>
  <si>
    <t>REEVALUACIÓN DE LOS RIESGOS
SE INCLUYE EL RIESGO "DESCALIBRACIÓN"</t>
  </si>
  <si>
    <t>LAVADO DE ACTIVOS Y FINANCIACION DEL TERRORISMO</t>
  </si>
  <si>
    <t>VINCULACIÓN DE ASOCIADOS VINCULADOS CON LAVADO DE ACTIVOS Y FINANCIACIÓN DEL TERRORISMO</t>
  </si>
  <si>
    <t>* DEMORAS POR PARTE DE LOS PROVEEDORES DE COMPONENTES ELECTRONICOS           *DEMORAS POR PARTE DE PROTEKTO EN REALIZAR LOS PAGOS A PROVEEDORES</t>
  </si>
  <si>
    <r>
      <t xml:space="preserve">DURANTE: </t>
    </r>
    <r>
      <rPr>
        <sz val="8"/>
        <rFont val="Arial"/>
        <family val="2"/>
      </rPr>
      <t>BUSCAR OTROS PROVEEDORES QUE TENGAN DISPONIBILIDAD DE PRODUCTO. COMUNICACIÓN Y RETROALIMENTACION CON EL AREA FINANCIERA</t>
    </r>
    <r>
      <rPr>
        <b/>
        <sz val="8"/>
        <rFont val="Arial"/>
        <family val="2"/>
      </rPr>
      <t xml:space="preserve">
DESPUÉS: </t>
    </r>
    <r>
      <rPr>
        <sz val="8"/>
        <rFont val="Arial"/>
        <family val="2"/>
      </rPr>
      <t>VERIFICAR SI CAMBIARON COMPONENTES, ARA ACTUALIZAR LAS LISTAS DE COMPONENTES.</t>
    </r>
  </si>
  <si>
    <t>* ACUERDOS DE CONFIDENCIALIDAD CON ASOCIADOS DE NEGOCIO. 
* ACCESO RESTRINGIDO A LOS ARCHIVOS. 
* REGISTRO DE PATENTES   *ESTUDIOS DE SEGURIDAD AL PERSONAL</t>
  </si>
  <si>
    <t xml:space="preserve">* RETRASO EN LA PRODUCCIÓN Y MANTENIMIENTO
* SOBRECOSTOS                                     </t>
  </si>
  <si>
    <t xml:space="preserve">* NO TENER EN CUENTA LOS TIEMPOS DE TRANSITO DESDE EL PROVEEDOR HASTA PROTEKTO
* COMPONENTES DESCONTINUADOS   </t>
  </si>
  <si>
    <t>* INDICADOR CON META INFERIOR AL 1% SOBRE EL TOTAL DE LOS VIAJES</t>
  </si>
  <si>
    <t>* APLICACIONES ONLINE DE REPORTES DE UNIDAD Y ESTADO DE UNIDAD
* DIAGNOSTICO DEL EQUIPO CON AYUDA DEL PC
* MULTÍMETRO</t>
  </si>
  <si>
    <t>ROBO O PERDIDA DE EQUIPOS DENTRO DE LAS INSTALACIONES DE PROTEKTO</t>
  </si>
  <si>
    <t>PERDIDA DE LLAVES DE USO EXCLUSIVO DE PRODUCCIÓN DENTRO DE LAS INSTALACIONES DE PROTEKTO</t>
  </si>
  <si>
    <t>REEVALUACIÓN DE LOS RIESGOS</t>
  </si>
  <si>
    <t>IGUAL</t>
  </si>
  <si>
    <t>SEGURIDAD</t>
  </si>
  <si>
    <t>PROTEKTO</t>
  </si>
  <si>
    <t>LEGALIDAD
VINCULO DEL PROVEEDOR CON ACTIVIDADES ILICITAS
INCUMPLIMIENTO</t>
  </si>
  <si>
    <t>* FALLAS EN COMPONENTES POR FATIGA
* FALLAS EN EL CONTROL DE CALIDAD
* DESGASTE DE LOS COMPONENTES
* MALA CALIDAD DE LOS MATERIALES O COMPONENTES</t>
  </si>
  <si>
    <r>
      <t xml:space="preserve">DURANTE: </t>
    </r>
    <r>
      <rPr>
        <sz val="8"/>
        <rFont val="Arial"/>
        <family val="2"/>
      </rPr>
      <t>BUSCAR OTROS PROVEEDORES QUE TENGAN DISPONIBILIDAD DE PRODUCTO. COMUNICACIÓN Y RETROALIMENTACION CON EL AREA FINANCIERA</t>
    </r>
    <r>
      <rPr>
        <b/>
        <sz val="8"/>
        <rFont val="Arial"/>
        <family val="2"/>
      </rPr>
      <t xml:space="preserve">
DESPUÉS: </t>
    </r>
    <r>
      <rPr>
        <sz val="8"/>
        <rFont val="Arial"/>
        <family val="2"/>
      </rPr>
      <t>VERIFICAR SI CAMBIARON COMPONENTES, PARA ACTUALIZAR LAS LISTAS DE COMPONENTES.</t>
    </r>
  </si>
  <si>
    <t xml:space="preserve">PERDIDA DE INFORMACION DE REGISTROS DIGITALES EN APLICATIVO DE CONTROL DE EQUIPOS </t>
  </si>
  <si>
    <t>PERDIDA DE LA INFORMACION Y REGISTROS DIGITALES EN EL APLICATIVO DE CONTROL DE LOS EQUIPOS ESCOLTEK,  QUE SE ALMACENAN EN EL SERVIDOR</t>
  </si>
  <si>
    <t>* REVISIÓN DEL HISTÓRICO DE CONTROL DE ACCESO, Y GRABACIÓN DEL CCTV
* APLICATIVO CONTROL DE INVENTARIO DE EQUIPOS (MANTENIMIENTO)</t>
  </si>
  <si>
    <r>
      <rPr>
        <b/>
        <sz val="8"/>
        <rFont val="Arial"/>
        <family val="2"/>
      </rPr>
      <t xml:space="preserve">DURANTE: </t>
    </r>
    <r>
      <rPr>
        <sz val="8"/>
        <rFont val="Arial"/>
        <family val="2"/>
      </rPr>
      <t xml:space="preserve">REVISAR EL HISTORIAL Y TRAZABILIDAD DE LOS SISTEMAS DE SEGURIDAD
</t>
    </r>
    <r>
      <rPr>
        <b/>
        <sz val="8"/>
        <rFont val="Arial"/>
        <family val="2"/>
      </rPr>
      <t xml:space="preserve">DESPUÉS: </t>
    </r>
    <r>
      <rPr>
        <sz val="8"/>
        <rFont val="Arial"/>
        <family val="2"/>
      </rPr>
      <t>AVISAR A GERENCIA</t>
    </r>
  </si>
  <si>
    <r>
      <rPr>
        <b/>
        <sz val="8"/>
        <rFont val="Arial"/>
        <family val="2"/>
      </rPr>
      <t xml:space="preserve">DURANTE: </t>
    </r>
    <r>
      <rPr>
        <sz val="8"/>
        <rFont val="Arial"/>
        <family val="2"/>
      </rPr>
      <t xml:space="preserve">VERIFICAR PROCEDIMIENTO
</t>
    </r>
    <r>
      <rPr>
        <b/>
        <sz val="8"/>
        <rFont val="Arial"/>
        <family val="2"/>
      </rPr>
      <t xml:space="preserve">DESPUÉS: </t>
    </r>
    <r>
      <rPr>
        <sz val="8"/>
        <rFont val="Arial"/>
        <family val="2"/>
      </rPr>
      <t>VERIFICAR PROCEDIMIENTO</t>
    </r>
  </si>
  <si>
    <t>SE INCLUYE EL RIESGO DE PROVEEDORES INTERNACIONALES
SE ACTUALIZAN CONTROLES DE ACUERDO A LA IMPLEMENTACION DEL APLICATIVO CONTROL DE INVENTARIO DE EQUIPOS
SE INCLUYE RIESGO DE FALLA EN EL APLICATIVO CONTROL DE INVENTARIO DE EQUIPOS</t>
  </si>
  <si>
    <t>Evaluación 2016 - II</t>
  </si>
  <si>
    <t>ENSAMBLE Y MANTENIMIENTO DE EQUIPOS</t>
  </si>
  <si>
    <t>* INDICADOR CON META DEFINIDA SOBRE EL TOTAL DE LOS VIAJES</t>
  </si>
  <si>
    <t>CONTAMINACIÓN CON NARCÓTICOS AL EQUIPO EN ETAPAS DE ENSAMBLE Y MANTENIMIENTO</t>
  </si>
  <si>
    <r>
      <rPr>
        <b/>
        <sz val="8"/>
        <rFont val="Arial"/>
        <family val="2"/>
      </rPr>
      <t>DURANTE</t>
    </r>
    <r>
      <rPr>
        <sz val="8"/>
        <rFont val="Arial"/>
        <family val="2"/>
      </rPr>
      <t xml:space="preserve">: IDENTIFICAR LA TRAZABILIDAD DEL PLAGIO, PARA INICIAR CON ACCIONES LEGALES
</t>
    </r>
    <r>
      <rPr>
        <b/>
        <sz val="8"/>
        <rFont val="Arial"/>
        <family val="2"/>
      </rPr>
      <t>DESPUÉS</t>
    </r>
    <r>
      <rPr>
        <sz val="8"/>
        <rFont val="Arial"/>
        <family val="2"/>
      </rPr>
      <t>: INICIAR PROCESOS JURÍDICOS CON EL FIN DE HACER EFECTIVO EL ACUERDO DE CONFIDENCIALIDAD. INICIAR LA RECLAMACIÓN CON LAS PÓLIZAS</t>
    </r>
  </si>
  <si>
    <r>
      <rPr>
        <b/>
        <sz val="8"/>
        <rFont val="Arial"/>
        <family val="2"/>
      </rPr>
      <t>DURANTE</t>
    </r>
    <r>
      <rPr>
        <sz val="8"/>
        <rFont val="Arial"/>
        <family val="2"/>
      </rPr>
      <t xml:space="preserve">: VERIFICAR FUENTE DE LA FUGA DE INFORMACIÓN
</t>
    </r>
    <r>
      <rPr>
        <b/>
        <sz val="8"/>
        <rFont val="Arial"/>
        <family val="2"/>
      </rPr>
      <t>DESPUÉS</t>
    </r>
    <r>
      <rPr>
        <sz val="8"/>
        <rFont val="Arial"/>
        <family val="2"/>
      </rPr>
      <t>: INICIAR PROCESOS JURÍDICOS CON EL FIN DE HACER EFECTIVO EL ACUERDO DE CONFIDENCIALIDAD. INICIAR LA RECLAMACIÓN CON LAS PÓLIZAS</t>
    </r>
  </si>
  <si>
    <r>
      <rPr>
        <b/>
        <sz val="8"/>
        <rFont val="Arial"/>
        <family val="2"/>
      </rPr>
      <t xml:space="preserve">DURANTE: </t>
    </r>
    <r>
      <rPr>
        <sz val="8"/>
        <rFont val="Arial"/>
        <family val="2"/>
      </rPr>
      <t xml:space="preserve">SOLICITAR EL EQUIPO PARA SER REVISADO Y REPARADO
</t>
    </r>
    <r>
      <rPr>
        <b/>
        <sz val="8"/>
        <rFont val="Arial"/>
        <family val="2"/>
      </rPr>
      <t xml:space="preserve">DESPUÉS: </t>
    </r>
    <r>
      <rPr>
        <sz val="8"/>
        <rFont val="Arial"/>
        <family val="2"/>
      </rPr>
      <t>INICIAR CON LA REPARACIÓN DEL EQUIPO, VERIFICANDO EL COMPONENTE QUE PRESENTA LA FALLA, Y LA TRAZABILIDAD</t>
    </r>
  </si>
  <si>
    <r>
      <rPr>
        <b/>
        <sz val="8"/>
        <rFont val="Arial"/>
        <family val="2"/>
      </rPr>
      <t xml:space="preserve">DURANTE: </t>
    </r>
    <r>
      <rPr>
        <sz val="8"/>
        <rFont val="Arial"/>
        <family val="2"/>
      </rPr>
      <t xml:space="preserve">REVISAR EL HISTORIAL Y TRAZABILIDAD DE LOS SISTEMAS DE SEGURIDAD E INFORMAR A GERENCIA Y ÁREA DE SEGURIDAD DE LA EMPRESA PARA QUE REALICEN LAS RESPECTIVAS INVESTIGACIONES
</t>
    </r>
    <r>
      <rPr>
        <b/>
        <sz val="8"/>
        <rFont val="Arial"/>
        <family val="2"/>
      </rPr>
      <t>DESPUÉS:</t>
    </r>
    <r>
      <rPr>
        <sz val="8"/>
        <rFont val="Arial"/>
        <family val="2"/>
      </rPr>
      <t xml:space="preserve"> GESTIÓN DE GERENCIA</t>
    </r>
  </si>
  <si>
    <r>
      <rPr>
        <b/>
        <sz val="8"/>
        <rFont val="Arial"/>
        <family val="2"/>
      </rPr>
      <t xml:space="preserve">DURANTE: </t>
    </r>
    <r>
      <rPr>
        <sz val="8"/>
        <rFont val="Arial"/>
        <family val="2"/>
      </rPr>
      <t xml:space="preserve">REPORTAR A TECNOLOGÍA E INFRAESTRUCTURA,.
</t>
    </r>
    <r>
      <rPr>
        <b/>
        <sz val="8"/>
        <rFont val="Arial"/>
        <family val="2"/>
      </rPr>
      <t xml:space="preserve">DESPUÉS: </t>
    </r>
    <r>
      <rPr>
        <sz val="8"/>
        <rFont val="Arial"/>
        <family val="2"/>
      </rPr>
      <t>VERIFICAR QUE NO SE HAYA PERDIDO INFORMACION.</t>
    </r>
  </si>
  <si>
    <r>
      <t>DURANTE:</t>
    </r>
    <r>
      <rPr>
        <sz val="8"/>
        <rFont val="Arial"/>
        <family val="2"/>
      </rPr>
      <t xml:space="preserve"> REALIZAR EL REPORTE DE ACTIVIDADES SOSPECHOSAS. SUSPENDER OPERACIÓN CON EL PROVEEDOR. BUSCAR PROVEEDORES ALTERNOS</t>
    </r>
    <r>
      <rPr>
        <b/>
        <sz val="8"/>
        <rFont val="Arial"/>
        <family val="2"/>
      </rPr>
      <t xml:space="preserve">
DESPUÉS: </t>
    </r>
    <r>
      <rPr>
        <sz val="8"/>
        <rFont val="Arial"/>
        <family val="2"/>
      </rPr>
      <t>INVESTIGAR QUE OTROS CONTROLES EXISTEN PARA DETECTAR LA CONTAMINACIÓN DE LOS PROVEEDORES</t>
    </r>
  </si>
  <si>
    <t>* RETRASO EN LA PRODUCCIÓN
* SOBRE COSTOS</t>
  </si>
  <si>
    <r>
      <t xml:space="preserve">DURANTE: </t>
    </r>
    <r>
      <rPr>
        <sz val="8"/>
        <rFont val="Arial"/>
        <family val="2"/>
      </rPr>
      <t>GESTIÓN CON EL PROVEEDOR, GERENCIA Y PRESIDENCIA</t>
    </r>
    <r>
      <rPr>
        <b/>
        <sz val="8"/>
        <rFont val="Arial"/>
        <family val="2"/>
      </rPr>
      <t xml:space="preserve">
DESPUÉS: </t>
    </r>
    <r>
      <rPr>
        <sz val="8"/>
        <rFont val="Arial"/>
        <family val="2"/>
      </rPr>
      <t>EVALUAR LA CAPACIDAD DEL PROVEEDOR</t>
    </r>
  </si>
  <si>
    <t>GENERACIÓN DE COPIAS NO CONTROLADAS POR PROTEKTO</t>
  </si>
  <si>
    <t>FUGA DE INFORMACION</t>
  </si>
  <si>
    <t>* PLAGIO O COPIA DE LOS EQUIPOS
* AFECTAR LA IMAGEN DE PROTEKTO
* VULNERABILIDAD DE LOS EQUIPOS</t>
  </si>
  <si>
    <t>* FALTA DE CONTROL EN EL RESGUARDO DE ARCHIVOS DE DISEÑO
* MAL MANEJO DE LA INFORMACIÓN</t>
  </si>
  <si>
    <t>* ACUERDOS DE CONFIDENCIALIDAD CON FUNCIONARIOS. 
* ACCESO CONTROLADO A LOS ARCHIVOS DE DISEÑO. 
* REGISTRO DE PATENTES   
*ESTUDIOS DE SEGURIDAD A LOS FUNCIONARIOS</t>
  </si>
  <si>
    <t>CMC</t>
  </si>
  <si>
    <t>FUNCIONAMIENTO INADECUADO DEL EQUIPO EN RUTA</t>
  </si>
  <si>
    <t>* GENERA MALESTAR EN LA PRESTACIÓN DEL SERVICIO A NUESTROS CLIENTES
* SOBRE COSTOS
* EL CMC NO TIENE INFORMACION OPORTUNA Y VERAZ  PARA GESTIONAR LOS EVENTOS EN RUTA</t>
  </si>
  <si>
    <t>*VERIFICACIÓN DE CONTROL DE CALIDAD QUE SE REGISTRA EN LA HOJA DE VIDA DEL EQUIPO
* VERIFICACIÓN POR PARTE DE INSTALACIONES ANTES DE LA INSTALACIÓN
*VERIFICACION DE LAS HERRAMIENTAS DE TRABAJO DE LOS ASISTENTES DE PRODUCCION</t>
  </si>
  <si>
    <t xml:space="preserve">* APLICATIVO CONTROL DE INVENTARIO DE EQUIPOS - MANTENIMIENTO
* APLICATIVO DE REPORTES DE UNIDADES
*  APLICATIVO SEMAFORO
* DIAGNOSTICO DEL EQUIPO CON AYUDA DEL PC
</t>
  </si>
  <si>
    <t>* FORMATO ASIGNACION DE LLAVES FIRMADO POR CADA FUNCIONARIO
*JUEGOS DE LLAVES CUSTODIADAS EN EL ALMACEN BAJO LLAVE.
* VERIFICACION POR EL SUPERVISOR DE PRODUCCIÓN</t>
  </si>
  <si>
    <t>* PERDIDA DE LA TRAZABILIDAD DE LOS CONTROLES DE LOS EQUIPOS ESCOLTEK</t>
  </si>
  <si>
    <t xml:space="preserve">* FALLAS EN EL SOFTWARE </t>
  </si>
  <si>
    <t>*BACK UP DE BASES DE DATOS DEL APLICATIVO</t>
  </si>
  <si>
    <t xml:space="preserve">*BACK UP DE BASES DE DATOS </t>
  </si>
  <si>
    <t>EL PROVEEDOR NO TIENE CUPO PARA RECIBIRNOS LA ORDEN DE PRODUCCIÓN, O SE DEMORA EN ENTREGAR EL PEDIDO, O ENTREGA DE PRODUCTO NO CONFORME</t>
  </si>
  <si>
    <t>* DEMORAS EN LA REVISIÓN DE LA SOLICITUD DE COTIZACION
* INCUMPLIMIENTO EN LA FECHA DE ENTREGA PACTADA POR PARTE DEL PROVEEDOR
* PRODUCTO NO CONFORME</t>
  </si>
  <si>
    <t>* PLANIFICAR LAS COMPRAS 
* PROVEEDORES ALTERNOS (CUANDO SE PUEDA)
* PLANIFICAR LOS PAGOS
* PLANIFICAR LA OPERACIÓN, INCREMENTO EN ROTACION DE EQUIPOS</t>
  </si>
  <si>
    <t>ACTUALIZACIÓN DE LOS CONTROLES, Y LA CALIFICACIÓN DE LOS RIESGOS DE LA MATRIZ, DE ACUERDO AL COMPORTAMIENTO DEL 2016. SE ELIMINA EL RIESGO DE LEGALIDAD VINCULO DEL PROVEEDOR CON ACTIVIDADES ILICITAS. SE COMPLEMENTA Y MODIFICA LA DESCRIPCION DE UNOS RIESGOS.</t>
  </si>
  <si>
    <t>SE INCLUYE EL RIESGO DE PROVEEDORES INTERNACIONALES. SE ACTUALIZAN CONTROLES DE ACUERDO A LA IMPLEMENTACION DEL APLICATIVO CONTROL DE INVENTARIO DE EQUIPOS. SE INCLUYE RIESGO DE FALLA EN EL APLICATIVO CONTROL DE INVENTARIO DE EQUIPOS</t>
  </si>
  <si>
    <t>* DEMORAS POR PARTE DE LOS PROVEEDORES DE COMPONENTES ELECTRONICOS           *DEMORAS POR PARTE DE PROTEKTO EN REALIZAR LOS PAGOS A PROVEEDORES SIN AFECTAR LA OPERACIÓN</t>
  </si>
  <si>
    <t>* SE PRESENTÓ UN CASO</t>
  </si>
  <si>
    <t>* SE HAN PRESENTADO DOS CASOS QUE NO IMPACTAN LA PRODUCCION NI LA OPERACIÓN</t>
  </si>
  <si>
    <t>BUSCAR ALTERNATIVAS PARA DEJAR FIJAS LAS LLAVES</t>
  </si>
  <si>
    <t>DIRECTOR DE MANUFACTURA Y MANTENIMIENTO</t>
  </si>
  <si>
    <t>* UPS (MANTENIMIENTO PROGRAMADO EN EL PLAN DE MANTENIMIENTO DE PROTEKTO)
* PLANTA ELÉCTRICA (PROPIEDAD DEL EDIFICIO)</t>
  </si>
  <si>
    <t>* SE CUENTA CON DOS CANALES DE INTERNET DEDICADOS CON UNA DISPONIBILIDAD DEL 99,6% (SYNAPSIS) Y DEL 99,9% (ETB), SIENDO TAMBIÉN RESPALDO MUTUO EN CASO DE CAÍDA
* UPS
* PLANTA ELÉCTRICA DEL EDIFICIO.
*BACK UP DE BASES DE DATOS</t>
  </si>
  <si>
    <t xml:space="preserve">* CORTE DE FLUIDO ELÉCTRICO
* APAGÓN
* DAÑO ELÉCTRICO
* FALLA DE INTERNET
* CAÍDA DEL CANAL DE INTERNET
* FALLAS EN EL SOFTWARE </t>
  </si>
  <si>
    <t>* PERDIDA DE LA TRAZABILIDAD DE LOS CONTROLES DE LOS EQUIPOS ESCOLTEK
* ERROR EN LA REPARACION DE UNA FALLA  DE EQUIPO POR FALTA DEL REGISTRO</t>
  </si>
  <si>
    <t>* FORMATO ASIGNACION DE LLAVES FIRMADO POR CADA FUNCIONARIO
*JUEGOS DE LLAVES CUSTODIADAS EN EL ALMACEN BAJO LLAVE.
*SUPERVISION POR EL SUPERVISOR DE PRODUCCIÓN</t>
  </si>
  <si>
    <t>* APLICACIONES ONLINE DE REPORTES DE UNIDAD Y ESTADO DE UNIDAD
* DIAGNOSTICO DEL EQUIPO CON AYUDA DEL PC
* MULTÍMETRO
* APLICATIVO CONTROL DE INVENTARIO DE EQUIPOS</t>
  </si>
  <si>
    <t>*VERIFICACIÓN DE CONTROL DE CALIDAD DEL ENSAMBLE MECÁNICO Y ELECTRONICO Y DE EQUIPO TERMINADO; REGISTRO EN LA HOJA DE VIDA DEL EQUIPO, EN EL APLICATIVO DE MANTENIMEINTO 
* VERIFICACIÓN POR PARTE DE INSTALACIONES Y CIAT ANTES DE LA INSTALACIÓN
* REGISTRO DE LA ESTANDARIZACIÓN DEL MULTÍMETRO CON EL PATRÓN
*TRAZABILIDAD DE LAS INTERVENCIONES Y MANTENIMIENTOS EJECUTADOS A CADA EQUIPO</t>
  </si>
  <si>
    <t>CIAT</t>
  </si>
  <si>
    <t>* ACUERDOS DE CONFIDENCIALIDAD CON ASOCIADOS DE NEGOCIO. 
* ACCESO RESTRINGIDO A LOS ARCHIVOS. 
* REGISTRO DE PATENTES   
*ESTUDIOS DE SEGURIDAD A LOS FUNCIONARIOS</t>
  </si>
  <si>
    <t>* CONSULTA EN BASES DE DATOS</t>
  </si>
  <si>
    <r>
      <t>DURANTE:</t>
    </r>
    <r>
      <rPr>
        <sz val="8"/>
        <rFont val="Arial"/>
        <family val="2"/>
      </rPr>
      <t xml:space="preserve"> INFORMAR A GERENCIA PARA DAR TRAMITE A TEMAS LEGALES, REALIZAR EL REPORTE DE ACTIVIDADES SOSPECHOSAS. SUSPENDER OPERACIÓN CON EL PROVEEDOR. </t>
    </r>
    <r>
      <rPr>
        <b/>
        <sz val="8"/>
        <rFont val="Arial"/>
        <family val="2"/>
      </rPr>
      <t xml:space="preserve">
DESPUÉS: </t>
    </r>
    <r>
      <rPr>
        <sz val="8"/>
        <rFont val="Arial"/>
        <family val="2"/>
      </rPr>
      <t>BUSCAR PROVEEDORES ALTERNOS</t>
    </r>
  </si>
  <si>
    <t>* SOLICITAR AL PROVEEDOR MUESTRAS DEL INSUMO
* SOLICITAR DOCUMENTACION LEGAL EN INGLES
* EL TRAMITE LEGAL (DIAN) QUE SE REALIZA CON EL PROVEEDOR SISTEADUANAS: EL HACE EL CONTROL FISCAL Y ADUANERO
* SOLICITAR REFERENCIAS DE UN CLIENTE (SI APLICA)
* CONSULTAR EN LISTA CLINTON E INTERPOL</t>
  </si>
  <si>
    <t>* DESCONOCIMIENTO DE LA LEGISLACION QUE REGULA LOS PROVEEDORES DE CADA PAIS
*  NO SE PUEDE VERIFICAR LA DOCUMENTACION LEGAL DEL PROVEEDOR
* IMPEDIMENTO EN LA REALIZACION DE LA VISITA AL PROVEEDOR PARA VERIFICAR LA CONFIABILIDAD
* NO SE PUEDE VERIFICAR LA CALIDAD DEL PROCESO PRODUCTIVO DEL INSUMO A COMPRAR</t>
  </si>
  <si>
    <t>* VINCULO CON ASOCIADOS DE NEGOCIO NO CONFIABLES
* PERDIDA ECONOMICA 
* COMPONENTES DE MALA CALIDAD
* DEMORA EN LA ENTREGA DE INSUMOS</t>
  </si>
  <si>
    <t>LEGALIDAD /
INCUMPLIMIENTO</t>
  </si>
  <si>
    <r>
      <t>DURANTE:</t>
    </r>
    <r>
      <rPr>
        <sz val="8"/>
        <rFont val="Arial"/>
        <family val="2"/>
      </rPr>
      <t xml:space="preserve"> REALIZAR EL REPORTE DE ACTIVIDADES SOSPECHOSAS. SUSPENDER OPERACIÓN CON EL PROVEEDOR. BUSCAR PROVEEDORES ALTERNOS</t>
    </r>
    <r>
      <rPr>
        <b/>
        <sz val="8"/>
        <rFont val="Arial"/>
        <family val="2"/>
      </rPr>
      <t xml:space="preserve">
DESPUÉS: </t>
    </r>
    <r>
      <rPr>
        <sz val="8"/>
        <rFont val="Arial"/>
        <family val="2"/>
      </rPr>
      <t>INVESTIGAR QUE OTROS CONTROLES EXISTEN PARA DETECTAR LA CONTAMINACIÓN DE ESTE PROVEEDOR</t>
    </r>
  </si>
  <si>
    <t>FEB</t>
  </si>
  <si>
    <t>Evaluación 2017</t>
  </si>
  <si>
    <t>BAJA V</t>
  </si>
  <si>
    <t>BAJA P</t>
  </si>
  <si>
    <t>BAJA IV</t>
  </si>
  <si>
    <t>SE ELIMINA RIESGO</t>
  </si>
  <si>
    <t>SE ELIMINA EL RIESGO DE DESCALIBRACION</t>
  </si>
  <si>
    <t>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</si>
</sst>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7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3" fillId="0" borderId="0" applyFont="0" applyFill="0" applyBorder="0" applyAlignment="0" applyProtection="0"/>
  </cellStyleXfs>
  <cellXfs count="297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9" fillId="8" borderId="0" xfId="0" applyFont="1" applyFill="1" applyAlignment="1">
      <alignment vertical="center"/>
    </xf>
    <xf numFmtId="0" fontId="9" fillId="8" borderId="0" xfId="0" applyFont="1" applyFill="1" applyBorder="1" applyAlignment="1">
      <alignment horizontal="left" vertical="center" wrapText="1"/>
    </xf>
    <xf numFmtId="14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vertical="center" wrapText="1"/>
    </xf>
    <xf numFmtId="0" fontId="9" fillId="8" borderId="0" xfId="0" applyFont="1" applyFill="1" applyAlignment="1">
      <alignment vertical="center" wrapText="1"/>
    </xf>
    <xf numFmtId="0" fontId="9" fillId="8" borderId="1" xfId="0" applyNumberFormat="1" applyFont="1" applyFill="1" applyBorder="1" applyAlignment="1">
      <alignment horizontal="left" vertical="center" wrapText="1"/>
    </xf>
    <xf numFmtId="0" fontId="11" fillId="0" borderId="0" xfId="0" applyFont="1" applyAlignment="1" applyProtection="1">
      <alignment vertical="center" wrapText="1"/>
    </xf>
    <xf numFmtId="0" fontId="7" fillId="2" borderId="1" xfId="0" applyFont="1" applyFill="1" applyBorder="1" applyAlignment="1" applyProtection="1">
      <alignment horizontal="center" vertical="center" textRotation="90" wrapText="1"/>
    </xf>
    <xf numFmtId="0" fontId="13" fillId="0" borderId="1" xfId="0" applyFont="1" applyBorder="1" applyAlignment="1" applyProtection="1">
      <alignment vertical="center" wrapText="1"/>
    </xf>
    <xf numFmtId="0" fontId="11" fillId="0" borderId="0" xfId="0" applyFont="1" applyFill="1" applyAlignment="1" applyProtection="1">
      <alignment vertical="center" wrapText="1"/>
    </xf>
    <xf numFmtId="0" fontId="11" fillId="0" borderId="0" xfId="0" applyFont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horizontal="left" vertical="center" wrapText="1"/>
    </xf>
    <xf numFmtId="0" fontId="11" fillId="0" borderId="0" xfId="0" applyFont="1" applyBorder="1" applyAlignment="1" applyProtection="1">
      <alignment vertical="center" wrapText="1"/>
    </xf>
    <xf numFmtId="0" fontId="15" fillId="0" borderId="0" xfId="0" applyFont="1" applyAlignment="1" applyProtection="1">
      <alignment vertical="center" wrapText="1"/>
    </xf>
    <xf numFmtId="0" fontId="11" fillId="0" borderId="0" xfId="0" applyFont="1" applyAlignment="1" applyProtection="1">
      <alignment horizontal="center" vertical="center" wrapText="1"/>
    </xf>
    <xf numFmtId="49" fontId="13" fillId="0" borderId="1" xfId="0" applyNumberFormat="1" applyFont="1" applyBorder="1" applyAlignment="1" applyProtection="1">
      <alignment horizontal="center" vertical="center" wrapText="1"/>
    </xf>
    <xf numFmtId="0" fontId="13" fillId="0" borderId="0" xfId="0" applyFont="1" applyFill="1" applyAlignment="1" applyProtection="1">
      <alignment vertical="center" wrapText="1"/>
    </xf>
    <xf numFmtId="0" fontId="13" fillId="0" borderId="0" xfId="0" applyFont="1" applyAlignment="1" applyProtection="1">
      <alignment vertical="center" wrapText="1"/>
    </xf>
    <xf numFmtId="49" fontId="13" fillId="0" borderId="1" xfId="0" applyNumberFormat="1" applyFont="1" applyFill="1" applyBorder="1" applyAlignment="1" applyProtection="1">
      <alignment horizontal="center" vertical="center" wrapText="1"/>
    </xf>
    <xf numFmtId="49" fontId="13" fillId="0" borderId="1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Fill="1" applyBorder="1" applyAlignment="1" applyProtection="1">
      <alignment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12" fillId="0" borderId="0" xfId="0" applyFont="1" applyAlignment="1" applyProtection="1">
      <alignment vertical="center" wrapText="1"/>
    </xf>
    <xf numFmtId="0" fontId="6" fillId="0" borderId="1" xfId="0" applyFont="1" applyBorder="1" applyAlignment="1" applyProtection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4" fontId="0" fillId="0" borderId="2" xfId="0" applyNumberFormat="1" applyBorder="1" applyAlignment="1">
      <alignment horizontal="center" vertical="center" wrapText="1"/>
    </xf>
    <xf numFmtId="4" fontId="0" fillId="0" borderId="3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49" fontId="21" fillId="0" borderId="1" xfId="0" applyNumberFormat="1" applyFont="1" applyBorder="1" applyAlignment="1" applyProtection="1">
      <alignment horizontal="center" vertical="center" wrapText="1"/>
    </xf>
    <xf numFmtId="49" fontId="21" fillId="0" borderId="1" xfId="0" applyNumberFormat="1" applyFont="1" applyFill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vertical="center" wrapText="1"/>
    </xf>
    <xf numFmtId="0" fontId="21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shrinkToFit="1"/>
    </xf>
    <xf numFmtId="0" fontId="17" fillId="0" borderId="1" xfId="0" applyFont="1" applyBorder="1" applyAlignment="1" applyProtection="1">
      <alignment vertical="center" wrapText="1"/>
    </xf>
    <xf numFmtId="0" fontId="22" fillId="0" borderId="1" xfId="0" applyFont="1" applyBorder="1" applyAlignment="1" applyProtection="1">
      <alignment vertical="center" wrapText="1"/>
    </xf>
    <xf numFmtId="0" fontId="9" fillId="2" borderId="1" xfId="0" applyFont="1" applyFill="1" applyBorder="1" applyAlignment="1">
      <alignment horizontal="center" vertical="center" shrinkToFit="1"/>
    </xf>
    <xf numFmtId="9" fontId="9" fillId="2" borderId="1" xfId="0" applyNumberFormat="1" applyFont="1" applyFill="1" applyBorder="1" applyAlignment="1">
      <alignment horizontal="center" vertical="center" shrinkToFit="1"/>
    </xf>
    <xf numFmtId="0" fontId="9" fillId="10" borderId="1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0" fontId="6" fillId="11" borderId="1" xfId="0" applyFont="1" applyFill="1" applyBorder="1" applyAlignment="1" applyProtection="1">
      <alignment horizontal="center" vertical="center" wrapText="1"/>
    </xf>
    <xf numFmtId="9" fontId="6" fillId="11" borderId="1" xfId="0" applyNumberFormat="1" applyFont="1" applyFill="1" applyBorder="1" applyAlignment="1" applyProtection="1">
      <alignment horizontal="center" vertical="center" wrapText="1"/>
    </xf>
    <xf numFmtId="0" fontId="7" fillId="11" borderId="1" xfId="0" applyFont="1" applyFill="1" applyBorder="1" applyAlignment="1" applyProtection="1">
      <alignment horizontal="center" vertical="center" wrapText="1"/>
    </xf>
    <xf numFmtId="0" fontId="6" fillId="12" borderId="1" xfId="0" applyFont="1" applyFill="1" applyBorder="1" applyAlignment="1" applyProtection="1">
      <alignment horizontal="center" vertical="center" wrapText="1"/>
    </xf>
    <xf numFmtId="0" fontId="14" fillId="11" borderId="1" xfId="0" applyFont="1" applyFill="1" applyBorder="1" applyAlignment="1" applyProtection="1">
      <alignment horizontal="center" vertical="center" wrapText="1"/>
    </xf>
    <xf numFmtId="0" fontId="6" fillId="5" borderId="1" xfId="0" applyFont="1" applyFill="1" applyBorder="1" applyAlignment="1" applyProtection="1">
      <alignment horizontal="center" vertical="center" textRotation="90" wrapText="1"/>
    </xf>
    <xf numFmtId="0" fontId="17" fillId="11" borderId="1" xfId="0" applyFont="1" applyFill="1" applyBorder="1" applyAlignment="1" applyProtection="1">
      <alignment horizontal="center" vertical="center" textRotation="90" wrapText="1"/>
    </xf>
    <xf numFmtId="0" fontId="17" fillId="11" borderId="1" xfId="0" applyFont="1" applyFill="1" applyBorder="1" applyAlignment="1" applyProtection="1">
      <alignment horizontal="center" vertical="center" textRotation="90" shrinkToFit="1"/>
    </xf>
    <xf numFmtId="0" fontId="7" fillId="11" borderId="1" xfId="0" applyFont="1" applyFill="1" applyBorder="1" applyAlignment="1" applyProtection="1">
      <alignment horizontal="center" vertical="center" wrapText="1"/>
    </xf>
    <xf numFmtId="0" fontId="6" fillId="11" borderId="1" xfId="0" applyFont="1" applyFill="1" applyBorder="1" applyAlignment="1" applyProtection="1">
      <alignment horizontal="center" vertical="center" wrapText="1"/>
    </xf>
    <xf numFmtId="0" fontId="17" fillId="11" borderId="1" xfId="0" applyFont="1" applyFill="1" applyBorder="1" applyAlignment="1" applyProtection="1">
      <alignment horizontal="center" vertical="center" textRotation="90" wrapText="1"/>
    </xf>
    <xf numFmtId="0" fontId="14" fillId="11" borderId="1" xfId="0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 applyProtection="1">
      <alignment horizontal="center" vertical="center" wrapText="1"/>
    </xf>
    <xf numFmtId="9" fontId="9" fillId="10" borderId="1" xfId="0" applyNumberFormat="1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wrapText="1"/>
    </xf>
    <xf numFmtId="0" fontId="6" fillId="11" borderId="1" xfId="0" applyFont="1" applyFill="1" applyBorder="1" applyAlignment="1" applyProtection="1">
      <alignment horizontal="center" vertical="center" wrapText="1"/>
    </xf>
    <xf numFmtId="0" fontId="17" fillId="11" borderId="1" xfId="0" applyFont="1" applyFill="1" applyBorder="1" applyAlignment="1" applyProtection="1">
      <alignment horizontal="center" vertical="center" textRotation="90" wrapText="1"/>
    </xf>
    <xf numFmtId="0" fontId="14" fillId="11" borderId="1" xfId="0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shrinkToFit="1"/>
    </xf>
    <xf numFmtId="0" fontId="12" fillId="0" borderId="1" xfId="0" applyFont="1" applyBorder="1" applyAlignment="1" applyProtection="1">
      <alignment horizontal="center" vertical="center" shrinkToFit="1"/>
    </xf>
    <xf numFmtId="9" fontId="9" fillId="3" borderId="1" xfId="1" applyFont="1" applyFill="1" applyBorder="1" applyAlignment="1">
      <alignment horizontal="center" vertical="center" shrinkToFit="1"/>
    </xf>
    <xf numFmtId="0" fontId="8" fillId="3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 applyProtection="1">
      <alignment vertical="center" wrapText="1"/>
    </xf>
    <xf numFmtId="0" fontId="12" fillId="0" borderId="0" xfId="0" applyFont="1" applyFill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 vertical="center" textRotation="90" shrinkToFit="1"/>
    </xf>
    <xf numFmtId="0" fontId="7" fillId="0" borderId="1" xfId="0" applyFont="1" applyFill="1" applyBorder="1" applyAlignment="1" applyProtection="1">
      <alignment horizontal="center" vertical="center" textRotation="90" wrapText="1"/>
    </xf>
    <xf numFmtId="9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textRotation="90" wrapText="1"/>
    </xf>
    <xf numFmtId="0" fontId="6" fillId="0" borderId="1" xfId="0" applyFont="1" applyFill="1" applyBorder="1" applyAlignment="1" applyProtection="1">
      <alignment vertical="center" wrapText="1"/>
    </xf>
    <xf numFmtId="0" fontId="11" fillId="0" borderId="0" xfId="0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vertical="center" wrapText="1"/>
    </xf>
    <xf numFmtId="0" fontId="11" fillId="0" borderId="0" xfId="0" applyFont="1" applyFill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0" fontId="9" fillId="13" borderId="1" xfId="0" applyFont="1" applyFill="1" applyBorder="1" applyAlignment="1">
      <alignment horizontal="center" vertical="center" shrinkToFit="1"/>
    </xf>
    <xf numFmtId="9" fontId="9" fillId="13" borderId="1" xfId="1" applyFont="1" applyFill="1" applyBorder="1" applyAlignment="1">
      <alignment horizontal="center" vertical="center" shrinkToFit="1"/>
    </xf>
    <xf numFmtId="49" fontId="13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center" vertical="center" textRotation="90" wrapText="1"/>
    </xf>
    <xf numFmtId="0" fontId="12" fillId="0" borderId="1" xfId="0" applyFont="1" applyFill="1" applyBorder="1" applyAlignment="1" applyProtection="1">
      <alignment horizontal="center" vertical="center" shrinkToFit="1"/>
    </xf>
    <xf numFmtId="0" fontId="8" fillId="1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shrinkToFit="1"/>
    </xf>
    <xf numFmtId="9" fontId="9" fillId="6" borderId="1" xfId="1" applyFont="1" applyFill="1" applyBorder="1" applyAlignment="1">
      <alignment horizontal="center" vertical="center" shrinkToFit="1"/>
    </xf>
    <xf numFmtId="49" fontId="13" fillId="14" borderId="1" xfId="0" applyNumberFormat="1" applyFont="1" applyFill="1" applyBorder="1" applyAlignment="1" applyProtection="1">
      <alignment horizontal="center" vertical="center" wrapText="1"/>
    </xf>
    <xf numFmtId="0" fontId="13" fillId="14" borderId="1" xfId="0" applyFont="1" applyFill="1" applyBorder="1" applyAlignment="1" applyProtection="1">
      <alignment horizontal="center" vertical="center" wrapText="1"/>
    </xf>
    <xf numFmtId="0" fontId="13" fillId="14" borderId="1" xfId="0" applyFont="1" applyFill="1" applyBorder="1" applyAlignment="1" applyProtection="1">
      <alignment vertical="center" wrapText="1"/>
    </xf>
    <xf numFmtId="0" fontId="22" fillId="14" borderId="1" xfId="0" applyFont="1" applyFill="1" applyBorder="1" applyAlignment="1" applyProtection="1">
      <alignment vertical="center" wrapText="1"/>
    </xf>
    <xf numFmtId="0" fontId="6" fillId="14" borderId="1" xfId="0" applyFont="1" applyFill="1" applyBorder="1" applyAlignment="1" applyProtection="1">
      <alignment horizontal="center" vertical="center" wrapText="1"/>
    </xf>
    <xf numFmtId="9" fontId="6" fillId="14" borderId="1" xfId="0" applyNumberFormat="1" applyFont="1" applyFill="1" applyBorder="1" applyAlignment="1" applyProtection="1">
      <alignment horizontal="center" vertical="center" wrapText="1"/>
    </xf>
    <xf numFmtId="0" fontId="6" fillId="14" borderId="1" xfId="0" applyFont="1" applyFill="1" applyBorder="1" applyAlignment="1" applyProtection="1">
      <alignment horizontal="center" vertical="center" textRotation="90" wrapText="1"/>
    </xf>
    <xf numFmtId="0" fontId="13" fillId="14" borderId="0" xfId="0" applyFont="1" applyFill="1" applyAlignment="1" applyProtection="1">
      <alignment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shrinkToFit="1"/>
    </xf>
    <xf numFmtId="9" fontId="9" fillId="15" borderId="1" xfId="1" applyFont="1" applyFill="1" applyBorder="1" applyAlignment="1">
      <alignment horizontal="center" vertical="center" shrinkToFit="1"/>
    </xf>
    <xf numFmtId="49" fontId="13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center" vertical="center" textRotation="90" wrapText="1"/>
    </xf>
    <xf numFmtId="0" fontId="12" fillId="0" borderId="1" xfId="0" applyFont="1" applyFill="1" applyBorder="1" applyAlignment="1" applyProtection="1">
      <alignment horizontal="center" vertical="center" shrinkToFit="1"/>
    </xf>
    <xf numFmtId="0" fontId="7" fillId="11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7" fillId="11" borderId="2" xfId="0" applyFont="1" applyFill="1" applyBorder="1" applyAlignment="1" applyProtection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14" fillId="11" borderId="1" xfId="0" applyFont="1" applyFill="1" applyBorder="1" applyAlignment="1" applyProtection="1">
      <alignment horizontal="center" vertical="center" shrinkToFit="1"/>
    </xf>
    <xf numFmtId="0" fontId="0" fillId="0" borderId="1" xfId="0" applyBorder="1" applyAlignment="1">
      <alignment vertical="center" shrinkToFit="1"/>
    </xf>
    <xf numFmtId="15" fontId="15" fillId="0" borderId="1" xfId="0" applyNumberFormat="1" applyFont="1" applyBorder="1" applyAlignment="1" applyProtection="1">
      <alignment horizontal="center" vertical="center" shrinkToFit="1"/>
    </xf>
    <xf numFmtId="0" fontId="15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11" borderId="1" xfId="0" applyFont="1" applyFill="1" applyBorder="1" applyAlignment="1" applyProtection="1">
      <alignment horizontal="center" vertical="center" wrapText="1"/>
    </xf>
    <xf numFmtId="49" fontId="6" fillId="0" borderId="6" xfId="0" applyNumberFormat="1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7" fillId="2" borderId="1" xfId="0" applyFont="1" applyFill="1" applyBorder="1" applyAlignment="1" applyProtection="1">
      <alignment horizontal="center" vertical="center" wrapText="1"/>
    </xf>
    <xf numFmtId="0" fontId="17" fillId="11" borderId="6" xfId="0" applyFont="1" applyFill="1" applyBorder="1" applyAlignment="1" applyProtection="1">
      <alignment horizontal="center" vertical="center" textRotation="90" wrapText="1"/>
    </xf>
    <xf numFmtId="0" fontId="17" fillId="11" borderId="8" xfId="0" applyFont="1" applyFill="1" applyBorder="1" applyAlignment="1" applyProtection="1">
      <alignment horizontal="center" vertical="center" textRotation="90" wrapText="1"/>
    </xf>
    <xf numFmtId="0" fontId="7" fillId="11" borderId="1" xfId="0" applyFont="1" applyFill="1" applyBorder="1" applyAlignment="1" applyProtection="1">
      <alignment horizontal="center" vertical="center" wrapText="1"/>
    </xf>
    <xf numFmtId="0" fontId="11" fillId="0" borderId="12" xfId="0" applyFont="1" applyFill="1" applyBorder="1" applyAlignment="1">
      <alignment horizontal="center" wrapText="1"/>
    </xf>
    <xf numFmtId="0" fontId="14" fillId="11" borderId="2" xfId="0" applyFont="1" applyFill="1" applyBorder="1" applyAlignment="1" applyProtection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49" fontId="20" fillId="0" borderId="6" xfId="0" applyNumberFormat="1" applyFont="1" applyBorder="1" applyAlignment="1" applyProtection="1">
      <alignment horizontal="center" vertical="center" textRotation="90" wrapText="1"/>
    </xf>
    <xf numFmtId="49" fontId="20" fillId="0" borderId="7" xfId="0" applyNumberFormat="1" applyFont="1" applyBorder="1" applyAlignment="1" applyProtection="1">
      <alignment horizontal="center" vertical="center" textRotation="90" wrapText="1"/>
    </xf>
    <xf numFmtId="49" fontId="20" fillId="0" borderId="8" xfId="0" applyNumberFormat="1" applyFont="1" applyBorder="1" applyAlignment="1" applyProtection="1">
      <alignment horizontal="center" vertical="center" textRotation="90" wrapText="1"/>
    </xf>
    <xf numFmtId="49" fontId="21" fillId="0" borderId="6" xfId="0" applyNumberFormat="1" applyFont="1" applyBorder="1" applyAlignment="1" applyProtection="1">
      <alignment horizontal="center" vertical="center" wrapText="1"/>
    </xf>
    <xf numFmtId="49" fontId="21" fillId="0" borderId="7" xfId="0" applyNumberFormat="1" applyFont="1" applyBorder="1" applyAlignment="1" applyProtection="1">
      <alignment horizontal="center" vertical="center" wrapText="1"/>
    </xf>
    <xf numFmtId="49" fontId="21" fillId="0" borderId="8" xfId="0" applyNumberFormat="1" applyFont="1" applyBorder="1" applyAlignment="1" applyProtection="1">
      <alignment horizontal="center" vertical="center" wrapText="1"/>
    </xf>
    <xf numFmtId="0" fontId="21" fillId="0" borderId="6" xfId="0" applyFont="1" applyBorder="1" applyAlignment="1" applyProtection="1">
      <alignment vertical="center" wrapText="1"/>
    </xf>
    <xf numFmtId="0" fontId="21" fillId="0" borderId="8" xfId="0" applyFont="1" applyBorder="1" applyAlignment="1">
      <alignment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7" fillId="11" borderId="2" xfId="0" applyFont="1" applyFill="1" applyBorder="1" applyAlignment="1" applyProtection="1">
      <alignment horizontal="center" vertical="center" shrinkToFit="1"/>
    </xf>
    <xf numFmtId="0" fontId="7" fillId="11" borderId="3" xfId="0" applyFont="1" applyFill="1" applyBorder="1" applyAlignment="1" applyProtection="1">
      <alignment horizontal="center" vertical="center" shrinkToFit="1"/>
    </xf>
    <xf numFmtId="0" fontId="6" fillId="11" borderId="1" xfId="0" applyFont="1" applyFill="1" applyBorder="1" applyAlignment="1" applyProtection="1">
      <alignment horizontal="center" vertical="center" wrapText="1"/>
    </xf>
    <xf numFmtId="0" fontId="17" fillId="11" borderId="1" xfId="0" applyFont="1" applyFill="1" applyBorder="1" applyAlignment="1" applyProtection="1">
      <alignment horizontal="center" vertical="center" textRotation="90" wrapText="1"/>
    </xf>
    <xf numFmtId="0" fontId="7" fillId="11" borderId="5" xfId="0" applyFont="1" applyFill="1" applyBorder="1" applyAlignment="1" applyProtection="1">
      <alignment horizontal="center" vertical="center" shrinkToFit="1"/>
    </xf>
    <xf numFmtId="0" fontId="16" fillId="0" borderId="9" xfId="0" applyFont="1" applyBorder="1" applyAlignment="1" applyProtection="1">
      <alignment horizontal="center" vertical="center" wrapText="1"/>
    </xf>
    <xf numFmtId="0" fontId="16" fillId="0" borderId="10" xfId="0" applyFont="1" applyBorder="1" applyAlignment="1" applyProtection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6" fillId="0" borderId="12" xfId="0" applyFont="1" applyBorder="1" applyAlignment="1" applyProtection="1">
      <alignment horizontal="center" vertical="center" wrapText="1"/>
    </xf>
    <xf numFmtId="0" fontId="16" fillId="0" borderId="0" xfId="0" applyFont="1" applyBorder="1" applyAlignment="1" applyProtection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4" xfId="0" applyFont="1" applyBorder="1" applyAlignment="1" applyProtection="1">
      <alignment horizontal="center" vertical="center" wrapText="1"/>
    </xf>
    <xf numFmtId="0" fontId="16" fillId="0" borderId="4" xfId="0" applyFont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2" fillId="0" borderId="1" xfId="0" applyFont="1" applyBorder="1" applyAlignment="1" applyProtection="1">
      <alignment horizontal="center" vertical="center" shrinkToFit="1"/>
    </xf>
    <xf numFmtId="0" fontId="7" fillId="11" borderId="6" xfId="0" applyFont="1" applyFill="1" applyBorder="1" applyAlignment="1" applyProtection="1">
      <alignment horizontal="center" vertical="center" wrapText="1"/>
    </xf>
    <xf numFmtId="0" fontId="7" fillId="11" borderId="8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</xf>
    <xf numFmtId="0" fontId="16" fillId="0" borderId="9" xfId="0" applyFont="1" applyFill="1" applyBorder="1" applyAlignment="1" applyProtection="1">
      <alignment horizontal="center" vertical="center" wrapText="1"/>
    </xf>
    <xf numFmtId="0" fontId="16" fillId="0" borderId="10" xfId="0" applyFont="1" applyFill="1" applyBorder="1" applyAlignment="1" applyProtection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 applyProtection="1">
      <alignment horizontal="center" vertical="center" wrapText="1"/>
    </xf>
    <xf numFmtId="0" fontId="16" fillId="0" borderId="4" xfId="0" applyFont="1" applyFill="1" applyBorder="1" applyAlignment="1" applyProtection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shrinkToFit="1"/>
    </xf>
    <xf numFmtId="0" fontId="17" fillId="0" borderId="1" xfId="0" applyFont="1" applyFill="1" applyBorder="1" applyAlignment="1" applyProtection="1">
      <alignment horizontal="center" vertical="center" textRotation="90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shrinkToFit="1"/>
    </xf>
    <xf numFmtId="0" fontId="25" fillId="0" borderId="11" xfId="0" applyFont="1" applyFill="1" applyBorder="1" applyAlignment="1">
      <alignment horizontal="center" wrapText="1"/>
    </xf>
    <xf numFmtId="0" fontId="25" fillId="0" borderId="13" xfId="0" applyFont="1" applyFill="1" applyBorder="1" applyAlignment="1">
      <alignment horizontal="center" wrapText="1"/>
    </xf>
    <xf numFmtId="0" fontId="25" fillId="0" borderId="12" xfId="0" applyFont="1" applyFill="1" applyBorder="1" applyAlignment="1">
      <alignment horizontal="center" wrapText="1"/>
    </xf>
    <xf numFmtId="0" fontId="25" fillId="0" borderId="14" xfId="0" applyFont="1" applyFill="1" applyBorder="1" applyAlignment="1">
      <alignment horizontal="center" wrapText="1"/>
    </xf>
    <xf numFmtId="0" fontId="25" fillId="0" borderId="15" xfId="0" applyFont="1" applyFill="1" applyBorder="1" applyAlignment="1">
      <alignment horizontal="center" wrapText="1"/>
    </xf>
    <xf numFmtId="0" fontId="25" fillId="0" borderId="10" xfId="0" applyFont="1" applyFill="1" applyBorder="1" applyAlignment="1">
      <alignment horizontal="center" wrapText="1"/>
    </xf>
    <xf numFmtId="0" fontId="25" fillId="0" borderId="0" xfId="0" applyFont="1" applyFill="1" applyAlignment="1">
      <alignment horizontal="center" wrapText="1"/>
    </xf>
    <xf numFmtId="0" fontId="25" fillId="0" borderId="0" xfId="0" applyFont="1" applyFill="1" applyBorder="1" applyAlignment="1">
      <alignment horizontal="center" wrapText="1"/>
    </xf>
    <xf numFmtId="0" fontId="25" fillId="0" borderId="4" xfId="0" applyFont="1" applyFill="1" applyBorder="1" applyAlignment="1">
      <alignment horizontal="center" wrapText="1"/>
    </xf>
    <xf numFmtId="0" fontId="17" fillId="0" borderId="1" xfId="0" applyFont="1" applyFill="1" applyBorder="1" applyAlignment="1" applyProtection="1">
      <alignment horizontal="center" vertical="center" shrinkToFit="1"/>
    </xf>
    <xf numFmtId="0" fontId="25" fillId="0" borderId="1" xfId="0" applyFont="1" applyFill="1" applyBorder="1" applyAlignment="1">
      <alignment horizontal="center" vertical="center" shrinkToFi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vertical="center" shrinkToFit="1"/>
    </xf>
    <xf numFmtId="0" fontId="7" fillId="0" borderId="2" xfId="0" applyFont="1" applyFill="1" applyBorder="1" applyAlignment="1" applyProtection="1">
      <alignment horizontal="center" vertical="center" wrapText="1"/>
    </xf>
    <xf numFmtId="49" fontId="13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</xf>
    <xf numFmtId="15" fontId="11" fillId="0" borderId="1" xfId="0" applyNumberFormat="1" applyFont="1" applyFill="1" applyBorder="1" applyAlignment="1" applyProtection="1">
      <alignment horizontal="center" vertical="center" shrinkToFit="1"/>
    </xf>
    <xf numFmtId="49" fontId="6" fillId="0" borderId="1" xfId="0" applyNumberFormat="1" applyFont="1" applyFill="1" applyBorder="1" applyAlignment="1" applyProtection="1">
      <alignment horizontal="center" vertical="center" textRotation="90" wrapText="1"/>
    </xf>
    <xf numFmtId="0" fontId="24" fillId="0" borderId="1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15" fontId="8" fillId="2" borderId="2" xfId="0" applyNumberFormat="1" applyFont="1" applyFill="1" applyBorder="1" applyAlignment="1">
      <alignment horizontal="center" vertical="center"/>
    </xf>
    <xf numFmtId="15" fontId="8" fillId="2" borderId="5" xfId="0" applyNumberFormat="1" applyFont="1" applyFill="1" applyBorder="1" applyAlignment="1">
      <alignment horizontal="center" vertical="center"/>
    </xf>
    <xf numFmtId="15" fontId="8" fillId="2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" fontId="8" fillId="3" borderId="2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shrinkToFit="1"/>
    </xf>
    <xf numFmtId="0" fontId="8" fillId="6" borderId="1" xfId="0" applyFont="1" applyFill="1" applyBorder="1" applyAlignment="1">
      <alignment horizontal="center" vertical="center"/>
    </xf>
    <xf numFmtId="16" fontId="8" fillId="6" borderId="2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shrinkToFit="1"/>
    </xf>
    <xf numFmtId="0" fontId="8" fillId="10" borderId="2" xfId="0" applyFont="1" applyFill="1" applyBorder="1" applyAlignment="1">
      <alignment horizontal="center" vertical="center" shrinkToFit="1"/>
    </xf>
    <xf numFmtId="0" fontId="8" fillId="15" borderId="2" xfId="0" applyFont="1" applyFill="1" applyBorder="1" applyAlignment="1">
      <alignment horizontal="center" vertical="center" shrinkToFit="1"/>
    </xf>
    <xf numFmtId="0" fontId="0" fillId="15" borderId="3" xfId="0" applyFill="1" applyBorder="1" applyAlignment="1">
      <alignment horizontal="center" vertical="center" shrinkToFit="1"/>
    </xf>
    <xf numFmtId="15" fontId="8" fillId="10" borderId="2" xfId="0" applyNumberFormat="1" applyFont="1" applyFill="1" applyBorder="1" applyAlignment="1">
      <alignment horizontal="center" vertical="center"/>
    </xf>
    <xf numFmtId="15" fontId="8" fillId="10" borderId="5" xfId="0" applyNumberFormat="1" applyFont="1" applyFill="1" applyBorder="1" applyAlignment="1">
      <alignment horizontal="center" vertical="center"/>
    </xf>
    <xf numFmtId="15" fontId="8" fillId="10" borderId="3" xfId="0" applyNumberFormat="1" applyFont="1" applyFill="1" applyBorder="1" applyAlignment="1">
      <alignment horizontal="center" vertical="center"/>
    </xf>
    <xf numFmtId="16" fontId="8" fillId="15" borderId="2" xfId="0" applyNumberFormat="1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16" fontId="8" fillId="13" borderId="2" xfId="0" applyNumberFormat="1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shrinkToFit="1"/>
    </xf>
    <xf numFmtId="0" fontId="0" fillId="13" borderId="3" xfId="0" applyFill="1" applyBorder="1" applyAlignment="1">
      <alignment horizontal="center" vertical="center" shrinkToFit="1"/>
    </xf>
    <xf numFmtId="0" fontId="8" fillId="6" borderId="2" xfId="0" applyFont="1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</cellXfs>
  <cellStyles count="2">
    <cellStyle name="Normal" xfId="0" builtinId="0"/>
    <cellStyle name="Porcentaje" xfId="1" builtinId="5"/>
  </cellStyles>
  <dxfs count="25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520A76BD-1177-44C3-8699-FA0B53549932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520A76BD-1177-44C3-8699-FA0B53549932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520A76BD-1177-44C3-8699-FA0B53549932" TargetMode="Externa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520A76BD-1177-44C3-8699-FA0B53549932" TargetMode="Externa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520A76BD-1177-44C3-8699-FA0B53549932" TargetMode="Externa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520A76BD-1177-44C3-8699-FA0B53549932" TargetMode="External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520A76BD-1177-44C3-8699-FA0B53549932" TargetMode="External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cid:520A76BD-1177-44C3-8699-FA0B53549932" TargetMode="External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58080</xdr:colOff>
      <xdr:row>0</xdr:row>
      <xdr:rowOff>23232</xdr:rowOff>
    </xdr:from>
    <xdr:to>
      <xdr:col>1</xdr:col>
      <xdr:colOff>627256</xdr:colOff>
      <xdr:row>2</xdr:row>
      <xdr:rowOff>139390</xdr:rowOff>
    </xdr:to>
    <xdr:pic>
      <xdr:nvPicPr>
        <xdr:cNvPr id="5" name="4 Imagen" descr="cid:520A76BD-1177-44C3-8699-FA0B53549932"/>
        <xdr:cNvPicPr/>
      </xdr:nvPicPr>
      <xdr:blipFill rotWithShape="1"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24" r="57980" b="22924"/>
        <a:stretch/>
      </xdr:blipFill>
      <xdr:spPr bwMode="auto">
        <a:xfrm>
          <a:off x="58080" y="23232"/>
          <a:ext cx="952499" cy="441402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104545</xdr:colOff>
      <xdr:row>0</xdr:row>
      <xdr:rowOff>46464</xdr:rowOff>
    </xdr:from>
    <xdr:to>
      <xdr:col>1</xdr:col>
      <xdr:colOff>615642</xdr:colOff>
      <xdr:row>2</xdr:row>
      <xdr:rowOff>127775</xdr:rowOff>
    </xdr:to>
    <xdr:pic>
      <xdr:nvPicPr>
        <xdr:cNvPr id="2" name="1 Imagen" descr="cid:520A76BD-1177-44C3-8699-FA0B53549932"/>
        <xdr:cNvPicPr/>
      </xdr:nvPicPr>
      <xdr:blipFill rotWithShape="1"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24" r="57980" b="22924"/>
        <a:stretch/>
      </xdr:blipFill>
      <xdr:spPr bwMode="auto">
        <a:xfrm>
          <a:off x="104545" y="46464"/>
          <a:ext cx="894420" cy="40655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104545</xdr:colOff>
      <xdr:row>0</xdr:row>
      <xdr:rowOff>46464</xdr:rowOff>
    </xdr:from>
    <xdr:to>
      <xdr:col>1</xdr:col>
      <xdr:colOff>615642</xdr:colOff>
      <xdr:row>2</xdr:row>
      <xdr:rowOff>127775</xdr:rowOff>
    </xdr:to>
    <xdr:pic>
      <xdr:nvPicPr>
        <xdr:cNvPr id="2" name="1 Imagen" descr="cid:520A76BD-1177-44C3-8699-FA0B53549932"/>
        <xdr:cNvPicPr/>
      </xdr:nvPicPr>
      <xdr:blipFill rotWithShape="1"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24" r="57980" b="22924"/>
        <a:stretch/>
      </xdr:blipFill>
      <xdr:spPr bwMode="auto">
        <a:xfrm>
          <a:off x="104545" y="46464"/>
          <a:ext cx="892097" cy="40516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104545</xdr:colOff>
      <xdr:row>0</xdr:row>
      <xdr:rowOff>46464</xdr:rowOff>
    </xdr:from>
    <xdr:ext cx="892097" cy="398811"/>
    <xdr:pic>
      <xdr:nvPicPr>
        <xdr:cNvPr id="2" name="1 Imagen" descr="cid:520A76BD-1177-44C3-8699-FA0B53549932"/>
        <xdr:cNvPicPr/>
      </xdr:nvPicPr>
      <xdr:blipFill rotWithShape="1"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24" r="57980" b="22924"/>
        <a:stretch/>
      </xdr:blipFill>
      <xdr:spPr bwMode="auto">
        <a:xfrm>
          <a:off x="104545" y="46464"/>
          <a:ext cx="892097" cy="39881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368008</xdr:colOff>
      <xdr:row>0</xdr:row>
      <xdr:rowOff>19051</xdr:rowOff>
    </xdr:from>
    <xdr:to>
      <xdr:col>1</xdr:col>
      <xdr:colOff>559374</xdr:colOff>
      <xdr:row>2</xdr:row>
      <xdr:rowOff>171451</xdr:rowOff>
    </xdr:to>
    <xdr:pic>
      <xdr:nvPicPr>
        <xdr:cNvPr id="5" name="4 Imagen" descr="cid:520A76BD-1177-44C3-8699-FA0B53549932"/>
        <xdr:cNvPicPr/>
      </xdr:nvPicPr>
      <xdr:blipFill rotWithShape="1"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24" r="57980" b="22924"/>
        <a:stretch/>
      </xdr:blipFill>
      <xdr:spPr bwMode="auto">
        <a:xfrm>
          <a:off x="368008" y="19051"/>
          <a:ext cx="1143866" cy="5334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104545</xdr:colOff>
      <xdr:row>0</xdr:row>
      <xdr:rowOff>46464</xdr:rowOff>
    </xdr:from>
    <xdr:to>
      <xdr:col>1</xdr:col>
      <xdr:colOff>615642</xdr:colOff>
      <xdr:row>2</xdr:row>
      <xdr:rowOff>127775</xdr:rowOff>
    </xdr:to>
    <xdr:pic>
      <xdr:nvPicPr>
        <xdr:cNvPr id="2" name="1 Imagen" descr="cid:520A76BD-1177-44C3-8699-FA0B53549932"/>
        <xdr:cNvPicPr/>
      </xdr:nvPicPr>
      <xdr:blipFill rotWithShape="1"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24" r="57980" b="22924"/>
        <a:stretch/>
      </xdr:blipFill>
      <xdr:spPr bwMode="auto">
        <a:xfrm>
          <a:off x="104545" y="46464"/>
          <a:ext cx="892097" cy="40516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104545</xdr:colOff>
      <xdr:row>0</xdr:row>
      <xdr:rowOff>46464</xdr:rowOff>
    </xdr:from>
    <xdr:to>
      <xdr:col>1</xdr:col>
      <xdr:colOff>393392</xdr:colOff>
      <xdr:row>2</xdr:row>
      <xdr:rowOff>127775</xdr:rowOff>
    </xdr:to>
    <xdr:pic>
      <xdr:nvPicPr>
        <xdr:cNvPr id="2" name="1 Imagen" descr="cid:520A76BD-1177-44C3-8699-FA0B53549932"/>
        <xdr:cNvPicPr/>
      </xdr:nvPicPr>
      <xdr:blipFill rotWithShape="1"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24" r="57980" b="22924"/>
        <a:stretch/>
      </xdr:blipFill>
      <xdr:spPr bwMode="auto">
        <a:xfrm>
          <a:off x="104545" y="46464"/>
          <a:ext cx="892097" cy="40516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149678</xdr:colOff>
      <xdr:row>0</xdr:row>
      <xdr:rowOff>149679</xdr:rowOff>
    </xdr:from>
    <xdr:to>
      <xdr:col>0</xdr:col>
      <xdr:colOff>149678</xdr:colOff>
      <xdr:row>2</xdr:row>
      <xdr:rowOff>78121</xdr:rowOff>
    </xdr:to>
    <xdr:pic>
      <xdr:nvPicPr>
        <xdr:cNvPr id="32" name="logo" descr="http://www.blulogistics.com/media/blulogistics_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78" y="149679"/>
          <a:ext cx="977698" cy="413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72283</xdr:colOff>
      <xdr:row>0</xdr:row>
      <xdr:rowOff>52289</xdr:rowOff>
    </xdr:from>
    <xdr:to>
      <xdr:col>0</xdr:col>
      <xdr:colOff>1190625</xdr:colOff>
      <xdr:row>2</xdr:row>
      <xdr:rowOff>129450</xdr:rowOff>
    </xdr:to>
    <xdr:pic>
      <xdr:nvPicPr>
        <xdr:cNvPr id="5" name="4 Imagen" descr="cid:520A76BD-1177-44C3-8699-FA0B53549932"/>
        <xdr:cNvPicPr>
          <a:picLocks noChangeAspect="1"/>
        </xdr:cNvPicPr>
      </xdr:nvPicPr>
      <xdr:blipFill rotWithShape="1"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24" r="57980" b="22924"/>
        <a:stretch/>
      </xdr:blipFill>
      <xdr:spPr bwMode="auto">
        <a:xfrm>
          <a:off x="72283" y="52289"/>
          <a:ext cx="1118342" cy="45816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295274</xdr:colOff>
      <xdr:row>2</xdr:row>
      <xdr:rowOff>76200</xdr:rowOff>
    </xdr:from>
    <xdr:to>
      <xdr:col>15</xdr:col>
      <xdr:colOff>295274</xdr:colOff>
      <xdr:row>5</xdr:row>
      <xdr:rowOff>171450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17857" b="23214"/>
        <a:stretch/>
      </xdr:blipFill>
      <xdr:spPr bwMode="auto">
        <a:xfrm>
          <a:off x="9439274" y="457200"/>
          <a:ext cx="1514475" cy="6762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16</xdr:col>
      <xdr:colOff>161924</xdr:colOff>
      <xdr:row>2</xdr:row>
      <xdr:rowOff>123826</xdr:rowOff>
    </xdr:from>
    <xdr:to>
      <xdr:col>18</xdr:col>
      <xdr:colOff>571499</xdr:colOff>
      <xdr:row>5</xdr:row>
      <xdr:rowOff>171451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2"/>
        <a:srcRect t="15429" b="3428"/>
        <a:stretch/>
      </xdr:blipFill>
      <xdr:spPr bwMode="auto">
        <a:xfrm>
          <a:off x="11325224" y="504826"/>
          <a:ext cx="1933575" cy="6286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19</xdr:col>
      <xdr:colOff>95250</xdr:colOff>
      <xdr:row>2</xdr:row>
      <xdr:rowOff>47625</xdr:rowOff>
    </xdr:from>
    <xdr:to>
      <xdr:col>20</xdr:col>
      <xdr:colOff>752475</xdr:colOff>
      <xdr:row>5</xdr:row>
      <xdr:rowOff>85725</xdr:rowOff>
    </xdr:to>
    <xdr:pic>
      <xdr:nvPicPr>
        <xdr:cNvPr id="4" name="Imagen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44550" y="428625"/>
          <a:ext cx="1419225" cy="619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soletos/GR-MAN-DG-3%20MATRIZ%20DE%20RIESGO%20MANUFACTURA%20Y%20MANTENIMIENTO%20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ÓN 2014"/>
      <sheetName val="EVALUACIÓN 2015"/>
      <sheetName val="EVALUACIÓN 2016"/>
      <sheetName val="CRITERIOS"/>
      <sheetName val="EVALUACIÓN 2016 (2)"/>
      <sheetName val="TRAZABILIDAD"/>
    </sheetNames>
    <sheetDataSet>
      <sheetData sheetId="0"/>
      <sheetData sheetId="1"/>
      <sheetData sheetId="2"/>
      <sheetData sheetId="3">
        <row r="1">
          <cell r="C1" t="str">
            <v>MATRIZ DE RIESGO: PROCESO MANUFACTURA Y MANTENIMIENTO</v>
          </cell>
          <cell r="H1" t="str">
            <v>GR-MAN-DG-3</v>
          </cell>
        </row>
        <row r="5">
          <cell r="B5" t="str">
            <v>CALIFICACIÓN IMPACTO (CONSECUENCIA / DAÑO)</v>
          </cell>
        </row>
        <row r="13">
          <cell r="B13" t="str">
            <v>CALIFICACIÓN PROBABILIDAD</v>
          </cell>
        </row>
        <row r="21">
          <cell r="B21" t="str">
            <v>CALIFICACIÓN VULNERABILIDAD</v>
          </cell>
        </row>
        <row r="30">
          <cell r="F30">
            <v>2</v>
          </cell>
        </row>
        <row r="31">
          <cell r="E31">
            <v>2</v>
          </cell>
          <cell r="F31">
            <v>15</v>
          </cell>
        </row>
        <row r="32">
          <cell r="E32">
            <v>15</v>
          </cell>
          <cell r="F32">
            <v>80</v>
          </cell>
        </row>
        <row r="33">
          <cell r="F33">
            <v>160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6"/>
  <sheetViews>
    <sheetView view="pageBreakPreview" zoomScale="82" zoomScaleNormal="84" zoomScaleSheetLayoutView="82" workbookViewId="0">
      <pane ySplit="6" topLeftCell="A8" activePane="bottomLeft" state="frozen"/>
      <selection activeCell="A7" sqref="A7"/>
      <selection pane="bottomLeft" activeCell="F8" sqref="F8"/>
    </sheetView>
  </sheetViews>
  <sheetFormatPr baseColWidth="10" defaultRowHeight="12" x14ac:dyDescent="0.25"/>
  <cols>
    <col min="1" max="1" width="5.7109375" style="19" customWidth="1"/>
    <col min="2" max="3" width="10" style="27" customWidth="1"/>
    <col min="4" max="5" width="17.28515625" style="19" customWidth="1"/>
    <col min="6" max="6" width="5.7109375" style="19" customWidth="1"/>
    <col min="7" max="7" width="17.28515625" style="19" customWidth="1"/>
    <col min="8" max="10" width="2.140625" style="19" customWidth="1"/>
    <col min="11" max="11" width="17.28515625" style="19" customWidth="1"/>
    <col min="12" max="12" width="5.7109375" style="19" customWidth="1"/>
    <col min="13" max="13" width="17.28515625" style="19" customWidth="1"/>
    <col min="14" max="16" width="5.7109375" style="19" customWidth="1"/>
    <col min="17" max="20" width="17.28515625" style="19" customWidth="1"/>
    <col min="21" max="22" width="3.140625" style="19" bestFit="1" customWidth="1"/>
    <col min="23" max="16384" width="11.42578125" style="19"/>
  </cols>
  <sheetData>
    <row r="1" spans="1:22" s="35" customFormat="1" ht="12.75" x14ac:dyDescent="0.25">
      <c r="A1" s="163"/>
      <c r="B1" s="163"/>
      <c r="C1" s="169" t="str">
        <f>CRITERIOS!C1</f>
        <v>MATRIZ DE RIESGO: PROCESO MANUFACTURA Y MANTENIMIENTO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1"/>
      <c r="S1" s="34" t="s">
        <v>29</v>
      </c>
      <c r="T1" s="34" t="str">
        <f>CRITERIOS!H1</f>
        <v>GR-MAN-DG-3</v>
      </c>
    </row>
    <row r="2" spans="1:22" s="35" customFormat="1" ht="12.75" x14ac:dyDescent="0.25">
      <c r="A2" s="163"/>
      <c r="B2" s="163"/>
      <c r="C2" s="172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4"/>
      <c r="S2" s="34" t="s">
        <v>30</v>
      </c>
      <c r="T2" s="34">
        <f>CRITERIOS!H2</f>
        <v>7</v>
      </c>
    </row>
    <row r="3" spans="1:22" s="35" customFormat="1" ht="12.75" x14ac:dyDescent="0.25">
      <c r="A3" s="163"/>
      <c r="B3" s="163"/>
      <c r="C3" s="175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7"/>
      <c r="S3" s="163" t="s">
        <v>31</v>
      </c>
      <c r="T3" s="163"/>
    </row>
    <row r="5" spans="1:22" ht="15" x14ac:dyDescent="0.25">
      <c r="A5" s="149" t="s">
        <v>38</v>
      </c>
      <c r="B5" s="151" t="s">
        <v>39</v>
      </c>
      <c r="C5" s="151" t="s">
        <v>48</v>
      </c>
      <c r="D5" s="151" t="s">
        <v>49</v>
      </c>
      <c r="E5" s="151" t="s">
        <v>41</v>
      </c>
      <c r="F5" s="149" t="str">
        <f>CRITERIOS!B5</f>
        <v>CALIFICACIÓN IMPACTO (CONSECUENCIA / DAÑO)</v>
      </c>
      <c r="G5" s="151" t="s">
        <v>42</v>
      </c>
      <c r="H5" s="164" t="s">
        <v>154</v>
      </c>
      <c r="I5" s="168"/>
      <c r="J5" s="165"/>
      <c r="K5" s="151" t="s">
        <v>43</v>
      </c>
      <c r="L5" s="167" t="str">
        <f>CRITERIOS!B21</f>
        <v>CALIFICACIÓN VULNERABILIDAD</v>
      </c>
      <c r="M5" s="151" t="s">
        <v>87</v>
      </c>
      <c r="N5" s="167" t="str">
        <f>CRITERIOS!B13</f>
        <v>CALIFICACIÓN PROBABILIDAD</v>
      </c>
      <c r="O5" s="137" t="s">
        <v>153</v>
      </c>
      <c r="P5" s="138"/>
      <c r="Q5" s="166" t="s">
        <v>111</v>
      </c>
      <c r="R5" s="151" t="s">
        <v>86</v>
      </c>
      <c r="S5" s="164" t="s">
        <v>51</v>
      </c>
      <c r="T5" s="165"/>
      <c r="U5" s="148" t="s">
        <v>58</v>
      </c>
      <c r="V5" s="148"/>
    </row>
    <row r="6" spans="1:22" ht="60" x14ac:dyDescent="0.25">
      <c r="A6" s="150"/>
      <c r="B6" s="151"/>
      <c r="C6" s="151"/>
      <c r="D6" s="151"/>
      <c r="E6" s="151"/>
      <c r="F6" s="150"/>
      <c r="G6" s="151"/>
      <c r="H6" s="66" t="s">
        <v>44</v>
      </c>
      <c r="I6" s="66" t="s">
        <v>45</v>
      </c>
      <c r="J6" s="66" t="s">
        <v>46</v>
      </c>
      <c r="K6" s="151"/>
      <c r="L6" s="167"/>
      <c r="M6" s="151"/>
      <c r="N6" s="167"/>
      <c r="O6" s="65" t="s">
        <v>1</v>
      </c>
      <c r="P6" s="65" t="s">
        <v>92</v>
      </c>
      <c r="Q6" s="166"/>
      <c r="R6" s="151"/>
      <c r="S6" s="61" t="s">
        <v>50</v>
      </c>
      <c r="T6" s="61" t="s">
        <v>47</v>
      </c>
      <c r="U6" s="20" t="s">
        <v>59</v>
      </c>
      <c r="V6" s="20" t="s">
        <v>60</v>
      </c>
    </row>
    <row r="7" spans="1:22" s="30" customFormat="1" ht="157.5" x14ac:dyDescent="0.25">
      <c r="A7" s="145" t="s">
        <v>156</v>
      </c>
      <c r="B7" s="28" t="s">
        <v>123</v>
      </c>
      <c r="C7" s="28" t="s">
        <v>125</v>
      </c>
      <c r="D7" s="28" t="s">
        <v>124</v>
      </c>
      <c r="E7" s="50" t="s">
        <v>158</v>
      </c>
      <c r="F7" s="59">
        <v>40</v>
      </c>
      <c r="G7" s="50" t="s">
        <v>159</v>
      </c>
      <c r="H7" s="21"/>
      <c r="I7" s="21"/>
      <c r="J7" s="21" t="s">
        <v>32</v>
      </c>
      <c r="K7" s="21" t="s">
        <v>160</v>
      </c>
      <c r="L7" s="60">
        <v>0.5</v>
      </c>
      <c r="M7" s="50" t="s">
        <v>119</v>
      </c>
      <c r="N7" s="59">
        <v>1</v>
      </c>
      <c r="O7" s="62">
        <f>N7*L7*F7</f>
        <v>20</v>
      </c>
      <c r="P7" s="64" t="str">
        <f>IF((AND((L7*N7*F7)&gt;0,(L7*N7*F7)&lt;=CRITERIOS!$F$30)),"ACEPTABLE",IF((AND((L7*N7*F7)&gt;CRITERIOS!$E$31,(L7*N7*F7)&lt;=CRITERIOS!$F$31)),"TOLERABLE",IF((AND((L7*N7*F7)&gt;CRITERIOS!$E$32,(L7*N7*F7)&lt;=CRITERIOS!$F$32)),"GRAVE",IF(((L7*N7*F7)&gt;CRITERIOS!$F$33),"INACEPTABLE","NO EVALUADO"))))</f>
        <v>GRAVE</v>
      </c>
      <c r="Q7" s="53" t="s">
        <v>144</v>
      </c>
      <c r="R7" s="50" t="s">
        <v>126</v>
      </c>
      <c r="S7" s="21" t="s">
        <v>63</v>
      </c>
      <c r="T7" s="21" t="s">
        <v>63</v>
      </c>
      <c r="U7" s="21"/>
      <c r="V7" s="21"/>
    </row>
    <row r="8" spans="1:22" s="29" customFormat="1" ht="135" x14ac:dyDescent="0.25">
      <c r="A8" s="146"/>
      <c r="B8" s="28" t="s">
        <v>134</v>
      </c>
      <c r="C8" s="31" t="s">
        <v>127</v>
      </c>
      <c r="D8" s="31" t="s">
        <v>130</v>
      </c>
      <c r="E8" s="32" t="s">
        <v>161</v>
      </c>
      <c r="F8" s="59">
        <v>10</v>
      </c>
      <c r="G8" s="33" t="s">
        <v>128</v>
      </c>
      <c r="H8" s="33"/>
      <c r="I8" s="33"/>
      <c r="J8" s="33" t="s">
        <v>32</v>
      </c>
      <c r="K8" s="54" t="s">
        <v>162</v>
      </c>
      <c r="L8" s="60">
        <v>0.5</v>
      </c>
      <c r="M8" s="50" t="s">
        <v>163</v>
      </c>
      <c r="N8" s="59">
        <v>2</v>
      </c>
      <c r="O8" s="62">
        <f t="shared" ref="O8:O15" si="0">N8*L8*F8</f>
        <v>10</v>
      </c>
      <c r="P8" s="64" t="str">
        <f>IF((AND((L8*N8*F8)&gt;0,(L8*N8*F8)&lt;=CRITERIOS!$F$30)),"ACEPTABLE",IF((AND((L8*N8*F8)&gt;CRITERIOS!$E$31,(L8*N8*F8)&lt;=CRITERIOS!$F$31)),"TOLERABLE",IF((AND((L8*N8*F8)&gt;CRITERIOS!$E$32,(L8*N8*F8)&lt;=CRITERIOS!$F$32)),"GRAVE",IF(((L8*N8*F8)&gt;CRITERIOS!$F$33),"INACEPTABLE","NO EVALUADO"))))</f>
        <v>TOLERABLE</v>
      </c>
      <c r="Q8" s="36" t="s">
        <v>135</v>
      </c>
      <c r="R8" s="50" t="s">
        <v>136</v>
      </c>
      <c r="S8" s="21" t="s">
        <v>63</v>
      </c>
      <c r="T8" s="21" t="s">
        <v>63</v>
      </c>
      <c r="U8" s="21"/>
      <c r="V8" s="21"/>
    </row>
    <row r="9" spans="1:22" s="30" customFormat="1" ht="123.75" x14ac:dyDescent="0.25">
      <c r="A9" s="146"/>
      <c r="B9" s="28" t="s">
        <v>133</v>
      </c>
      <c r="C9" s="31" t="s">
        <v>129</v>
      </c>
      <c r="D9" s="31" t="s">
        <v>131</v>
      </c>
      <c r="E9" s="32" t="s">
        <v>164</v>
      </c>
      <c r="F9" s="59">
        <v>20</v>
      </c>
      <c r="G9" s="33" t="s">
        <v>132</v>
      </c>
      <c r="H9" s="33"/>
      <c r="I9" s="33"/>
      <c r="J9" s="33" t="s">
        <v>32</v>
      </c>
      <c r="K9" s="21" t="s">
        <v>175</v>
      </c>
      <c r="L9" s="60">
        <v>1</v>
      </c>
      <c r="M9" s="50" t="s">
        <v>165</v>
      </c>
      <c r="N9" s="59">
        <v>2</v>
      </c>
      <c r="O9" s="62">
        <f t="shared" si="0"/>
        <v>40</v>
      </c>
      <c r="P9" s="64" t="str">
        <f>IF((AND((L9*N9*F9)&gt;0,(L9*N9*F9)&lt;=CRITERIOS!$F$30)),"ACEPTABLE",IF((AND((L9*N9*F9)&gt;CRITERIOS!$E$31,(L9*N9*F9)&lt;=CRITERIOS!$F$31)),"TOLERABLE",IF((AND((L9*N9*F9)&gt;CRITERIOS!$E$32,(L9*N9*F9)&lt;=CRITERIOS!$F$32)),"GRAVE",IF(((L9*N9*F9)&gt;CRITERIOS!$F$33),"INACEPTABLE","NO EVALUADO"))))</f>
        <v>GRAVE</v>
      </c>
      <c r="Q9" s="36" t="s">
        <v>166</v>
      </c>
      <c r="R9" s="50" t="s">
        <v>115</v>
      </c>
      <c r="S9" s="21" t="s">
        <v>63</v>
      </c>
      <c r="T9" s="21" t="s">
        <v>63</v>
      </c>
      <c r="U9" s="21"/>
      <c r="V9" s="21"/>
    </row>
    <row r="10" spans="1:22" s="30" customFormat="1" ht="126" x14ac:dyDescent="0.25">
      <c r="A10" s="147"/>
      <c r="B10" s="28" t="s">
        <v>137</v>
      </c>
      <c r="C10" s="48" t="s">
        <v>94</v>
      </c>
      <c r="D10" s="49" t="s">
        <v>138</v>
      </c>
      <c r="E10" s="50" t="s">
        <v>139</v>
      </c>
      <c r="F10" s="59">
        <v>20</v>
      </c>
      <c r="G10" s="50" t="s">
        <v>140</v>
      </c>
      <c r="H10" s="50"/>
      <c r="I10" s="50"/>
      <c r="J10" s="50" t="s">
        <v>32</v>
      </c>
      <c r="K10" s="50" t="s">
        <v>141</v>
      </c>
      <c r="L10" s="60">
        <v>0.1</v>
      </c>
      <c r="M10" s="50" t="s">
        <v>119</v>
      </c>
      <c r="N10" s="59">
        <v>1</v>
      </c>
      <c r="O10" s="62">
        <f t="shared" si="0"/>
        <v>2</v>
      </c>
      <c r="P10" s="64" t="str">
        <f>IF((AND((L10*N10*F10)&gt;0,(L10*N10*F10)&lt;=CRITERIOS!$F$30)),"ACEPTABLE",IF((AND((L10*N10*F10)&gt;CRITERIOS!$E$31,(L10*N10*F10)&lt;=CRITERIOS!$F$31)),"TOLERABLE",IF((AND((L10*N10*F10)&gt;CRITERIOS!$E$32,(L10*N10*F10)&lt;=CRITERIOS!$F$32)),"GRAVE",IF(((L10*N10*F10)&gt;CRITERIOS!$F$33),"INACEPTABLE","NO EVALUADO"))))</f>
        <v>ACEPTABLE</v>
      </c>
      <c r="Q10" s="54" t="s">
        <v>145</v>
      </c>
      <c r="R10" s="50" t="s">
        <v>115</v>
      </c>
      <c r="S10" s="21" t="s">
        <v>63</v>
      </c>
      <c r="T10" s="21" t="s">
        <v>63</v>
      </c>
      <c r="U10" s="21"/>
      <c r="V10" s="21"/>
    </row>
    <row r="11" spans="1:22" s="29" customFormat="1" ht="101.25" x14ac:dyDescent="0.25">
      <c r="A11" s="155" t="s">
        <v>157</v>
      </c>
      <c r="B11" s="158" t="s">
        <v>93</v>
      </c>
      <c r="C11" s="48" t="s">
        <v>94</v>
      </c>
      <c r="D11" s="49" t="s">
        <v>95</v>
      </c>
      <c r="E11" s="50" t="s">
        <v>96</v>
      </c>
      <c r="F11" s="59">
        <v>20</v>
      </c>
      <c r="G11" s="50" t="s">
        <v>106</v>
      </c>
      <c r="H11" s="50"/>
      <c r="I11" s="50"/>
      <c r="J11" s="50" t="s">
        <v>32</v>
      </c>
      <c r="K11" s="50" t="s">
        <v>107</v>
      </c>
      <c r="L11" s="60">
        <v>0.1</v>
      </c>
      <c r="M11" s="50" t="s">
        <v>119</v>
      </c>
      <c r="N11" s="59">
        <v>1</v>
      </c>
      <c r="O11" s="62">
        <f t="shared" si="0"/>
        <v>2</v>
      </c>
      <c r="P11" s="64" t="str">
        <f>IF((AND((L11*N11*F11)&gt;0,(L11*N11*F11)&lt;=CRITERIOS!$F$30)),"ACEPTABLE",IF((AND((L11*N11*F11)&gt;CRITERIOS!$E$31,(L11*N11*F11)&lt;=CRITERIOS!$F$31)),"TOLERABLE",IF((AND((L11*N11*F11)&gt;CRITERIOS!$E$32,(L11*N11*F11)&lt;=CRITERIOS!$F$32)),"GRAVE",IF(((L11*N11*F11)&gt;CRITERIOS!$F$33),"INACEPTABLE","NO EVALUADO"))))</f>
        <v>ACEPTABLE</v>
      </c>
      <c r="Q11" s="54" t="s">
        <v>146</v>
      </c>
      <c r="R11" s="50" t="s">
        <v>115</v>
      </c>
      <c r="S11" s="21"/>
      <c r="T11" s="21"/>
      <c r="U11" s="21"/>
      <c r="V11" s="21"/>
    </row>
    <row r="12" spans="1:22" s="29" customFormat="1" ht="117" x14ac:dyDescent="0.25">
      <c r="A12" s="156"/>
      <c r="B12" s="159"/>
      <c r="C12" s="48" t="s">
        <v>97</v>
      </c>
      <c r="D12" s="49" t="s">
        <v>98</v>
      </c>
      <c r="E12" s="50" t="s">
        <v>99</v>
      </c>
      <c r="F12" s="59">
        <v>10</v>
      </c>
      <c r="G12" s="50" t="s">
        <v>167</v>
      </c>
      <c r="H12" s="50"/>
      <c r="I12" s="50"/>
      <c r="J12" s="50" t="s">
        <v>32</v>
      </c>
      <c r="K12" s="54" t="s">
        <v>168</v>
      </c>
      <c r="L12" s="60">
        <v>0.5</v>
      </c>
      <c r="M12" s="50" t="s">
        <v>117</v>
      </c>
      <c r="N12" s="59">
        <v>1</v>
      </c>
      <c r="O12" s="62">
        <f t="shared" si="0"/>
        <v>5</v>
      </c>
      <c r="P12" s="64" t="str">
        <f>IF((AND((L12*N12*F12)&gt;0,(L12*N12*F12)&lt;=CRITERIOS!$F$30)),"ACEPTABLE",IF((AND((L12*N12*F12)&gt;CRITERIOS!$E$31,(L12*N12*F12)&lt;=CRITERIOS!$F$31)),"TOLERABLE",IF((AND((L12*N12*F12)&gt;CRITERIOS!$E$32,(L12*N12*F12)&lt;=CRITERIOS!$F$32)),"GRAVE",IF(((L12*N12*F12)&gt;CRITERIOS!$F$33),"INACEPTABLE","NO EVALUADO"))))</f>
        <v>TOLERABLE</v>
      </c>
      <c r="Q12" s="54" t="s">
        <v>155</v>
      </c>
      <c r="R12" s="54" t="s">
        <v>169</v>
      </c>
      <c r="S12" s="21"/>
      <c r="T12" s="21"/>
      <c r="U12" s="21"/>
      <c r="V12" s="21"/>
    </row>
    <row r="13" spans="1:22" s="29" customFormat="1" ht="78.75" x14ac:dyDescent="0.25">
      <c r="A13" s="156"/>
      <c r="B13" s="159"/>
      <c r="C13" s="48" t="s">
        <v>100</v>
      </c>
      <c r="D13" s="49" t="s">
        <v>100</v>
      </c>
      <c r="E13" s="50" t="s">
        <v>101</v>
      </c>
      <c r="F13" s="59">
        <v>10</v>
      </c>
      <c r="G13" s="50" t="s">
        <v>108</v>
      </c>
      <c r="H13" s="50"/>
      <c r="I13" s="50"/>
      <c r="J13" s="50" t="s">
        <v>32</v>
      </c>
      <c r="K13" s="50" t="s">
        <v>118</v>
      </c>
      <c r="L13" s="60">
        <v>0.1</v>
      </c>
      <c r="M13" s="50" t="s">
        <v>119</v>
      </c>
      <c r="N13" s="59">
        <v>1</v>
      </c>
      <c r="O13" s="62">
        <f t="shared" si="0"/>
        <v>1</v>
      </c>
      <c r="P13" s="64" t="str">
        <f>IF((AND((L13*N13*F13)&gt;0,(L13*N13*F13)&lt;=CRITERIOS!$F$30)),"ACEPTABLE",IF((AND((L13*N13*F13)&gt;CRITERIOS!$E$31,(L13*N13*F13)&lt;=CRITERIOS!$F$31)),"TOLERABLE",IF((AND((L13*N13*F13)&gt;CRITERIOS!$E$32,(L13*N13*F13)&lt;=CRITERIOS!$F$32)),"GRAVE",IF(((L13*N13*F13)&gt;CRITERIOS!$F$33),"INACEPTABLE","NO EVALUADO"))))</f>
        <v>ACEPTABLE</v>
      </c>
      <c r="Q13" s="50" t="s">
        <v>122</v>
      </c>
      <c r="R13" s="161" t="s">
        <v>170</v>
      </c>
      <c r="S13" s="21"/>
      <c r="T13" s="21"/>
      <c r="U13" s="21"/>
      <c r="V13" s="21"/>
    </row>
    <row r="14" spans="1:22" s="29" customFormat="1" ht="78.75" x14ac:dyDescent="0.25">
      <c r="A14" s="156"/>
      <c r="B14" s="159"/>
      <c r="C14" s="48" t="s">
        <v>102</v>
      </c>
      <c r="D14" s="49" t="s">
        <v>103</v>
      </c>
      <c r="E14" s="50" t="s">
        <v>104</v>
      </c>
      <c r="F14" s="59">
        <v>10</v>
      </c>
      <c r="G14" s="50" t="s">
        <v>109</v>
      </c>
      <c r="H14" s="50"/>
      <c r="I14" s="50"/>
      <c r="J14" s="50" t="s">
        <v>32</v>
      </c>
      <c r="K14" s="50" t="s">
        <v>120</v>
      </c>
      <c r="L14" s="60">
        <v>0.1</v>
      </c>
      <c r="M14" s="50" t="s">
        <v>119</v>
      </c>
      <c r="N14" s="59">
        <v>1</v>
      </c>
      <c r="O14" s="62">
        <f t="shared" si="0"/>
        <v>1</v>
      </c>
      <c r="P14" s="64" t="str">
        <f>IF((AND((L14*N14*F14)&gt;0,(L14*N14*F14)&lt;=CRITERIOS!$F$30)),"ACEPTABLE",IF((AND((L14*N14*F14)&gt;CRITERIOS!$E$31,(L14*N14*F14)&lt;=CRITERIOS!$F$31)),"TOLERABLE",IF((AND((L14*N14*F14)&gt;CRITERIOS!$E$32,(L14*N14*F14)&lt;=CRITERIOS!$F$32)),"GRAVE",IF(((L14*N14*F14)&gt;CRITERIOS!$F$33),"INACEPTABLE","NO EVALUADO"))))</f>
        <v>ACEPTABLE</v>
      </c>
      <c r="Q14" s="50" t="s">
        <v>122</v>
      </c>
      <c r="R14" s="162"/>
      <c r="S14" s="21"/>
      <c r="T14" s="21"/>
      <c r="U14" s="21"/>
      <c r="V14" s="21"/>
    </row>
    <row r="15" spans="1:22" s="29" customFormat="1" ht="117" x14ac:dyDescent="0.25">
      <c r="A15" s="157"/>
      <c r="B15" s="160"/>
      <c r="C15" s="51" t="s">
        <v>105</v>
      </c>
      <c r="D15" s="49" t="s">
        <v>171</v>
      </c>
      <c r="E15" s="54" t="s">
        <v>158</v>
      </c>
      <c r="F15" s="59">
        <v>40</v>
      </c>
      <c r="G15" s="50" t="s">
        <v>110</v>
      </c>
      <c r="H15" s="50"/>
      <c r="I15" s="50"/>
      <c r="J15" s="50" t="s">
        <v>32</v>
      </c>
      <c r="K15" s="50" t="s">
        <v>121</v>
      </c>
      <c r="L15" s="60">
        <v>0.1</v>
      </c>
      <c r="M15" s="50" t="s">
        <v>119</v>
      </c>
      <c r="N15" s="59">
        <v>1</v>
      </c>
      <c r="O15" s="62">
        <f t="shared" si="0"/>
        <v>4</v>
      </c>
      <c r="P15" s="64" t="str">
        <f>IF((AND((L15*N15*F15)&gt;0,(L15*N15*F15)&lt;=CRITERIOS!$F$30)),"ACEPTABLE",IF((AND((L15*N15*F15)&gt;CRITERIOS!$E$31,(L15*N15*F15)&lt;=CRITERIOS!$F$31)),"TOLERABLE",IF((AND((L15*N15*F15)&gt;CRITERIOS!$E$32,(L15*N15*F15)&lt;=CRITERIOS!$F$32)),"GRAVE",IF(((L15*N15*F15)&gt;CRITERIOS!$F$33),"INACEPTABLE","NO EVALUADO"))))</f>
        <v>TOLERABLE</v>
      </c>
      <c r="Q15" s="54" t="s">
        <v>172</v>
      </c>
      <c r="R15" s="54" t="s">
        <v>173</v>
      </c>
      <c r="S15" s="21" t="s">
        <v>63</v>
      </c>
      <c r="T15" s="21" t="s">
        <v>63</v>
      </c>
      <c r="U15" s="21"/>
      <c r="V15" s="21"/>
    </row>
    <row r="16" spans="1:22" x14ac:dyDescent="0.25">
      <c r="B16" s="23"/>
      <c r="C16" s="23"/>
      <c r="D16" s="24"/>
      <c r="E16" s="25"/>
      <c r="F16" s="25"/>
      <c r="G16" s="25"/>
      <c r="H16" s="25"/>
      <c r="K16" s="25"/>
    </row>
    <row r="17" spans="1:20" x14ac:dyDescent="0.25">
      <c r="K17" s="25"/>
    </row>
    <row r="18" spans="1:20" ht="15" x14ac:dyDescent="0.25">
      <c r="A18" s="144" t="s">
        <v>61</v>
      </c>
      <c r="B18" s="144"/>
      <c r="C18" s="144"/>
      <c r="D18" s="144"/>
      <c r="E18" s="144"/>
      <c r="F18" s="144"/>
      <c r="G18" s="144"/>
      <c r="H18" s="144"/>
      <c r="I18" s="144"/>
      <c r="J18" s="144"/>
      <c r="L18" s="124" t="s">
        <v>69</v>
      </c>
      <c r="M18" s="125"/>
      <c r="N18" s="125"/>
      <c r="O18" s="125"/>
      <c r="P18" s="125"/>
      <c r="Q18" s="125"/>
      <c r="R18" s="125"/>
      <c r="S18" s="125"/>
      <c r="T18" s="126"/>
    </row>
    <row r="19" spans="1:20" ht="24" x14ac:dyDescent="0.25">
      <c r="A19" s="63" t="s">
        <v>30</v>
      </c>
      <c r="B19" s="63" t="s">
        <v>68</v>
      </c>
      <c r="C19" s="144" t="s">
        <v>62</v>
      </c>
      <c r="D19" s="143"/>
      <c r="E19" s="143"/>
      <c r="F19" s="143"/>
      <c r="G19" s="143"/>
      <c r="H19" s="139" t="s">
        <v>55</v>
      </c>
      <c r="I19" s="140"/>
      <c r="J19" s="140"/>
      <c r="L19" s="124" t="s">
        <v>70</v>
      </c>
      <c r="M19" s="125"/>
      <c r="N19" s="125"/>
      <c r="O19" s="126"/>
      <c r="P19" s="124" t="s">
        <v>71</v>
      </c>
      <c r="Q19" s="125"/>
      <c r="R19" s="126"/>
      <c r="S19" s="153" t="s">
        <v>72</v>
      </c>
      <c r="T19" s="154"/>
    </row>
    <row r="20" spans="1:20" x14ac:dyDescent="0.25">
      <c r="A20" s="142">
        <v>1</v>
      </c>
      <c r="B20" s="142" t="s">
        <v>147</v>
      </c>
      <c r="C20" s="142" t="s">
        <v>64</v>
      </c>
      <c r="D20" s="143"/>
      <c r="E20" s="143"/>
      <c r="F20" s="143"/>
      <c r="G20" s="143"/>
      <c r="H20" s="141">
        <v>41671</v>
      </c>
      <c r="I20" s="140"/>
      <c r="J20" s="140"/>
      <c r="L20" s="127" t="s">
        <v>149</v>
      </c>
      <c r="M20" s="128"/>
      <c r="N20" s="128"/>
      <c r="O20" s="129"/>
      <c r="P20" s="127" t="s">
        <v>65</v>
      </c>
      <c r="Q20" s="128"/>
      <c r="R20" s="129"/>
      <c r="S20" s="127" t="s">
        <v>81</v>
      </c>
      <c r="T20" s="129"/>
    </row>
    <row r="21" spans="1:20" x14ac:dyDescent="0.25">
      <c r="A21" s="142"/>
      <c r="B21" s="143"/>
      <c r="C21" s="143"/>
      <c r="D21" s="143"/>
      <c r="E21" s="143"/>
      <c r="F21" s="143"/>
      <c r="G21" s="143"/>
      <c r="H21" s="140"/>
      <c r="I21" s="140"/>
      <c r="J21" s="140"/>
      <c r="L21" s="130"/>
      <c r="M21" s="131"/>
      <c r="N21" s="132"/>
      <c r="O21" s="133"/>
      <c r="P21" s="130"/>
      <c r="Q21" s="131"/>
      <c r="R21" s="133"/>
      <c r="S21" s="152"/>
      <c r="T21" s="133"/>
    </row>
    <row r="22" spans="1:20" x14ac:dyDescent="0.25">
      <c r="A22" s="142">
        <v>2</v>
      </c>
      <c r="B22" s="142" t="s">
        <v>148</v>
      </c>
      <c r="C22" s="142" t="s">
        <v>174</v>
      </c>
      <c r="D22" s="143"/>
      <c r="E22" s="143"/>
      <c r="F22" s="143"/>
      <c r="G22" s="143"/>
      <c r="H22" s="141">
        <v>41791</v>
      </c>
      <c r="I22" s="140"/>
      <c r="J22" s="140"/>
      <c r="L22" s="130"/>
      <c r="M22" s="131"/>
      <c r="N22" s="132"/>
      <c r="O22" s="133"/>
      <c r="P22" s="130"/>
      <c r="Q22" s="131"/>
      <c r="R22" s="133"/>
      <c r="S22" s="130"/>
      <c r="T22" s="133"/>
    </row>
    <row r="23" spans="1:20" x14ac:dyDescent="0.25">
      <c r="A23" s="142"/>
      <c r="B23" s="142"/>
      <c r="C23" s="142"/>
      <c r="D23" s="143"/>
      <c r="E23" s="143"/>
      <c r="F23" s="143"/>
      <c r="G23" s="143"/>
      <c r="H23" s="141"/>
      <c r="I23" s="140"/>
      <c r="J23" s="140"/>
      <c r="L23" s="130"/>
      <c r="M23" s="131"/>
      <c r="N23" s="132"/>
      <c r="O23" s="133"/>
      <c r="P23" s="130"/>
      <c r="Q23" s="131"/>
      <c r="R23" s="133"/>
      <c r="S23" s="130"/>
      <c r="T23" s="133"/>
    </row>
    <row r="24" spans="1:20" x14ac:dyDescent="0.25">
      <c r="A24" s="142"/>
      <c r="B24" s="143"/>
      <c r="C24" s="143"/>
      <c r="D24" s="143"/>
      <c r="E24" s="143"/>
      <c r="F24" s="143"/>
      <c r="G24" s="143"/>
      <c r="H24" s="140"/>
      <c r="I24" s="140"/>
      <c r="J24" s="140"/>
      <c r="L24" s="134"/>
      <c r="M24" s="135"/>
      <c r="N24" s="135"/>
      <c r="O24" s="136"/>
      <c r="P24" s="134"/>
      <c r="Q24" s="135"/>
      <c r="R24" s="136"/>
      <c r="S24" s="134"/>
      <c r="T24" s="136"/>
    </row>
    <row r="25" spans="1:20" x14ac:dyDescent="0.25">
      <c r="A25" s="142"/>
      <c r="B25" s="143"/>
      <c r="C25" s="143"/>
      <c r="D25" s="143"/>
      <c r="E25" s="143"/>
      <c r="F25" s="143"/>
      <c r="G25" s="143"/>
      <c r="H25" s="140"/>
      <c r="I25" s="140"/>
      <c r="J25" s="140"/>
    </row>
    <row r="26" spans="1:20" x14ac:dyDescent="0.25">
      <c r="A26" s="22"/>
      <c r="K26" s="26"/>
      <c r="L26" s="26"/>
      <c r="M26" s="26"/>
      <c r="N26" s="26"/>
      <c r="O26" s="26"/>
      <c r="P26" s="26"/>
      <c r="Q26" s="26"/>
      <c r="R26" s="26"/>
      <c r="S26" s="26"/>
    </row>
  </sheetData>
  <autoFilter ref="A6:T15"/>
  <mergeCells count="42">
    <mergeCell ref="A1:B3"/>
    <mergeCell ref="S3:T3"/>
    <mergeCell ref="A5:A6"/>
    <mergeCell ref="B5:B6"/>
    <mergeCell ref="S5:T5"/>
    <mergeCell ref="Q5:Q6"/>
    <mergeCell ref="N5:N6"/>
    <mergeCell ref="C5:C6"/>
    <mergeCell ref="D5:D6"/>
    <mergeCell ref="E5:E6"/>
    <mergeCell ref="G5:G6"/>
    <mergeCell ref="K5:K6"/>
    <mergeCell ref="L5:L6"/>
    <mergeCell ref="H5:J5"/>
    <mergeCell ref="C1:R3"/>
    <mergeCell ref="A7:A10"/>
    <mergeCell ref="U5:V5"/>
    <mergeCell ref="A20:A21"/>
    <mergeCell ref="A18:J18"/>
    <mergeCell ref="F5:F6"/>
    <mergeCell ref="M5:M6"/>
    <mergeCell ref="R5:R6"/>
    <mergeCell ref="S20:T24"/>
    <mergeCell ref="S19:T19"/>
    <mergeCell ref="B20:B21"/>
    <mergeCell ref="B22:B25"/>
    <mergeCell ref="L18:T18"/>
    <mergeCell ref="A22:A25"/>
    <mergeCell ref="A11:A15"/>
    <mergeCell ref="B11:B15"/>
    <mergeCell ref="R13:R14"/>
    <mergeCell ref="H19:J19"/>
    <mergeCell ref="H20:J21"/>
    <mergeCell ref="H22:J25"/>
    <mergeCell ref="C22:G25"/>
    <mergeCell ref="C20:G21"/>
    <mergeCell ref="C19:G19"/>
    <mergeCell ref="L19:O19"/>
    <mergeCell ref="L20:O24"/>
    <mergeCell ref="P20:R24"/>
    <mergeCell ref="P19:R19"/>
    <mergeCell ref="O5:P5"/>
  </mergeCells>
  <conditionalFormatting sqref="P11:P15 P7:P8">
    <cfRule type="containsText" dxfId="257" priority="71" stopIfTrue="1" operator="containsText" text="NO EVALUADO">
      <formula>NOT(ISERROR(SEARCH("NO EVALUADO",P7)))</formula>
    </cfRule>
    <cfRule type="containsText" dxfId="256" priority="72" stopIfTrue="1" operator="containsText" text="INACEPTABLE">
      <formula>NOT(ISERROR(SEARCH("INACEPTABLE",P7)))</formula>
    </cfRule>
    <cfRule type="containsText" dxfId="255" priority="73" stopIfTrue="1" operator="containsText" text="GRAVE">
      <formula>NOT(ISERROR(SEARCH("GRAVE",P7)))</formula>
    </cfRule>
    <cfRule type="containsText" dxfId="254" priority="74" stopIfTrue="1" operator="containsText" text="TOLERABLE">
      <formula>NOT(ISERROR(SEARCH("TOLERABLE",P7)))</formula>
    </cfRule>
    <cfRule type="containsText" dxfId="253" priority="75" stopIfTrue="1" operator="containsText" text="ACEPTABLE">
      <formula>NOT(ISERROR(SEARCH("ACEPTABLE",P7)))</formula>
    </cfRule>
  </conditionalFormatting>
  <conditionalFormatting sqref="P15">
    <cfRule type="containsText" dxfId="252" priority="21" stopIfTrue="1" operator="containsText" text="NO EVALUADO">
      <formula>NOT(ISERROR(SEARCH("NO EVALUADO",P15)))</formula>
    </cfRule>
    <cfRule type="containsText" dxfId="251" priority="22" stopIfTrue="1" operator="containsText" text="INACEPTABLE">
      <formula>NOT(ISERROR(SEARCH("INACEPTABLE",P15)))</formula>
    </cfRule>
    <cfRule type="containsText" dxfId="250" priority="23" stopIfTrue="1" operator="containsText" text="GRAVE">
      <formula>NOT(ISERROR(SEARCH("GRAVE",P15)))</formula>
    </cfRule>
    <cfRule type="containsText" dxfId="249" priority="24" stopIfTrue="1" operator="containsText" text="TOLERABLE">
      <formula>NOT(ISERROR(SEARCH("TOLERABLE",P15)))</formula>
    </cfRule>
    <cfRule type="containsText" dxfId="248" priority="25" stopIfTrue="1" operator="containsText" text="ACEPTABLE">
      <formula>NOT(ISERROR(SEARCH("ACEPTABLE",P15)))</formula>
    </cfRule>
  </conditionalFormatting>
  <conditionalFormatting sqref="P12:P14">
    <cfRule type="containsText" dxfId="247" priority="16" stopIfTrue="1" operator="containsText" text="NO EVALUADO">
      <formula>NOT(ISERROR(SEARCH("NO EVALUADO",P12)))</formula>
    </cfRule>
    <cfRule type="containsText" dxfId="246" priority="17" stopIfTrue="1" operator="containsText" text="INACEPTABLE">
      <formula>NOT(ISERROR(SEARCH("INACEPTABLE",P12)))</formula>
    </cfRule>
    <cfRule type="containsText" dxfId="245" priority="18" stopIfTrue="1" operator="containsText" text="GRAVE">
      <formula>NOT(ISERROR(SEARCH("GRAVE",P12)))</formula>
    </cfRule>
    <cfRule type="containsText" dxfId="244" priority="19" stopIfTrue="1" operator="containsText" text="TOLERABLE">
      <formula>NOT(ISERROR(SEARCH("TOLERABLE",P12)))</formula>
    </cfRule>
    <cfRule type="containsText" dxfId="243" priority="20" stopIfTrue="1" operator="containsText" text="ACEPTABLE">
      <formula>NOT(ISERROR(SEARCH("ACEPTABLE",P12)))</formula>
    </cfRule>
  </conditionalFormatting>
  <conditionalFormatting sqref="P9">
    <cfRule type="containsText" dxfId="242" priority="11" stopIfTrue="1" operator="containsText" text="NO EVALUADO">
      <formula>NOT(ISERROR(SEARCH("NO EVALUADO",P9)))</formula>
    </cfRule>
    <cfRule type="containsText" dxfId="241" priority="12" stopIfTrue="1" operator="containsText" text="INACEPTABLE">
      <formula>NOT(ISERROR(SEARCH("INACEPTABLE",P9)))</formula>
    </cfRule>
    <cfRule type="containsText" dxfId="240" priority="13" stopIfTrue="1" operator="containsText" text="GRAVE">
      <formula>NOT(ISERROR(SEARCH("GRAVE",P9)))</formula>
    </cfRule>
    <cfRule type="containsText" dxfId="239" priority="14" stopIfTrue="1" operator="containsText" text="TOLERABLE">
      <formula>NOT(ISERROR(SEARCH("TOLERABLE",P9)))</formula>
    </cfRule>
    <cfRule type="containsText" dxfId="238" priority="15" stopIfTrue="1" operator="containsText" text="ACEPTABLE">
      <formula>NOT(ISERROR(SEARCH("ACEPTABLE",P9)))</formula>
    </cfRule>
  </conditionalFormatting>
  <conditionalFormatting sqref="P10">
    <cfRule type="containsText" dxfId="237" priority="1" stopIfTrue="1" operator="containsText" text="NO EVALUADO">
      <formula>NOT(ISERROR(SEARCH("NO EVALUADO",P10)))</formula>
    </cfRule>
    <cfRule type="containsText" dxfId="236" priority="2" stopIfTrue="1" operator="containsText" text="INACEPTABLE">
      <formula>NOT(ISERROR(SEARCH("INACEPTABLE",P10)))</formula>
    </cfRule>
    <cfRule type="containsText" dxfId="235" priority="3" stopIfTrue="1" operator="containsText" text="GRAVE">
      <formula>NOT(ISERROR(SEARCH("GRAVE",P10)))</formula>
    </cfRule>
    <cfRule type="containsText" dxfId="234" priority="4" stopIfTrue="1" operator="containsText" text="TOLERABLE">
      <formula>NOT(ISERROR(SEARCH("TOLERABLE",P10)))</formula>
    </cfRule>
    <cfRule type="containsText" dxfId="233" priority="5" stopIfTrue="1" operator="containsText" text="ACEPTABLE">
      <formula>NOT(ISERROR(SEARCH("ACEPTABLE",P10)))</formula>
    </cfRule>
  </conditionalFormatting>
  <pageMargins left="0.39370078740157483" right="0.39370078740157483" top="0.59055118110236227" bottom="0.39370078740157483" header="0" footer="0"/>
  <pageSetup scale="6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8"/>
  <sheetViews>
    <sheetView view="pageBreakPreview" zoomScale="82" zoomScaleNormal="84" zoomScaleSheetLayoutView="82" workbookViewId="0">
      <pane ySplit="6" topLeftCell="A7" activePane="bottomLeft" state="frozen"/>
      <selection activeCell="A8" sqref="A8"/>
      <selection pane="bottomLeft" activeCell="U8" sqref="U8"/>
    </sheetView>
  </sheetViews>
  <sheetFormatPr baseColWidth="10" defaultRowHeight="12" x14ac:dyDescent="0.25"/>
  <cols>
    <col min="1" max="1" width="5.7109375" style="19" customWidth="1"/>
    <col min="2" max="3" width="10" style="27" customWidth="1"/>
    <col min="4" max="6" width="17.28515625" style="19" customWidth="1"/>
    <col min="7" max="7" width="5.28515625" style="19" customWidth="1"/>
    <col min="8" max="8" width="17.28515625" style="19" customWidth="1"/>
    <col min="9" max="11" width="2.140625" style="19" customWidth="1"/>
    <col min="12" max="12" width="17.28515625" style="19" customWidth="1"/>
    <col min="13" max="13" width="5.28515625" style="19" customWidth="1"/>
    <col min="14" max="14" width="17.28515625" style="19" customWidth="1"/>
    <col min="15" max="17" width="5.28515625" style="19" customWidth="1"/>
    <col min="18" max="19" width="17.28515625" style="19" customWidth="1"/>
    <col min="20" max="21" width="10" style="19" customWidth="1"/>
    <col min="22" max="23" width="3.140625" style="19" bestFit="1" customWidth="1"/>
    <col min="24" max="16384" width="11.42578125" style="19"/>
  </cols>
  <sheetData>
    <row r="1" spans="1:23" s="35" customFormat="1" ht="12.75" x14ac:dyDescent="0.25">
      <c r="A1" s="163"/>
      <c r="B1" s="163"/>
      <c r="C1" s="169" t="str">
        <f>CRITERIOS!C1</f>
        <v>MATRIZ DE RIESGO: PROCESO MANUFACTURA Y MANTENIMIENTO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  <c r="T1" s="80" t="s">
        <v>29</v>
      </c>
      <c r="U1" s="80" t="str">
        <f>CRITERIOS!H1</f>
        <v>GR-MAN-DG-3</v>
      </c>
    </row>
    <row r="2" spans="1:23" s="35" customFormat="1" ht="12.75" x14ac:dyDescent="0.25">
      <c r="A2" s="163"/>
      <c r="B2" s="163"/>
      <c r="C2" s="172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  <c r="T2" s="80" t="s">
        <v>30</v>
      </c>
      <c r="U2" s="80">
        <v>3</v>
      </c>
    </row>
    <row r="3" spans="1:23" s="35" customFormat="1" ht="12.75" x14ac:dyDescent="0.25">
      <c r="A3" s="163"/>
      <c r="B3" s="163"/>
      <c r="C3" s="175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7"/>
      <c r="T3" s="178" t="s">
        <v>31</v>
      </c>
      <c r="U3" s="178"/>
    </row>
    <row r="5" spans="1:23" ht="15" customHeight="1" x14ac:dyDescent="0.25">
      <c r="A5" s="149" t="s">
        <v>38</v>
      </c>
      <c r="B5" s="151" t="s">
        <v>39</v>
      </c>
      <c r="C5" s="151" t="s">
        <v>48</v>
      </c>
      <c r="D5" s="151" t="s">
        <v>49</v>
      </c>
      <c r="E5" s="151" t="s">
        <v>41</v>
      </c>
      <c r="F5" s="179" t="s">
        <v>183</v>
      </c>
      <c r="G5" s="149" t="str">
        <f>CRITERIOS!B5</f>
        <v>CALIFICACIÓN IMPACTO (CONSECUENCIA / DAÑO)</v>
      </c>
      <c r="H5" s="151" t="s">
        <v>42</v>
      </c>
      <c r="I5" s="164" t="s">
        <v>154</v>
      </c>
      <c r="J5" s="168"/>
      <c r="K5" s="165"/>
      <c r="L5" s="151" t="s">
        <v>43</v>
      </c>
      <c r="M5" s="167" t="str">
        <f>CRITERIOS!B21</f>
        <v>CALIFICACIÓN VULNERABILIDAD</v>
      </c>
      <c r="N5" s="151" t="s">
        <v>87</v>
      </c>
      <c r="O5" s="167" t="str">
        <f>CRITERIOS!B13</f>
        <v>CALIFICACIÓN PROBABILIDAD</v>
      </c>
      <c r="P5" s="137" t="s">
        <v>153</v>
      </c>
      <c r="Q5" s="138"/>
      <c r="R5" s="166" t="s">
        <v>111</v>
      </c>
      <c r="S5" s="151" t="s">
        <v>86</v>
      </c>
      <c r="T5" s="164" t="s">
        <v>51</v>
      </c>
      <c r="U5" s="165"/>
      <c r="V5" s="148" t="s">
        <v>58</v>
      </c>
      <c r="W5" s="148"/>
    </row>
    <row r="6" spans="1:23" ht="66" x14ac:dyDescent="0.25">
      <c r="A6" s="150"/>
      <c r="B6" s="151"/>
      <c r="C6" s="151"/>
      <c r="D6" s="151"/>
      <c r="E6" s="151"/>
      <c r="F6" s="180"/>
      <c r="G6" s="150"/>
      <c r="H6" s="151"/>
      <c r="I6" s="66" t="s">
        <v>44</v>
      </c>
      <c r="J6" s="66" t="s">
        <v>45</v>
      </c>
      <c r="K6" s="66" t="s">
        <v>46</v>
      </c>
      <c r="L6" s="151"/>
      <c r="M6" s="167"/>
      <c r="N6" s="151"/>
      <c r="O6" s="167"/>
      <c r="P6" s="69" t="s">
        <v>1</v>
      </c>
      <c r="Q6" s="69" t="s">
        <v>92</v>
      </c>
      <c r="R6" s="166"/>
      <c r="S6" s="151"/>
      <c r="T6" s="67" t="s">
        <v>50</v>
      </c>
      <c r="U6" s="67" t="s">
        <v>47</v>
      </c>
      <c r="V6" s="20" t="s">
        <v>59</v>
      </c>
      <c r="W6" s="20" t="s">
        <v>60</v>
      </c>
    </row>
    <row r="7" spans="1:23" s="30" customFormat="1" ht="157.5" x14ac:dyDescent="0.25">
      <c r="A7" s="145" t="s">
        <v>156</v>
      </c>
      <c r="B7" s="28" t="s">
        <v>123</v>
      </c>
      <c r="C7" s="28" t="s">
        <v>125</v>
      </c>
      <c r="D7" s="28" t="s">
        <v>124</v>
      </c>
      <c r="E7" s="50" t="s">
        <v>158</v>
      </c>
      <c r="F7" s="50"/>
      <c r="G7" s="68">
        <v>40</v>
      </c>
      <c r="H7" s="50" t="s">
        <v>159</v>
      </c>
      <c r="I7" s="21"/>
      <c r="J7" s="21"/>
      <c r="K7" s="21" t="s">
        <v>32</v>
      </c>
      <c r="L7" s="21" t="s">
        <v>160</v>
      </c>
      <c r="M7" s="60">
        <v>0.5</v>
      </c>
      <c r="N7" s="50" t="s">
        <v>119</v>
      </c>
      <c r="O7" s="68">
        <v>1</v>
      </c>
      <c r="P7" s="62">
        <f>O7*M7*G7</f>
        <v>20</v>
      </c>
      <c r="Q7" s="64" t="str">
        <f>IF((AND((M7*O7*G7)&gt;0,(M7*O7*G7)&lt;=CRITERIOS!$F$30)),"ACEPTABLE",IF((AND((M7*O7*G7)&gt;CRITERIOS!$E$31,(M7*O7*G7)&lt;=CRITERIOS!$F$31)),"TOLERABLE",IF((AND((M7*O7*G7)&gt;CRITERIOS!$E$32,(M7*O7*G7)&lt;=CRITERIOS!$F$32)),"GRAVE",IF(((M7*O7*G7)&gt;CRITERIOS!$F$33),"INACEPTABLE","NO EVALUADO"))))</f>
        <v>GRAVE</v>
      </c>
      <c r="R7" s="53" t="s">
        <v>144</v>
      </c>
      <c r="S7" s="50" t="s">
        <v>126</v>
      </c>
      <c r="T7" s="21" t="s">
        <v>63</v>
      </c>
      <c r="U7" s="21" t="s">
        <v>63</v>
      </c>
      <c r="V7" s="21"/>
      <c r="W7" s="21"/>
    </row>
    <row r="8" spans="1:23" s="29" customFormat="1" ht="135" x14ac:dyDescent="0.25">
      <c r="A8" s="146"/>
      <c r="B8" s="28" t="s">
        <v>134</v>
      </c>
      <c r="C8" s="31" t="s">
        <v>127</v>
      </c>
      <c r="D8" s="31" t="s">
        <v>130</v>
      </c>
      <c r="E8" s="32" t="s">
        <v>161</v>
      </c>
      <c r="F8" s="32"/>
      <c r="G8" s="68">
        <v>10</v>
      </c>
      <c r="H8" s="33" t="s">
        <v>128</v>
      </c>
      <c r="I8" s="33"/>
      <c r="J8" s="33"/>
      <c r="K8" s="33" t="s">
        <v>32</v>
      </c>
      <c r="L8" s="54" t="s">
        <v>162</v>
      </c>
      <c r="M8" s="60">
        <v>0.5</v>
      </c>
      <c r="N8" s="50" t="s">
        <v>180</v>
      </c>
      <c r="O8" s="68">
        <v>1</v>
      </c>
      <c r="P8" s="62">
        <f t="shared" ref="P8:P16" si="0">O8*M8*G8</f>
        <v>5</v>
      </c>
      <c r="Q8" s="64" t="str">
        <f>IF((AND((M8*O8*G8)&gt;0,(M8*O8*G8)&lt;=CRITERIOS!$F$30)),"ACEPTABLE",IF((AND((M8*O8*G8)&gt;CRITERIOS!$E$31,(M8*O8*G8)&lt;=CRITERIOS!$F$31)),"TOLERABLE",IF((AND((M8*O8*G8)&gt;CRITERIOS!$E$32,(M8*O8*G8)&lt;=CRITERIOS!$F$32)),"GRAVE",IF(((M8*O8*G8)&gt;CRITERIOS!$F$33),"INACEPTABLE","NO EVALUADO"))))</f>
        <v>TOLERABLE</v>
      </c>
      <c r="R8" s="36" t="s">
        <v>135</v>
      </c>
      <c r="S8" s="50" t="s">
        <v>136</v>
      </c>
      <c r="T8" s="21" t="s">
        <v>63</v>
      </c>
      <c r="U8" s="21" t="s">
        <v>63</v>
      </c>
      <c r="V8" s="21"/>
      <c r="W8" s="21"/>
    </row>
    <row r="9" spans="1:23" s="30" customFormat="1" ht="123.75" x14ac:dyDescent="0.25">
      <c r="A9" s="146"/>
      <c r="B9" s="28" t="s">
        <v>133</v>
      </c>
      <c r="C9" s="31" t="s">
        <v>129</v>
      </c>
      <c r="D9" s="31" t="s">
        <v>131</v>
      </c>
      <c r="E9" s="32" t="s">
        <v>164</v>
      </c>
      <c r="F9" s="32"/>
      <c r="G9" s="68">
        <v>10</v>
      </c>
      <c r="H9" s="33" t="s">
        <v>132</v>
      </c>
      <c r="I9" s="33"/>
      <c r="J9" s="33"/>
      <c r="K9" s="33" t="s">
        <v>32</v>
      </c>
      <c r="L9" s="21" t="s">
        <v>181</v>
      </c>
      <c r="M9" s="60">
        <v>0.5</v>
      </c>
      <c r="N9" s="50" t="s">
        <v>182</v>
      </c>
      <c r="O9" s="68">
        <v>2</v>
      </c>
      <c r="P9" s="62">
        <f t="shared" si="0"/>
        <v>10</v>
      </c>
      <c r="Q9" s="64" t="str">
        <f>IF((AND((M9*O9*G9)&gt;0,(M9*O9*G9)&lt;=CRITERIOS!$F$30)),"ACEPTABLE",IF((AND((M9*O9*G9)&gt;CRITERIOS!$E$31,(M9*O9*G9)&lt;=CRITERIOS!$F$31)),"TOLERABLE",IF((AND((M9*O9*G9)&gt;CRITERIOS!$E$32,(M9*O9*G9)&lt;=CRITERIOS!$F$32)),"GRAVE",IF(((M9*O9*G9)&gt;CRITERIOS!$F$33),"INACEPTABLE","NO EVALUADO"))))</f>
        <v>TOLERABLE</v>
      </c>
      <c r="R9" s="36" t="s">
        <v>166</v>
      </c>
      <c r="S9" s="50" t="s">
        <v>115</v>
      </c>
      <c r="T9" s="21" t="s">
        <v>63</v>
      </c>
      <c r="U9" s="21" t="s">
        <v>63</v>
      </c>
      <c r="V9" s="21"/>
      <c r="W9" s="21"/>
    </row>
    <row r="10" spans="1:23" s="30" customFormat="1" ht="126" x14ac:dyDescent="0.25">
      <c r="A10" s="147"/>
      <c r="B10" s="28" t="s">
        <v>137</v>
      </c>
      <c r="C10" s="48" t="s">
        <v>94</v>
      </c>
      <c r="D10" s="49" t="s">
        <v>138</v>
      </c>
      <c r="E10" s="50" t="s">
        <v>139</v>
      </c>
      <c r="F10" s="50"/>
      <c r="G10" s="68">
        <v>20</v>
      </c>
      <c r="H10" s="50" t="s">
        <v>140</v>
      </c>
      <c r="I10" s="50"/>
      <c r="J10" s="50"/>
      <c r="K10" s="50" t="s">
        <v>32</v>
      </c>
      <c r="L10" s="50" t="s">
        <v>141</v>
      </c>
      <c r="M10" s="60">
        <v>0.1</v>
      </c>
      <c r="N10" s="50" t="s">
        <v>119</v>
      </c>
      <c r="O10" s="68">
        <v>1</v>
      </c>
      <c r="P10" s="62">
        <f t="shared" si="0"/>
        <v>2</v>
      </c>
      <c r="Q10" s="64" t="str">
        <f>IF((AND((M10*O10*G10)&gt;0,(M10*O10*G10)&lt;=CRITERIOS!$F$30)),"ACEPTABLE",IF((AND((M10*O10*G10)&gt;CRITERIOS!$E$31,(M10*O10*G10)&lt;=CRITERIOS!$F$31)),"TOLERABLE",IF((AND((M10*O10*G10)&gt;CRITERIOS!$E$32,(M10*O10*G10)&lt;=CRITERIOS!$F$32)),"GRAVE",IF(((M10*O10*G10)&gt;CRITERIOS!$F$33),"INACEPTABLE","NO EVALUADO"))))</f>
        <v>ACEPTABLE</v>
      </c>
      <c r="R10" s="54" t="s">
        <v>145</v>
      </c>
      <c r="S10" s="50" t="s">
        <v>115</v>
      </c>
      <c r="T10" s="21" t="s">
        <v>63</v>
      </c>
      <c r="U10" s="21" t="s">
        <v>63</v>
      </c>
      <c r="V10" s="21"/>
      <c r="W10" s="21"/>
    </row>
    <row r="11" spans="1:23" s="29" customFormat="1" ht="101.25" x14ac:dyDescent="0.25">
      <c r="A11" s="155" t="s">
        <v>157</v>
      </c>
      <c r="B11" s="158" t="s">
        <v>93</v>
      </c>
      <c r="C11" s="48" t="s">
        <v>94</v>
      </c>
      <c r="D11" s="49" t="s">
        <v>95</v>
      </c>
      <c r="E11" s="50" t="s">
        <v>96</v>
      </c>
      <c r="F11" s="50"/>
      <c r="G11" s="68">
        <v>20</v>
      </c>
      <c r="H11" s="50" t="s">
        <v>106</v>
      </c>
      <c r="I11" s="50"/>
      <c r="J11" s="50"/>
      <c r="K11" s="50" t="s">
        <v>32</v>
      </c>
      <c r="L11" s="50" t="s">
        <v>107</v>
      </c>
      <c r="M11" s="60">
        <v>0.1</v>
      </c>
      <c r="N11" s="50" t="s">
        <v>119</v>
      </c>
      <c r="O11" s="68">
        <v>1</v>
      </c>
      <c r="P11" s="62">
        <f t="shared" si="0"/>
        <v>2</v>
      </c>
      <c r="Q11" s="64" t="str">
        <f>IF((AND((M11*O11*G11)&gt;0,(M11*O11*G11)&lt;=CRITERIOS!$F$30)),"ACEPTABLE",IF((AND((M11*O11*G11)&gt;CRITERIOS!$E$31,(M11*O11*G11)&lt;=CRITERIOS!$F$31)),"TOLERABLE",IF((AND((M11*O11*G11)&gt;CRITERIOS!$E$32,(M11*O11*G11)&lt;=CRITERIOS!$F$32)),"GRAVE",IF(((M11*O11*G11)&gt;CRITERIOS!$F$33),"INACEPTABLE","NO EVALUADO"))))</f>
        <v>ACEPTABLE</v>
      </c>
      <c r="R11" s="54" t="s">
        <v>146</v>
      </c>
      <c r="S11" s="50" t="s">
        <v>115</v>
      </c>
      <c r="T11" s="21"/>
      <c r="U11" s="21"/>
      <c r="V11" s="21"/>
      <c r="W11" s="21"/>
    </row>
    <row r="12" spans="1:23" s="29" customFormat="1" ht="126" x14ac:dyDescent="0.25">
      <c r="A12" s="156"/>
      <c r="B12" s="159"/>
      <c r="C12" s="48" t="s">
        <v>97</v>
      </c>
      <c r="D12" s="49" t="s">
        <v>98</v>
      </c>
      <c r="E12" s="50" t="s">
        <v>99</v>
      </c>
      <c r="F12" s="50"/>
      <c r="G12" s="68">
        <v>10</v>
      </c>
      <c r="H12" s="50" t="s">
        <v>167</v>
      </c>
      <c r="I12" s="50"/>
      <c r="J12" s="50"/>
      <c r="K12" s="50" t="s">
        <v>32</v>
      </c>
      <c r="L12" s="54" t="s">
        <v>176</v>
      </c>
      <c r="M12" s="60">
        <v>0.5</v>
      </c>
      <c r="N12" s="50" t="s">
        <v>117</v>
      </c>
      <c r="O12" s="68">
        <v>1</v>
      </c>
      <c r="P12" s="62">
        <f t="shared" si="0"/>
        <v>5</v>
      </c>
      <c r="Q12" s="64" t="str">
        <f>IF((AND((M12*O12*G12)&gt;0,(M12*O12*G12)&lt;=CRITERIOS!$F$30)),"ACEPTABLE",IF((AND((M12*O12*G12)&gt;CRITERIOS!$E$31,(M12*O12*G12)&lt;=CRITERIOS!$F$31)),"TOLERABLE",IF((AND((M12*O12*G12)&gt;CRITERIOS!$E$32,(M12*O12*G12)&lt;=CRITERIOS!$F$32)),"GRAVE",IF(((M12*O12*G12)&gt;CRITERIOS!$F$33),"INACEPTABLE","NO EVALUADO"))))</f>
        <v>TOLERABLE</v>
      </c>
      <c r="R12" s="54" t="s">
        <v>155</v>
      </c>
      <c r="S12" s="54" t="s">
        <v>169</v>
      </c>
      <c r="T12" s="21"/>
      <c r="U12" s="21"/>
      <c r="V12" s="21"/>
      <c r="W12" s="21"/>
    </row>
    <row r="13" spans="1:23" s="29" customFormat="1" ht="78.75" x14ac:dyDescent="0.25">
      <c r="A13" s="156"/>
      <c r="B13" s="159"/>
      <c r="C13" s="48" t="s">
        <v>100</v>
      </c>
      <c r="D13" s="49" t="s">
        <v>100</v>
      </c>
      <c r="E13" s="50" t="s">
        <v>101</v>
      </c>
      <c r="F13" s="50"/>
      <c r="G13" s="68">
        <v>10</v>
      </c>
      <c r="H13" s="50" t="s">
        <v>108</v>
      </c>
      <c r="I13" s="50"/>
      <c r="J13" s="50"/>
      <c r="K13" s="50" t="s">
        <v>32</v>
      </c>
      <c r="L13" s="50" t="s">
        <v>118</v>
      </c>
      <c r="M13" s="60">
        <v>0.1</v>
      </c>
      <c r="N13" s="50" t="s">
        <v>119</v>
      </c>
      <c r="O13" s="68">
        <v>1</v>
      </c>
      <c r="P13" s="62">
        <f t="shared" si="0"/>
        <v>1</v>
      </c>
      <c r="Q13" s="64" t="str">
        <f>IF((AND((M13*O13*G13)&gt;0,(M13*O13*G13)&lt;=CRITERIOS!$F$30)),"ACEPTABLE",IF((AND((M13*O13*G13)&gt;CRITERIOS!$E$31,(M13*O13*G13)&lt;=CRITERIOS!$F$31)),"TOLERABLE",IF((AND((M13*O13*G13)&gt;CRITERIOS!$E$32,(M13*O13*G13)&lt;=CRITERIOS!$F$32)),"GRAVE",IF(((M13*O13*G13)&gt;CRITERIOS!$F$33),"INACEPTABLE","NO EVALUADO"))))</f>
        <v>ACEPTABLE</v>
      </c>
      <c r="R13" s="50" t="s">
        <v>122</v>
      </c>
      <c r="S13" s="161" t="s">
        <v>170</v>
      </c>
      <c r="T13" s="21"/>
      <c r="U13" s="21"/>
      <c r="V13" s="21"/>
      <c r="W13" s="21"/>
    </row>
    <row r="14" spans="1:23" s="29" customFormat="1" ht="78.75" x14ac:dyDescent="0.25">
      <c r="A14" s="156"/>
      <c r="B14" s="159"/>
      <c r="C14" s="48" t="s">
        <v>102</v>
      </c>
      <c r="D14" s="49" t="s">
        <v>103</v>
      </c>
      <c r="E14" s="50" t="s">
        <v>104</v>
      </c>
      <c r="F14" s="50"/>
      <c r="G14" s="68">
        <v>10</v>
      </c>
      <c r="H14" s="50" t="s">
        <v>109</v>
      </c>
      <c r="I14" s="50"/>
      <c r="J14" s="50"/>
      <c r="K14" s="50" t="s">
        <v>32</v>
      </c>
      <c r="L14" s="50" t="s">
        <v>120</v>
      </c>
      <c r="M14" s="60">
        <v>0.1</v>
      </c>
      <c r="N14" s="50" t="s">
        <v>179</v>
      </c>
      <c r="O14" s="68">
        <v>1</v>
      </c>
      <c r="P14" s="62">
        <f t="shared" si="0"/>
        <v>1</v>
      </c>
      <c r="Q14" s="64" t="str">
        <f>IF((AND((M14*O14*G14)&gt;0,(M14*O14*G14)&lt;=CRITERIOS!$F$30)),"ACEPTABLE",IF((AND((M14*O14*G14)&gt;CRITERIOS!$E$31,(M14*O14*G14)&lt;=CRITERIOS!$F$31)),"TOLERABLE",IF((AND((M14*O14*G14)&gt;CRITERIOS!$E$32,(M14*O14*G14)&lt;=CRITERIOS!$F$32)),"GRAVE",IF(((M14*O14*G14)&gt;CRITERIOS!$F$33),"INACEPTABLE","NO EVALUADO"))))</f>
        <v>ACEPTABLE</v>
      </c>
      <c r="R14" s="50" t="s">
        <v>122</v>
      </c>
      <c r="S14" s="162"/>
      <c r="T14" s="21" t="s">
        <v>177</v>
      </c>
      <c r="U14" s="21" t="s">
        <v>178</v>
      </c>
      <c r="V14" s="21"/>
      <c r="W14" s="21"/>
    </row>
    <row r="15" spans="1:23" s="29" customFormat="1" ht="117" x14ac:dyDescent="0.25">
      <c r="A15" s="156"/>
      <c r="B15" s="159"/>
      <c r="C15" s="51" t="s">
        <v>105</v>
      </c>
      <c r="D15" s="49" t="s">
        <v>171</v>
      </c>
      <c r="E15" s="54" t="s">
        <v>158</v>
      </c>
      <c r="F15" s="54"/>
      <c r="G15" s="73">
        <v>40</v>
      </c>
      <c r="H15" s="50" t="s">
        <v>110</v>
      </c>
      <c r="I15" s="50"/>
      <c r="J15" s="50"/>
      <c r="K15" s="50" t="s">
        <v>32</v>
      </c>
      <c r="L15" s="50" t="s">
        <v>121</v>
      </c>
      <c r="M15" s="60">
        <v>0.1</v>
      </c>
      <c r="N15" s="50" t="s">
        <v>119</v>
      </c>
      <c r="O15" s="73">
        <v>1</v>
      </c>
      <c r="P15" s="62">
        <f t="shared" ref="P15" si="1">O15*M15*G15</f>
        <v>4</v>
      </c>
      <c r="Q15" s="64" t="str">
        <f>IF((AND((M15*O15*G15)&gt;0,(M15*O15*G15)&lt;=CRITERIOS!$F$30)),"ACEPTABLE",IF((AND((M15*O15*G15)&gt;CRITERIOS!$E$31,(M15*O15*G15)&lt;=CRITERIOS!$F$31)),"TOLERABLE",IF((AND((M15*O15*G15)&gt;CRITERIOS!$E$32,(M15*O15*G15)&lt;=CRITERIOS!$F$32)),"GRAVE",IF(((M15*O15*G15)&gt;CRITERIOS!$F$33),"INACEPTABLE","NO EVALUADO"))))</f>
        <v>TOLERABLE</v>
      </c>
      <c r="R15" s="54" t="s">
        <v>172</v>
      </c>
      <c r="S15" s="54" t="s">
        <v>173</v>
      </c>
      <c r="T15" s="21" t="s">
        <v>63</v>
      </c>
      <c r="U15" s="21" t="s">
        <v>63</v>
      </c>
      <c r="V15" s="21"/>
      <c r="W15" s="21"/>
    </row>
    <row r="16" spans="1:23" s="29" customFormat="1" ht="112.5" x14ac:dyDescent="0.25">
      <c r="A16" s="157"/>
      <c r="B16" s="160"/>
      <c r="C16" s="51" t="s">
        <v>185</v>
      </c>
      <c r="D16" s="49" t="s">
        <v>186</v>
      </c>
      <c r="E16" s="50" t="s">
        <v>187</v>
      </c>
      <c r="F16" s="54"/>
      <c r="G16" s="68">
        <v>40</v>
      </c>
      <c r="H16" s="50" t="s">
        <v>188</v>
      </c>
      <c r="I16" s="50"/>
      <c r="J16" s="50"/>
      <c r="K16" s="50" t="s">
        <v>32</v>
      </c>
      <c r="L16" s="50" t="s">
        <v>189</v>
      </c>
      <c r="M16" s="60">
        <v>0.1</v>
      </c>
      <c r="N16" s="50" t="s">
        <v>190</v>
      </c>
      <c r="O16" s="68">
        <v>1</v>
      </c>
      <c r="P16" s="62">
        <f t="shared" si="0"/>
        <v>4</v>
      </c>
      <c r="Q16" s="64" t="str">
        <f>IF((AND((M16*O16*G16)&gt;0,(M16*O16*G16)&lt;=CRITERIOS!$F$30)),"ACEPTABLE",IF((AND((M16*O16*G16)&gt;CRITERIOS!$E$31,(M16*O16*G16)&lt;=CRITERIOS!$F$31)),"TOLERABLE",IF((AND((M16*O16*G16)&gt;CRITERIOS!$E$32,(M16*O16*G16)&lt;=CRITERIOS!$F$32)),"GRAVE",IF(((M16*O16*G16)&gt;CRITERIOS!$F$33),"INACEPTABLE","NO EVALUADO"))))</f>
        <v>TOLERABLE</v>
      </c>
      <c r="R16" s="50" t="s">
        <v>191</v>
      </c>
      <c r="S16" s="50" t="s">
        <v>192</v>
      </c>
      <c r="T16" s="21" t="s">
        <v>63</v>
      </c>
      <c r="U16" s="21" t="s">
        <v>63</v>
      </c>
      <c r="V16" s="21"/>
      <c r="W16" s="21"/>
    </row>
    <row r="17" spans="1:21" x14ac:dyDescent="0.25">
      <c r="B17" s="23"/>
      <c r="C17" s="23"/>
      <c r="D17" s="24"/>
      <c r="E17" s="25"/>
      <c r="F17" s="25"/>
      <c r="G17" s="25"/>
      <c r="H17" s="25"/>
      <c r="I17" s="25"/>
      <c r="L17" s="25"/>
    </row>
    <row r="18" spans="1:21" x14ac:dyDescent="0.25">
      <c r="L18" s="25"/>
    </row>
    <row r="19" spans="1:21" ht="15" x14ac:dyDescent="0.25">
      <c r="A19" s="144" t="s">
        <v>61</v>
      </c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M19" s="124" t="s">
        <v>69</v>
      </c>
      <c r="N19" s="125"/>
      <c r="O19" s="125"/>
      <c r="P19" s="125"/>
      <c r="Q19" s="125"/>
      <c r="R19" s="125"/>
      <c r="S19" s="125"/>
      <c r="T19" s="125"/>
      <c r="U19" s="126"/>
    </row>
    <row r="20" spans="1:21" ht="24" x14ac:dyDescent="0.25">
      <c r="A20" s="70" t="s">
        <v>30</v>
      </c>
      <c r="B20" s="70" t="s">
        <v>68</v>
      </c>
      <c r="C20" s="144" t="s">
        <v>62</v>
      </c>
      <c r="D20" s="143"/>
      <c r="E20" s="143"/>
      <c r="F20" s="143"/>
      <c r="G20" s="143"/>
      <c r="H20" s="143"/>
      <c r="I20" s="139" t="s">
        <v>55</v>
      </c>
      <c r="J20" s="140"/>
      <c r="K20" s="140"/>
      <c r="M20" s="124" t="s">
        <v>70</v>
      </c>
      <c r="N20" s="125"/>
      <c r="O20" s="125"/>
      <c r="P20" s="126"/>
      <c r="Q20" s="124" t="s">
        <v>71</v>
      </c>
      <c r="R20" s="125"/>
      <c r="S20" s="126"/>
      <c r="T20" s="153" t="s">
        <v>72</v>
      </c>
      <c r="U20" s="154"/>
    </row>
    <row r="21" spans="1:21" x14ac:dyDescent="0.25">
      <c r="A21" s="142">
        <v>1</v>
      </c>
      <c r="B21" s="142" t="s">
        <v>147</v>
      </c>
      <c r="C21" s="142" t="s">
        <v>64</v>
      </c>
      <c r="D21" s="143"/>
      <c r="E21" s="143"/>
      <c r="F21" s="143"/>
      <c r="G21" s="143"/>
      <c r="H21" s="143"/>
      <c r="I21" s="141">
        <v>41671</v>
      </c>
      <c r="J21" s="140"/>
      <c r="K21" s="140"/>
      <c r="M21" s="127" t="s">
        <v>149</v>
      </c>
      <c r="N21" s="128"/>
      <c r="O21" s="128"/>
      <c r="P21" s="129"/>
      <c r="Q21" s="127" t="s">
        <v>65</v>
      </c>
      <c r="R21" s="128"/>
      <c r="S21" s="129"/>
      <c r="T21" s="127" t="s">
        <v>81</v>
      </c>
      <c r="U21" s="129"/>
    </row>
    <row r="22" spans="1:21" x14ac:dyDescent="0.25">
      <c r="A22" s="142"/>
      <c r="B22" s="143"/>
      <c r="C22" s="143"/>
      <c r="D22" s="143"/>
      <c r="E22" s="143"/>
      <c r="F22" s="143"/>
      <c r="G22" s="143"/>
      <c r="H22" s="143"/>
      <c r="I22" s="140"/>
      <c r="J22" s="140"/>
      <c r="K22" s="140"/>
      <c r="M22" s="130"/>
      <c r="N22" s="131"/>
      <c r="O22" s="132"/>
      <c r="P22" s="133"/>
      <c r="Q22" s="130"/>
      <c r="R22" s="131"/>
      <c r="S22" s="133"/>
      <c r="T22" s="152"/>
      <c r="U22" s="133"/>
    </row>
    <row r="23" spans="1:21" x14ac:dyDescent="0.25">
      <c r="A23" s="142">
        <v>2</v>
      </c>
      <c r="B23" s="142" t="s">
        <v>148</v>
      </c>
      <c r="C23" s="142" t="s">
        <v>174</v>
      </c>
      <c r="D23" s="143"/>
      <c r="E23" s="143"/>
      <c r="F23" s="143"/>
      <c r="G23" s="143"/>
      <c r="H23" s="143"/>
      <c r="I23" s="141">
        <v>41791</v>
      </c>
      <c r="J23" s="140"/>
      <c r="K23" s="140"/>
      <c r="M23" s="130"/>
      <c r="N23" s="131"/>
      <c r="O23" s="132"/>
      <c r="P23" s="133"/>
      <c r="Q23" s="130"/>
      <c r="R23" s="131"/>
      <c r="S23" s="133"/>
      <c r="T23" s="130"/>
      <c r="U23" s="133"/>
    </row>
    <row r="24" spans="1:21" x14ac:dyDescent="0.25">
      <c r="A24" s="142"/>
      <c r="B24" s="142"/>
      <c r="C24" s="142"/>
      <c r="D24" s="143"/>
      <c r="E24" s="143"/>
      <c r="F24" s="143"/>
      <c r="G24" s="143"/>
      <c r="H24" s="143"/>
      <c r="I24" s="141"/>
      <c r="J24" s="140"/>
      <c r="K24" s="140"/>
      <c r="M24" s="130"/>
      <c r="N24" s="131"/>
      <c r="O24" s="132"/>
      <c r="P24" s="133"/>
      <c r="Q24" s="130"/>
      <c r="R24" s="131"/>
      <c r="S24" s="133"/>
      <c r="T24" s="130"/>
      <c r="U24" s="133"/>
    </row>
    <row r="25" spans="1:21" x14ac:dyDescent="0.25">
      <c r="A25" s="142"/>
      <c r="B25" s="143"/>
      <c r="C25" s="143"/>
      <c r="D25" s="143"/>
      <c r="E25" s="143"/>
      <c r="F25" s="143"/>
      <c r="G25" s="143"/>
      <c r="H25" s="143"/>
      <c r="I25" s="140"/>
      <c r="J25" s="140"/>
      <c r="K25" s="140"/>
      <c r="M25" s="134"/>
      <c r="N25" s="135"/>
      <c r="O25" s="135"/>
      <c r="P25" s="136"/>
      <c r="Q25" s="134"/>
      <c r="R25" s="135"/>
      <c r="S25" s="136"/>
      <c r="T25" s="134"/>
      <c r="U25" s="136"/>
    </row>
    <row r="26" spans="1:21" x14ac:dyDescent="0.25">
      <c r="A26" s="142"/>
      <c r="B26" s="143"/>
      <c r="C26" s="143"/>
      <c r="D26" s="143"/>
      <c r="E26" s="143"/>
      <c r="F26" s="143"/>
      <c r="G26" s="143"/>
      <c r="H26" s="143"/>
      <c r="I26" s="140"/>
      <c r="J26" s="140"/>
      <c r="K26" s="140"/>
    </row>
    <row r="27" spans="1:21" x14ac:dyDescent="0.25">
      <c r="A27" s="142">
        <v>3</v>
      </c>
      <c r="B27" s="142" t="s">
        <v>147</v>
      </c>
      <c r="C27" s="142" t="s">
        <v>193</v>
      </c>
      <c r="D27" s="143"/>
      <c r="E27" s="143"/>
      <c r="F27" s="143"/>
      <c r="G27" s="143"/>
      <c r="H27" s="143"/>
      <c r="I27" s="141">
        <v>42036</v>
      </c>
      <c r="J27" s="140"/>
      <c r="K27" s="140"/>
      <c r="L27" s="26"/>
      <c r="M27" s="26"/>
      <c r="N27" s="26"/>
      <c r="O27" s="26"/>
      <c r="P27" s="26"/>
      <c r="Q27" s="26"/>
      <c r="R27" s="26"/>
      <c r="S27" s="26"/>
      <c r="T27" s="26"/>
    </row>
    <row r="28" spans="1:21" x14ac:dyDescent="0.25">
      <c r="A28" s="142"/>
      <c r="B28" s="143"/>
      <c r="C28" s="143"/>
      <c r="D28" s="143"/>
      <c r="E28" s="143"/>
      <c r="F28" s="143"/>
      <c r="G28" s="143"/>
      <c r="H28" s="143"/>
      <c r="I28" s="140"/>
      <c r="J28" s="140"/>
      <c r="K28" s="140"/>
    </row>
  </sheetData>
  <autoFilter ref="A6:U16"/>
  <mergeCells count="47">
    <mergeCell ref="A27:A28"/>
    <mergeCell ref="B27:B28"/>
    <mergeCell ref="C27:H28"/>
    <mergeCell ref="I27:K28"/>
    <mergeCell ref="T21:U25"/>
    <mergeCell ref="A23:A26"/>
    <mergeCell ref="B23:B26"/>
    <mergeCell ref="C23:H26"/>
    <mergeCell ref="I23:K26"/>
    <mergeCell ref="A21:A22"/>
    <mergeCell ref="B21:B22"/>
    <mergeCell ref="C21:H22"/>
    <mergeCell ref="I21:K22"/>
    <mergeCell ref="M21:P25"/>
    <mergeCell ref="Q21:S25"/>
    <mergeCell ref="V5:W5"/>
    <mergeCell ref="A7:A10"/>
    <mergeCell ref="A19:K19"/>
    <mergeCell ref="M19:U19"/>
    <mergeCell ref="C20:H20"/>
    <mergeCell ref="I20:K20"/>
    <mergeCell ref="M20:P20"/>
    <mergeCell ref="Q20:S20"/>
    <mergeCell ref="T20:U20"/>
    <mergeCell ref="A11:A16"/>
    <mergeCell ref="B11:B16"/>
    <mergeCell ref="S13:S14"/>
    <mergeCell ref="F5:F6"/>
    <mergeCell ref="I5:K5"/>
    <mergeCell ref="L5:L6"/>
    <mergeCell ref="M5:M6"/>
    <mergeCell ref="A1:B3"/>
    <mergeCell ref="C1:S3"/>
    <mergeCell ref="T3:U3"/>
    <mergeCell ref="A5:A6"/>
    <mergeCell ref="B5:B6"/>
    <mergeCell ref="C5:C6"/>
    <mergeCell ref="D5:D6"/>
    <mergeCell ref="E5:E6"/>
    <mergeCell ref="G5:G6"/>
    <mergeCell ref="H5:H6"/>
    <mergeCell ref="T5:U5"/>
    <mergeCell ref="N5:N6"/>
    <mergeCell ref="O5:O6"/>
    <mergeCell ref="P5:Q5"/>
    <mergeCell ref="R5:R6"/>
    <mergeCell ref="S5:S6"/>
  </mergeCells>
  <conditionalFormatting sqref="Q11:Q14 Q7:Q8 Q16">
    <cfRule type="containsText" dxfId="232" priority="31" stopIfTrue="1" operator="containsText" text="NO EVALUADO">
      <formula>NOT(ISERROR(SEARCH("NO EVALUADO",Q7)))</formula>
    </cfRule>
    <cfRule type="containsText" dxfId="231" priority="32" stopIfTrue="1" operator="containsText" text="INACEPTABLE">
      <formula>NOT(ISERROR(SEARCH("INACEPTABLE",Q7)))</formula>
    </cfRule>
    <cfRule type="containsText" dxfId="230" priority="33" stopIfTrue="1" operator="containsText" text="GRAVE">
      <formula>NOT(ISERROR(SEARCH("GRAVE",Q7)))</formula>
    </cfRule>
    <cfRule type="containsText" dxfId="229" priority="34" stopIfTrue="1" operator="containsText" text="TOLERABLE">
      <formula>NOT(ISERROR(SEARCH("TOLERABLE",Q7)))</formula>
    </cfRule>
    <cfRule type="containsText" dxfId="228" priority="35" stopIfTrue="1" operator="containsText" text="ACEPTABLE">
      <formula>NOT(ISERROR(SEARCH("ACEPTABLE",Q7)))</formula>
    </cfRule>
  </conditionalFormatting>
  <conditionalFormatting sqref="Q16">
    <cfRule type="containsText" dxfId="227" priority="26" stopIfTrue="1" operator="containsText" text="NO EVALUADO">
      <formula>NOT(ISERROR(SEARCH("NO EVALUADO",Q16)))</formula>
    </cfRule>
    <cfRule type="containsText" dxfId="226" priority="27" stopIfTrue="1" operator="containsText" text="INACEPTABLE">
      <formula>NOT(ISERROR(SEARCH("INACEPTABLE",Q16)))</formula>
    </cfRule>
    <cfRule type="containsText" dxfId="225" priority="28" stopIfTrue="1" operator="containsText" text="GRAVE">
      <formula>NOT(ISERROR(SEARCH("GRAVE",Q16)))</formula>
    </cfRule>
    <cfRule type="containsText" dxfId="224" priority="29" stopIfTrue="1" operator="containsText" text="TOLERABLE">
      <formula>NOT(ISERROR(SEARCH("TOLERABLE",Q16)))</formula>
    </cfRule>
    <cfRule type="containsText" dxfId="223" priority="30" stopIfTrue="1" operator="containsText" text="ACEPTABLE">
      <formula>NOT(ISERROR(SEARCH("ACEPTABLE",Q16)))</formula>
    </cfRule>
  </conditionalFormatting>
  <conditionalFormatting sqref="Q12:Q14">
    <cfRule type="containsText" dxfId="222" priority="21" stopIfTrue="1" operator="containsText" text="NO EVALUADO">
      <formula>NOT(ISERROR(SEARCH("NO EVALUADO",Q12)))</formula>
    </cfRule>
    <cfRule type="containsText" dxfId="221" priority="22" stopIfTrue="1" operator="containsText" text="INACEPTABLE">
      <formula>NOT(ISERROR(SEARCH("INACEPTABLE",Q12)))</formula>
    </cfRule>
    <cfRule type="containsText" dxfId="220" priority="23" stopIfTrue="1" operator="containsText" text="GRAVE">
      <formula>NOT(ISERROR(SEARCH("GRAVE",Q12)))</formula>
    </cfRule>
    <cfRule type="containsText" dxfId="219" priority="24" stopIfTrue="1" operator="containsText" text="TOLERABLE">
      <formula>NOT(ISERROR(SEARCH("TOLERABLE",Q12)))</formula>
    </cfRule>
    <cfRule type="containsText" dxfId="218" priority="25" stopIfTrue="1" operator="containsText" text="ACEPTABLE">
      <formula>NOT(ISERROR(SEARCH("ACEPTABLE",Q12)))</formula>
    </cfRule>
  </conditionalFormatting>
  <conditionalFormatting sqref="Q9">
    <cfRule type="containsText" dxfId="217" priority="16" stopIfTrue="1" operator="containsText" text="NO EVALUADO">
      <formula>NOT(ISERROR(SEARCH("NO EVALUADO",Q9)))</formula>
    </cfRule>
    <cfRule type="containsText" dxfId="216" priority="17" stopIfTrue="1" operator="containsText" text="INACEPTABLE">
      <formula>NOT(ISERROR(SEARCH("INACEPTABLE",Q9)))</formula>
    </cfRule>
    <cfRule type="containsText" dxfId="215" priority="18" stopIfTrue="1" operator="containsText" text="GRAVE">
      <formula>NOT(ISERROR(SEARCH("GRAVE",Q9)))</formula>
    </cfRule>
    <cfRule type="containsText" dxfId="214" priority="19" stopIfTrue="1" operator="containsText" text="TOLERABLE">
      <formula>NOT(ISERROR(SEARCH("TOLERABLE",Q9)))</formula>
    </cfRule>
    <cfRule type="containsText" dxfId="213" priority="20" stopIfTrue="1" operator="containsText" text="ACEPTABLE">
      <formula>NOT(ISERROR(SEARCH("ACEPTABLE",Q9)))</formula>
    </cfRule>
  </conditionalFormatting>
  <conditionalFormatting sqref="Q10">
    <cfRule type="containsText" dxfId="212" priority="11" stopIfTrue="1" operator="containsText" text="NO EVALUADO">
      <formula>NOT(ISERROR(SEARCH("NO EVALUADO",Q10)))</formula>
    </cfRule>
    <cfRule type="containsText" dxfId="211" priority="12" stopIfTrue="1" operator="containsText" text="INACEPTABLE">
      <formula>NOT(ISERROR(SEARCH("INACEPTABLE",Q10)))</formula>
    </cfRule>
    <cfRule type="containsText" dxfId="210" priority="13" stopIfTrue="1" operator="containsText" text="GRAVE">
      <formula>NOT(ISERROR(SEARCH("GRAVE",Q10)))</formula>
    </cfRule>
    <cfRule type="containsText" dxfId="209" priority="14" stopIfTrue="1" operator="containsText" text="TOLERABLE">
      <formula>NOT(ISERROR(SEARCH("TOLERABLE",Q10)))</formula>
    </cfRule>
    <cfRule type="containsText" dxfId="208" priority="15" stopIfTrue="1" operator="containsText" text="ACEPTABLE">
      <formula>NOT(ISERROR(SEARCH("ACEPTABLE",Q10)))</formula>
    </cfRule>
  </conditionalFormatting>
  <conditionalFormatting sqref="Q15">
    <cfRule type="containsText" dxfId="207" priority="6" stopIfTrue="1" operator="containsText" text="NO EVALUADO">
      <formula>NOT(ISERROR(SEARCH("NO EVALUADO",Q15)))</formula>
    </cfRule>
    <cfRule type="containsText" dxfId="206" priority="7" stopIfTrue="1" operator="containsText" text="INACEPTABLE">
      <formula>NOT(ISERROR(SEARCH("INACEPTABLE",Q15)))</formula>
    </cfRule>
    <cfRule type="containsText" dxfId="205" priority="8" stopIfTrue="1" operator="containsText" text="GRAVE">
      <formula>NOT(ISERROR(SEARCH("GRAVE",Q15)))</formula>
    </cfRule>
    <cfRule type="containsText" dxfId="204" priority="9" stopIfTrue="1" operator="containsText" text="TOLERABLE">
      <formula>NOT(ISERROR(SEARCH("TOLERABLE",Q15)))</formula>
    </cfRule>
    <cfRule type="containsText" dxfId="203" priority="10" stopIfTrue="1" operator="containsText" text="ACEPTABLE">
      <formula>NOT(ISERROR(SEARCH("ACEPTABLE",Q15)))</formula>
    </cfRule>
  </conditionalFormatting>
  <conditionalFormatting sqref="Q15">
    <cfRule type="containsText" dxfId="202" priority="1" stopIfTrue="1" operator="containsText" text="NO EVALUADO">
      <formula>NOT(ISERROR(SEARCH("NO EVALUADO",Q15)))</formula>
    </cfRule>
    <cfRule type="containsText" dxfId="201" priority="2" stopIfTrue="1" operator="containsText" text="INACEPTABLE">
      <formula>NOT(ISERROR(SEARCH("INACEPTABLE",Q15)))</formula>
    </cfRule>
    <cfRule type="containsText" dxfId="200" priority="3" stopIfTrue="1" operator="containsText" text="GRAVE">
      <formula>NOT(ISERROR(SEARCH("GRAVE",Q15)))</formula>
    </cfRule>
    <cfRule type="containsText" dxfId="199" priority="4" stopIfTrue="1" operator="containsText" text="TOLERABLE">
      <formula>NOT(ISERROR(SEARCH("TOLERABLE",Q15)))</formula>
    </cfRule>
    <cfRule type="containsText" dxfId="198" priority="5" stopIfTrue="1" operator="containsText" text="ACEPTABLE">
      <formula>NOT(ISERROR(SEARCH("ACEPTABLE",Q15)))</formula>
    </cfRule>
  </conditionalFormatting>
  <pageMargins left="0.39370078740157483" right="0.39370078740157483" top="0.59055118110236227" bottom="0.39370078740157483" header="0" footer="0"/>
  <pageSetup scale="60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"/>
  <sheetViews>
    <sheetView view="pageBreakPreview" zoomScale="84" zoomScaleNormal="84" zoomScaleSheetLayoutView="84" workbookViewId="0">
      <pane ySplit="6" topLeftCell="A7" activePane="bottomLeft" state="frozen"/>
      <selection activeCell="A8" sqref="A8"/>
      <selection pane="bottomLeft" activeCell="S7" sqref="S7"/>
    </sheetView>
  </sheetViews>
  <sheetFormatPr baseColWidth="10" defaultRowHeight="12" x14ac:dyDescent="0.25"/>
  <cols>
    <col min="1" max="1" width="5.7109375" style="19" customWidth="1"/>
    <col min="2" max="3" width="10" style="27" customWidth="1"/>
    <col min="4" max="6" width="17.28515625" style="19" customWidth="1"/>
    <col min="7" max="7" width="5.28515625" style="19" customWidth="1"/>
    <col min="8" max="8" width="17.28515625" style="19" customWidth="1"/>
    <col min="9" max="11" width="2.140625" style="19" customWidth="1"/>
    <col min="12" max="12" width="17.28515625" style="19" customWidth="1"/>
    <col min="13" max="13" width="5.28515625" style="19" customWidth="1"/>
    <col min="14" max="14" width="17.28515625" style="19" customWidth="1"/>
    <col min="15" max="17" width="5.28515625" style="19" customWidth="1"/>
    <col min="18" max="19" width="17.28515625" style="19" customWidth="1"/>
    <col min="20" max="21" width="10" style="19" customWidth="1"/>
    <col min="22" max="23" width="3.140625" style="19" bestFit="1" customWidth="1"/>
    <col min="24" max="16384" width="11.42578125" style="19"/>
  </cols>
  <sheetData>
    <row r="1" spans="1:23" s="35" customFormat="1" ht="12.75" x14ac:dyDescent="0.25">
      <c r="A1" s="163"/>
      <c r="B1" s="163"/>
      <c r="C1" s="169" t="str">
        <f>CRITERIOS!C1</f>
        <v>MATRIZ DE RIESGO: PROCESO MANUFACTURA Y MANTENIMIENTO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  <c r="T1" s="81" t="s">
        <v>29</v>
      </c>
      <c r="U1" s="81" t="str">
        <f>CRITERIOS!H1</f>
        <v>GR-MAN-DG-3</v>
      </c>
    </row>
    <row r="2" spans="1:23" s="35" customFormat="1" ht="12.75" x14ac:dyDescent="0.25">
      <c r="A2" s="163"/>
      <c r="B2" s="163"/>
      <c r="C2" s="172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  <c r="T2" s="81" t="s">
        <v>30</v>
      </c>
      <c r="U2" s="81">
        <v>4</v>
      </c>
    </row>
    <row r="3" spans="1:23" s="35" customFormat="1" ht="12.75" x14ac:dyDescent="0.25">
      <c r="A3" s="163"/>
      <c r="B3" s="163"/>
      <c r="C3" s="175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7"/>
      <c r="T3" s="178" t="s">
        <v>31</v>
      </c>
      <c r="U3" s="178"/>
    </row>
    <row r="5" spans="1:23" ht="15" customHeight="1" x14ac:dyDescent="0.25">
      <c r="A5" s="149" t="s">
        <v>38</v>
      </c>
      <c r="B5" s="151" t="s">
        <v>39</v>
      </c>
      <c r="C5" s="151" t="s">
        <v>48</v>
      </c>
      <c r="D5" s="151" t="s">
        <v>49</v>
      </c>
      <c r="E5" s="151" t="s">
        <v>41</v>
      </c>
      <c r="F5" s="179" t="s">
        <v>183</v>
      </c>
      <c r="G5" s="149" t="str">
        <f>CRITERIOS!B5</f>
        <v>CALIFICACIÓN IMPACTO (CONSECUENCIA / DAÑO)</v>
      </c>
      <c r="H5" s="151" t="s">
        <v>42</v>
      </c>
      <c r="I5" s="164" t="s">
        <v>154</v>
      </c>
      <c r="J5" s="168"/>
      <c r="K5" s="165"/>
      <c r="L5" s="151" t="s">
        <v>43</v>
      </c>
      <c r="M5" s="167" t="str">
        <f>CRITERIOS!B21</f>
        <v>CALIFICACIÓN VULNERABILIDAD</v>
      </c>
      <c r="N5" s="151" t="s">
        <v>87</v>
      </c>
      <c r="O5" s="167" t="str">
        <f>CRITERIOS!B13</f>
        <v>CALIFICACIÓN PROBABILIDAD</v>
      </c>
      <c r="P5" s="137" t="s">
        <v>153</v>
      </c>
      <c r="Q5" s="138"/>
      <c r="R5" s="166" t="s">
        <v>111</v>
      </c>
      <c r="S5" s="151" t="s">
        <v>86</v>
      </c>
      <c r="T5" s="164" t="s">
        <v>51</v>
      </c>
      <c r="U5" s="165"/>
      <c r="V5" s="148" t="s">
        <v>58</v>
      </c>
      <c r="W5" s="148"/>
    </row>
    <row r="6" spans="1:23" ht="66" x14ac:dyDescent="0.25">
      <c r="A6" s="150"/>
      <c r="B6" s="151"/>
      <c r="C6" s="151"/>
      <c r="D6" s="151"/>
      <c r="E6" s="151"/>
      <c r="F6" s="180"/>
      <c r="G6" s="150"/>
      <c r="H6" s="151"/>
      <c r="I6" s="66" t="s">
        <v>44</v>
      </c>
      <c r="J6" s="66" t="s">
        <v>45</v>
      </c>
      <c r="K6" s="66" t="s">
        <v>46</v>
      </c>
      <c r="L6" s="151"/>
      <c r="M6" s="167"/>
      <c r="N6" s="151"/>
      <c r="O6" s="167"/>
      <c r="P6" s="78" t="s">
        <v>1</v>
      </c>
      <c r="Q6" s="78" t="s">
        <v>92</v>
      </c>
      <c r="R6" s="166"/>
      <c r="S6" s="151"/>
      <c r="T6" s="76" t="s">
        <v>50</v>
      </c>
      <c r="U6" s="76" t="s">
        <v>47</v>
      </c>
      <c r="V6" s="20" t="s">
        <v>59</v>
      </c>
      <c r="W6" s="20" t="s">
        <v>60</v>
      </c>
    </row>
    <row r="7" spans="1:23" s="30" customFormat="1" ht="171.75" customHeight="1" x14ac:dyDescent="0.25">
      <c r="A7" s="145" t="s">
        <v>156</v>
      </c>
      <c r="B7" s="28" t="s">
        <v>123</v>
      </c>
      <c r="C7" s="28" t="s">
        <v>194</v>
      </c>
      <c r="D7" s="28" t="s">
        <v>195</v>
      </c>
      <c r="E7" s="50" t="s">
        <v>158</v>
      </c>
      <c r="F7" s="50"/>
      <c r="G7" s="77">
        <v>40</v>
      </c>
      <c r="H7" s="50" t="s">
        <v>159</v>
      </c>
      <c r="I7" s="21"/>
      <c r="J7" s="21"/>
      <c r="K7" s="21" t="s">
        <v>32</v>
      </c>
      <c r="L7" s="21" t="s">
        <v>160</v>
      </c>
      <c r="M7" s="60">
        <v>0.5</v>
      </c>
      <c r="N7" s="50" t="s">
        <v>119</v>
      </c>
      <c r="O7" s="77">
        <v>1</v>
      </c>
      <c r="P7" s="62">
        <f>O7*M7*G7</f>
        <v>20</v>
      </c>
      <c r="Q7" s="64" t="str">
        <f>IF((AND((M7*O7*G7)&gt;0,(M7*O7*G7)&lt;=CRITERIOS!$F$30)),"ACEPTABLE",IF((AND((M7*O7*G7)&gt;CRITERIOS!$E$31,(M7*O7*G7)&lt;=CRITERIOS!$F$31)),"TOLERABLE",IF((AND((M7*O7*G7)&gt;CRITERIOS!$E$32,(M7*O7*G7)&lt;=CRITERIOS!$F$32)),"GRAVE",IF(((M7*O7*G7)&gt;CRITERIOS!$F$33),"INACEPTABLE","NO EVALUADO"))))</f>
        <v>GRAVE</v>
      </c>
      <c r="R7" s="53" t="s">
        <v>144</v>
      </c>
      <c r="S7" s="50" t="s">
        <v>126</v>
      </c>
      <c r="T7" s="21" t="s">
        <v>63</v>
      </c>
      <c r="U7" s="21" t="s">
        <v>63</v>
      </c>
      <c r="V7" s="21"/>
      <c r="W7" s="21"/>
    </row>
    <row r="8" spans="1:23" s="29" customFormat="1" ht="215.25" customHeight="1" x14ac:dyDescent="0.25">
      <c r="A8" s="146"/>
      <c r="B8" s="28" t="s">
        <v>134</v>
      </c>
      <c r="C8" s="31" t="s">
        <v>127</v>
      </c>
      <c r="D8" s="31" t="s">
        <v>130</v>
      </c>
      <c r="E8" s="32" t="s">
        <v>199</v>
      </c>
      <c r="F8" s="32"/>
      <c r="G8" s="77">
        <v>20</v>
      </c>
      <c r="H8" s="33" t="s">
        <v>200</v>
      </c>
      <c r="I8" s="33"/>
      <c r="J8" s="33"/>
      <c r="K8" s="33" t="s">
        <v>32</v>
      </c>
      <c r="L8" s="54" t="s">
        <v>162</v>
      </c>
      <c r="M8" s="60">
        <v>0.5</v>
      </c>
      <c r="N8" s="50" t="s">
        <v>196</v>
      </c>
      <c r="O8" s="77">
        <v>1</v>
      </c>
      <c r="P8" s="62">
        <f t="shared" ref="P8:P16" si="0">O8*M8*G8</f>
        <v>10</v>
      </c>
      <c r="Q8" s="64" t="str">
        <f>IF((AND((M8*O8*G8)&gt;0,(M8*O8*G8)&lt;=CRITERIOS!$F$30)),"ACEPTABLE",IF((AND((M8*O8*G8)&gt;CRITERIOS!$E$31,(M8*O8*G8)&lt;=CRITERIOS!$F$31)),"TOLERABLE",IF((AND((M8*O8*G8)&gt;CRITERIOS!$E$32,(M8*O8*G8)&lt;=CRITERIOS!$F$32)),"GRAVE",IF(((M8*O8*G8)&gt;CRITERIOS!$F$33),"INACEPTABLE","NO EVALUADO"))))</f>
        <v>TOLERABLE</v>
      </c>
      <c r="R8" s="36" t="s">
        <v>197</v>
      </c>
      <c r="S8" s="50" t="s">
        <v>136</v>
      </c>
      <c r="T8" s="21" t="s">
        <v>63</v>
      </c>
      <c r="U8" s="21" t="s">
        <v>63</v>
      </c>
      <c r="V8" s="21"/>
      <c r="W8" s="21"/>
    </row>
    <row r="9" spans="1:23" s="30" customFormat="1" ht="165" customHeight="1" x14ac:dyDescent="0.25">
      <c r="A9" s="146"/>
      <c r="B9" s="28" t="s">
        <v>133</v>
      </c>
      <c r="C9" s="31" t="s">
        <v>129</v>
      </c>
      <c r="D9" s="31" t="s">
        <v>131</v>
      </c>
      <c r="E9" s="32" t="s">
        <v>164</v>
      </c>
      <c r="F9" s="32"/>
      <c r="G9" s="77">
        <v>10</v>
      </c>
      <c r="H9" s="33" t="s">
        <v>132</v>
      </c>
      <c r="I9" s="33"/>
      <c r="J9" s="33"/>
      <c r="K9" s="33" t="s">
        <v>32</v>
      </c>
      <c r="L9" s="21" t="s">
        <v>181</v>
      </c>
      <c r="M9" s="60">
        <v>0.5</v>
      </c>
      <c r="N9" s="50" t="s">
        <v>182</v>
      </c>
      <c r="O9" s="77">
        <v>2</v>
      </c>
      <c r="P9" s="62">
        <f t="shared" si="0"/>
        <v>10</v>
      </c>
      <c r="Q9" s="64" t="str">
        <f>IF((AND((M9*O9*G9)&gt;0,(M9*O9*G9)&lt;=CRITERIOS!$F$30)),"ACEPTABLE",IF((AND((M9*O9*G9)&gt;CRITERIOS!$E$31,(M9*O9*G9)&lt;=CRITERIOS!$F$31)),"TOLERABLE",IF((AND((M9*O9*G9)&gt;CRITERIOS!$E$32,(M9*O9*G9)&lt;=CRITERIOS!$F$32)),"GRAVE",IF(((M9*O9*G9)&gt;CRITERIOS!$F$33),"INACEPTABLE","NO EVALUADO"))))</f>
        <v>TOLERABLE</v>
      </c>
      <c r="R9" s="36" t="s">
        <v>166</v>
      </c>
      <c r="S9" s="50" t="s">
        <v>115</v>
      </c>
      <c r="T9" s="21" t="s">
        <v>63</v>
      </c>
      <c r="U9" s="21" t="s">
        <v>63</v>
      </c>
      <c r="V9" s="21"/>
      <c r="W9" s="21"/>
    </row>
    <row r="10" spans="1:23" s="30" customFormat="1" ht="137.25" customHeight="1" x14ac:dyDescent="0.25">
      <c r="A10" s="147"/>
      <c r="B10" s="28" t="s">
        <v>137</v>
      </c>
      <c r="C10" s="48" t="s">
        <v>94</v>
      </c>
      <c r="D10" s="49" t="s">
        <v>138</v>
      </c>
      <c r="E10" s="50" t="s">
        <v>139</v>
      </c>
      <c r="F10" s="50"/>
      <c r="G10" s="77">
        <v>20</v>
      </c>
      <c r="H10" s="50" t="s">
        <v>140</v>
      </c>
      <c r="I10" s="50"/>
      <c r="J10" s="50"/>
      <c r="K10" s="50" t="s">
        <v>32</v>
      </c>
      <c r="L10" s="50" t="s">
        <v>141</v>
      </c>
      <c r="M10" s="60">
        <v>0.1</v>
      </c>
      <c r="N10" s="50" t="s">
        <v>119</v>
      </c>
      <c r="O10" s="77">
        <v>1</v>
      </c>
      <c r="P10" s="62">
        <f t="shared" si="0"/>
        <v>2</v>
      </c>
      <c r="Q10" s="64" t="str">
        <f>IF((AND((M10*O10*G10)&gt;0,(M10*O10*G10)&lt;=CRITERIOS!$F$30)),"ACEPTABLE",IF((AND((M10*O10*G10)&gt;CRITERIOS!$E$31,(M10*O10*G10)&lt;=CRITERIOS!$F$31)),"TOLERABLE",IF((AND((M10*O10*G10)&gt;CRITERIOS!$E$32,(M10*O10*G10)&lt;=CRITERIOS!$F$32)),"GRAVE",IF(((M10*O10*G10)&gt;CRITERIOS!$F$33),"INACEPTABLE","NO EVALUADO"))))</f>
        <v>ACEPTABLE</v>
      </c>
      <c r="R10" s="54" t="s">
        <v>145</v>
      </c>
      <c r="S10" s="50" t="s">
        <v>115</v>
      </c>
      <c r="T10" s="21" t="s">
        <v>63</v>
      </c>
      <c r="U10" s="21" t="s">
        <v>63</v>
      </c>
      <c r="V10" s="21"/>
      <c r="W10" s="21"/>
    </row>
    <row r="11" spans="1:23" s="29" customFormat="1" ht="152.25" customHeight="1" x14ac:dyDescent="0.25">
      <c r="A11" s="155" t="s">
        <v>157</v>
      </c>
      <c r="B11" s="158" t="s">
        <v>93</v>
      </c>
      <c r="C11" s="48" t="s">
        <v>94</v>
      </c>
      <c r="D11" s="49" t="s">
        <v>95</v>
      </c>
      <c r="E11" s="50" t="s">
        <v>96</v>
      </c>
      <c r="F11" s="50"/>
      <c r="G11" s="77">
        <v>20</v>
      </c>
      <c r="H11" s="50" t="s">
        <v>106</v>
      </c>
      <c r="I11" s="50"/>
      <c r="J11" s="50"/>
      <c r="K11" s="50" t="s">
        <v>32</v>
      </c>
      <c r="L11" s="50" t="s">
        <v>198</v>
      </c>
      <c r="M11" s="60">
        <v>0.1</v>
      </c>
      <c r="N11" s="50" t="s">
        <v>119</v>
      </c>
      <c r="O11" s="77">
        <v>1</v>
      </c>
      <c r="P11" s="62">
        <f t="shared" si="0"/>
        <v>2</v>
      </c>
      <c r="Q11" s="64" t="str">
        <f>IF((AND((M11*O11*G11)&gt;0,(M11*O11*G11)&lt;=CRITERIOS!$F$30)),"ACEPTABLE",IF((AND((M11*O11*G11)&gt;CRITERIOS!$E$31,(M11*O11*G11)&lt;=CRITERIOS!$F$31)),"TOLERABLE",IF((AND((M11*O11*G11)&gt;CRITERIOS!$E$32,(M11*O11*G11)&lt;=CRITERIOS!$F$32)),"GRAVE",IF(((M11*O11*G11)&gt;CRITERIOS!$F$33),"INACEPTABLE","NO EVALUADO"))))</f>
        <v>ACEPTABLE</v>
      </c>
      <c r="R11" s="54" t="s">
        <v>146</v>
      </c>
      <c r="S11" s="50" t="s">
        <v>115</v>
      </c>
      <c r="T11" s="21"/>
      <c r="U11" s="21"/>
      <c r="V11" s="21"/>
      <c r="W11" s="21"/>
    </row>
    <row r="12" spans="1:23" s="29" customFormat="1" ht="126" x14ac:dyDescent="0.25">
      <c r="A12" s="156"/>
      <c r="B12" s="159"/>
      <c r="C12" s="48" t="s">
        <v>97</v>
      </c>
      <c r="D12" s="49" t="s">
        <v>98</v>
      </c>
      <c r="E12" s="50" t="s">
        <v>99</v>
      </c>
      <c r="F12" s="50"/>
      <c r="G12" s="77">
        <v>10</v>
      </c>
      <c r="H12" s="50" t="s">
        <v>167</v>
      </c>
      <c r="I12" s="50"/>
      <c r="J12" s="50"/>
      <c r="K12" s="50" t="s">
        <v>32</v>
      </c>
      <c r="L12" s="54" t="s">
        <v>176</v>
      </c>
      <c r="M12" s="60">
        <v>0.5</v>
      </c>
      <c r="N12" s="50" t="s">
        <v>201</v>
      </c>
      <c r="O12" s="77">
        <v>1</v>
      </c>
      <c r="P12" s="62">
        <f t="shared" si="0"/>
        <v>5</v>
      </c>
      <c r="Q12" s="64" t="str">
        <f>IF((AND((M12*O12*G12)&gt;0,(M12*O12*G12)&lt;=CRITERIOS!$F$30)),"ACEPTABLE",IF((AND((M12*O12*G12)&gt;CRITERIOS!$E$31,(M12*O12*G12)&lt;=CRITERIOS!$F$31)),"TOLERABLE",IF((AND((M12*O12*G12)&gt;CRITERIOS!$E$32,(M12*O12*G12)&lt;=CRITERIOS!$F$32)),"GRAVE",IF(((M12*O12*G12)&gt;CRITERIOS!$F$33),"INACEPTABLE","NO EVALUADO"))))</f>
        <v>TOLERABLE</v>
      </c>
      <c r="R12" s="54" t="s">
        <v>155</v>
      </c>
      <c r="S12" s="54" t="s">
        <v>202</v>
      </c>
      <c r="T12" s="21"/>
      <c r="U12" s="21"/>
      <c r="V12" s="21"/>
      <c r="W12" s="21"/>
    </row>
    <row r="13" spans="1:23" s="29" customFormat="1" ht="96.75" customHeight="1" x14ac:dyDescent="0.25">
      <c r="A13" s="156"/>
      <c r="B13" s="159"/>
      <c r="C13" s="48" t="s">
        <v>100</v>
      </c>
      <c r="D13" s="49" t="s">
        <v>203</v>
      </c>
      <c r="E13" s="50" t="s">
        <v>101</v>
      </c>
      <c r="F13" s="50"/>
      <c r="G13" s="77">
        <v>10</v>
      </c>
      <c r="H13" s="50" t="s">
        <v>108</v>
      </c>
      <c r="I13" s="50"/>
      <c r="J13" s="50"/>
      <c r="K13" s="50" t="s">
        <v>32</v>
      </c>
      <c r="L13" s="50" t="s">
        <v>118</v>
      </c>
      <c r="M13" s="60">
        <v>0.1</v>
      </c>
      <c r="N13" s="50" t="s">
        <v>119</v>
      </c>
      <c r="O13" s="77">
        <v>1</v>
      </c>
      <c r="P13" s="62">
        <f t="shared" si="0"/>
        <v>1</v>
      </c>
      <c r="Q13" s="64" t="str">
        <f>IF((AND((M13*O13*G13)&gt;0,(M13*O13*G13)&lt;=CRITERIOS!$F$30)),"ACEPTABLE",IF((AND((M13*O13*G13)&gt;CRITERIOS!$E$31,(M13*O13*G13)&lt;=CRITERIOS!$F$31)),"TOLERABLE",IF((AND((M13*O13*G13)&gt;CRITERIOS!$E$32,(M13*O13*G13)&lt;=CRITERIOS!$F$32)),"GRAVE",IF(((M13*O13*G13)&gt;CRITERIOS!$F$33),"INACEPTABLE","NO EVALUADO"))))</f>
        <v>ACEPTABLE</v>
      </c>
      <c r="R13" s="50" t="s">
        <v>122</v>
      </c>
      <c r="S13" s="161" t="s">
        <v>170</v>
      </c>
      <c r="T13" s="21"/>
      <c r="U13" s="21"/>
      <c r="V13" s="21"/>
      <c r="W13" s="21"/>
    </row>
    <row r="14" spans="1:23" s="29" customFormat="1" ht="82.5" customHeight="1" x14ac:dyDescent="0.25">
      <c r="A14" s="156"/>
      <c r="B14" s="159"/>
      <c r="C14" s="48" t="s">
        <v>102</v>
      </c>
      <c r="D14" s="49" t="s">
        <v>204</v>
      </c>
      <c r="E14" s="50" t="s">
        <v>104</v>
      </c>
      <c r="F14" s="50"/>
      <c r="G14" s="77">
        <v>10</v>
      </c>
      <c r="H14" s="50" t="s">
        <v>109</v>
      </c>
      <c r="I14" s="50"/>
      <c r="J14" s="50"/>
      <c r="K14" s="50" t="s">
        <v>32</v>
      </c>
      <c r="L14" s="50" t="s">
        <v>120</v>
      </c>
      <c r="M14" s="60">
        <v>0.1</v>
      </c>
      <c r="N14" s="50" t="s">
        <v>179</v>
      </c>
      <c r="O14" s="77">
        <v>1</v>
      </c>
      <c r="P14" s="62">
        <f t="shared" si="0"/>
        <v>1</v>
      </c>
      <c r="Q14" s="64" t="str">
        <f>IF((AND((M14*O14*G14)&gt;0,(M14*O14*G14)&lt;=CRITERIOS!$F$30)),"ACEPTABLE",IF((AND((M14*O14*G14)&gt;CRITERIOS!$E$31,(M14*O14*G14)&lt;=CRITERIOS!$F$31)),"TOLERABLE",IF((AND((M14*O14*G14)&gt;CRITERIOS!$E$32,(M14*O14*G14)&lt;=CRITERIOS!$F$32)),"GRAVE",IF(((M14*O14*G14)&gt;CRITERIOS!$F$33),"INACEPTABLE","NO EVALUADO"))))</f>
        <v>ACEPTABLE</v>
      </c>
      <c r="R14" s="50" t="s">
        <v>122</v>
      </c>
      <c r="S14" s="162"/>
      <c r="T14" s="21" t="s">
        <v>177</v>
      </c>
      <c r="U14" s="21" t="s">
        <v>178</v>
      </c>
      <c r="V14" s="21"/>
      <c r="W14" s="21"/>
    </row>
    <row r="15" spans="1:23" s="29" customFormat="1" ht="117" x14ac:dyDescent="0.25">
      <c r="A15" s="156"/>
      <c r="B15" s="159"/>
      <c r="C15" s="51" t="s">
        <v>105</v>
      </c>
      <c r="D15" s="49" t="s">
        <v>171</v>
      </c>
      <c r="E15" s="54" t="s">
        <v>158</v>
      </c>
      <c r="F15" s="54"/>
      <c r="G15" s="77">
        <v>40</v>
      </c>
      <c r="H15" s="50" t="s">
        <v>110</v>
      </c>
      <c r="I15" s="50"/>
      <c r="J15" s="50"/>
      <c r="K15" s="50" t="s">
        <v>32</v>
      </c>
      <c r="L15" s="50" t="s">
        <v>121</v>
      </c>
      <c r="M15" s="60">
        <v>0.1</v>
      </c>
      <c r="N15" s="50" t="s">
        <v>119</v>
      </c>
      <c r="O15" s="77">
        <v>1</v>
      </c>
      <c r="P15" s="62">
        <f t="shared" si="0"/>
        <v>4</v>
      </c>
      <c r="Q15" s="64" t="str">
        <f>IF((AND((M15*O15*G15)&gt;0,(M15*O15*G15)&lt;=CRITERIOS!$F$30)),"ACEPTABLE",IF((AND((M15*O15*G15)&gt;CRITERIOS!$E$31,(M15*O15*G15)&lt;=CRITERIOS!$F$31)),"TOLERABLE",IF((AND((M15*O15*G15)&gt;CRITERIOS!$E$32,(M15*O15*G15)&lt;=CRITERIOS!$F$32)),"GRAVE",IF(((M15*O15*G15)&gt;CRITERIOS!$F$33),"INACEPTABLE","NO EVALUADO"))))</f>
        <v>TOLERABLE</v>
      </c>
      <c r="R15" s="54" t="s">
        <v>172</v>
      </c>
      <c r="S15" s="54" t="s">
        <v>173</v>
      </c>
      <c r="T15" s="21" t="s">
        <v>63</v>
      </c>
      <c r="U15" s="21" t="s">
        <v>63</v>
      </c>
      <c r="V15" s="21"/>
      <c r="W15" s="21"/>
    </row>
    <row r="16" spans="1:23" s="29" customFormat="1" ht="112.5" x14ac:dyDescent="0.25">
      <c r="A16" s="157"/>
      <c r="B16" s="160"/>
      <c r="C16" s="51" t="s">
        <v>185</v>
      </c>
      <c r="D16" s="49" t="s">
        <v>186</v>
      </c>
      <c r="E16" s="50" t="s">
        <v>187</v>
      </c>
      <c r="F16" s="54"/>
      <c r="G16" s="77">
        <v>40</v>
      </c>
      <c r="H16" s="50" t="s">
        <v>188</v>
      </c>
      <c r="I16" s="50"/>
      <c r="J16" s="50"/>
      <c r="K16" s="50" t="s">
        <v>32</v>
      </c>
      <c r="L16" s="50" t="s">
        <v>189</v>
      </c>
      <c r="M16" s="60">
        <v>0.1</v>
      </c>
      <c r="N16" s="50" t="s">
        <v>190</v>
      </c>
      <c r="O16" s="77">
        <v>1</v>
      </c>
      <c r="P16" s="62">
        <f t="shared" si="0"/>
        <v>4</v>
      </c>
      <c r="Q16" s="64" t="str">
        <f>IF((AND((M16*O16*G16)&gt;0,(M16*O16*G16)&lt;=CRITERIOS!$F$30)),"ACEPTABLE",IF((AND((M16*O16*G16)&gt;CRITERIOS!$E$31,(M16*O16*G16)&lt;=CRITERIOS!$F$31)),"TOLERABLE",IF((AND((M16*O16*G16)&gt;CRITERIOS!$E$32,(M16*O16*G16)&lt;=CRITERIOS!$F$32)),"GRAVE",IF(((M16*O16*G16)&gt;CRITERIOS!$F$33),"INACEPTABLE","NO EVALUADO"))))</f>
        <v>TOLERABLE</v>
      </c>
      <c r="R16" s="50" t="s">
        <v>191</v>
      </c>
      <c r="S16" s="50" t="s">
        <v>192</v>
      </c>
      <c r="T16" s="21" t="s">
        <v>63</v>
      </c>
      <c r="U16" s="21" t="s">
        <v>63</v>
      </c>
      <c r="V16" s="21"/>
      <c r="W16" s="21"/>
    </row>
    <row r="17" spans="1:21" x14ac:dyDescent="0.25">
      <c r="B17" s="23"/>
      <c r="C17" s="23"/>
      <c r="D17" s="24"/>
      <c r="E17" s="25"/>
      <c r="F17" s="25"/>
      <c r="G17" s="25"/>
      <c r="H17" s="25"/>
      <c r="I17" s="25"/>
      <c r="L17" s="25"/>
    </row>
    <row r="18" spans="1:21" x14ac:dyDescent="0.25">
      <c r="L18" s="25"/>
    </row>
    <row r="19" spans="1:21" ht="15" x14ac:dyDescent="0.25">
      <c r="A19" s="144" t="s">
        <v>61</v>
      </c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M19" s="124" t="s">
        <v>69</v>
      </c>
      <c r="N19" s="125"/>
      <c r="O19" s="125"/>
      <c r="P19" s="125"/>
      <c r="Q19" s="125"/>
      <c r="R19" s="125"/>
      <c r="S19" s="125"/>
      <c r="T19" s="125"/>
      <c r="U19" s="126"/>
    </row>
    <row r="20" spans="1:21" ht="24" x14ac:dyDescent="0.25">
      <c r="A20" s="79" t="s">
        <v>30</v>
      </c>
      <c r="B20" s="79" t="s">
        <v>68</v>
      </c>
      <c r="C20" s="144" t="s">
        <v>62</v>
      </c>
      <c r="D20" s="143"/>
      <c r="E20" s="143"/>
      <c r="F20" s="143"/>
      <c r="G20" s="143"/>
      <c r="H20" s="143"/>
      <c r="I20" s="139" t="s">
        <v>55</v>
      </c>
      <c r="J20" s="140"/>
      <c r="K20" s="140"/>
      <c r="M20" s="124" t="s">
        <v>70</v>
      </c>
      <c r="N20" s="125"/>
      <c r="O20" s="125"/>
      <c r="P20" s="126"/>
      <c r="Q20" s="124" t="s">
        <v>71</v>
      </c>
      <c r="R20" s="125"/>
      <c r="S20" s="126"/>
      <c r="T20" s="153" t="s">
        <v>72</v>
      </c>
      <c r="U20" s="154"/>
    </row>
    <row r="21" spans="1:21" ht="6.75" customHeight="1" x14ac:dyDescent="0.25">
      <c r="A21" s="142">
        <v>1</v>
      </c>
      <c r="B21" s="142" t="s">
        <v>147</v>
      </c>
      <c r="C21" s="142" t="s">
        <v>64</v>
      </c>
      <c r="D21" s="143"/>
      <c r="E21" s="143"/>
      <c r="F21" s="143"/>
      <c r="G21" s="143"/>
      <c r="H21" s="143"/>
      <c r="I21" s="141">
        <v>41671</v>
      </c>
      <c r="J21" s="140"/>
      <c r="K21" s="140"/>
      <c r="M21" s="127" t="s">
        <v>149</v>
      </c>
      <c r="N21" s="128"/>
      <c r="O21" s="128"/>
      <c r="P21" s="129"/>
      <c r="Q21" s="127" t="s">
        <v>65</v>
      </c>
      <c r="R21" s="128"/>
      <c r="S21" s="129"/>
      <c r="T21" s="127" t="s">
        <v>81</v>
      </c>
      <c r="U21" s="129"/>
    </row>
    <row r="22" spans="1:21" ht="6" customHeight="1" x14ac:dyDescent="0.25">
      <c r="A22" s="142"/>
      <c r="B22" s="143"/>
      <c r="C22" s="143"/>
      <c r="D22" s="143"/>
      <c r="E22" s="143"/>
      <c r="F22" s="143"/>
      <c r="G22" s="143"/>
      <c r="H22" s="143"/>
      <c r="I22" s="140"/>
      <c r="J22" s="140"/>
      <c r="K22" s="140"/>
      <c r="M22" s="130"/>
      <c r="N22" s="131"/>
      <c r="O22" s="132"/>
      <c r="P22" s="133"/>
      <c r="Q22" s="130"/>
      <c r="R22" s="131"/>
      <c r="S22" s="133"/>
      <c r="T22" s="152"/>
      <c r="U22" s="133"/>
    </row>
    <row r="23" spans="1:21" x14ac:dyDescent="0.25">
      <c r="A23" s="142">
        <v>2</v>
      </c>
      <c r="B23" s="142" t="s">
        <v>148</v>
      </c>
      <c r="C23" s="142" t="s">
        <v>174</v>
      </c>
      <c r="D23" s="143"/>
      <c r="E23" s="143"/>
      <c r="F23" s="143"/>
      <c r="G23" s="143"/>
      <c r="H23" s="143"/>
      <c r="I23" s="141">
        <v>41791</v>
      </c>
      <c r="J23" s="140"/>
      <c r="K23" s="140"/>
      <c r="M23" s="130"/>
      <c r="N23" s="131"/>
      <c r="O23" s="132"/>
      <c r="P23" s="133"/>
      <c r="Q23" s="130"/>
      <c r="R23" s="131"/>
      <c r="S23" s="133"/>
      <c r="T23" s="130"/>
      <c r="U23" s="133"/>
    </row>
    <row r="24" spans="1:21" x14ac:dyDescent="0.25">
      <c r="A24" s="142"/>
      <c r="B24" s="142"/>
      <c r="C24" s="142"/>
      <c r="D24" s="143"/>
      <c r="E24" s="143"/>
      <c r="F24" s="143"/>
      <c r="G24" s="143"/>
      <c r="H24" s="143"/>
      <c r="I24" s="141"/>
      <c r="J24" s="140"/>
      <c r="K24" s="140"/>
      <c r="M24" s="130"/>
      <c r="N24" s="131"/>
      <c r="O24" s="132"/>
      <c r="P24" s="133"/>
      <c r="Q24" s="130"/>
      <c r="R24" s="131"/>
      <c r="S24" s="133"/>
      <c r="T24" s="130"/>
      <c r="U24" s="133"/>
    </row>
    <row r="25" spans="1:21" x14ac:dyDescent="0.25">
      <c r="A25" s="142"/>
      <c r="B25" s="143"/>
      <c r="C25" s="143"/>
      <c r="D25" s="143"/>
      <c r="E25" s="143"/>
      <c r="F25" s="143"/>
      <c r="G25" s="143"/>
      <c r="H25" s="143"/>
      <c r="I25" s="140"/>
      <c r="J25" s="140"/>
      <c r="K25" s="140"/>
      <c r="M25" s="134"/>
      <c r="N25" s="135"/>
      <c r="O25" s="135"/>
      <c r="P25" s="136"/>
      <c r="Q25" s="134"/>
      <c r="R25" s="135"/>
      <c r="S25" s="136"/>
      <c r="T25" s="134"/>
      <c r="U25" s="136"/>
    </row>
    <row r="26" spans="1:21" ht="3" customHeight="1" x14ac:dyDescent="0.25">
      <c r="A26" s="142"/>
      <c r="B26" s="143"/>
      <c r="C26" s="143"/>
      <c r="D26" s="143"/>
      <c r="E26" s="143"/>
      <c r="F26" s="143"/>
      <c r="G26" s="143"/>
      <c r="H26" s="143"/>
      <c r="I26" s="140"/>
      <c r="J26" s="140"/>
      <c r="K26" s="140"/>
    </row>
    <row r="27" spans="1:21" x14ac:dyDescent="0.25">
      <c r="A27" s="142">
        <v>3</v>
      </c>
      <c r="B27" s="142" t="s">
        <v>147</v>
      </c>
      <c r="C27" s="142" t="s">
        <v>193</v>
      </c>
      <c r="D27" s="143"/>
      <c r="E27" s="143"/>
      <c r="F27" s="143"/>
      <c r="G27" s="143"/>
      <c r="H27" s="143"/>
      <c r="I27" s="141">
        <v>42036</v>
      </c>
      <c r="J27" s="140"/>
      <c r="K27" s="140"/>
      <c r="L27" s="26"/>
      <c r="M27" s="26"/>
      <c r="N27" s="26"/>
      <c r="O27" s="26"/>
      <c r="P27" s="26"/>
      <c r="Q27" s="26"/>
      <c r="R27" s="26"/>
      <c r="S27" s="26"/>
      <c r="T27" s="26"/>
    </row>
    <row r="28" spans="1:21" x14ac:dyDescent="0.25">
      <c r="A28" s="142"/>
      <c r="B28" s="143"/>
      <c r="C28" s="143"/>
      <c r="D28" s="143"/>
      <c r="E28" s="143"/>
      <c r="F28" s="143"/>
      <c r="G28" s="143"/>
      <c r="H28" s="143"/>
      <c r="I28" s="140"/>
      <c r="J28" s="140"/>
      <c r="K28" s="140"/>
    </row>
    <row r="29" spans="1:21" x14ac:dyDescent="0.25">
      <c r="A29" s="142">
        <v>4</v>
      </c>
      <c r="B29" s="142" t="s">
        <v>147</v>
      </c>
      <c r="C29" s="142" t="s">
        <v>205</v>
      </c>
      <c r="D29" s="143"/>
      <c r="E29" s="143"/>
      <c r="F29" s="143"/>
      <c r="G29" s="143"/>
      <c r="H29" s="143"/>
      <c r="I29" s="141">
        <v>42400</v>
      </c>
      <c r="J29" s="140"/>
      <c r="K29" s="140"/>
    </row>
    <row r="30" spans="1:21" x14ac:dyDescent="0.25">
      <c r="A30" s="142"/>
      <c r="B30" s="143"/>
      <c r="C30" s="143"/>
      <c r="D30" s="143"/>
      <c r="E30" s="143"/>
      <c r="F30" s="143"/>
      <c r="G30" s="143"/>
      <c r="H30" s="143"/>
      <c r="I30" s="140"/>
      <c r="J30" s="140"/>
      <c r="K30" s="140"/>
    </row>
  </sheetData>
  <autoFilter ref="A6:U16"/>
  <mergeCells count="51">
    <mergeCell ref="I21:K22"/>
    <mergeCell ref="T21:U25"/>
    <mergeCell ref="A23:A26"/>
    <mergeCell ref="B23:B26"/>
    <mergeCell ref="C23:H26"/>
    <mergeCell ref="I23:K26"/>
    <mergeCell ref="M21:P25"/>
    <mergeCell ref="Q21:S25"/>
    <mergeCell ref="V5:W5"/>
    <mergeCell ref="C20:H20"/>
    <mergeCell ref="I20:K20"/>
    <mergeCell ref="M20:P20"/>
    <mergeCell ref="Q20:S20"/>
    <mergeCell ref="T20:U20"/>
    <mergeCell ref="N5:N6"/>
    <mergeCell ref="O5:O6"/>
    <mergeCell ref="S13:S14"/>
    <mergeCell ref="A19:K19"/>
    <mergeCell ref="M19:U19"/>
    <mergeCell ref="T3:U3"/>
    <mergeCell ref="A5:A6"/>
    <mergeCell ref="B5:B6"/>
    <mergeCell ref="C5:C6"/>
    <mergeCell ref="D5:D6"/>
    <mergeCell ref="E5:E6"/>
    <mergeCell ref="F5:F6"/>
    <mergeCell ref="G5:G6"/>
    <mergeCell ref="P5:Q5"/>
    <mergeCell ref="R5:R6"/>
    <mergeCell ref="S5:S6"/>
    <mergeCell ref="T5:U5"/>
    <mergeCell ref="H5:H6"/>
    <mergeCell ref="I5:K5"/>
    <mergeCell ref="L5:L6"/>
    <mergeCell ref="M5:M6"/>
    <mergeCell ref="A29:A30"/>
    <mergeCell ref="B29:B30"/>
    <mergeCell ref="C29:H30"/>
    <mergeCell ref="I29:K30"/>
    <mergeCell ref="A1:B3"/>
    <mergeCell ref="C1:S3"/>
    <mergeCell ref="A7:A10"/>
    <mergeCell ref="A11:A16"/>
    <mergeCell ref="B11:B16"/>
    <mergeCell ref="A27:A28"/>
    <mergeCell ref="B27:B28"/>
    <mergeCell ref="C27:H28"/>
    <mergeCell ref="I27:K28"/>
    <mergeCell ref="A21:A22"/>
    <mergeCell ref="B21:B22"/>
    <mergeCell ref="C21:H22"/>
  </mergeCells>
  <conditionalFormatting sqref="Q11:Q14 Q16 Q7:Q8">
    <cfRule type="containsText" dxfId="197" priority="31" stopIfTrue="1" operator="containsText" text="NO EVALUADO">
      <formula>NOT(ISERROR(SEARCH("NO EVALUADO",Q7)))</formula>
    </cfRule>
    <cfRule type="containsText" dxfId="196" priority="32" stopIfTrue="1" operator="containsText" text="INACEPTABLE">
      <formula>NOT(ISERROR(SEARCH("INACEPTABLE",Q7)))</formula>
    </cfRule>
    <cfRule type="containsText" dxfId="195" priority="33" stopIfTrue="1" operator="containsText" text="GRAVE">
      <formula>NOT(ISERROR(SEARCH("GRAVE",Q7)))</formula>
    </cfRule>
    <cfRule type="containsText" dxfId="194" priority="34" stopIfTrue="1" operator="containsText" text="TOLERABLE">
      <formula>NOT(ISERROR(SEARCH("TOLERABLE",Q7)))</formula>
    </cfRule>
    <cfRule type="containsText" dxfId="193" priority="35" stopIfTrue="1" operator="containsText" text="ACEPTABLE">
      <formula>NOT(ISERROR(SEARCH("ACEPTABLE",Q7)))</formula>
    </cfRule>
  </conditionalFormatting>
  <conditionalFormatting sqref="Q16">
    <cfRule type="containsText" dxfId="192" priority="26" stopIfTrue="1" operator="containsText" text="NO EVALUADO">
      <formula>NOT(ISERROR(SEARCH("NO EVALUADO",Q16)))</formula>
    </cfRule>
    <cfRule type="containsText" dxfId="191" priority="27" stopIfTrue="1" operator="containsText" text="INACEPTABLE">
      <formula>NOT(ISERROR(SEARCH("INACEPTABLE",Q16)))</formula>
    </cfRule>
    <cfRule type="containsText" dxfId="190" priority="28" stopIfTrue="1" operator="containsText" text="GRAVE">
      <formula>NOT(ISERROR(SEARCH("GRAVE",Q16)))</formula>
    </cfRule>
    <cfRule type="containsText" dxfId="189" priority="29" stopIfTrue="1" operator="containsText" text="TOLERABLE">
      <formula>NOT(ISERROR(SEARCH("TOLERABLE",Q16)))</formula>
    </cfRule>
    <cfRule type="containsText" dxfId="188" priority="30" stopIfTrue="1" operator="containsText" text="ACEPTABLE">
      <formula>NOT(ISERROR(SEARCH("ACEPTABLE",Q16)))</formula>
    </cfRule>
  </conditionalFormatting>
  <conditionalFormatting sqref="Q12:Q14">
    <cfRule type="containsText" dxfId="187" priority="21" stopIfTrue="1" operator="containsText" text="NO EVALUADO">
      <formula>NOT(ISERROR(SEARCH("NO EVALUADO",Q12)))</formula>
    </cfRule>
    <cfRule type="containsText" dxfId="186" priority="22" stopIfTrue="1" operator="containsText" text="INACEPTABLE">
      <formula>NOT(ISERROR(SEARCH("INACEPTABLE",Q12)))</formula>
    </cfRule>
    <cfRule type="containsText" dxfId="185" priority="23" stopIfTrue="1" operator="containsText" text="GRAVE">
      <formula>NOT(ISERROR(SEARCH("GRAVE",Q12)))</formula>
    </cfRule>
    <cfRule type="containsText" dxfId="184" priority="24" stopIfTrue="1" operator="containsText" text="TOLERABLE">
      <formula>NOT(ISERROR(SEARCH("TOLERABLE",Q12)))</formula>
    </cfRule>
    <cfRule type="containsText" dxfId="183" priority="25" stopIfTrue="1" operator="containsText" text="ACEPTABLE">
      <formula>NOT(ISERROR(SEARCH("ACEPTABLE",Q12)))</formula>
    </cfRule>
  </conditionalFormatting>
  <conditionalFormatting sqref="Q9">
    <cfRule type="containsText" dxfId="182" priority="16" stopIfTrue="1" operator="containsText" text="NO EVALUADO">
      <formula>NOT(ISERROR(SEARCH("NO EVALUADO",Q9)))</formula>
    </cfRule>
    <cfRule type="containsText" dxfId="181" priority="17" stopIfTrue="1" operator="containsText" text="INACEPTABLE">
      <formula>NOT(ISERROR(SEARCH("INACEPTABLE",Q9)))</formula>
    </cfRule>
    <cfRule type="containsText" dxfId="180" priority="18" stopIfTrue="1" operator="containsText" text="GRAVE">
      <formula>NOT(ISERROR(SEARCH("GRAVE",Q9)))</formula>
    </cfRule>
    <cfRule type="containsText" dxfId="179" priority="19" stopIfTrue="1" operator="containsText" text="TOLERABLE">
      <formula>NOT(ISERROR(SEARCH("TOLERABLE",Q9)))</formula>
    </cfRule>
    <cfRule type="containsText" dxfId="178" priority="20" stopIfTrue="1" operator="containsText" text="ACEPTABLE">
      <formula>NOT(ISERROR(SEARCH("ACEPTABLE",Q9)))</formula>
    </cfRule>
  </conditionalFormatting>
  <conditionalFormatting sqref="Q10">
    <cfRule type="containsText" dxfId="177" priority="11" stopIfTrue="1" operator="containsText" text="NO EVALUADO">
      <formula>NOT(ISERROR(SEARCH("NO EVALUADO",Q10)))</formula>
    </cfRule>
    <cfRule type="containsText" dxfId="176" priority="12" stopIfTrue="1" operator="containsText" text="INACEPTABLE">
      <formula>NOT(ISERROR(SEARCH("INACEPTABLE",Q10)))</formula>
    </cfRule>
    <cfRule type="containsText" dxfId="175" priority="13" stopIfTrue="1" operator="containsText" text="GRAVE">
      <formula>NOT(ISERROR(SEARCH("GRAVE",Q10)))</formula>
    </cfRule>
    <cfRule type="containsText" dxfId="174" priority="14" stopIfTrue="1" operator="containsText" text="TOLERABLE">
      <formula>NOT(ISERROR(SEARCH("TOLERABLE",Q10)))</formula>
    </cfRule>
    <cfRule type="containsText" dxfId="173" priority="15" stopIfTrue="1" operator="containsText" text="ACEPTABLE">
      <formula>NOT(ISERROR(SEARCH("ACEPTABLE",Q10)))</formula>
    </cfRule>
  </conditionalFormatting>
  <conditionalFormatting sqref="Q15">
    <cfRule type="containsText" dxfId="172" priority="6" stopIfTrue="1" operator="containsText" text="NO EVALUADO">
      <formula>NOT(ISERROR(SEARCH("NO EVALUADO",Q15)))</formula>
    </cfRule>
    <cfRule type="containsText" dxfId="171" priority="7" stopIfTrue="1" operator="containsText" text="INACEPTABLE">
      <formula>NOT(ISERROR(SEARCH("INACEPTABLE",Q15)))</formula>
    </cfRule>
    <cfRule type="containsText" dxfId="170" priority="8" stopIfTrue="1" operator="containsText" text="GRAVE">
      <formula>NOT(ISERROR(SEARCH("GRAVE",Q15)))</formula>
    </cfRule>
    <cfRule type="containsText" dxfId="169" priority="9" stopIfTrue="1" operator="containsText" text="TOLERABLE">
      <formula>NOT(ISERROR(SEARCH("TOLERABLE",Q15)))</formula>
    </cfRule>
    <cfRule type="containsText" dxfId="168" priority="10" stopIfTrue="1" operator="containsText" text="ACEPTABLE">
      <formula>NOT(ISERROR(SEARCH("ACEPTABLE",Q15)))</formula>
    </cfRule>
  </conditionalFormatting>
  <conditionalFormatting sqref="Q15">
    <cfRule type="containsText" dxfId="167" priority="1" stopIfTrue="1" operator="containsText" text="NO EVALUADO">
      <formula>NOT(ISERROR(SEARCH("NO EVALUADO",Q15)))</formula>
    </cfRule>
    <cfRule type="containsText" dxfId="166" priority="2" stopIfTrue="1" operator="containsText" text="INACEPTABLE">
      <formula>NOT(ISERROR(SEARCH("INACEPTABLE",Q15)))</formula>
    </cfRule>
    <cfRule type="containsText" dxfId="165" priority="3" stopIfTrue="1" operator="containsText" text="GRAVE">
      <formula>NOT(ISERROR(SEARCH("GRAVE",Q15)))</formula>
    </cfRule>
    <cfRule type="containsText" dxfId="164" priority="4" stopIfTrue="1" operator="containsText" text="TOLERABLE">
      <formula>NOT(ISERROR(SEARCH("TOLERABLE",Q15)))</formula>
    </cfRule>
    <cfRule type="containsText" dxfId="163" priority="5" stopIfTrue="1" operator="containsText" text="ACEPTABLE">
      <formula>NOT(ISERROR(SEARCH("ACEPTABLE",Q15)))</formula>
    </cfRule>
  </conditionalFormatting>
  <pageMargins left="0.39370078740157483" right="0.39370078740157483" top="0.39370078740157483" bottom="0.39370078740157483" header="0" footer="0"/>
  <pageSetup scale="58" fitToHeight="0" orientation="landscape" r:id="rId1"/>
  <rowBreaks count="1" manualBreakCount="1">
    <brk id="10" max="20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4"/>
  <sheetViews>
    <sheetView view="pageBreakPreview" topLeftCell="D1" zoomScale="90" zoomScaleNormal="84" zoomScaleSheetLayoutView="90" workbookViewId="0">
      <pane ySplit="6" topLeftCell="A7" activePane="bottomLeft" state="frozen"/>
      <selection activeCell="A8" sqref="A8"/>
      <selection pane="bottomLeft" activeCell="P7" sqref="P7"/>
    </sheetView>
  </sheetViews>
  <sheetFormatPr baseColWidth="10" defaultRowHeight="12" x14ac:dyDescent="0.25"/>
  <cols>
    <col min="1" max="1" width="5.7109375" style="22" customWidth="1"/>
    <col min="2" max="2" width="10" style="94" customWidth="1"/>
    <col min="3" max="3" width="12.7109375" style="94" customWidth="1"/>
    <col min="4" max="4" width="14" style="22" customWidth="1"/>
    <col min="5" max="5" width="21.42578125" style="22" customWidth="1"/>
    <col min="6" max="6" width="10.85546875" style="22" customWidth="1"/>
    <col min="7" max="7" width="5.28515625" style="22" customWidth="1"/>
    <col min="8" max="8" width="22.7109375" style="22" customWidth="1"/>
    <col min="9" max="11" width="2.140625" style="22" customWidth="1"/>
    <col min="12" max="12" width="22.5703125" style="22" customWidth="1"/>
    <col min="13" max="13" width="5.28515625" style="22" customWidth="1"/>
    <col min="14" max="14" width="16" style="22" customWidth="1"/>
    <col min="15" max="17" width="5.28515625" style="22" customWidth="1"/>
    <col min="18" max="18" width="22.42578125" style="22" customWidth="1"/>
    <col min="19" max="19" width="13.5703125" style="22" customWidth="1"/>
    <col min="20" max="20" width="10" style="22" customWidth="1"/>
    <col min="21" max="21" width="13.42578125" style="22" customWidth="1"/>
    <col min="22" max="23" width="3.140625" style="22" bestFit="1" customWidth="1"/>
    <col min="24" max="16384" width="11.42578125" style="22"/>
  </cols>
  <sheetData>
    <row r="1" spans="1:23" s="85" customFormat="1" ht="12.75" x14ac:dyDescent="0.25">
      <c r="A1" s="181"/>
      <c r="B1" s="181"/>
      <c r="C1" s="182" t="str">
        <f>[1]CRITERIOS!C1</f>
        <v>MATRIZ DE RIESGO: PROCESO MANUFACTURA Y MANTENIMIENTO</v>
      </c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4"/>
      <c r="T1" s="102" t="s">
        <v>29</v>
      </c>
      <c r="U1" s="102" t="str">
        <f>[1]CRITERIOS!H1</f>
        <v>GR-MAN-DG-3</v>
      </c>
    </row>
    <row r="2" spans="1:23" s="85" customFormat="1" ht="12.75" x14ac:dyDescent="0.25">
      <c r="A2" s="181"/>
      <c r="B2" s="181"/>
      <c r="C2" s="185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7"/>
      <c r="T2" s="102" t="s">
        <v>30</v>
      </c>
      <c r="U2" s="102">
        <v>5</v>
      </c>
    </row>
    <row r="3" spans="1:23" s="85" customFormat="1" ht="12.75" x14ac:dyDescent="0.25">
      <c r="A3" s="181"/>
      <c r="B3" s="181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90"/>
      <c r="T3" s="191" t="s">
        <v>31</v>
      </c>
      <c r="U3" s="191"/>
    </row>
    <row r="5" spans="1:23" ht="15" customHeight="1" x14ac:dyDescent="0.25">
      <c r="A5" s="192" t="s">
        <v>38</v>
      </c>
      <c r="B5" s="193" t="s">
        <v>39</v>
      </c>
      <c r="C5" s="193" t="s">
        <v>48</v>
      </c>
      <c r="D5" s="193" t="s">
        <v>49</v>
      </c>
      <c r="E5" s="193" t="s">
        <v>41</v>
      </c>
      <c r="F5" s="194" t="s">
        <v>183</v>
      </c>
      <c r="G5" s="192" t="str">
        <f>[1]CRITERIOS!B5</f>
        <v>CALIFICACIÓN IMPACTO (CONSECUENCIA / DAÑO)</v>
      </c>
      <c r="H5" s="193" t="s">
        <v>42</v>
      </c>
      <c r="I5" s="198" t="s">
        <v>154</v>
      </c>
      <c r="J5" s="198"/>
      <c r="K5" s="198"/>
      <c r="L5" s="193" t="s">
        <v>43</v>
      </c>
      <c r="M5" s="192" t="str">
        <f>[1]CRITERIOS!B21</f>
        <v>CALIFICACIÓN VULNERABILIDAD</v>
      </c>
      <c r="N5" s="193" t="s">
        <v>87</v>
      </c>
      <c r="O5" s="192" t="str">
        <f>[1]CRITERIOS!B13</f>
        <v>CALIFICACIÓN PROBABILIDAD</v>
      </c>
      <c r="P5" s="208" t="s">
        <v>153</v>
      </c>
      <c r="Q5" s="209"/>
      <c r="R5" s="194" t="s">
        <v>111</v>
      </c>
      <c r="S5" s="193" t="s">
        <v>86</v>
      </c>
      <c r="T5" s="198" t="s">
        <v>51</v>
      </c>
      <c r="U5" s="198"/>
      <c r="V5" s="193" t="s">
        <v>58</v>
      </c>
      <c r="W5" s="193"/>
    </row>
    <row r="6" spans="1:23" ht="66" x14ac:dyDescent="0.25">
      <c r="A6" s="192"/>
      <c r="B6" s="193"/>
      <c r="C6" s="193"/>
      <c r="D6" s="193"/>
      <c r="E6" s="193"/>
      <c r="F6" s="194"/>
      <c r="G6" s="192"/>
      <c r="H6" s="193"/>
      <c r="I6" s="86" t="s">
        <v>44</v>
      </c>
      <c r="J6" s="86" t="s">
        <v>45</v>
      </c>
      <c r="K6" s="86" t="s">
        <v>46</v>
      </c>
      <c r="L6" s="193"/>
      <c r="M6" s="192"/>
      <c r="N6" s="193"/>
      <c r="O6" s="192"/>
      <c r="P6" s="101" t="s">
        <v>1</v>
      </c>
      <c r="Q6" s="101" t="s">
        <v>92</v>
      </c>
      <c r="R6" s="194"/>
      <c r="S6" s="193"/>
      <c r="T6" s="100" t="s">
        <v>50</v>
      </c>
      <c r="U6" s="99" t="s">
        <v>47</v>
      </c>
      <c r="V6" s="87" t="s">
        <v>59</v>
      </c>
      <c r="W6" s="87" t="s">
        <v>60</v>
      </c>
    </row>
    <row r="7" spans="1:23" s="29" customFormat="1" ht="162.75" customHeight="1" x14ac:dyDescent="0.25">
      <c r="A7" s="216" t="s">
        <v>156</v>
      </c>
      <c r="B7" s="213" t="s">
        <v>123</v>
      </c>
      <c r="C7" s="98" t="s">
        <v>194</v>
      </c>
      <c r="D7" s="98" t="s">
        <v>195</v>
      </c>
      <c r="E7" s="33" t="s">
        <v>158</v>
      </c>
      <c r="F7" s="33"/>
      <c r="G7" s="100">
        <v>40</v>
      </c>
      <c r="H7" s="33" t="s">
        <v>159</v>
      </c>
      <c r="I7" s="33"/>
      <c r="J7" s="33"/>
      <c r="K7" s="33" t="s">
        <v>32</v>
      </c>
      <c r="L7" s="33" t="s">
        <v>160</v>
      </c>
      <c r="M7" s="88">
        <v>0.5</v>
      </c>
      <c r="N7" s="33" t="s">
        <v>119</v>
      </c>
      <c r="O7" s="100">
        <v>1</v>
      </c>
      <c r="P7" s="100">
        <f t="shared" ref="P7:P18" si="0">O7*M7*G7</f>
        <v>20</v>
      </c>
      <c r="Q7" s="89" t="str">
        <f>IF((AND((M7*O7*G7)&gt;0,(M7*O7*G7)&lt;=[1]CRITERIOS!$F$30)),"ACEPTABLE",IF((AND((M7*O7*G7)&gt;[1]CRITERIOS!$E$31,(M7*O7*G7)&lt;=[1]CRITERIOS!$F$31)),"TOLERABLE",IF((AND((M7*O7*G7)&gt;[1]CRITERIOS!$E$32,(M7*O7*G7)&lt;=[1]CRITERIOS!$F$32)),"GRAVE",IF(((M7*O7*G7)&gt;[1]CRITERIOS!$F$33),"INACEPTABLE","NO EVALUADO"))))</f>
        <v>GRAVE</v>
      </c>
      <c r="R7" s="90" t="s">
        <v>270</v>
      </c>
      <c r="S7" s="33" t="s">
        <v>126</v>
      </c>
      <c r="T7" s="33" t="s">
        <v>63</v>
      </c>
      <c r="U7" s="33" t="s">
        <v>63</v>
      </c>
      <c r="V7" s="33"/>
      <c r="W7" s="33"/>
    </row>
    <row r="8" spans="1:23" s="29" customFormat="1" ht="162" customHeight="1" x14ac:dyDescent="0.25">
      <c r="A8" s="217"/>
      <c r="B8" s="213"/>
      <c r="C8" s="98" t="s">
        <v>127</v>
      </c>
      <c r="D8" s="98" t="s">
        <v>130</v>
      </c>
      <c r="E8" s="32" t="s">
        <v>199</v>
      </c>
      <c r="F8" s="32"/>
      <c r="G8" s="100">
        <v>20</v>
      </c>
      <c r="H8" s="33" t="s">
        <v>200</v>
      </c>
      <c r="I8" s="33"/>
      <c r="J8" s="33"/>
      <c r="K8" s="33" t="s">
        <v>32</v>
      </c>
      <c r="L8" s="84" t="s">
        <v>162</v>
      </c>
      <c r="M8" s="88">
        <v>0.5</v>
      </c>
      <c r="N8" s="33" t="s">
        <v>196</v>
      </c>
      <c r="O8" s="100">
        <v>1</v>
      </c>
      <c r="P8" s="100">
        <f t="shared" si="0"/>
        <v>10</v>
      </c>
      <c r="Q8" s="89" t="str">
        <f>IF((AND((M8*O8*G8)&gt;0,(M8*O8*G8)&lt;=[1]CRITERIOS!$F$30)),"ACEPTABLE",IF((AND((M8*O8*G8)&gt;[1]CRITERIOS!$E$31,(M8*O8*G8)&lt;=[1]CRITERIOS!$F$31)),"TOLERABLE",IF((AND((M8*O8*G8)&gt;[1]CRITERIOS!$E$32,(M8*O8*G8)&lt;=[1]CRITERIOS!$F$32)),"GRAVE",IF(((M8*O8*G8)&gt;[1]CRITERIOS!$F$33),"INACEPTABLE","NO EVALUADO"))))</f>
        <v>TOLERABLE</v>
      </c>
      <c r="R8" s="90" t="s">
        <v>211</v>
      </c>
      <c r="S8" s="33" t="s">
        <v>136</v>
      </c>
      <c r="T8" s="33" t="s">
        <v>63</v>
      </c>
      <c r="U8" s="33" t="s">
        <v>63</v>
      </c>
      <c r="V8" s="33"/>
      <c r="W8" s="33"/>
    </row>
    <row r="9" spans="1:23" s="29" customFormat="1" ht="143.25" customHeight="1" x14ac:dyDescent="0.25">
      <c r="A9" s="217"/>
      <c r="B9" s="213"/>
      <c r="C9" s="98" t="s">
        <v>129</v>
      </c>
      <c r="D9" s="98" t="s">
        <v>131</v>
      </c>
      <c r="E9" s="32" t="s">
        <v>164</v>
      </c>
      <c r="F9" s="32"/>
      <c r="G9" s="100">
        <v>10</v>
      </c>
      <c r="H9" s="33" t="s">
        <v>132</v>
      </c>
      <c r="I9" s="33"/>
      <c r="J9" s="33"/>
      <c r="K9" s="33" t="s">
        <v>32</v>
      </c>
      <c r="L9" s="33" t="s">
        <v>181</v>
      </c>
      <c r="M9" s="88">
        <v>0.5</v>
      </c>
      <c r="N9" s="33" t="s">
        <v>182</v>
      </c>
      <c r="O9" s="100">
        <v>2</v>
      </c>
      <c r="P9" s="100">
        <f t="shared" si="0"/>
        <v>10</v>
      </c>
      <c r="Q9" s="89" t="str">
        <f>IF((AND((M9*O9*G9)&gt;0,(M9*O9*G9)&lt;=[1]CRITERIOS!$F$30)),"ACEPTABLE",IF((AND((M9*O9*G9)&gt;[1]CRITERIOS!$E$31,(M9*O9*G9)&lt;=[1]CRITERIOS!$F$31)),"TOLERABLE",IF((AND((M9*O9*G9)&gt;[1]CRITERIOS!$E$32,(M9*O9*G9)&lt;=[1]CRITERIOS!$F$32)),"GRAVE",IF(((M9*O9*G9)&gt;[1]CRITERIOS!$F$33),"INACEPTABLE","NO EVALUADO"))))</f>
        <v>TOLERABLE</v>
      </c>
      <c r="R9" s="90" t="s">
        <v>166</v>
      </c>
      <c r="S9" s="33" t="s">
        <v>115</v>
      </c>
      <c r="T9" s="33" t="s">
        <v>63</v>
      </c>
      <c r="U9" s="33" t="s">
        <v>63</v>
      </c>
      <c r="V9" s="33"/>
      <c r="W9" s="33"/>
    </row>
    <row r="10" spans="1:23" s="29" customFormat="1" ht="205.5" customHeight="1" x14ac:dyDescent="0.25">
      <c r="A10" s="217"/>
      <c r="B10" s="213"/>
      <c r="C10" s="98" t="s">
        <v>269</v>
      </c>
      <c r="D10" s="98" t="s">
        <v>209</v>
      </c>
      <c r="E10" s="32" t="s">
        <v>268</v>
      </c>
      <c r="F10" s="32"/>
      <c r="G10" s="100">
        <v>10</v>
      </c>
      <c r="H10" s="33" t="s">
        <v>267</v>
      </c>
      <c r="I10" s="33" t="s">
        <v>32</v>
      </c>
      <c r="J10" s="33"/>
      <c r="K10" s="33" t="s">
        <v>32</v>
      </c>
      <c r="L10" s="33" t="s">
        <v>266</v>
      </c>
      <c r="M10" s="88">
        <v>0.5</v>
      </c>
      <c r="N10" s="33" t="s">
        <v>119</v>
      </c>
      <c r="O10" s="100">
        <v>1</v>
      </c>
      <c r="P10" s="100">
        <f t="shared" si="0"/>
        <v>5</v>
      </c>
      <c r="Q10" s="89" t="str">
        <f>IF((AND((M10*O10*G10)&gt;0,(M10*O10*G10)&lt;=[1]CRITERIOS!$F$30)),"ACEPTABLE",IF((AND((M10*O10*G10)&gt;[1]CRITERIOS!$E$31,(M10*O10*G10)&lt;=[1]CRITERIOS!$F$31)),"TOLERABLE",IF((AND((M10*O10*G10)&gt;[1]CRITERIOS!$E$32,(M10*O10*G10)&lt;=[1]CRITERIOS!$F$32)),"GRAVE",IF(((M10*O10*G10)&gt;[1]CRITERIOS!$F$33),"INACEPTABLE","NO EVALUADO"))))</f>
        <v>TOLERABLE</v>
      </c>
      <c r="R10" s="90" t="s">
        <v>265</v>
      </c>
      <c r="S10" s="33" t="s">
        <v>264</v>
      </c>
      <c r="T10" s="33"/>
      <c r="U10" s="33"/>
      <c r="V10" s="33"/>
      <c r="W10" s="33"/>
    </row>
    <row r="11" spans="1:23" s="29" customFormat="1" ht="153.75" customHeight="1" x14ac:dyDescent="0.25">
      <c r="A11" s="217"/>
      <c r="B11" s="213"/>
      <c r="C11" s="98" t="s">
        <v>94</v>
      </c>
      <c r="D11" s="98" t="s">
        <v>138</v>
      </c>
      <c r="E11" s="33" t="s">
        <v>139</v>
      </c>
      <c r="F11" s="33"/>
      <c r="G11" s="100">
        <v>20</v>
      </c>
      <c r="H11" s="33" t="s">
        <v>140</v>
      </c>
      <c r="I11" s="33"/>
      <c r="J11" s="33"/>
      <c r="K11" s="33" t="s">
        <v>32</v>
      </c>
      <c r="L11" s="33" t="s">
        <v>141</v>
      </c>
      <c r="M11" s="88">
        <v>0.1</v>
      </c>
      <c r="N11" s="33" t="s">
        <v>119</v>
      </c>
      <c r="O11" s="100">
        <v>1</v>
      </c>
      <c r="P11" s="100">
        <f t="shared" si="0"/>
        <v>2</v>
      </c>
      <c r="Q11" s="89" t="str">
        <f>IF((AND((M11*O11*G11)&gt;0,(M11*O11*G11)&lt;=[1]CRITERIOS!$F$30)),"ACEPTABLE",IF((AND((M11*O11*G11)&gt;[1]CRITERIOS!$E$31,(M11*O11*G11)&lt;=[1]CRITERIOS!$F$31)),"TOLERABLE",IF((AND((M11*O11*G11)&gt;[1]CRITERIOS!$E$32,(M11*O11*G11)&lt;=[1]CRITERIOS!$F$32)),"GRAVE",IF(((M11*O11*G11)&gt;[1]CRITERIOS!$F$33),"INACEPTABLE","NO EVALUADO"))))</f>
        <v>ACEPTABLE</v>
      </c>
      <c r="R11" s="33" t="s">
        <v>222</v>
      </c>
      <c r="S11" s="33" t="s">
        <v>115</v>
      </c>
      <c r="T11" s="33" t="s">
        <v>63</v>
      </c>
      <c r="U11" s="33" t="s">
        <v>63</v>
      </c>
      <c r="V11" s="33"/>
      <c r="W11" s="33"/>
    </row>
    <row r="12" spans="1:23" s="29" customFormat="1" ht="144" customHeight="1" x14ac:dyDescent="0.25">
      <c r="A12" s="216" t="s">
        <v>219</v>
      </c>
      <c r="B12" s="98" t="s">
        <v>178</v>
      </c>
      <c r="C12" s="98" t="s">
        <v>94</v>
      </c>
      <c r="D12" s="98" t="s">
        <v>95</v>
      </c>
      <c r="E12" s="33" t="s">
        <v>96</v>
      </c>
      <c r="F12" s="33"/>
      <c r="G12" s="100">
        <v>20</v>
      </c>
      <c r="H12" s="33" t="s">
        <v>106</v>
      </c>
      <c r="I12" s="33"/>
      <c r="J12" s="33"/>
      <c r="K12" s="33" t="s">
        <v>32</v>
      </c>
      <c r="L12" s="33" t="s">
        <v>263</v>
      </c>
      <c r="M12" s="88">
        <v>0.1</v>
      </c>
      <c r="N12" s="33" t="s">
        <v>119</v>
      </c>
      <c r="O12" s="100">
        <v>1</v>
      </c>
      <c r="P12" s="100">
        <f t="shared" si="0"/>
        <v>2</v>
      </c>
      <c r="Q12" s="89" t="str">
        <f>IF((AND((M12*O12*G12)&gt;0,(M12*O12*G12)&lt;=[1]CRITERIOS!$F$30)),"ACEPTABLE",IF((AND((M12*O12*G12)&gt;[1]CRITERIOS!$E$31,(M12*O12*G12)&lt;=[1]CRITERIOS!$F$31)),"TOLERABLE",IF((AND((M12*O12*G12)&gt;[1]CRITERIOS!$E$32,(M12*O12*G12)&lt;=[1]CRITERIOS!$F$32)),"GRAVE",IF(((M12*O12*G12)&gt;[1]CRITERIOS!$F$33),"INACEPTABLE","NO EVALUADO"))))</f>
        <v>ACEPTABLE</v>
      </c>
      <c r="R12" s="33" t="s">
        <v>223</v>
      </c>
      <c r="S12" s="33" t="s">
        <v>115</v>
      </c>
      <c r="T12" s="33"/>
      <c r="U12" s="33"/>
      <c r="V12" s="33"/>
      <c r="W12" s="33"/>
    </row>
    <row r="13" spans="1:23" s="29" customFormat="1" ht="245.25" customHeight="1" x14ac:dyDescent="0.25">
      <c r="A13" s="216"/>
      <c r="B13" s="98" t="s">
        <v>262</v>
      </c>
      <c r="C13" s="98" t="s">
        <v>97</v>
      </c>
      <c r="D13" s="98" t="s">
        <v>98</v>
      </c>
      <c r="E13" s="33" t="s">
        <v>99</v>
      </c>
      <c r="F13" s="33"/>
      <c r="G13" s="100">
        <v>10</v>
      </c>
      <c r="H13" s="33" t="s">
        <v>210</v>
      </c>
      <c r="I13" s="33"/>
      <c r="J13" s="33"/>
      <c r="K13" s="33" t="s">
        <v>32</v>
      </c>
      <c r="L13" s="33" t="s">
        <v>261</v>
      </c>
      <c r="M13" s="88">
        <v>0.5</v>
      </c>
      <c r="N13" s="33" t="s">
        <v>220</v>
      </c>
      <c r="O13" s="100">
        <v>1</v>
      </c>
      <c r="P13" s="100">
        <f t="shared" si="0"/>
        <v>5</v>
      </c>
      <c r="Q13" s="89" t="str">
        <f>IF((AND((M13*O13*G13)&gt;0,(M13*O13*G13)&lt;=[1]CRITERIOS!$F$30)),"ACEPTABLE",IF((AND((M13*O13*G13)&gt;[1]CRITERIOS!$E$31,(M13*O13*G13)&lt;=[1]CRITERIOS!$F$31)),"TOLERABLE",IF((AND((M13*O13*G13)&gt;[1]CRITERIOS!$E$32,(M13*O13*G13)&lt;=[1]CRITERIOS!$F$32)),"GRAVE",IF(((M13*O13*G13)&gt;[1]CRITERIOS!$F$33),"INACEPTABLE","NO EVALUADO"))))</f>
        <v>TOLERABLE</v>
      </c>
      <c r="R13" s="33" t="s">
        <v>224</v>
      </c>
      <c r="S13" s="84" t="s">
        <v>260</v>
      </c>
      <c r="T13" s="33"/>
      <c r="U13" s="33"/>
      <c r="V13" s="33"/>
      <c r="W13" s="33"/>
    </row>
    <row r="14" spans="1:23" s="29" customFormat="1" ht="123" customHeight="1" x14ac:dyDescent="0.25">
      <c r="A14" s="216"/>
      <c r="B14" s="98" t="s">
        <v>207</v>
      </c>
      <c r="C14" s="98" t="s">
        <v>100</v>
      </c>
      <c r="D14" s="98" t="s">
        <v>203</v>
      </c>
      <c r="E14" s="33" t="s">
        <v>101</v>
      </c>
      <c r="F14" s="33"/>
      <c r="G14" s="100">
        <v>10</v>
      </c>
      <c r="H14" s="33" t="s">
        <v>108</v>
      </c>
      <c r="I14" s="33"/>
      <c r="J14" s="33"/>
      <c r="K14" s="33" t="s">
        <v>32</v>
      </c>
      <c r="L14" s="33" t="s">
        <v>118</v>
      </c>
      <c r="M14" s="88">
        <v>0.1</v>
      </c>
      <c r="N14" s="33" t="s">
        <v>119</v>
      </c>
      <c r="O14" s="100">
        <v>1</v>
      </c>
      <c r="P14" s="100">
        <f t="shared" si="0"/>
        <v>1</v>
      </c>
      <c r="Q14" s="89" t="str">
        <f>IF((AND((M14*O14*G14)&gt;0,(M14*O14*G14)&lt;=[1]CRITERIOS!$F$30)),"ACEPTABLE",IF((AND((M14*O14*G14)&gt;[1]CRITERIOS!$E$31,(M14*O14*G14)&lt;=[1]CRITERIOS!$F$31)),"TOLERABLE",IF((AND((M14*O14*G14)&gt;[1]CRITERIOS!$E$32,(M14*O14*G14)&lt;=[1]CRITERIOS!$F$32)),"GRAVE",IF(((M14*O14*G14)&gt;[1]CRITERIOS!$F$33),"INACEPTABLE","NO EVALUADO"))))</f>
        <v>ACEPTABLE</v>
      </c>
      <c r="R14" s="33" t="s">
        <v>215</v>
      </c>
      <c r="S14" s="84" t="s">
        <v>214</v>
      </c>
      <c r="T14" s="33"/>
      <c r="U14" s="33"/>
      <c r="V14" s="33"/>
      <c r="W14" s="33"/>
    </row>
    <row r="15" spans="1:23" s="29" customFormat="1" ht="123.75" customHeight="1" x14ac:dyDescent="0.25">
      <c r="A15" s="216"/>
      <c r="B15" s="98" t="s">
        <v>178</v>
      </c>
      <c r="C15" s="98" t="s">
        <v>102</v>
      </c>
      <c r="D15" s="98" t="s">
        <v>204</v>
      </c>
      <c r="E15" s="33" t="s">
        <v>104</v>
      </c>
      <c r="F15" s="33"/>
      <c r="G15" s="100">
        <v>10</v>
      </c>
      <c r="H15" s="33" t="s">
        <v>109</v>
      </c>
      <c r="I15" s="33"/>
      <c r="J15" s="33"/>
      <c r="K15" s="33" t="s">
        <v>32</v>
      </c>
      <c r="L15" s="33" t="s">
        <v>259</v>
      </c>
      <c r="M15" s="88">
        <v>0.1</v>
      </c>
      <c r="N15" s="33" t="s">
        <v>179</v>
      </c>
      <c r="O15" s="100">
        <v>1</v>
      </c>
      <c r="P15" s="100">
        <f t="shared" si="0"/>
        <v>1</v>
      </c>
      <c r="Q15" s="89" t="str">
        <f>IF((AND((M15*O15*G15)&gt;0,(M15*O15*G15)&lt;=[1]CRITERIOS!$F$30)),"ACEPTABLE",IF((AND((M15*O15*G15)&gt;[1]CRITERIOS!$E$31,(M15*O15*G15)&lt;=[1]CRITERIOS!$F$31)),"TOLERABLE",IF((AND((M15*O15*G15)&gt;[1]CRITERIOS!$E$32,(M15*O15*G15)&lt;=[1]CRITERIOS!$F$32)),"GRAVE",IF(((M15*O15*G15)&gt;[1]CRITERIOS!$F$33),"INACEPTABLE","NO EVALUADO"))))</f>
        <v>ACEPTABLE</v>
      </c>
      <c r="R15" s="33" t="s">
        <v>215</v>
      </c>
      <c r="S15" s="33" t="s">
        <v>170</v>
      </c>
      <c r="T15" s="33" t="s">
        <v>177</v>
      </c>
      <c r="U15" s="33" t="s">
        <v>178</v>
      </c>
      <c r="V15" s="33"/>
      <c r="W15" s="33"/>
    </row>
    <row r="16" spans="1:23" s="29" customFormat="1" ht="156.75" customHeight="1" x14ac:dyDescent="0.25">
      <c r="A16" s="216"/>
      <c r="B16" s="98" t="s">
        <v>208</v>
      </c>
      <c r="C16" s="95" t="s">
        <v>105</v>
      </c>
      <c r="D16" s="98" t="s">
        <v>221</v>
      </c>
      <c r="E16" s="33" t="s">
        <v>158</v>
      </c>
      <c r="F16" s="84"/>
      <c r="G16" s="100">
        <v>40</v>
      </c>
      <c r="H16" s="33" t="s">
        <v>110</v>
      </c>
      <c r="I16" s="33"/>
      <c r="J16" s="33"/>
      <c r="K16" s="33" t="s">
        <v>32</v>
      </c>
      <c r="L16" s="33" t="s">
        <v>121</v>
      </c>
      <c r="M16" s="88">
        <v>0.1</v>
      </c>
      <c r="N16" s="33" t="s">
        <v>119</v>
      </c>
      <c r="O16" s="100">
        <v>1</v>
      </c>
      <c r="P16" s="100">
        <f t="shared" si="0"/>
        <v>4</v>
      </c>
      <c r="Q16" s="89" t="str">
        <f>IF((AND((M16*O16*G16)&gt;0,(M16*O16*G16)&lt;=[1]CRITERIOS!$F$30)),"ACEPTABLE",IF((AND((M16*O16*G16)&gt;[1]CRITERIOS!$E$31,(M16*O16*G16)&lt;=[1]CRITERIOS!$F$31)),"TOLERABLE",IF((AND((M16*O16*G16)&gt;[1]CRITERIOS!$E$32,(M16*O16*G16)&lt;=[1]CRITERIOS!$F$32)),"GRAVE",IF(((M16*O16*G16)&gt;[1]CRITERIOS!$F$33),"INACEPTABLE","NO EVALUADO"))))</f>
        <v>TOLERABLE</v>
      </c>
      <c r="R16" s="33" t="s">
        <v>225</v>
      </c>
      <c r="S16" s="84" t="s">
        <v>173</v>
      </c>
      <c r="T16" s="33" t="s">
        <v>63</v>
      </c>
      <c r="U16" s="33" t="s">
        <v>63</v>
      </c>
      <c r="V16" s="33"/>
      <c r="W16" s="33"/>
    </row>
    <row r="17" spans="1:23" s="29" customFormat="1" ht="111.75" customHeight="1" x14ac:dyDescent="0.25">
      <c r="A17" s="216"/>
      <c r="B17" s="98" t="s">
        <v>178</v>
      </c>
      <c r="C17" s="95" t="s">
        <v>185</v>
      </c>
      <c r="D17" s="98" t="s">
        <v>186</v>
      </c>
      <c r="E17" s="33" t="s">
        <v>187</v>
      </c>
      <c r="F17" s="84"/>
      <c r="G17" s="100">
        <v>40</v>
      </c>
      <c r="H17" s="33" t="s">
        <v>188</v>
      </c>
      <c r="I17" s="33"/>
      <c r="J17" s="33"/>
      <c r="K17" s="33" t="s">
        <v>32</v>
      </c>
      <c r="L17" s="33" t="s">
        <v>189</v>
      </c>
      <c r="M17" s="88">
        <v>0.1</v>
      </c>
      <c r="N17" s="33" t="s">
        <v>190</v>
      </c>
      <c r="O17" s="100">
        <v>1</v>
      </c>
      <c r="P17" s="100">
        <f t="shared" si="0"/>
        <v>4</v>
      </c>
      <c r="Q17" s="89" t="str">
        <f>IF((AND((M17*O17*G17)&gt;0,(M17*O17*G17)&lt;=[1]CRITERIOS!$F$30)),"ACEPTABLE",IF((AND((M17*O17*G17)&gt;[1]CRITERIOS!$E$31,(M17*O17*G17)&lt;=[1]CRITERIOS!$F$31)),"TOLERABLE",IF((AND((M17*O17*G17)&gt;[1]CRITERIOS!$E$32,(M17*O17*G17)&lt;=[1]CRITERIOS!$F$32)),"GRAVE",IF(((M17*O17*G17)&gt;[1]CRITERIOS!$F$33),"INACEPTABLE","NO EVALUADO"))))</f>
        <v>TOLERABLE</v>
      </c>
      <c r="R17" s="33" t="s">
        <v>216</v>
      </c>
      <c r="S17" s="33" t="s">
        <v>192</v>
      </c>
      <c r="T17" s="33" t="s">
        <v>63</v>
      </c>
      <c r="U17" s="33" t="s">
        <v>63</v>
      </c>
      <c r="V17" s="33"/>
      <c r="W17" s="33"/>
    </row>
    <row r="18" spans="1:23" s="29" customFormat="1" ht="168" customHeight="1" x14ac:dyDescent="0.25">
      <c r="A18" s="216"/>
      <c r="B18" s="98" t="s">
        <v>178</v>
      </c>
      <c r="C18" s="95" t="s">
        <v>212</v>
      </c>
      <c r="D18" s="32" t="s">
        <v>213</v>
      </c>
      <c r="E18" s="33" t="s">
        <v>258</v>
      </c>
      <c r="F18" s="84"/>
      <c r="G18" s="100">
        <v>5</v>
      </c>
      <c r="H18" s="33" t="s">
        <v>257</v>
      </c>
      <c r="I18" s="33" t="s">
        <v>32</v>
      </c>
      <c r="J18" s="33"/>
      <c r="K18" s="33"/>
      <c r="L18" s="33" t="s">
        <v>256</v>
      </c>
      <c r="M18" s="88">
        <v>0.1</v>
      </c>
      <c r="N18" s="33" t="s">
        <v>119</v>
      </c>
      <c r="O18" s="100">
        <v>1</v>
      </c>
      <c r="P18" s="100">
        <f t="shared" si="0"/>
        <v>0.5</v>
      </c>
      <c r="Q18" s="89" t="str">
        <f>IF((AND((M18*O18*G18)&gt;0,(M18*O18*G18)&lt;=[1]CRITERIOS!$F$30)),"ACEPTABLE",IF((AND((M18*O18*G18)&gt;[1]CRITERIOS!$E$31,(M18*O18*G18)&lt;=[1]CRITERIOS!$F$31)),"TOLERABLE",IF((AND((M18*O18*G18)&gt;[1]CRITERIOS!$E$32,(M18*O18*G18)&lt;=[1]CRITERIOS!$F$32)),"GRAVE",IF(((M18*O18*G18)&gt;[1]CRITERIOS!$F$33),"INACEPTABLE","NO EVALUADO"))))</f>
        <v>ACEPTABLE</v>
      </c>
      <c r="R18" s="33" t="s">
        <v>226</v>
      </c>
      <c r="S18" s="33" t="s">
        <v>255</v>
      </c>
      <c r="T18" s="33" t="s">
        <v>63</v>
      </c>
      <c r="U18" s="33" t="s">
        <v>63</v>
      </c>
      <c r="V18" s="33"/>
      <c r="W18" s="33"/>
    </row>
    <row r="19" spans="1:23" x14ac:dyDescent="0.25">
      <c r="B19" s="91"/>
      <c r="C19" s="91"/>
      <c r="D19" s="92"/>
      <c r="E19" s="93"/>
      <c r="F19" s="93"/>
      <c r="G19" s="93"/>
      <c r="H19" s="93"/>
      <c r="I19" s="93"/>
      <c r="L19" s="93"/>
    </row>
    <row r="20" spans="1:23" x14ac:dyDescent="0.25">
      <c r="L20" s="93"/>
    </row>
    <row r="21" spans="1:23" ht="15" x14ac:dyDescent="0.25">
      <c r="A21" s="193" t="s">
        <v>61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M21" s="195" t="s">
        <v>69</v>
      </c>
      <c r="N21" s="196"/>
      <c r="O21" s="196"/>
      <c r="P21" s="196"/>
      <c r="Q21" s="196"/>
      <c r="R21" s="196"/>
      <c r="S21" s="196"/>
      <c r="T21" s="196"/>
      <c r="U21" s="197"/>
    </row>
    <row r="22" spans="1:23" ht="24" x14ac:dyDescent="0.25">
      <c r="A22" s="99" t="s">
        <v>30</v>
      </c>
      <c r="B22" s="99" t="s">
        <v>68</v>
      </c>
      <c r="C22" s="193" t="s">
        <v>62</v>
      </c>
      <c r="D22" s="210"/>
      <c r="E22" s="210"/>
      <c r="F22" s="210"/>
      <c r="G22" s="210"/>
      <c r="H22" s="210"/>
      <c r="I22" s="198" t="s">
        <v>55</v>
      </c>
      <c r="J22" s="211"/>
      <c r="K22" s="211"/>
      <c r="M22" s="195" t="s">
        <v>70</v>
      </c>
      <c r="N22" s="196"/>
      <c r="O22" s="196"/>
      <c r="P22" s="197"/>
      <c r="Q22" s="195" t="s">
        <v>71</v>
      </c>
      <c r="R22" s="196"/>
      <c r="S22" s="197"/>
      <c r="T22" s="212" t="s">
        <v>72</v>
      </c>
      <c r="U22" s="197"/>
    </row>
    <row r="23" spans="1:23" ht="6.75" customHeight="1" x14ac:dyDescent="0.25">
      <c r="A23" s="214">
        <v>1</v>
      </c>
      <c r="B23" s="214" t="s">
        <v>147</v>
      </c>
      <c r="C23" s="214" t="s">
        <v>64</v>
      </c>
      <c r="D23" s="210"/>
      <c r="E23" s="210"/>
      <c r="F23" s="210"/>
      <c r="G23" s="210"/>
      <c r="H23" s="210"/>
      <c r="I23" s="215">
        <v>41671</v>
      </c>
      <c r="J23" s="211"/>
      <c r="K23" s="211"/>
      <c r="M23" s="127" t="s">
        <v>149</v>
      </c>
      <c r="N23" s="204"/>
      <c r="O23" s="204"/>
      <c r="P23" s="199"/>
      <c r="Q23" s="127" t="s">
        <v>65</v>
      </c>
      <c r="R23" s="204"/>
      <c r="S23" s="199"/>
      <c r="T23" s="127" t="s">
        <v>81</v>
      </c>
      <c r="U23" s="199"/>
    </row>
    <row r="24" spans="1:23" ht="6" customHeight="1" x14ac:dyDescent="0.25">
      <c r="A24" s="214"/>
      <c r="B24" s="210"/>
      <c r="C24" s="210"/>
      <c r="D24" s="210"/>
      <c r="E24" s="210"/>
      <c r="F24" s="210"/>
      <c r="G24" s="210"/>
      <c r="H24" s="210"/>
      <c r="I24" s="211"/>
      <c r="J24" s="211"/>
      <c r="K24" s="211"/>
      <c r="M24" s="201"/>
      <c r="N24" s="205"/>
      <c r="O24" s="206"/>
      <c r="P24" s="200"/>
      <c r="Q24" s="201"/>
      <c r="R24" s="205"/>
      <c r="S24" s="200"/>
      <c r="T24" s="152"/>
      <c r="U24" s="200"/>
    </row>
    <row r="25" spans="1:23" x14ac:dyDescent="0.25">
      <c r="A25" s="214">
        <v>2</v>
      </c>
      <c r="B25" s="214" t="s">
        <v>148</v>
      </c>
      <c r="C25" s="214" t="s">
        <v>174</v>
      </c>
      <c r="D25" s="210"/>
      <c r="E25" s="210"/>
      <c r="F25" s="210"/>
      <c r="G25" s="210"/>
      <c r="H25" s="210"/>
      <c r="I25" s="215">
        <v>41791</v>
      </c>
      <c r="J25" s="211"/>
      <c r="K25" s="211"/>
      <c r="M25" s="201"/>
      <c r="N25" s="205"/>
      <c r="O25" s="206"/>
      <c r="P25" s="200"/>
      <c r="Q25" s="201"/>
      <c r="R25" s="205"/>
      <c r="S25" s="200"/>
      <c r="T25" s="201"/>
      <c r="U25" s="200"/>
    </row>
    <row r="26" spans="1:23" x14ac:dyDescent="0.25">
      <c r="A26" s="214"/>
      <c r="B26" s="214"/>
      <c r="C26" s="214"/>
      <c r="D26" s="210"/>
      <c r="E26" s="210"/>
      <c r="F26" s="210"/>
      <c r="G26" s="210"/>
      <c r="H26" s="210"/>
      <c r="I26" s="215"/>
      <c r="J26" s="211"/>
      <c r="K26" s="211"/>
      <c r="M26" s="201"/>
      <c r="N26" s="205"/>
      <c r="O26" s="206"/>
      <c r="P26" s="200"/>
      <c r="Q26" s="201"/>
      <c r="R26" s="205"/>
      <c r="S26" s="200"/>
      <c r="T26" s="201"/>
      <c r="U26" s="200"/>
    </row>
    <row r="27" spans="1:23" x14ac:dyDescent="0.25">
      <c r="A27" s="214"/>
      <c r="B27" s="210"/>
      <c r="C27" s="210"/>
      <c r="D27" s="210"/>
      <c r="E27" s="210"/>
      <c r="F27" s="210"/>
      <c r="G27" s="210"/>
      <c r="H27" s="210"/>
      <c r="I27" s="211"/>
      <c r="J27" s="211"/>
      <c r="K27" s="211"/>
      <c r="M27" s="202"/>
      <c r="N27" s="207"/>
      <c r="O27" s="207"/>
      <c r="P27" s="203"/>
      <c r="Q27" s="202"/>
      <c r="R27" s="207"/>
      <c r="S27" s="203"/>
      <c r="T27" s="202"/>
      <c r="U27" s="203"/>
    </row>
    <row r="28" spans="1:23" ht="3" customHeight="1" x14ac:dyDescent="0.25">
      <c r="A28" s="214"/>
      <c r="B28" s="210"/>
      <c r="C28" s="210"/>
      <c r="D28" s="210"/>
      <c r="E28" s="210"/>
      <c r="F28" s="210"/>
      <c r="G28" s="210"/>
      <c r="H28" s="210"/>
      <c r="I28" s="211"/>
      <c r="J28" s="211"/>
      <c r="K28" s="211"/>
    </row>
    <row r="29" spans="1:23" x14ac:dyDescent="0.25">
      <c r="A29" s="214">
        <v>3</v>
      </c>
      <c r="B29" s="214" t="s">
        <v>147</v>
      </c>
      <c r="C29" s="214" t="s">
        <v>193</v>
      </c>
      <c r="D29" s="210"/>
      <c r="E29" s="210"/>
      <c r="F29" s="210"/>
      <c r="G29" s="210"/>
      <c r="H29" s="210"/>
      <c r="I29" s="215">
        <v>42036</v>
      </c>
      <c r="J29" s="211"/>
      <c r="K29" s="211"/>
    </row>
    <row r="30" spans="1:23" x14ac:dyDescent="0.25">
      <c r="A30" s="214"/>
      <c r="B30" s="210"/>
      <c r="C30" s="210"/>
      <c r="D30" s="210"/>
      <c r="E30" s="210"/>
      <c r="F30" s="210"/>
      <c r="G30" s="210"/>
      <c r="H30" s="210"/>
      <c r="I30" s="211"/>
      <c r="J30" s="211"/>
      <c r="K30" s="211"/>
    </row>
    <row r="31" spans="1:23" x14ac:dyDescent="0.25">
      <c r="A31" s="214">
        <v>4</v>
      </c>
      <c r="B31" s="214" t="s">
        <v>147</v>
      </c>
      <c r="C31" s="214" t="s">
        <v>205</v>
      </c>
      <c r="D31" s="210"/>
      <c r="E31" s="210"/>
      <c r="F31" s="210"/>
      <c r="G31" s="210"/>
      <c r="H31" s="210"/>
      <c r="I31" s="215">
        <v>42400</v>
      </c>
      <c r="J31" s="211"/>
      <c r="K31" s="211"/>
    </row>
    <row r="32" spans="1:23" x14ac:dyDescent="0.25">
      <c r="A32" s="214"/>
      <c r="B32" s="210"/>
      <c r="C32" s="210"/>
      <c r="D32" s="210"/>
      <c r="E32" s="210"/>
      <c r="F32" s="210"/>
      <c r="G32" s="210"/>
      <c r="H32" s="210"/>
      <c r="I32" s="211"/>
      <c r="J32" s="211"/>
      <c r="K32" s="211"/>
    </row>
    <row r="33" spans="1:11" ht="21" customHeight="1" x14ac:dyDescent="0.25">
      <c r="A33" s="214">
        <v>5</v>
      </c>
      <c r="B33" s="214" t="s">
        <v>147</v>
      </c>
      <c r="C33" s="214" t="s">
        <v>217</v>
      </c>
      <c r="D33" s="210"/>
      <c r="E33" s="210"/>
      <c r="F33" s="210"/>
      <c r="G33" s="210"/>
      <c r="H33" s="210"/>
      <c r="I33" s="215">
        <v>42581</v>
      </c>
      <c r="J33" s="211"/>
      <c r="K33" s="211"/>
    </row>
    <row r="34" spans="1:11" ht="32.25" customHeight="1" x14ac:dyDescent="0.25">
      <c r="A34" s="214"/>
      <c r="B34" s="210"/>
      <c r="C34" s="210"/>
      <c r="D34" s="210"/>
      <c r="E34" s="210"/>
      <c r="F34" s="210"/>
      <c r="G34" s="210"/>
      <c r="H34" s="210"/>
      <c r="I34" s="211"/>
      <c r="J34" s="211"/>
      <c r="K34" s="211"/>
    </row>
  </sheetData>
  <autoFilter ref="A6:U17"/>
  <mergeCells count="54">
    <mergeCell ref="A33:A34"/>
    <mergeCell ref="B33:B34"/>
    <mergeCell ref="C33:H34"/>
    <mergeCell ref="I33:K34"/>
    <mergeCell ref="A31:A32"/>
    <mergeCell ref="B31:B32"/>
    <mergeCell ref="C31:H32"/>
    <mergeCell ref="I31:K32"/>
    <mergeCell ref="B7:B11"/>
    <mergeCell ref="A29:A30"/>
    <mergeCell ref="B29:B30"/>
    <mergeCell ref="C29:H30"/>
    <mergeCell ref="I29:K30"/>
    <mergeCell ref="A7:A11"/>
    <mergeCell ref="A12:A18"/>
    <mergeCell ref="A21:K21"/>
    <mergeCell ref="A25:A28"/>
    <mergeCell ref="B25:B28"/>
    <mergeCell ref="C25:H28"/>
    <mergeCell ref="I25:K28"/>
    <mergeCell ref="A23:A24"/>
    <mergeCell ref="B23:B24"/>
    <mergeCell ref="C23:H24"/>
    <mergeCell ref="I23:K24"/>
    <mergeCell ref="C22:H22"/>
    <mergeCell ref="I22:K22"/>
    <mergeCell ref="M22:P22"/>
    <mergeCell ref="Q22:S22"/>
    <mergeCell ref="T22:U22"/>
    <mergeCell ref="T23:U27"/>
    <mergeCell ref="M23:P27"/>
    <mergeCell ref="Q23:S27"/>
    <mergeCell ref="P5:Q5"/>
    <mergeCell ref="R5:R6"/>
    <mergeCell ref="S5:S6"/>
    <mergeCell ref="T5:U5"/>
    <mergeCell ref="V5:W5"/>
    <mergeCell ref="M21:U21"/>
    <mergeCell ref="G5:G6"/>
    <mergeCell ref="H5:H6"/>
    <mergeCell ref="I5:K5"/>
    <mergeCell ref="L5:L6"/>
    <mergeCell ref="M5:M6"/>
    <mergeCell ref="N5:N6"/>
    <mergeCell ref="O5:O6"/>
    <mergeCell ref="A1:B3"/>
    <mergeCell ref="C1:S3"/>
    <mergeCell ref="T3:U3"/>
    <mergeCell ref="A5:A6"/>
    <mergeCell ref="B5:B6"/>
    <mergeCell ref="C5:C6"/>
    <mergeCell ref="D5:D6"/>
    <mergeCell ref="E5:E6"/>
    <mergeCell ref="F5:F6"/>
  </mergeCells>
  <conditionalFormatting sqref="Q12:Q15 Q17 Q7:Q8">
    <cfRule type="containsText" dxfId="162" priority="46" stopIfTrue="1" operator="containsText" text="NO EVALUADO">
      <formula>NOT(ISERROR(SEARCH("NO EVALUADO",Q7)))</formula>
    </cfRule>
    <cfRule type="containsText" dxfId="161" priority="47" stopIfTrue="1" operator="containsText" text="INACEPTABLE">
      <formula>NOT(ISERROR(SEARCH("INACEPTABLE",Q7)))</formula>
    </cfRule>
    <cfRule type="containsText" dxfId="160" priority="48" stopIfTrue="1" operator="containsText" text="GRAVE">
      <formula>NOT(ISERROR(SEARCH("GRAVE",Q7)))</formula>
    </cfRule>
    <cfRule type="containsText" dxfId="159" priority="49" stopIfTrue="1" operator="containsText" text="TOLERABLE">
      <formula>NOT(ISERROR(SEARCH("TOLERABLE",Q7)))</formula>
    </cfRule>
    <cfRule type="containsText" dxfId="158" priority="50" stopIfTrue="1" operator="containsText" text="ACEPTABLE">
      <formula>NOT(ISERROR(SEARCH("ACEPTABLE",Q7)))</formula>
    </cfRule>
  </conditionalFormatting>
  <conditionalFormatting sqref="Q17">
    <cfRule type="containsText" dxfId="157" priority="41" stopIfTrue="1" operator="containsText" text="NO EVALUADO">
      <formula>NOT(ISERROR(SEARCH("NO EVALUADO",Q17)))</formula>
    </cfRule>
    <cfRule type="containsText" dxfId="156" priority="42" stopIfTrue="1" operator="containsText" text="INACEPTABLE">
      <formula>NOT(ISERROR(SEARCH("INACEPTABLE",Q17)))</formula>
    </cfRule>
    <cfRule type="containsText" dxfId="155" priority="43" stopIfTrue="1" operator="containsText" text="GRAVE">
      <formula>NOT(ISERROR(SEARCH("GRAVE",Q17)))</formula>
    </cfRule>
    <cfRule type="containsText" dxfId="154" priority="44" stopIfTrue="1" operator="containsText" text="TOLERABLE">
      <formula>NOT(ISERROR(SEARCH("TOLERABLE",Q17)))</formula>
    </cfRule>
    <cfRule type="containsText" dxfId="153" priority="45" stopIfTrue="1" operator="containsText" text="ACEPTABLE">
      <formula>NOT(ISERROR(SEARCH("ACEPTABLE",Q17)))</formula>
    </cfRule>
  </conditionalFormatting>
  <conditionalFormatting sqref="Q13:Q15">
    <cfRule type="containsText" dxfId="152" priority="36" stopIfTrue="1" operator="containsText" text="NO EVALUADO">
      <formula>NOT(ISERROR(SEARCH("NO EVALUADO",Q13)))</formula>
    </cfRule>
    <cfRule type="containsText" dxfId="151" priority="37" stopIfTrue="1" operator="containsText" text="INACEPTABLE">
      <formula>NOT(ISERROR(SEARCH("INACEPTABLE",Q13)))</formula>
    </cfRule>
    <cfRule type="containsText" dxfId="150" priority="38" stopIfTrue="1" operator="containsText" text="GRAVE">
      <formula>NOT(ISERROR(SEARCH("GRAVE",Q13)))</formula>
    </cfRule>
    <cfRule type="containsText" dxfId="149" priority="39" stopIfTrue="1" operator="containsText" text="TOLERABLE">
      <formula>NOT(ISERROR(SEARCH("TOLERABLE",Q13)))</formula>
    </cfRule>
    <cfRule type="containsText" dxfId="148" priority="40" stopIfTrue="1" operator="containsText" text="ACEPTABLE">
      <formula>NOT(ISERROR(SEARCH("ACEPTABLE",Q13)))</formula>
    </cfRule>
  </conditionalFormatting>
  <conditionalFormatting sqref="Q9">
    <cfRule type="containsText" dxfId="147" priority="31" stopIfTrue="1" operator="containsText" text="NO EVALUADO">
      <formula>NOT(ISERROR(SEARCH("NO EVALUADO",Q9)))</formula>
    </cfRule>
    <cfRule type="containsText" dxfId="146" priority="32" stopIfTrue="1" operator="containsText" text="INACEPTABLE">
      <formula>NOT(ISERROR(SEARCH("INACEPTABLE",Q9)))</formula>
    </cfRule>
    <cfRule type="containsText" dxfId="145" priority="33" stopIfTrue="1" operator="containsText" text="GRAVE">
      <formula>NOT(ISERROR(SEARCH("GRAVE",Q9)))</formula>
    </cfRule>
    <cfRule type="containsText" dxfId="144" priority="34" stopIfTrue="1" operator="containsText" text="TOLERABLE">
      <formula>NOT(ISERROR(SEARCH("TOLERABLE",Q9)))</formula>
    </cfRule>
    <cfRule type="containsText" dxfId="143" priority="35" stopIfTrue="1" operator="containsText" text="ACEPTABLE">
      <formula>NOT(ISERROR(SEARCH("ACEPTABLE",Q9)))</formula>
    </cfRule>
  </conditionalFormatting>
  <conditionalFormatting sqref="Q11">
    <cfRule type="containsText" dxfId="142" priority="26" stopIfTrue="1" operator="containsText" text="NO EVALUADO">
      <formula>NOT(ISERROR(SEARCH("NO EVALUADO",Q11)))</formula>
    </cfRule>
    <cfRule type="containsText" dxfId="141" priority="27" stopIfTrue="1" operator="containsText" text="INACEPTABLE">
      <formula>NOT(ISERROR(SEARCH("INACEPTABLE",Q11)))</formula>
    </cfRule>
    <cfRule type="containsText" dxfId="140" priority="28" stopIfTrue="1" operator="containsText" text="GRAVE">
      <formula>NOT(ISERROR(SEARCH("GRAVE",Q11)))</formula>
    </cfRule>
    <cfRule type="containsText" dxfId="139" priority="29" stopIfTrue="1" operator="containsText" text="TOLERABLE">
      <formula>NOT(ISERROR(SEARCH("TOLERABLE",Q11)))</formula>
    </cfRule>
    <cfRule type="containsText" dxfId="138" priority="30" stopIfTrue="1" operator="containsText" text="ACEPTABLE">
      <formula>NOT(ISERROR(SEARCH("ACEPTABLE",Q11)))</formula>
    </cfRule>
  </conditionalFormatting>
  <conditionalFormatting sqref="Q16">
    <cfRule type="containsText" dxfId="137" priority="21" stopIfTrue="1" operator="containsText" text="NO EVALUADO">
      <formula>NOT(ISERROR(SEARCH("NO EVALUADO",Q16)))</formula>
    </cfRule>
    <cfRule type="containsText" dxfId="136" priority="22" stopIfTrue="1" operator="containsText" text="INACEPTABLE">
      <formula>NOT(ISERROR(SEARCH("INACEPTABLE",Q16)))</formula>
    </cfRule>
    <cfRule type="containsText" dxfId="135" priority="23" stopIfTrue="1" operator="containsText" text="GRAVE">
      <formula>NOT(ISERROR(SEARCH("GRAVE",Q16)))</formula>
    </cfRule>
    <cfRule type="containsText" dxfId="134" priority="24" stopIfTrue="1" operator="containsText" text="TOLERABLE">
      <formula>NOT(ISERROR(SEARCH("TOLERABLE",Q16)))</formula>
    </cfRule>
    <cfRule type="containsText" dxfId="133" priority="25" stopIfTrue="1" operator="containsText" text="ACEPTABLE">
      <formula>NOT(ISERROR(SEARCH("ACEPTABLE",Q16)))</formula>
    </cfRule>
  </conditionalFormatting>
  <conditionalFormatting sqref="Q16">
    <cfRule type="containsText" dxfId="132" priority="16" stopIfTrue="1" operator="containsText" text="NO EVALUADO">
      <formula>NOT(ISERROR(SEARCH("NO EVALUADO",Q16)))</formula>
    </cfRule>
    <cfRule type="containsText" dxfId="131" priority="17" stopIfTrue="1" operator="containsText" text="INACEPTABLE">
      <formula>NOT(ISERROR(SEARCH("INACEPTABLE",Q16)))</formula>
    </cfRule>
    <cfRule type="containsText" dxfId="130" priority="18" stopIfTrue="1" operator="containsText" text="GRAVE">
      <formula>NOT(ISERROR(SEARCH("GRAVE",Q16)))</formula>
    </cfRule>
    <cfRule type="containsText" dxfId="129" priority="19" stopIfTrue="1" operator="containsText" text="TOLERABLE">
      <formula>NOT(ISERROR(SEARCH("TOLERABLE",Q16)))</formula>
    </cfRule>
    <cfRule type="containsText" dxfId="128" priority="20" stopIfTrue="1" operator="containsText" text="ACEPTABLE">
      <formula>NOT(ISERROR(SEARCH("ACEPTABLE",Q16)))</formula>
    </cfRule>
  </conditionalFormatting>
  <conditionalFormatting sqref="Q10">
    <cfRule type="containsText" dxfId="127" priority="11" stopIfTrue="1" operator="containsText" text="NO EVALUADO">
      <formula>NOT(ISERROR(SEARCH("NO EVALUADO",Q10)))</formula>
    </cfRule>
    <cfRule type="containsText" dxfId="126" priority="12" stopIfTrue="1" operator="containsText" text="INACEPTABLE">
      <formula>NOT(ISERROR(SEARCH("INACEPTABLE",Q10)))</formula>
    </cfRule>
    <cfRule type="containsText" dxfId="125" priority="13" stopIfTrue="1" operator="containsText" text="GRAVE">
      <formula>NOT(ISERROR(SEARCH("GRAVE",Q10)))</formula>
    </cfRule>
    <cfRule type="containsText" dxfId="124" priority="14" stopIfTrue="1" operator="containsText" text="TOLERABLE">
      <formula>NOT(ISERROR(SEARCH("TOLERABLE",Q10)))</formula>
    </cfRule>
    <cfRule type="containsText" dxfId="123" priority="15" stopIfTrue="1" operator="containsText" text="ACEPTABLE">
      <formula>NOT(ISERROR(SEARCH("ACEPTABLE",Q10)))</formula>
    </cfRule>
  </conditionalFormatting>
  <conditionalFormatting sqref="Q18">
    <cfRule type="containsText" dxfId="122" priority="6" stopIfTrue="1" operator="containsText" text="NO EVALUADO">
      <formula>NOT(ISERROR(SEARCH("NO EVALUADO",Q18)))</formula>
    </cfRule>
    <cfRule type="containsText" dxfId="121" priority="7" stopIfTrue="1" operator="containsText" text="INACEPTABLE">
      <formula>NOT(ISERROR(SEARCH("INACEPTABLE",Q18)))</formula>
    </cfRule>
    <cfRule type="containsText" dxfId="120" priority="8" stopIfTrue="1" operator="containsText" text="GRAVE">
      <formula>NOT(ISERROR(SEARCH("GRAVE",Q18)))</formula>
    </cfRule>
    <cfRule type="containsText" dxfId="119" priority="9" stopIfTrue="1" operator="containsText" text="TOLERABLE">
      <formula>NOT(ISERROR(SEARCH("TOLERABLE",Q18)))</formula>
    </cfRule>
    <cfRule type="containsText" dxfId="118" priority="10" stopIfTrue="1" operator="containsText" text="ACEPTABLE">
      <formula>NOT(ISERROR(SEARCH("ACEPTABLE",Q18)))</formula>
    </cfRule>
  </conditionalFormatting>
  <conditionalFormatting sqref="Q18">
    <cfRule type="containsText" dxfId="117" priority="1" stopIfTrue="1" operator="containsText" text="NO EVALUADO">
      <formula>NOT(ISERROR(SEARCH("NO EVALUADO",Q18)))</formula>
    </cfRule>
    <cfRule type="containsText" dxfId="116" priority="2" stopIfTrue="1" operator="containsText" text="INACEPTABLE">
      <formula>NOT(ISERROR(SEARCH("INACEPTABLE",Q18)))</formula>
    </cfRule>
    <cfRule type="containsText" dxfId="115" priority="3" stopIfTrue="1" operator="containsText" text="GRAVE">
      <formula>NOT(ISERROR(SEARCH("GRAVE",Q18)))</formula>
    </cfRule>
    <cfRule type="containsText" dxfId="114" priority="4" stopIfTrue="1" operator="containsText" text="TOLERABLE">
      <formula>NOT(ISERROR(SEARCH("TOLERABLE",Q18)))</formula>
    </cfRule>
    <cfRule type="containsText" dxfId="113" priority="5" stopIfTrue="1" operator="containsText" text="ACEPTABLE">
      <formula>NOT(ISERROR(SEARCH("ACEPTABLE",Q18)))</formula>
    </cfRule>
  </conditionalFormatting>
  <pageMargins left="0.39370078740157483" right="0.39370078740157483" top="0.39370078740157483" bottom="0.39370078740157483" header="0" footer="0"/>
  <pageSetup scale="56" fitToHeight="0" orientation="landscape" r:id="rId1"/>
  <rowBreaks count="2" manualBreakCount="2">
    <brk id="11" max="20" man="1"/>
    <brk id="16" max="20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view="pageBreakPreview" zoomScale="120" zoomScaleSheetLayoutView="120" workbookViewId="0">
      <pane ySplit="3" topLeftCell="A4" activePane="bottomLeft" state="frozen"/>
      <selection pane="bottomLeft" activeCell="B7" sqref="B7"/>
    </sheetView>
  </sheetViews>
  <sheetFormatPr baseColWidth="10" defaultRowHeight="15" x14ac:dyDescent="0.25"/>
  <cols>
    <col min="1" max="1" width="14.28515625" style="6" customWidth="1"/>
    <col min="2" max="8" width="14.28515625" style="8" customWidth="1"/>
    <col min="9" max="16384" width="11.42578125" style="6"/>
  </cols>
  <sheetData>
    <row r="1" spans="1:8" x14ac:dyDescent="0.25">
      <c r="A1" s="225">
        <f>MAX('EVALUACIÓN 2014'!K20:K26)</f>
        <v>0</v>
      </c>
      <c r="B1" s="225"/>
      <c r="C1" s="226" t="s">
        <v>142</v>
      </c>
      <c r="D1" s="227"/>
      <c r="E1" s="227"/>
      <c r="F1" s="227"/>
      <c r="G1" s="5" t="s">
        <v>29</v>
      </c>
      <c r="H1" s="52" t="s">
        <v>143</v>
      </c>
    </row>
    <row r="2" spans="1:8" x14ac:dyDescent="0.25">
      <c r="A2" s="225"/>
      <c r="B2" s="225"/>
      <c r="C2" s="227"/>
      <c r="D2" s="227"/>
      <c r="E2" s="227"/>
      <c r="F2" s="227"/>
      <c r="G2" s="5" t="s">
        <v>30</v>
      </c>
      <c r="H2" s="52">
        <v>7</v>
      </c>
    </row>
    <row r="3" spans="1:8" x14ac:dyDescent="0.25">
      <c r="A3" s="225"/>
      <c r="B3" s="225"/>
      <c r="C3" s="227"/>
      <c r="D3" s="227"/>
      <c r="E3" s="227"/>
      <c r="F3" s="227"/>
      <c r="G3" s="228" t="s">
        <v>31</v>
      </c>
      <c r="H3" s="229"/>
    </row>
    <row r="4" spans="1:8" x14ac:dyDescent="0.25">
      <c r="B4" s="7"/>
      <c r="C4" s="7"/>
      <c r="D4" s="7"/>
      <c r="E4" s="7"/>
      <c r="F4" s="7"/>
      <c r="G4" s="7"/>
      <c r="H4" s="7"/>
    </row>
    <row r="5" spans="1:8" x14ac:dyDescent="0.25">
      <c r="B5" s="219" t="s">
        <v>80</v>
      </c>
      <c r="C5" s="220"/>
      <c r="D5" s="220"/>
      <c r="E5" s="220"/>
      <c r="F5" s="220"/>
      <c r="G5" s="221"/>
    </row>
    <row r="6" spans="1:8" ht="38.25" x14ac:dyDescent="0.25">
      <c r="B6" s="1" t="s">
        <v>11</v>
      </c>
      <c r="C6" s="1" t="s">
        <v>1</v>
      </c>
      <c r="D6" s="1" t="s">
        <v>88</v>
      </c>
      <c r="E6" s="1" t="s">
        <v>89</v>
      </c>
      <c r="F6" s="1" t="s">
        <v>90</v>
      </c>
      <c r="G6" s="1" t="s">
        <v>12</v>
      </c>
    </row>
    <row r="7" spans="1:8" ht="25.5" x14ac:dyDescent="0.25">
      <c r="B7" s="2" t="s">
        <v>13</v>
      </c>
      <c r="C7" s="3">
        <v>5</v>
      </c>
      <c r="D7" s="4" t="s">
        <v>14</v>
      </c>
      <c r="E7" s="3">
        <v>6</v>
      </c>
      <c r="F7" s="3" t="s">
        <v>15</v>
      </c>
      <c r="G7" s="3" t="s">
        <v>16</v>
      </c>
    </row>
    <row r="8" spans="1:8" ht="25.5" x14ac:dyDescent="0.25">
      <c r="B8" s="2" t="s">
        <v>5</v>
      </c>
      <c r="C8" s="3">
        <v>10</v>
      </c>
      <c r="D8" s="3" t="s">
        <v>17</v>
      </c>
      <c r="E8" s="3">
        <v>12</v>
      </c>
      <c r="F8" s="3" t="s">
        <v>18</v>
      </c>
      <c r="G8" s="3" t="s">
        <v>19</v>
      </c>
    </row>
    <row r="9" spans="1:8" ht="25.5" x14ac:dyDescent="0.25">
      <c r="B9" s="2" t="s">
        <v>20</v>
      </c>
      <c r="C9" s="3">
        <v>20</v>
      </c>
      <c r="D9" s="4" t="s">
        <v>21</v>
      </c>
      <c r="E9" s="3">
        <v>24</v>
      </c>
      <c r="F9" s="3" t="s">
        <v>22</v>
      </c>
      <c r="G9" s="3" t="s">
        <v>23</v>
      </c>
    </row>
    <row r="10" spans="1:8" ht="25.5" x14ac:dyDescent="0.25">
      <c r="B10" s="2" t="s">
        <v>24</v>
      </c>
      <c r="C10" s="3">
        <v>40</v>
      </c>
      <c r="D10" s="3" t="s">
        <v>25</v>
      </c>
      <c r="E10" s="3" t="s">
        <v>26</v>
      </c>
      <c r="F10" s="3" t="s">
        <v>27</v>
      </c>
      <c r="G10" s="3" t="s">
        <v>28</v>
      </c>
    </row>
    <row r="13" spans="1:8" x14ac:dyDescent="0.25">
      <c r="B13" s="218" t="s">
        <v>52</v>
      </c>
      <c r="C13" s="242"/>
      <c r="D13" s="242"/>
      <c r="E13" s="125"/>
      <c r="F13" s="125"/>
      <c r="G13" s="126"/>
    </row>
    <row r="14" spans="1:8" x14ac:dyDescent="0.25">
      <c r="B14" s="1" t="s">
        <v>0</v>
      </c>
      <c r="C14" s="1" t="s">
        <v>1</v>
      </c>
      <c r="D14" s="218" t="s">
        <v>2</v>
      </c>
      <c r="E14" s="126"/>
      <c r="F14" s="224" t="s">
        <v>116</v>
      </c>
      <c r="G14" s="138"/>
      <c r="H14" s="7"/>
    </row>
    <row r="15" spans="1:8" x14ac:dyDescent="0.25">
      <c r="B15" s="43" t="s">
        <v>3</v>
      </c>
      <c r="C15" s="3">
        <v>1</v>
      </c>
      <c r="D15" s="223" t="s">
        <v>4</v>
      </c>
      <c r="E15" s="126"/>
      <c r="F15" s="223" t="s">
        <v>74</v>
      </c>
      <c r="G15" s="126"/>
      <c r="H15" s="7"/>
    </row>
    <row r="16" spans="1:8" x14ac:dyDescent="0.25">
      <c r="B16" s="43" t="s">
        <v>5</v>
      </c>
      <c r="C16" s="3">
        <v>2</v>
      </c>
      <c r="D16" s="223" t="s">
        <v>6</v>
      </c>
      <c r="E16" s="126"/>
      <c r="F16" s="223" t="s">
        <v>73</v>
      </c>
      <c r="G16" s="126"/>
      <c r="H16" s="7"/>
    </row>
    <row r="17" spans="2:8" x14ac:dyDescent="0.25">
      <c r="B17" s="43" t="s">
        <v>7</v>
      </c>
      <c r="C17" s="3">
        <v>3</v>
      </c>
      <c r="D17" s="223" t="s">
        <v>8</v>
      </c>
      <c r="E17" s="126"/>
      <c r="F17" s="223" t="s">
        <v>75</v>
      </c>
      <c r="G17" s="126"/>
      <c r="H17" s="7"/>
    </row>
    <row r="18" spans="2:8" x14ac:dyDescent="0.25">
      <c r="B18" s="43" t="s">
        <v>9</v>
      </c>
      <c r="C18" s="3">
        <v>4</v>
      </c>
      <c r="D18" s="223" t="s">
        <v>10</v>
      </c>
      <c r="E18" s="126"/>
      <c r="F18" s="223" t="s">
        <v>76</v>
      </c>
      <c r="G18" s="126"/>
      <c r="H18" s="7"/>
    </row>
    <row r="21" spans="2:8" x14ac:dyDescent="0.25">
      <c r="B21" s="219" t="s">
        <v>79</v>
      </c>
      <c r="C21" s="220"/>
      <c r="D21" s="220"/>
      <c r="E21" s="220"/>
      <c r="F21" s="220"/>
      <c r="G21" s="221"/>
    </row>
    <row r="22" spans="2:8" ht="38.25" x14ac:dyDescent="0.25">
      <c r="B22" s="37" t="s">
        <v>85</v>
      </c>
      <c r="C22" s="37" t="s">
        <v>1</v>
      </c>
      <c r="D22" s="218" t="s">
        <v>78</v>
      </c>
      <c r="E22" s="125"/>
      <c r="F22" s="125"/>
      <c r="G22" s="126"/>
    </row>
    <row r="23" spans="2:8" ht="25.5" x14ac:dyDescent="0.25">
      <c r="B23" s="38" t="s">
        <v>91</v>
      </c>
      <c r="C23" s="40">
        <v>0.1</v>
      </c>
      <c r="D23" s="222" t="s">
        <v>112</v>
      </c>
      <c r="E23" s="125"/>
      <c r="F23" s="125"/>
      <c r="G23" s="126"/>
    </row>
    <row r="24" spans="2:8" ht="38.25" x14ac:dyDescent="0.25">
      <c r="B24" s="39" t="s">
        <v>77</v>
      </c>
      <c r="C24" s="40">
        <v>0.5</v>
      </c>
      <c r="D24" s="222" t="s">
        <v>113</v>
      </c>
      <c r="E24" s="125"/>
      <c r="F24" s="125"/>
      <c r="G24" s="126"/>
    </row>
    <row r="25" spans="2:8" ht="25.5" x14ac:dyDescent="0.25">
      <c r="B25" s="38" t="s">
        <v>84</v>
      </c>
      <c r="C25" s="40">
        <v>1</v>
      </c>
      <c r="D25" s="222" t="s">
        <v>114</v>
      </c>
      <c r="E25" s="125"/>
      <c r="F25" s="125"/>
      <c r="G25" s="126"/>
    </row>
    <row r="28" spans="2:8" x14ac:dyDescent="0.25">
      <c r="B28" s="6"/>
      <c r="C28" s="232" t="s">
        <v>37</v>
      </c>
      <c r="D28" s="233"/>
      <c r="E28" s="233"/>
      <c r="F28" s="234"/>
    </row>
    <row r="29" spans="2:8" s="45" customFormat="1" x14ac:dyDescent="0.25">
      <c r="C29" s="241" t="s">
        <v>92</v>
      </c>
      <c r="D29" s="138"/>
      <c r="E29" s="46" t="s">
        <v>82</v>
      </c>
      <c r="F29" s="47" t="s">
        <v>83</v>
      </c>
      <c r="G29" s="44"/>
      <c r="H29" s="44"/>
    </row>
    <row r="30" spans="2:8" x14ac:dyDescent="0.25">
      <c r="B30" s="6"/>
      <c r="C30" s="235" t="s">
        <v>33</v>
      </c>
      <c r="D30" s="236"/>
      <c r="E30" s="41">
        <f>C23*C15*C7</f>
        <v>0.5</v>
      </c>
      <c r="F30" s="42">
        <f>E31</f>
        <v>2</v>
      </c>
    </row>
    <row r="31" spans="2:8" x14ac:dyDescent="0.25">
      <c r="B31" s="6"/>
      <c r="C31" s="237" t="s">
        <v>34</v>
      </c>
      <c r="D31" s="238"/>
      <c r="E31" s="41">
        <f>C23*C16*C8</f>
        <v>2</v>
      </c>
      <c r="F31" s="42">
        <f>E32</f>
        <v>15</v>
      </c>
    </row>
    <row r="32" spans="2:8" x14ac:dyDescent="0.25">
      <c r="C32" s="239" t="s">
        <v>35</v>
      </c>
      <c r="D32" s="240"/>
      <c r="E32" s="41">
        <f>C24*C8*C17</f>
        <v>15</v>
      </c>
      <c r="F32" s="42">
        <f>E33</f>
        <v>80</v>
      </c>
    </row>
    <row r="33" spans="3:6" x14ac:dyDescent="0.25">
      <c r="C33" s="230" t="s">
        <v>36</v>
      </c>
      <c r="D33" s="231"/>
      <c r="E33" s="41">
        <f>C25*C9*C18</f>
        <v>80</v>
      </c>
      <c r="F33" s="42">
        <f>C25*C10*C18</f>
        <v>160</v>
      </c>
    </row>
  </sheetData>
  <sheetProtection algorithmName="SHA-512" hashValue="7IbozE2y/jQJHSdl7QKluRtd0LkIJ/ZdTPNSPRFk3eGvUBlo17idKviYfL8M70tDtM8FVztOgz/EVZ7Cgm5G4w==" saltValue="lMAuTytWuY7DeZzlamXXMg==" spinCount="100000" sheet="1" objects="1" scenarios="1"/>
  <mergeCells count="26">
    <mergeCell ref="A1:B3"/>
    <mergeCell ref="C1:F3"/>
    <mergeCell ref="G3:H3"/>
    <mergeCell ref="B5:G5"/>
    <mergeCell ref="C33:D33"/>
    <mergeCell ref="C28:F28"/>
    <mergeCell ref="C30:D30"/>
    <mergeCell ref="C31:D31"/>
    <mergeCell ref="C32:D32"/>
    <mergeCell ref="C29:D29"/>
    <mergeCell ref="D25:G25"/>
    <mergeCell ref="B13:G13"/>
    <mergeCell ref="D15:E15"/>
    <mergeCell ref="D16:E16"/>
    <mergeCell ref="D17:E17"/>
    <mergeCell ref="D18:E18"/>
    <mergeCell ref="D14:E14"/>
    <mergeCell ref="B21:G21"/>
    <mergeCell ref="D22:G22"/>
    <mergeCell ref="D23:G23"/>
    <mergeCell ref="D24:G24"/>
    <mergeCell ref="F18:G18"/>
    <mergeCell ref="F17:G17"/>
    <mergeCell ref="F16:G16"/>
    <mergeCell ref="F15:G15"/>
    <mergeCell ref="F14:G14"/>
  </mergeCells>
  <pageMargins left="0.7" right="0.7" top="0.75" bottom="0.75" header="0.3" footer="0.3"/>
  <pageSetup scale="7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5"/>
  <sheetViews>
    <sheetView view="pageBreakPreview" zoomScale="90" zoomScaleNormal="84" zoomScaleSheetLayoutView="90" workbookViewId="0">
      <pane ySplit="6" topLeftCell="A7" activePane="bottomLeft" state="frozen"/>
      <selection activeCell="A8" sqref="A8"/>
      <selection pane="bottomLeft" activeCell="J7" sqref="J7"/>
    </sheetView>
  </sheetViews>
  <sheetFormatPr baseColWidth="10" defaultRowHeight="12" x14ac:dyDescent="0.25"/>
  <cols>
    <col min="1" max="1" width="5.7109375" style="22" customWidth="1"/>
    <col min="2" max="2" width="10" style="94" customWidth="1"/>
    <col min="3" max="3" width="12.7109375" style="94" customWidth="1"/>
    <col min="4" max="4" width="14" style="22" customWidth="1"/>
    <col min="5" max="5" width="21.42578125" style="22" customWidth="1"/>
    <col min="6" max="6" width="10.85546875" style="22" customWidth="1"/>
    <col min="7" max="7" width="5.28515625" style="22" customWidth="1"/>
    <col min="8" max="8" width="22.7109375" style="22" customWidth="1"/>
    <col min="9" max="11" width="2.140625" style="22" customWidth="1"/>
    <col min="12" max="12" width="22.5703125" style="22" customWidth="1"/>
    <col min="13" max="13" width="5.28515625" style="22" customWidth="1"/>
    <col min="14" max="14" width="16" style="22" customWidth="1"/>
    <col min="15" max="17" width="5.28515625" style="22" customWidth="1"/>
    <col min="18" max="18" width="22.42578125" style="22" customWidth="1"/>
    <col min="19" max="19" width="13.5703125" style="22" customWidth="1"/>
    <col min="20" max="20" width="10" style="22" customWidth="1"/>
    <col min="21" max="21" width="13.42578125" style="22" customWidth="1"/>
    <col min="22" max="23" width="3.140625" style="22" bestFit="1" customWidth="1"/>
    <col min="24" max="16384" width="11.42578125" style="22"/>
  </cols>
  <sheetData>
    <row r="1" spans="1:23" s="85" customFormat="1" ht="12.75" x14ac:dyDescent="0.25">
      <c r="A1" s="181"/>
      <c r="B1" s="181"/>
      <c r="C1" s="182" t="str">
        <f>CRITERIOS!C1</f>
        <v>MATRIZ DE RIESGO: PROCESO MANUFACTURA Y MANTENIMIENTO</v>
      </c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4"/>
      <c r="T1" s="102" t="s">
        <v>29</v>
      </c>
      <c r="U1" s="102" t="str">
        <f>CRITERIOS!H1</f>
        <v>GR-MAN-DG-3</v>
      </c>
    </row>
    <row r="2" spans="1:23" s="85" customFormat="1" ht="12.75" x14ac:dyDescent="0.25">
      <c r="A2" s="181"/>
      <c r="B2" s="181"/>
      <c r="C2" s="185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7"/>
      <c r="T2" s="102" t="s">
        <v>30</v>
      </c>
      <c r="U2" s="102">
        <v>6</v>
      </c>
    </row>
    <row r="3" spans="1:23" s="85" customFormat="1" ht="12.75" x14ac:dyDescent="0.25">
      <c r="A3" s="181"/>
      <c r="B3" s="181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90"/>
      <c r="T3" s="191" t="s">
        <v>31</v>
      </c>
      <c r="U3" s="191"/>
    </row>
    <row r="5" spans="1:23" ht="15" customHeight="1" x14ac:dyDescent="0.25">
      <c r="A5" s="192" t="s">
        <v>38</v>
      </c>
      <c r="B5" s="193" t="s">
        <v>39</v>
      </c>
      <c r="C5" s="193" t="s">
        <v>48</v>
      </c>
      <c r="D5" s="193" t="s">
        <v>49</v>
      </c>
      <c r="E5" s="193" t="s">
        <v>41</v>
      </c>
      <c r="F5" s="194" t="s">
        <v>183</v>
      </c>
      <c r="G5" s="192" t="str">
        <f>CRITERIOS!B5</f>
        <v>CALIFICACIÓN IMPACTO (CONSECUENCIA / DAÑO)</v>
      </c>
      <c r="H5" s="193" t="s">
        <v>42</v>
      </c>
      <c r="I5" s="198" t="s">
        <v>154</v>
      </c>
      <c r="J5" s="198"/>
      <c r="K5" s="198"/>
      <c r="L5" s="193" t="s">
        <v>43</v>
      </c>
      <c r="M5" s="192" t="str">
        <f>CRITERIOS!B21</f>
        <v>CALIFICACIÓN VULNERABILIDAD</v>
      </c>
      <c r="N5" s="193" t="s">
        <v>87</v>
      </c>
      <c r="O5" s="192" t="str">
        <f>CRITERIOS!B13</f>
        <v>CALIFICACIÓN PROBABILIDAD</v>
      </c>
      <c r="P5" s="208" t="s">
        <v>153</v>
      </c>
      <c r="Q5" s="209"/>
      <c r="R5" s="194" t="s">
        <v>111</v>
      </c>
      <c r="S5" s="193" t="s">
        <v>86</v>
      </c>
      <c r="T5" s="198" t="s">
        <v>51</v>
      </c>
      <c r="U5" s="198"/>
      <c r="V5" s="193" t="s">
        <v>58</v>
      </c>
      <c r="W5" s="193"/>
    </row>
    <row r="6" spans="1:23" ht="66" x14ac:dyDescent="0.25">
      <c r="A6" s="192"/>
      <c r="B6" s="193"/>
      <c r="C6" s="193"/>
      <c r="D6" s="193"/>
      <c r="E6" s="193"/>
      <c r="F6" s="194"/>
      <c r="G6" s="192"/>
      <c r="H6" s="193"/>
      <c r="I6" s="86" t="s">
        <v>44</v>
      </c>
      <c r="J6" s="86" t="s">
        <v>45</v>
      </c>
      <c r="K6" s="86" t="s">
        <v>46</v>
      </c>
      <c r="L6" s="193"/>
      <c r="M6" s="192"/>
      <c r="N6" s="193"/>
      <c r="O6" s="192"/>
      <c r="P6" s="101" t="s">
        <v>1</v>
      </c>
      <c r="Q6" s="101" t="s">
        <v>92</v>
      </c>
      <c r="R6" s="194"/>
      <c r="S6" s="193"/>
      <c r="T6" s="100" t="s">
        <v>50</v>
      </c>
      <c r="U6" s="99" t="s">
        <v>47</v>
      </c>
      <c r="V6" s="87" t="s">
        <v>59</v>
      </c>
      <c r="W6" s="87" t="s">
        <v>60</v>
      </c>
    </row>
    <row r="7" spans="1:23" s="29" customFormat="1" ht="128.25" customHeight="1" x14ac:dyDescent="0.25">
      <c r="A7" s="216" t="s">
        <v>156</v>
      </c>
      <c r="B7" s="213" t="s">
        <v>123</v>
      </c>
      <c r="C7" s="98" t="s">
        <v>194</v>
      </c>
      <c r="D7" s="98" t="s">
        <v>195</v>
      </c>
      <c r="E7" s="33" t="s">
        <v>158</v>
      </c>
      <c r="F7" s="33"/>
      <c r="G7" s="100">
        <v>40</v>
      </c>
      <c r="H7" s="33" t="s">
        <v>159</v>
      </c>
      <c r="I7" s="33"/>
      <c r="J7" s="33"/>
      <c r="K7" s="33" t="s">
        <v>32</v>
      </c>
      <c r="L7" s="33" t="s">
        <v>160</v>
      </c>
      <c r="M7" s="88">
        <v>0.1</v>
      </c>
      <c r="N7" s="33" t="s">
        <v>119</v>
      </c>
      <c r="O7" s="100">
        <v>1</v>
      </c>
      <c r="P7" s="100">
        <f>O7*M7*G7</f>
        <v>4</v>
      </c>
      <c r="Q7" s="89" t="str">
        <f>IF((AND((M7*O7*G7)&gt;0,(M7*O7*G7)&lt;=CRITERIOS!$F$30)),"ACEPTABLE",IF((AND((M7*O7*G7)&gt;CRITERIOS!$E$31,(M7*O7*G7)&lt;=CRITERIOS!$F$31)),"TOLERABLE",IF((AND((M7*O7*G7)&gt;CRITERIOS!$E$32,(M7*O7*G7)&lt;=CRITERIOS!$F$32)),"GRAVE",IF(((M7*O7*G7)&gt;CRITERIOS!$F$33),"INACEPTABLE","NO EVALUADO"))))</f>
        <v>TOLERABLE</v>
      </c>
      <c r="R7" s="90" t="s">
        <v>227</v>
      </c>
      <c r="S7" s="33" t="s">
        <v>126</v>
      </c>
      <c r="T7" s="33" t="s">
        <v>63</v>
      </c>
      <c r="U7" s="33" t="s">
        <v>63</v>
      </c>
      <c r="V7" s="33"/>
      <c r="W7" s="33"/>
    </row>
    <row r="8" spans="1:23" s="29" customFormat="1" ht="125.25" customHeight="1" x14ac:dyDescent="0.25">
      <c r="A8" s="217"/>
      <c r="B8" s="213"/>
      <c r="C8" s="98" t="s">
        <v>127</v>
      </c>
      <c r="D8" s="98" t="s">
        <v>130</v>
      </c>
      <c r="E8" s="32" t="s">
        <v>199</v>
      </c>
      <c r="F8" s="32"/>
      <c r="G8" s="100">
        <v>20</v>
      </c>
      <c r="H8" s="33" t="s">
        <v>200</v>
      </c>
      <c r="I8" s="33" t="s">
        <v>32</v>
      </c>
      <c r="J8" s="33"/>
      <c r="K8" s="33" t="s">
        <v>32</v>
      </c>
      <c r="L8" s="33" t="s">
        <v>247</v>
      </c>
      <c r="M8" s="88">
        <v>0.5</v>
      </c>
      <c r="N8" s="84" t="s">
        <v>250</v>
      </c>
      <c r="O8" s="100">
        <v>1</v>
      </c>
      <c r="P8" s="100">
        <f t="shared" ref="P8:P16" si="0">O8*M8*G8</f>
        <v>10</v>
      </c>
      <c r="Q8" s="89" t="str">
        <f>IF((AND((M8*O8*G8)&gt;0,(M8*O8*G8)&lt;=CRITERIOS!$F$30)),"ACEPTABLE",IF((AND((M8*O8*G8)&gt;CRITERIOS!$E$31,(M8*O8*G8)&lt;=CRITERIOS!$F$31)),"TOLERABLE",IF((AND((M8*O8*G8)&gt;CRITERIOS!$E$32,(M8*O8*G8)&lt;=CRITERIOS!$F$32)),"GRAVE",IF(((M8*O8*G8)&gt;CRITERIOS!$F$33),"INACEPTABLE","NO EVALUADO"))))</f>
        <v>TOLERABLE</v>
      </c>
      <c r="R8" s="90" t="s">
        <v>211</v>
      </c>
      <c r="S8" s="33" t="s">
        <v>136</v>
      </c>
      <c r="T8" s="33" t="s">
        <v>63</v>
      </c>
      <c r="U8" s="33" t="s">
        <v>63</v>
      </c>
      <c r="V8" s="33"/>
      <c r="W8" s="33"/>
    </row>
    <row r="9" spans="1:23" s="29" customFormat="1" ht="143.25" customHeight="1" x14ac:dyDescent="0.25">
      <c r="A9" s="217"/>
      <c r="B9" s="213"/>
      <c r="C9" s="98" t="s">
        <v>129</v>
      </c>
      <c r="D9" s="98" t="s">
        <v>245</v>
      </c>
      <c r="E9" s="32" t="s">
        <v>228</v>
      </c>
      <c r="F9" s="32"/>
      <c r="G9" s="100">
        <v>10</v>
      </c>
      <c r="H9" s="33" t="s">
        <v>246</v>
      </c>
      <c r="I9" s="33"/>
      <c r="J9" s="33"/>
      <c r="K9" s="33" t="s">
        <v>32</v>
      </c>
      <c r="L9" s="33" t="s">
        <v>181</v>
      </c>
      <c r="M9" s="88">
        <v>0.5</v>
      </c>
      <c r="N9" s="33" t="s">
        <v>252</v>
      </c>
      <c r="O9" s="100">
        <v>1</v>
      </c>
      <c r="P9" s="100">
        <f t="shared" si="0"/>
        <v>5</v>
      </c>
      <c r="Q9" s="89" t="str">
        <f>IF((AND((M9*O9*G9)&gt;0,(M9*O9*G9)&lt;=CRITERIOS!$F$30)),"ACEPTABLE",IF((AND((M9*O9*G9)&gt;CRITERIOS!$E$31,(M9*O9*G9)&lt;=CRITERIOS!$F$31)),"TOLERABLE",IF((AND((M9*O9*G9)&gt;CRITERIOS!$E$32,(M9*O9*G9)&lt;=CRITERIOS!$F$32)),"GRAVE",IF(((M9*O9*G9)&gt;CRITERIOS!$F$33),"INACEPTABLE","NO EVALUADO"))))</f>
        <v>TOLERABLE</v>
      </c>
      <c r="R9" s="90" t="s">
        <v>229</v>
      </c>
      <c r="S9" s="33" t="s">
        <v>115</v>
      </c>
      <c r="T9" s="33" t="s">
        <v>63</v>
      </c>
      <c r="U9" s="33" t="s">
        <v>63</v>
      </c>
      <c r="V9" s="33"/>
      <c r="W9" s="33"/>
    </row>
    <row r="10" spans="1:23" s="29" customFormat="1" ht="128.25" customHeight="1" x14ac:dyDescent="0.25">
      <c r="A10" s="217"/>
      <c r="B10" s="213"/>
      <c r="C10" s="98" t="s">
        <v>94</v>
      </c>
      <c r="D10" s="98" t="s">
        <v>230</v>
      </c>
      <c r="E10" s="33" t="s">
        <v>139</v>
      </c>
      <c r="F10" s="33"/>
      <c r="G10" s="100">
        <v>20</v>
      </c>
      <c r="H10" s="33" t="s">
        <v>140</v>
      </c>
      <c r="I10" s="33"/>
      <c r="J10" s="33"/>
      <c r="K10" s="33" t="s">
        <v>32</v>
      </c>
      <c r="L10" s="33" t="s">
        <v>141</v>
      </c>
      <c r="M10" s="88">
        <v>0.1</v>
      </c>
      <c r="N10" s="33" t="s">
        <v>119</v>
      </c>
      <c r="O10" s="100">
        <v>1</v>
      </c>
      <c r="P10" s="100">
        <f t="shared" si="0"/>
        <v>2</v>
      </c>
      <c r="Q10" s="89" t="str">
        <f>IF((AND((M10*O10*G10)&gt;0,(M10*O10*G10)&lt;=CRITERIOS!$F$30)),"ACEPTABLE",IF((AND((M10*O10*G10)&gt;CRITERIOS!$E$31,(M10*O10*G10)&lt;=CRITERIOS!$F$31)),"TOLERABLE",IF((AND((M10*O10*G10)&gt;CRITERIOS!$E$32,(M10*O10*G10)&lt;=CRITERIOS!$F$32)),"GRAVE",IF(((M10*O10*G10)&gt;CRITERIOS!$F$33),"INACEPTABLE","NO EVALUADO"))))</f>
        <v>ACEPTABLE</v>
      </c>
      <c r="R10" s="33" t="s">
        <v>222</v>
      </c>
      <c r="S10" s="33" t="s">
        <v>115</v>
      </c>
      <c r="T10" s="33" t="s">
        <v>63</v>
      </c>
      <c r="U10" s="33" t="s">
        <v>63</v>
      </c>
      <c r="V10" s="33"/>
      <c r="W10" s="33"/>
    </row>
    <row r="11" spans="1:23" s="29" customFormat="1" ht="120" customHeight="1" x14ac:dyDescent="0.25">
      <c r="A11" s="216" t="s">
        <v>219</v>
      </c>
      <c r="B11" s="98" t="s">
        <v>178</v>
      </c>
      <c r="C11" s="98" t="s">
        <v>94</v>
      </c>
      <c r="D11" s="98" t="s">
        <v>231</v>
      </c>
      <c r="E11" s="33" t="s">
        <v>232</v>
      </c>
      <c r="F11" s="33"/>
      <c r="G11" s="100">
        <v>20</v>
      </c>
      <c r="H11" s="33" t="s">
        <v>233</v>
      </c>
      <c r="I11" s="33"/>
      <c r="J11" s="33"/>
      <c r="K11" s="33" t="s">
        <v>32</v>
      </c>
      <c r="L11" s="33" t="s">
        <v>234</v>
      </c>
      <c r="M11" s="88">
        <v>0.1</v>
      </c>
      <c r="N11" s="33" t="s">
        <v>119</v>
      </c>
      <c r="O11" s="100">
        <v>1</v>
      </c>
      <c r="P11" s="100">
        <f t="shared" si="0"/>
        <v>2</v>
      </c>
      <c r="Q11" s="89" t="str">
        <f>IF((AND((M11*O11*G11)&gt;0,(M11*O11*G11)&lt;=CRITERIOS!$F$30)),"ACEPTABLE",IF((AND((M11*O11*G11)&gt;CRITERIOS!$E$31,(M11*O11*G11)&lt;=CRITERIOS!$F$31)),"TOLERABLE",IF((AND((M11*O11*G11)&gt;CRITERIOS!$E$32,(M11*O11*G11)&lt;=CRITERIOS!$F$32)),"GRAVE",IF(((M11*O11*G11)&gt;CRITERIOS!$F$33),"INACEPTABLE","NO EVALUADO"))))</f>
        <v>ACEPTABLE</v>
      </c>
      <c r="R11" s="33" t="s">
        <v>223</v>
      </c>
      <c r="S11" s="33" t="s">
        <v>115</v>
      </c>
      <c r="T11" s="33"/>
      <c r="U11" s="33"/>
      <c r="V11" s="33"/>
      <c r="W11" s="33"/>
    </row>
    <row r="12" spans="1:23" s="29" customFormat="1" ht="167.25" customHeight="1" x14ac:dyDescent="0.25">
      <c r="A12" s="216"/>
      <c r="B12" s="98" t="s">
        <v>235</v>
      </c>
      <c r="C12" s="98" t="s">
        <v>97</v>
      </c>
      <c r="D12" s="98" t="s">
        <v>236</v>
      </c>
      <c r="E12" s="33" t="s">
        <v>237</v>
      </c>
      <c r="F12" s="33"/>
      <c r="G12" s="100">
        <v>10</v>
      </c>
      <c r="H12" s="33" t="s">
        <v>210</v>
      </c>
      <c r="I12" s="33" t="s">
        <v>32</v>
      </c>
      <c r="J12" s="33"/>
      <c r="K12" s="33" t="s">
        <v>32</v>
      </c>
      <c r="L12" s="33" t="s">
        <v>238</v>
      </c>
      <c r="M12" s="88">
        <v>0.5</v>
      </c>
      <c r="N12" s="33" t="s">
        <v>220</v>
      </c>
      <c r="O12" s="100">
        <v>1</v>
      </c>
      <c r="P12" s="100">
        <f t="shared" si="0"/>
        <v>5</v>
      </c>
      <c r="Q12" s="89" t="str">
        <f>IF((AND((M12*O12*G12)&gt;0,(M12*O12*G12)&lt;=CRITERIOS!$F$30)),"ACEPTABLE",IF((AND((M12*O12*G12)&gt;CRITERIOS!$E$31,(M12*O12*G12)&lt;=CRITERIOS!$F$31)),"TOLERABLE",IF((AND((M12*O12*G12)&gt;CRITERIOS!$E$32,(M12*O12*G12)&lt;=CRITERIOS!$F$32)),"GRAVE",IF(((M12*O12*G12)&gt;CRITERIOS!$F$33),"INACEPTABLE","NO EVALUADO"))))</f>
        <v>TOLERABLE</v>
      </c>
      <c r="R12" s="33" t="s">
        <v>224</v>
      </c>
      <c r="S12" s="84" t="s">
        <v>239</v>
      </c>
      <c r="T12" s="33"/>
      <c r="U12" s="33"/>
      <c r="V12" s="33"/>
      <c r="W12" s="33"/>
    </row>
    <row r="13" spans="1:23" s="29" customFormat="1" ht="108" customHeight="1" x14ac:dyDescent="0.25">
      <c r="A13" s="216"/>
      <c r="B13" s="98" t="s">
        <v>207</v>
      </c>
      <c r="C13" s="98" t="s">
        <v>100</v>
      </c>
      <c r="D13" s="98" t="s">
        <v>203</v>
      </c>
      <c r="E13" s="33" t="s">
        <v>101</v>
      </c>
      <c r="F13" s="33"/>
      <c r="G13" s="100">
        <v>10</v>
      </c>
      <c r="H13" s="33" t="s">
        <v>108</v>
      </c>
      <c r="I13" s="33"/>
      <c r="J13" s="33"/>
      <c r="K13" s="33" t="s">
        <v>32</v>
      </c>
      <c r="L13" s="33" t="s">
        <v>118</v>
      </c>
      <c r="M13" s="88">
        <v>0.1</v>
      </c>
      <c r="N13" s="33" t="s">
        <v>119</v>
      </c>
      <c r="O13" s="100">
        <v>1</v>
      </c>
      <c r="P13" s="100">
        <f t="shared" si="0"/>
        <v>1</v>
      </c>
      <c r="Q13" s="89" t="str">
        <f>IF((AND((M13*O13*G13)&gt;0,(M13*O13*G13)&lt;=CRITERIOS!$F$30)),"ACEPTABLE",IF((AND((M13*O13*G13)&gt;CRITERIOS!$E$31,(M13*O13*G13)&lt;=CRITERIOS!$F$31)),"TOLERABLE",IF((AND((M13*O13*G13)&gt;CRITERIOS!$E$32,(M13*O13*G13)&lt;=CRITERIOS!$F$32)),"GRAVE",IF(((M13*O13*G13)&gt;CRITERIOS!$F$33),"INACEPTABLE","NO EVALUADO"))))</f>
        <v>ACEPTABLE</v>
      </c>
      <c r="R13" s="33" t="s">
        <v>215</v>
      </c>
      <c r="S13" s="84" t="s">
        <v>214</v>
      </c>
      <c r="T13" s="33"/>
      <c r="U13" s="33"/>
      <c r="V13" s="33"/>
      <c r="W13" s="33"/>
    </row>
    <row r="14" spans="1:23" s="29" customFormat="1" ht="105.75" customHeight="1" x14ac:dyDescent="0.25">
      <c r="A14" s="216"/>
      <c r="B14" s="98" t="s">
        <v>178</v>
      </c>
      <c r="C14" s="98" t="s">
        <v>102</v>
      </c>
      <c r="D14" s="98" t="s">
        <v>204</v>
      </c>
      <c r="E14" s="33" t="s">
        <v>104</v>
      </c>
      <c r="F14" s="33"/>
      <c r="G14" s="100">
        <v>10</v>
      </c>
      <c r="H14" s="33" t="s">
        <v>109</v>
      </c>
      <c r="I14" s="33"/>
      <c r="J14" s="33"/>
      <c r="K14" s="33" t="s">
        <v>32</v>
      </c>
      <c r="L14" s="33" t="s">
        <v>240</v>
      </c>
      <c r="M14" s="88">
        <v>0.1</v>
      </c>
      <c r="N14" s="33" t="s">
        <v>251</v>
      </c>
      <c r="O14" s="100">
        <v>1</v>
      </c>
      <c r="P14" s="100">
        <f t="shared" si="0"/>
        <v>1</v>
      </c>
      <c r="Q14" s="89" t="str">
        <f>IF((AND((M14*O14*G14)&gt;0,(M14*O14*G14)&lt;=CRITERIOS!$F$30)),"ACEPTABLE",IF((AND((M14*O14*G14)&gt;CRITERIOS!$E$31,(M14*O14*G14)&lt;=CRITERIOS!$F$31)),"TOLERABLE",IF((AND((M14*O14*G14)&gt;CRITERIOS!$E$32,(M14*O14*G14)&lt;=CRITERIOS!$F$32)),"GRAVE",IF(((M14*O14*G14)&gt;CRITERIOS!$F$33),"INACEPTABLE","NO EVALUADO"))))</f>
        <v>ACEPTABLE</v>
      </c>
      <c r="R14" s="33" t="s">
        <v>215</v>
      </c>
      <c r="S14" s="33" t="s">
        <v>170</v>
      </c>
      <c r="T14" s="33" t="s">
        <v>253</v>
      </c>
      <c r="U14" s="33" t="s">
        <v>254</v>
      </c>
      <c r="V14" s="33"/>
      <c r="W14" s="33"/>
    </row>
    <row r="15" spans="1:23" s="29" customFormat="1" ht="134.25" customHeight="1" x14ac:dyDescent="0.25">
      <c r="A15" s="216"/>
      <c r="B15" s="98" t="s">
        <v>208</v>
      </c>
      <c r="C15" s="95" t="s">
        <v>105</v>
      </c>
      <c r="D15" s="98" t="s">
        <v>221</v>
      </c>
      <c r="E15" s="33" t="s">
        <v>158</v>
      </c>
      <c r="F15" s="84"/>
      <c r="G15" s="100">
        <v>40</v>
      </c>
      <c r="H15" s="33" t="s">
        <v>110</v>
      </c>
      <c r="I15" s="33"/>
      <c r="J15" s="33"/>
      <c r="K15" s="33" t="s">
        <v>32</v>
      </c>
      <c r="L15" s="33" t="s">
        <v>121</v>
      </c>
      <c r="M15" s="88">
        <v>0.1</v>
      </c>
      <c r="N15" s="33" t="s">
        <v>119</v>
      </c>
      <c r="O15" s="100">
        <v>1</v>
      </c>
      <c r="P15" s="100">
        <f t="shared" si="0"/>
        <v>4</v>
      </c>
      <c r="Q15" s="89" t="str">
        <f>IF((AND((M15*O15*G15)&gt;0,(M15*O15*G15)&lt;=CRITERIOS!$F$30)),"ACEPTABLE",IF((AND((M15*O15*G15)&gt;CRITERIOS!$E$31,(M15*O15*G15)&lt;=CRITERIOS!$F$31)),"TOLERABLE",IF((AND((M15*O15*G15)&gt;CRITERIOS!$E$32,(M15*O15*G15)&lt;=CRITERIOS!$F$32)),"GRAVE",IF(((M15*O15*G15)&gt;CRITERIOS!$F$33),"INACEPTABLE","NO EVALUADO"))))</f>
        <v>TOLERABLE</v>
      </c>
      <c r="R15" s="33" t="s">
        <v>225</v>
      </c>
      <c r="S15" s="84" t="s">
        <v>173</v>
      </c>
      <c r="T15" s="33" t="s">
        <v>63</v>
      </c>
      <c r="U15" s="33" t="s">
        <v>63</v>
      </c>
      <c r="V15" s="33"/>
      <c r="W15" s="33"/>
    </row>
    <row r="16" spans="1:23" s="115" customFormat="1" ht="100.5" customHeight="1" x14ac:dyDescent="0.25">
      <c r="A16" s="216"/>
      <c r="B16" s="108" t="s">
        <v>178</v>
      </c>
      <c r="C16" s="109" t="s">
        <v>185</v>
      </c>
      <c r="D16" s="108" t="s">
        <v>186</v>
      </c>
      <c r="E16" s="110" t="s">
        <v>187</v>
      </c>
      <c r="F16" s="111"/>
      <c r="G16" s="112">
        <v>40</v>
      </c>
      <c r="H16" s="110" t="s">
        <v>188</v>
      </c>
      <c r="I16" s="110"/>
      <c r="J16" s="110"/>
      <c r="K16" s="110" t="s">
        <v>32</v>
      </c>
      <c r="L16" s="110" t="s">
        <v>189</v>
      </c>
      <c r="M16" s="113">
        <v>0.1</v>
      </c>
      <c r="N16" s="110" t="s">
        <v>119</v>
      </c>
      <c r="O16" s="112">
        <v>1</v>
      </c>
      <c r="P16" s="112">
        <f t="shared" si="0"/>
        <v>4</v>
      </c>
      <c r="Q16" s="114" t="str">
        <f>IF((AND((M16*O16*G16)&gt;0,(M16*O16*G16)&lt;=CRITERIOS!$F$30)),"ACEPTABLE",IF((AND((M16*O16*G16)&gt;CRITERIOS!$E$31,(M16*O16*G16)&lt;=CRITERIOS!$F$31)),"TOLERABLE",IF((AND((M16*O16*G16)&gt;CRITERIOS!$E$32,(M16*O16*G16)&lt;=CRITERIOS!$F$32)),"GRAVE",IF(((M16*O16*G16)&gt;CRITERIOS!$F$33),"INACEPTABLE","NO EVALUADO"))))</f>
        <v>TOLERABLE</v>
      </c>
      <c r="R16" s="110" t="s">
        <v>216</v>
      </c>
      <c r="S16" s="110" t="s">
        <v>192</v>
      </c>
      <c r="T16" s="110" t="s">
        <v>63</v>
      </c>
      <c r="U16" s="110" t="s">
        <v>63</v>
      </c>
      <c r="V16" s="110"/>
      <c r="W16" s="110"/>
    </row>
    <row r="17" spans="1:23" s="29" customFormat="1" ht="168" customHeight="1" x14ac:dyDescent="0.25">
      <c r="A17" s="216"/>
      <c r="B17" s="98" t="s">
        <v>178</v>
      </c>
      <c r="C17" s="95" t="s">
        <v>212</v>
      </c>
      <c r="D17" s="32" t="s">
        <v>213</v>
      </c>
      <c r="E17" s="33" t="s">
        <v>241</v>
      </c>
      <c r="F17" s="84"/>
      <c r="G17" s="100">
        <v>5</v>
      </c>
      <c r="H17" s="33" t="s">
        <v>242</v>
      </c>
      <c r="I17" s="33" t="s">
        <v>32</v>
      </c>
      <c r="J17" s="33"/>
      <c r="K17" s="33"/>
      <c r="L17" s="33" t="s">
        <v>243</v>
      </c>
      <c r="M17" s="88">
        <v>0.1</v>
      </c>
      <c r="N17" s="33" t="s">
        <v>119</v>
      </c>
      <c r="O17" s="100">
        <v>1</v>
      </c>
      <c r="P17" s="100">
        <f t="shared" ref="P17" si="1">O17*M17*G17</f>
        <v>0.5</v>
      </c>
      <c r="Q17" s="89" t="str">
        <f>IF((AND((M17*O17*G17)&gt;0,(M17*O17*G17)&lt;=CRITERIOS!$F$30)),"ACEPTABLE",IF((AND((M17*O17*G17)&gt;CRITERIOS!$E$31,(M17*O17*G17)&lt;=CRITERIOS!$F$31)),"TOLERABLE",IF((AND((M17*O17*G17)&gt;CRITERIOS!$E$32,(M17*O17*G17)&lt;=CRITERIOS!$F$32)),"GRAVE",IF(((M17*O17*G17)&gt;CRITERIOS!$F$33),"INACEPTABLE","NO EVALUADO"))))</f>
        <v>ACEPTABLE</v>
      </c>
      <c r="R17" s="33" t="s">
        <v>226</v>
      </c>
      <c r="S17" s="33" t="s">
        <v>244</v>
      </c>
      <c r="T17" s="33" t="s">
        <v>63</v>
      </c>
      <c r="U17" s="33" t="s">
        <v>63</v>
      </c>
      <c r="V17" s="33"/>
      <c r="W17" s="33"/>
    </row>
    <row r="18" spans="1:23" x14ac:dyDescent="0.25">
      <c r="B18" s="91"/>
      <c r="C18" s="91"/>
      <c r="D18" s="92"/>
      <c r="E18" s="93"/>
      <c r="F18" s="93"/>
      <c r="G18" s="93"/>
      <c r="H18" s="93"/>
      <c r="I18" s="93"/>
      <c r="L18" s="93"/>
    </row>
    <row r="19" spans="1:23" x14ac:dyDescent="0.25">
      <c r="L19" s="93"/>
    </row>
    <row r="20" spans="1:23" ht="15" x14ac:dyDescent="0.25">
      <c r="A20" s="193" t="s">
        <v>61</v>
      </c>
      <c r="B20" s="193"/>
      <c r="C20" s="193"/>
      <c r="D20" s="193"/>
      <c r="E20" s="193"/>
      <c r="F20" s="193"/>
      <c r="G20" s="193"/>
      <c r="H20" s="193"/>
      <c r="I20" s="193"/>
      <c r="J20" s="193"/>
      <c r="K20" s="193"/>
      <c r="M20" s="195" t="s">
        <v>69</v>
      </c>
      <c r="N20" s="196"/>
      <c r="O20" s="196"/>
      <c r="P20" s="196"/>
      <c r="Q20" s="196"/>
      <c r="R20" s="196"/>
      <c r="S20" s="196"/>
      <c r="T20" s="196"/>
      <c r="U20" s="197"/>
    </row>
    <row r="21" spans="1:23" ht="24" x14ac:dyDescent="0.25">
      <c r="A21" s="99" t="s">
        <v>30</v>
      </c>
      <c r="B21" s="99" t="s">
        <v>68</v>
      </c>
      <c r="C21" s="193" t="s">
        <v>62</v>
      </c>
      <c r="D21" s="210"/>
      <c r="E21" s="210"/>
      <c r="F21" s="210"/>
      <c r="G21" s="210"/>
      <c r="H21" s="210"/>
      <c r="I21" s="198" t="s">
        <v>55</v>
      </c>
      <c r="J21" s="211"/>
      <c r="K21" s="211"/>
      <c r="M21" s="195" t="s">
        <v>70</v>
      </c>
      <c r="N21" s="196"/>
      <c r="O21" s="196"/>
      <c r="P21" s="197"/>
      <c r="Q21" s="195" t="s">
        <v>71</v>
      </c>
      <c r="R21" s="196"/>
      <c r="S21" s="197"/>
      <c r="T21" s="212" t="s">
        <v>72</v>
      </c>
      <c r="U21" s="197"/>
    </row>
    <row r="22" spans="1:23" ht="6.75" customHeight="1" x14ac:dyDescent="0.25">
      <c r="A22" s="214">
        <v>1</v>
      </c>
      <c r="B22" s="214" t="s">
        <v>147</v>
      </c>
      <c r="C22" s="214" t="s">
        <v>64</v>
      </c>
      <c r="D22" s="210"/>
      <c r="E22" s="210"/>
      <c r="F22" s="210"/>
      <c r="G22" s="210"/>
      <c r="H22" s="210"/>
      <c r="I22" s="215">
        <v>41671</v>
      </c>
      <c r="J22" s="211"/>
      <c r="K22" s="211"/>
      <c r="M22" s="127" t="s">
        <v>149</v>
      </c>
      <c r="N22" s="204"/>
      <c r="O22" s="204"/>
      <c r="P22" s="199"/>
      <c r="Q22" s="127" t="s">
        <v>65</v>
      </c>
      <c r="R22" s="204"/>
      <c r="S22" s="199"/>
      <c r="T22" s="127" t="s">
        <v>81</v>
      </c>
      <c r="U22" s="199"/>
    </row>
    <row r="23" spans="1:23" ht="6" customHeight="1" x14ac:dyDescent="0.25">
      <c r="A23" s="214"/>
      <c r="B23" s="210"/>
      <c r="C23" s="210"/>
      <c r="D23" s="210"/>
      <c r="E23" s="210"/>
      <c r="F23" s="210"/>
      <c r="G23" s="210"/>
      <c r="H23" s="210"/>
      <c r="I23" s="211"/>
      <c r="J23" s="211"/>
      <c r="K23" s="211"/>
      <c r="M23" s="201"/>
      <c r="N23" s="205"/>
      <c r="O23" s="206"/>
      <c r="P23" s="200"/>
      <c r="Q23" s="201"/>
      <c r="R23" s="205"/>
      <c r="S23" s="200"/>
      <c r="T23" s="152"/>
      <c r="U23" s="200"/>
    </row>
    <row r="24" spans="1:23" x14ac:dyDescent="0.25">
      <c r="A24" s="214">
        <v>2</v>
      </c>
      <c r="B24" s="214" t="s">
        <v>148</v>
      </c>
      <c r="C24" s="214" t="s">
        <v>174</v>
      </c>
      <c r="D24" s="210"/>
      <c r="E24" s="210"/>
      <c r="F24" s="210"/>
      <c r="G24" s="210"/>
      <c r="H24" s="210"/>
      <c r="I24" s="215">
        <v>41791</v>
      </c>
      <c r="J24" s="211"/>
      <c r="K24" s="211"/>
      <c r="M24" s="201"/>
      <c r="N24" s="205"/>
      <c r="O24" s="206"/>
      <c r="P24" s="200"/>
      <c r="Q24" s="201"/>
      <c r="R24" s="205"/>
      <c r="S24" s="200"/>
      <c r="T24" s="201"/>
      <c r="U24" s="200"/>
    </row>
    <row r="25" spans="1:23" x14ac:dyDescent="0.25">
      <c r="A25" s="214"/>
      <c r="B25" s="214"/>
      <c r="C25" s="214"/>
      <c r="D25" s="210"/>
      <c r="E25" s="210"/>
      <c r="F25" s="210"/>
      <c r="G25" s="210"/>
      <c r="H25" s="210"/>
      <c r="I25" s="215"/>
      <c r="J25" s="211"/>
      <c r="K25" s="211"/>
      <c r="M25" s="201"/>
      <c r="N25" s="205"/>
      <c r="O25" s="206"/>
      <c r="P25" s="200"/>
      <c r="Q25" s="201"/>
      <c r="R25" s="205"/>
      <c r="S25" s="200"/>
      <c r="T25" s="201"/>
      <c r="U25" s="200"/>
    </row>
    <row r="26" spans="1:23" x14ac:dyDescent="0.25">
      <c r="A26" s="214"/>
      <c r="B26" s="210"/>
      <c r="C26" s="210"/>
      <c r="D26" s="210"/>
      <c r="E26" s="210"/>
      <c r="F26" s="210"/>
      <c r="G26" s="210"/>
      <c r="H26" s="210"/>
      <c r="I26" s="211"/>
      <c r="J26" s="211"/>
      <c r="K26" s="211"/>
      <c r="M26" s="202"/>
      <c r="N26" s="207"/>
      <c r="O26" s="207"/>
      <c r="P26" s="203"/>
      <c r="Q26" s="202"/>
      <c r="R26" s="207"/>
      <c r="S26" s="203"/>
      <c r="T26" s="202"/>
      <c r="U26" s="203"/>
    </row>
    <row r="27" spans="1:23" ht="3" customHeight="1" x14ac:dyDescent="0.25">
      <c r="A27" s="214"/>
      <c r="B27" s="210"/>
      <c r="C27" s="210"/>
      <c r="D27" s="210"/>
      <c r="E27" s="210"/>
      <c r="F27" s="210"/>
      <c r="G27" s="210"/>
      <c r="H27" s="210"/>
      <c r="I27" s="211"/>
      <c r="J27" s="211"/>
      <c r="K27" s="211"/>
    </row>
    <row r="28" spans="1:23" x14ac:dyDescent="0.25">
      <c r="A28" s="214">
        <v>3</v>
      </c>
      <c r="B28" s="214" t="s">
        <v>147</v>
      </c>
      <c r="C28" s="214" t="s">
        <v>193</v>
      </c>
      <c r="D28" s="210"/>
      <c r="E28" s="210"/>
      <c r="F28" s="210"/>
      <c r="G28" s="210"/>
      <c r="H28" s="210"/>
      <c r="I28" s="215">
        <v>42036</v>
      </c>
      <c r="J28" s="211"/>
      <c r="K28" s="211"/>
    </row>
    <row r="29" spans="1:23" x14ac:dyDescent="0.25">
      <c r="A29" s="214"/>
      <c r="B29" s="210"/>
      <c r="C29" s="210"/>
      <c r="D29" s="210"/>
      <c r="E29" s="210"/>
      <c r="F29" s="210"/>
      <c r="G29" s="210"/>
      <c r="H29" s="210"/>
      <c r="I29" s="211"/>
      <c r="J29" s="211"/>
      <c r="K29" s="211"/>
    </row>
    <row r="30" spans="1:23" x14ac:dyDescent="0.25">
      <c r="A30" s="214">
        <v>4</v>
      </c>
      <c r="B30" s="214" t="s">
        <v>147</v>
      </c>
      <c r="C30" s="214" t="s">
        <v>205</v>
      </c>
      <c r="D30" s="210"/>
      <c r="E30" s="210"/>
      <c r="F30" s="210"/>
      <c r="G30" s="210"/>
      <c r="H30" s="210"/>
      <c r="I30" s="215">
        <v>42400</v>
      </c>
      <c r="J30" s="211"/>
      <c r="K30" s="211"/>
    </row>
    <row r="31" spans="1:23" x14ac:dyDescent="0.25">
      <c r="A31" s="214"/>
      <c r="B31" s="210"/>
      <c r="C31" s="210"/>
      <c r="D31" s="210"/>
      <c r="E31" s="210"/>
      <c r="F31" s="210"/>
      <c r="G31" s="210"/>
      <c r="H31" s="210"/>
      <c r="I31" s="211"/>
      <c r="J31" s="211"/>
      <c r="K31" s="211"/>
    </row>
    <row r="32" spans="1:23" ht="20.25" customHeight="1" x14ac:dyDescent="0.25">
      <c r="A32" s="214">
        <v>5</v>
      </c>
      <c r="B32" s="214" t="s">
        <v>147</v>
      </c>
      <c r="C32" s="214" t="s">
        <v>249</v>
      </c>
      <c r="D32" s="210"/>
      <c r="E32" s="210"/>
      <c r="F32" s="210"/>
      <c r="G32" s="210"/>
      <c r="H32" s="210"/>
      <c r="I32" s="215">
        <v>42581</v>
      </c>
      <c r="J32" s="211"/>
      <c r="K32" s="211"/>
    </row>
    <row r="33" spans="1:11" ht="20.25" customHeight="1" x14ac:dyDescent="0.25">
      <c r="A33" s="214"/>
      <c r="B33" s="210"/>
      <c r="C33" s="210"/>
      <c r="D33" s="210"/>
      <c r="E33" s="210"/>
      <c r="F33" s="210"/>
      <c r="G33" s="210"/>
      <c r="H33" s="210"/>
      <c r="I33" s="211"/>
      <c r="J33" s="211"/>
      <c r="K33" s="211"/>
    </row>
    <row r="34" spans="1:11" ht="26.25" customHeight="1" x14ac:dyDescent="0.25">
      <c r="A34" s="214">
        <v>6</v>
      </c>
      <c r="B34" s="214" t="s">
        <v>147</v>
      </c>
      <c r="C34" s="214" t="s">
        <v>248</v>
      </c>
      <c r="D34" s="210"/>
      <c r="E34" s="210"/>
      <c r="F34" s="210"/>
      <c r="G34" s="210"/>
      <c r="H34" s="210"/>
      <c r="I34" s="215">
        <v>42794</v>
      </c>
      <c r="J34" s="211"/>
      <c r="K34" s="211"/>
    </row>
    <row r="35" spans="1:11" ht="23.25" customHeight="1" x14ac:dyDescent="0.25">
      <c r="A35" s="214"/>
      <c r="B35" s="210"/>
      <c r="C35" s="210"/>
      <c r="D35" s="210"/>
      <c r="E35" s="210"/>
      <c r="F35" s="210"/>
      <c r="G35" s="210"/>
      <c r="H35" s="210"/>
      <c r="I35" s="211"/>
      <c r="J35" s="211"/>
      <c r="K35" s="211"/>
    </row>
  </sheetData>
  <autoFilter ref="A6:U16"/>
  <mergeCells count="58">
    <mergeCell ref="A34:A35"/>
    <mergeCell ref="B34:B35"/>
    <mergeCell ref="C34:H35"/>
    <mergeCell ref="I34:K35"/>
    <mergeCell ref="A30:A31"/>
    <mergeCell ref="B30:B31"/>
    <mergeCell ref="C30:H31"/>
    <mergeCell ref="I30:K31"/>
    <mergeCell ref="A32:A33"/>
    <mergeCell ref="B32:B33"/>
    <mergeCell ref="C32:H33"/>
    <mergeCell ref="I32:K33"/>
    <mergeCell ref="B7:B10"/>
    <mergeCell ref="A28:A29"/>
    <mergeCell ref="B28:B29"/>
    <mergeCell ref="C28:H29"/>
    <mergeCell ref="I28:K29"/>
    <mergeCell ref="A7:A10"/>
    <mergeCell ref="A11:A17"/>
    <mergeCell ref="A20:K20"/>
    <mergeCell ref="T22:U26"/>
    <mergeCell ref="A24:A27"/>
    <mergeCell ref="B24:B27"/>
    <mergeCell ref="C24:H27"/>
    <mergeCell ref="I24:K27"/>
    <mergeCell ref="A22:A23"/>
    <mergeCell ref="B22:B23"/>
    <mergeCell ref="C22:H23"/>
    <mergeCell ref="I22:K23"/>
    <mergeCell ref="M22:P26"/>
    <mergeCell ref="Q22:S26"/>
    <mergeCell ref="M20:U20"/>
    <mergeCell ref="C21:H21"/>
    <mergeCell ref="I21:K21"/>
    <mergeCell ref="M21:P21"/>
    <mergeCell ref="Q21:S21"/>
    <mergeCell ref="T21:U21"/>
    <mergeCell ref="P5:Q5"/>
    <mergeCell ref="R5:R6"/>
    <mergeCell ref="S5:S6"/>
    <mergeCell ref="T5:U5"/>
    <mergeCell ref="V5:W5"/>
    <mergeCell ref="O5:O6"/>
    <mergeCell ref="A1:B3"/>
    <mergeCell ref="C1:S3"/>
    <mergeCell ref="T3:U3"/>
    <mergeCell ref="A5:A6"/>
    <mergeCell ref="B5:B6"/>
    <mergeCell ref="C5:C6"/>
    <mergeCell ref="D5:D6"/>
    <mergeCell ref="E5:E6"/>
    <mergeCell ref="F5:F6"/>
    <mergeCell ref="G5:G6"/>
    <mergeCell ref="H5:H6"/>
    <mergeCell ref="I5:K5"/>
    <mergeCell ref="L5:L6"/>
    <mergeCell ref="M5:M6"/>
    <mergeCell ref="N5:N6"/>
  </mergeCells>
  <conditionalFormatting sqref="Q11:Q14 Q16 Q7:Q8">
    <cfRule type="containsText" dxfId="112" priority="46" stopIfTrue="1" operator="containsText" text="NO EVALUADO">
      <formula>NOT(ISERROR(SEARCH("NO EVALUADO",Q7)))</formula>
    </cfRule>
    <cfRule type="containsText" dxfId="111" priority="47" stopIfTrue="1" operator="containsText" text="INACEPTABLE">
      <formula>NOT(ISERROR(SEARCH("INACEPTABLE",Q7)))</formula>
    </cfRule>
    <cfRule type="containsText" dxfId="110" priority="48" stopIfTrue="1" operator="containsText" text="GRAVE">
      <formula>NOT(ISERROR(SEARCH("GRAVE",Q7)))</formula>
    </cfRule>
    <cfRule type="containsText" dxfId="109" priority="49" stopIfTrue="1" operator="containsText" text="TOLERABLE">
      <formula>NOT(ISERROR(SEARCH("TOLERABLE",Q7)))</formula>
    </cfRule>
    <cfRule type="containsText" dxfId="108" priority="50" stopIfTrue="1" operator="containsText" text="ACEPTABLE">
      <formula>NOT(ISERROR(SEARCH("ACEPTABLE",Q7)))</formula>
    </cfRule>
  </conditionalFormatting>
  <conditionalFormatting sqref="Q16">
    <cfRule type="containsText" dxfId="107" priority="41" stopIfTrue="1" operator="containsText" text="NO EVALUADO">
      <formula>NOT(ISERROR(SEARCH("NO EVALUADO",Q16)))</formula>
    </cfRule>
    <cfRule type="containsText" dxfId="106" priority="42" stopIfTrue="1" operator="containsText" text="INACEPTABLE">
      <formula>NOT(ISERROR(SEARCH("INACEPTABLE",Q16)))</formula>
    </cfRule>
    <cfRule type="containsText" dxfId="105" priority="43" stopIfTrue="1" operator="containsText" text="GRAVE">
      <formula>NOT(ISERROR(SEARCH("GRAVE",Q16)))</formula>
    </cfRule>
    <cfRule type="containsText" dxfId="104" priority="44" stopIfTrue="1" operator="containsText" text="TOLERABLE">
      <formula>NOT(ISERROR(SEARCH("TOLERABLE",Q16)))</formula>
    </cfRule>
    <cfRule type="containsText" dxfId="103" priority="45" stopIfTrue="1" operator="containsText" text="ACEPTABLE">
      <formula>NOT(ISERROR(SEARCH("ACEPTABLE",Q16)))</formula>
    </cfRule>
  </conditionalFormatting>
  <conditionalFormatting sqref="Q12:Q14">
    <cfRule type="containsText" dxfId="102" priority="36" stopIfTrue="1" operator="containsText" text="NO EVALUADO">
      <formula>NOT(ISERROR(SEARCH("NO EVALUADO",Q12)))</formula>
    </cfRule>
    <cfRule type="containsText" dxfId="101" priority="37" stopIfTrue="1" operator="containsText" text="INACEPTABLE">
      <formula>NOT(ISERROR(SEARCH("INACEPTABLE",Q12)))</formula>
    </cfRule>
    <cfRule type="containsText" dxfId="100" priority="38" stopIfTrue="1" operator="containsText" text="GRAVE">
      <formula>NOT(ISERROR(SEARCH("GRAVE",Q12)))</formula>
    </cfRule>
    <cfRule type="containsText" dxfId="99" priority="39" stopIfTrue="1" operator="containsText" text="TOLERABLE">
      <formula>NOT(ISERROR(SEARCH("TOLERABLE",Q12)))</formula>
    </cfRule>
    <cfRule type="containsText" dxfId="98" priority="40" stopIfTrue="1" operator="containsText" text="ACEPTABLE">
      <formula>NOT(ISERROR(SEARCH("ACEPTABLE",Q12)))</formula>
    </cfRule>
  </conditionalFormatting>
  <conditionalFormatting sqref="Q9">
    <cfRule type="containsText" dxfId="97" priority="31" stopIfTrue="1" operator="containsText" text="NO EVALUADO">
      <formula>NOT(ISERROR(SEARCH("NO EVALUADO",Q9)))</formula>
    </cfRule>
    <cfRule type="containsText" dxfId="96" priority="32" stopIfTrue="1" operator="containsText" text="INACEPTABLE">
      <formula>NOT(ISERROR(SEARCH("INACEPTABLE",Q9)))</formula>
    </cfRule>
    <cfRule type="containsText" dxfId="95" priority="33" stopIfTrue="1" operator="containsText" text="GRAVE">
      <formula>NOT(ISERROR(SEARCH("GRAVE",Q9)))</formula>
    </cfRule>
    <cfRule type="containsText" dxfId="94" priority="34" stopIfTrue="1" operator="containsText" text="TOLERABLE">
      <formula>NOT(ISERROR(SEARCH("TOLERABLE",Q9)))</formula>
    </cfRule>
    <cfRule type="containsText" dxfId="93" priority="35" stopIfTrue="1" operator="containsText" text="ACEPTABLE">
      <formula>NOT(ISERROR(SEARCH("ACEPTABLE",Q9)))</formula>
    </cfRule>
  </conditionalFormatting>
  <conditionalFormatting sqref="Q10">
    <cfRule type="containsText" dxfId="92" priority="26" stopIfTrue="1" operator="containsText" text="NO EVALUADO">
      <formula>NOT(ISERROR(SEARCH("NO EVALUADO",Q10)))</formula>
    </cfRule>
    <cfRule type="containsText" dxfId="91" priority="27" stopIfTrue="1" operator="containsText" text="INACEPTABLE">
      <formula>NOT(ISERROR(SEARCH("INACEPTABLE",Q10)))</formula>
    </cfRule>
    <cfRule type="containsText" dxfId="90" priority="28" stopIfTrue="1" operator="containsText" text="GRAVE">
      <formula>NOT(ISERROR(SEARCH("GRAVE",Q10)))</formula>
    </cfRule>
    <cfRule type="containsText" dxfId="89" priority="29" stopIfTrue="1" operator="containsText" text="TOLERABLE">
      <formula>NOT(ISERROR(SEARCH("TOLERABLE",Q10)))</formula>
    </cfRule>
    <cfRule type="containsText" dxfId="88" priority="30" stopIfTrue="1" operator="containsText" text="ACEPTABLE">
      <formula>NOT(ISERROR(SEARCH("ACEPTABLE",Q10)))</formula>
    </cfRule>
  </conditionalFormatting>
  <conditionalFormatting sqref="Q15">
    <cfRule type="containsText" dxfId="87" priority="21" stopIfTrue="1" operator="containsText" text="NO EVALUADO">
      <formula>NOT(ISERROR(SEARCH("NO EVALUADO",Q15)))</formula>
    </cfRule>
    <cfRule type="containsText" dxfId="86" priority="22" stopIfTrue="1" operator="containsText" text="INACEPTABLE">
      <formula>NOT(ISERROR(SEARCH("INACEPTABLE",Q15)))</formula>
    </cfRule>
    <cfRule type="containsText" dxfId="85" priority="23" stopIfTrue="1" operator="containsText" text="GRAVE">
      <formula>NOT(ISERROR(SEARCH("GRAVE",Q15)))</formula>
    </cfRule>
    <cfRule type="containsText" dxfId="84" priority="24" stopIfTrue="1" operator="containsText" text="TOLERABLE">
      <formula>NOT(ISERROR(SEARCH("TOLERABLE",Q15)))</formula>
    </cfRule>
    <cfRule type="containsText" dxfId="83" priority="25" stopIfTrue="1" operator="containsText" text="ACEPTABLE">
      <formula>NOT(ISERROR(SEARCH("ACEPTABLE",Q15)))</formula>
    </cfRule>
  </conditionalFormatting>
  <conditionalFormatting sqref="Q15">
    <cfRule type="containsText" dxfId="82" priority="16" stopIfTrue="1" operator="containsText" text="NO EVALUADO">
      <formula>NOT(ISERROR(SEARCH("NO EVALUADO",Q15)))</formula>
    </cfRule>
    <cfRule type="containsText" dxfId="81" priority="17" stopIfTrue="1" operator="containsText" text="INACEPTABLE">
      <formula>NOT(ISERROR(SEARCH("INACEPTABLE",Q15)))</formula>
    </cfRule>
    <cfRule type="containsText" dxfId="80" priority="18" stopIfTrue="1" operator="containsText" text="GRAVE">
      <formula>NOT(ISERROR(SEARCH("GRAVE",Q15)))</formula>
    </cfRule>
    <cfRule type="containsText" dxfId="79" priority="19" stopIfTrue="1" operator="containsText" text="TOLERABLE">
      <formula>NOT(ISERROR(SEARCH("TOLERABLE",Q15)))</formula>
    </cfRule>
    <cfRule type="containsText" dxfId="78" priority="20" stopIfTrue="1" operator="containsText" text="ACEPTABLE">
      <formula>NOT(ISERROR(SEARCH("ACEPTABLE",Q15)))</formula>
    </cfRule>
  </conditionalFormatting>
  <conditionalFormatting sqref="Q17">
    <cfRule type="containsText" dxfId="77" priority="6" stopIfTrue="1" operator="containsText" text="NO EVALUADO">
      <formula>NOT(ISERROR(SEARCH("NO EVALUADO",Q17)))</formula>
    </cfRule>
    <cfRule type="containsText" dxfId="76" priority="7" stopIfTrue="1" operator="containsText" text="INACEPTABLE">
      <formula>NOT(ISERROR(SEARCH("INACEPTABLE",Q17)))</formula>
    </cfRule>
    <cfRule type="containsText" dxfId="75" priority="8" stopIfTrue="1" operator="containsText" text="GRAVE">
      <formula>NOT(ISERROR(SEARCH("GRAVE",Q17)))</formula>
    </cfRule>
    <cfRule type="containsText" dxfId="74" priority="9" stopIfTrue="1" operator="containsText" text="TOLERABLE">
      <formula>NOT(ISERROR(SEARCH("TOLERABLE",Q17)))</formula>
    </cfRule>
    <cfRule type="containsText" dxfId="73" priority="10" stopIfTrue="1" operator="containsText" text="ACEPTABLE">
      <formula>NOT(ISERROR(SEARCH("ACEPTABLE",Q17)))</formula>
    </cfRule>
  </conditionalFormatting>
  <conditionalFormatting sqref="Q17">
    <cfRule type="containsText" dxfId="72" priority="1" stopIfTrue="1" operator="containsText" text="NO EVALUADO">
      <formula>NOT(ISERROR(SEARCH("NO EVALUADO",Q17)))</formula>
    </cfRule>
    <cfRule type="containsText" dxfId="71" priority="2" stopIfTrue="1" operator="containsText" text="INACEPTABLE">
      <formula>NOT(ISERROR(SEARCH("INACEPTABLE",Q17)))</formula>
    </cfRule>
    <cfRule type="containsText" dxfId="70" priority="3" stopIfTrue="1" operator="containsText" text="GRAVE">
      <formula>NOT(ISERROR(SEARCH("GRAVE",Q17)))</formula>
    </cfRule>
    <cfRule type="containsText" dxfId="69" priority="4" stopIfTrue="1" operator="containsText" text="TOLERABLE">
      <formula>NOT(ISERROR(SEARCH("TOLERABLE",Q17)))</formula>
    </cfRule>
    <cfRule type="containsText" dxfId="68" priority="5" stopIfTrue="1" operator="containsText" text="ACEPTABLE">
      <formula>NOT(ISERROR(SEARCH("ACEPTABLE",Q17)))</formula>
    </cfRule>
  </conditionalFormatting>
  <pageMargins left="0.39370078740157483" right="0.39370078740157483" top="0.39370078740157483" bottom="0.39370078740157483" header="0" footer="0"/>
  <pageSetup scale="53" fitToHeight="0" orientation="landscape" r:id="rId1"/>
  <rowBreaks count="1" manualBreakCount="1">
    <brk id="12" max="20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6"/>
  <sheetViews>
    <sheetView view="pageBreakPreview" zoomScale="90" zoomScaleNormal="84" zoomScaleSheetLayoutView="90" workbookViewId="0">
      <pane ySplit="6" topLeftCell="A7" activePane="bottomLeft" state="frozen"/>
      <selection activeCell="A8" sqref="A8"/>
      <selection pane="bottomLeft" activeCell="H7" sqref="H7"/>
    </sheetView>
  </sheetViews>
  <sheetFormatPr baseColWidth="10" defaultRowHeight="12" x14ac:dyDescent="0.25"/>
  <cols>
    <col min="1" max="1" width="9" style="22" customWidth="1"/>
    <col min="2" max="2" width="10" style="94" customWidth="1"/>
    <col min="3" max="3" width="12.7109375" style="94" customWidth="1"/>
    <col min="4" max="4" width="14" style="22" customWidth="1"/>
    <col min="5" max="5" width="21.42578125" style="22" customWidth="1"/>
    <col min="6" max="6" width="10.85546875" style="22" customWidth="1"/>
    <col min="7" max="7" width="5.28515625" style="22" customWidth="1"/>
    <col min="8" max="8" width="22.7109375" style="22" customWidth="1"/>
    <col min="9" max="11" width="2.140625" style="22" customWidth="1"/>
    <col min="12" max="12" width="22.5703125" style="22" customWidth="1"/>
    <col min="13" max="13" width="5.28515625" style="22" customWidth="1"/>
    <col min="14" max="14" width="16" style="22" customWidth="1"/>
    <col min="15" max="17" width="5.28515625" style="22" customWidth="1"/>
    <col min="18" max="18" width="22.42578125" style="22" customWidth="1"/>
    <col min="19" max="19" width="13.5703125" style="22" customWidth="1"/>
    <col min="20" max="20" width="10" style="22" customWidth="1"/>
    <col min="21" max="21" width="13.42578125" style="22" customWidth="1"/>
    <col min="22" max="23" width="3.140625" style="22" hidden="1" customWidth="1"/>
    <col min="24" max="16384" width="11.42578125" style="22"/>
  </cols>
  <sheetData>
    <row r="1" spans="1:23" s="85" customFormat="1" ht="12.75" x14ac:dyDescent="0.25">
      <c r="A1" s="181"/>
      <c r="B1" s="181"/>
      <c r="C1" s="182" t="str">
        <f>CRITERIOS!C1</f>
        <v>MATRIZ DE RIESGO: PROCESO MANUFACTURA Y MANTENIMIENTO</v>
      </c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4"/>
      <c r="T1" s="123" t="s">
        <v>29</v>
      </c>
      <c r="U1" s="123" t="str">
        <f>CRITERIOS!H1</f>
        <v>GR-MAN-DG-3</v>
      </c>
    </row>
    <row r="2" spans="1:23" s="85" customFormat="1" ht="12.75" x14ac:dyDescent="0.25">
      <c r="A2" s="181"/>
      <c r="B2" s="181"/>
      <c r="C2" s="185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7"/>
      <c r="T2" s="123" t="s">
        <v>30</v>
      </c>
      <c r="U2" s="123">
        <v>7</v>
      </c>
    </row>
    <row r="3" spans="1:23" s="85" customFormat="1" ht="12.75" x14ac:dyDescent="0.25">
      <c r="A3" s="181"/>
      <c r="B3" s="181"/>
      <c r="C3" s="188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90"/>
      <c r="T3" s="191" t="s">
        <v>31</v>
      </c>
      <c r="U3" s="191"/>
    </row>
    <row r="5" spans="1:23" ht="15" customHeight="1" x14ac:dyDescent="0.25">
      <c r="A5" s="192" t="s">
        <v>38</v>
      </c>
      <c r="B5" s="193" t="s">
        <v>39</v>
      </c>
      <c r="C5" s="193" t="s">
        <v>48</v>
      </c>
      <c r="D5" s="193" t="s">
        <v>49</v>
      </c>
      <c r="E5" s="193" t="s">
        <v>41</v>
      </c>
      <c r="F5" s="194" t="s">
        <v>183</v>
      </c>
      <c r="G5" s="192" t="str">
        <f>CRITERIOS!B5</f>
        <v>CALIFICACIÓN IMPACTO (CONSECUENCIA / DAÑO)</v>
      </c>
      <c r="H5" s="193" t="s">
        <v>42</v>
      </c>
      <c r="I5" s="198" t="s">
        <v>154</v>
      </c>
      <c r="J5" s="198"/>
      <c r="K5" s="198"/>
      <c r="L5" s="193" t="s">
        <v>43</v>
      </c>
      <c r="M5" s="192" t="str">
        <f>CRITERIOS!B21</f>
        <v>CALIFICACIÓN VULNERABILIDAD</v>
      </c>
      <c r="N5" s="193" t="s">
        <v>87</v>
      </c>
      <c r="O5" s="192" t="str">
        <f>CRITERIOS!B13</f>
        <v>CALIFICACIÓN PROBABILIDAD</v>
      </c>
      <c r="P5" s="208" t="s">
        <v>153</v>
      </c>
      <c r="Q5" s="209"/>
      <c r="R5" s="194" t="s">
        <v>111</v>
      </c>
      <c r="S5" s="193" t="s">
        <v>86</v>
      </c>
      <c r="T5" s="198" t="s">
        <v>51</v>
      </c>
      <c r="U5" s="198"/>
      <c r="V5" s="193" t="s">
        <v>58</v>
      </c>
      <c r="W5" s="193"/>
    </row>
    <row r="6" spans="1:23" ht="66" x14ac:dyDescent="0.25">
      <c r="A6" s="192"/>
      <c r="B6" s="193"/>
      <c r="C6" s="193"/>
      <c r="D6" s="193"/>
      <c r="E6" s="193"/>
      <c r="F6" s="194"/>
      <c r="G6" s="192"/>
      <c r="H6" s="193"/>
      <c r="I6" s="86" t="s">
        <v>44</v>
      </c>
      <c r="J6" s="86" t="s">
        <v>45</v>
      </c>
      <c r="K6" s="86" t="s">
        <v>46</v>
      </c>
      <c r="L6" s="193"/>
      <c r="M6" s="192"/>
      <c r="N6" s="193"/>
      <c r="O6" s="192"/>
      <c r="P6" s="122" t="s">
        <v>1</v>
      </c>
      <c r="Q6" s="122" t="s">
        <v>92</v>
      </c>
      <c r="R6" s="194"/>
      <c r="S6" s="193"/>
      <c r="T6" s="121" t="s">
        <v>50</v>
      </c>
      <c r="U6" s="120" t="s">
        <v>47</v>
      </c>
      <c r="V6" s="87" t="s">
        <v>59</v>
      </c>
      <c r="W6" s="87" t="s">
        <v>60</v>
      </c>
    </row>
    <row r="7" spans="1:23" s="29" customFormat="1" ht="128.25" customHeight="1" x14ac:dyDescent="0.25">
      <c r="A7" s="216" t="s">
        <v>156</v>
      </c>
      <c r="B7" s="213" t="s">
        <v>123</v>
      </c>
      <c r="C7" s="119" t="s">
        <v>194</v>
      </c>
      <c r="D7" s="119" t="s">
        <v>195</v>
      </c>
      <c r="E7" s="33" t="s">
        <v>158</v>
      </c>
      <c r="F7" s="33"/>
      <c r="G7" s="121">
        <v>40</v>
      </c>
      <c r="H7" s="33" t="s">
        <v>159</v>
      </c>
      <c r="I7" s="33"/>
      <c r="J7" s="33"/>
      <c r="K7" s="33" t="s">
        <v>32</v>
      </c>
      <c r="L7" s="33" t="s">
        <v>160</v>
      </c>
      <c r="M7" s="88">
        <v>0.1</v>
      </c>
      <c r="N7" s="33" t="s">
        <v>119</v>
      </c>
      <c r="O7" s="121">
        <v>1</v>
      </c>
      <c r="P7" s="121">
        <f t="shared" ref="P7:P16" si="0">O7*M7*G7</f>
        <v>4</v>
      </c>
      <c r="Q7" s="89" t="str">
        <f>IF((AND((M7*O7*G7)&gt;0,(M7*O7*G7)&lt;=CRITERIOS!$F$30)),"ACEPTABLE",IF((AND((M7*O7*G7)&gt;CRITERIOS!$E$31,(M7*O7*G7)&lt;=CRITERIOS!$F$31)),"TOLERABLE",IF((AND((M7*O7*G7)&gt;CRITERIOS!$E$32,(M7*O7*G7)&lt;=CRITERIOS!$F$32)),"GRAVE",IF(((M7*O7*G7)&gt;CRITERIOS!$F$33),"INACEPTABLE","NO EVALUADO"))))</f>
        <v>TOLERABLE</v>
      </c>
      <c r="R7" s="90" t="s">
        <v>227</v>
      </c>
      <c r="S7" s="33" t="s">
        <v>126</v>
      </c>
      <c r="T7" s="33" t="s">
        <v>63</v>
      </c>
      <c r="U7" s="33" t="s">
        <v>63</v>
      </c>
      <c r="V7" s="33"/>
      <c r="W7" s="33"/>
    </row>
    <row r="8" spans="1:23" s="29" customFormat="1" ht="125.25" customHeight="1" x14ac:dyDescent="0.25">
      <c r="A8" s="217"/>
      <c r="B8" s="213"/>
      <c r="C8" s="119" t="s">
        <v>127</v>
      </c>
      <c r="D8" s="119" t="s">
        <v>130</v>
      </c>
      <c r="E8" s="32" t="s">
        <v>199</v>
      </c>
      <c r="F8" s="32"/>
      <c r="G8" s="121">
        <v>20</v>
      </c>
      <c r="H8" s="33" t="s">
        <v>200</v>
      </c>
      <c r="I8" s="33" t="s">
        <v>32</v>
      </c>
      <c r="J8" s="33"/>
      <c r="K8" s="33" t="s">
        <v>32</v>
      </c>
      <c r="L8" s="33" t="s">
        <v>247</v>
      </c>
      <c r="M8" s="88">
        <v>0.5</v>
      </c>
      <c r="N8" s="84" t="s">
        <v>250</v>
      </c>
      <c r="O8" s="121">
        <v>1</v>
      </c>
      <c r="P8" s="121">
        <f t="shared" si="0"/>
        <v>10</v>
      </c>
      <c r="Q8" s="89" t="str">
        <f>IF((AND((M8*O8*G8)&gt;0,(M8*O8*G8)&lt;=CRITERIOS!$F$30)),"ACEPTABLE",IF((AND((M8*O8*G8)&gt;CRITERIOS!$E$31,(M8*O8*G8)&lt;=CRITERIOS!$F$31)),"TOLERABLE",IF((AND((M8*O8*G8)&gt;CRITERIOS!$E$32,(M8*O8*G8)&lt;=CRITERIOS!$F$32)),"GRAVE",IF(((M8*O8*G8)&gt;CRITERIOS!$F$33),"INACEPTABLE","NO EVALUADO"))))</f>
        <v>TOLERABLE</v>
      </c>
      <c r="R8" s="90" t="s">
        <v>211</v>
      </c>
      <c r="S8" s="33" t="s">
        <v>136</v>
      </c>
      <c r="T8" s="33" t="s">
        <v>63</v>
      </c>
      <c r="U8" s="33" t="s">
        <v>63</v>
      </c>
      <c r="V8" s="33"/>
      <c r="W8" s="33"/>
    </row>
    <row r="9" spans="1:23" s="29" customFormat="1" ht="143.25" customHeight="1" x14ac:dyDescent="0.25">
      <c r="A9" s="217"/>
      <c r="B9" s="213"/>
      <c r="C9" s="119" t="s">
        <v>129</v>
      </c>
      <c r="D9" s="119" t="s">
        <v>245</v>
      </c>
      <c r="E9" s="32" t="s">
        <v>228</v>
      </c>
      <c r="F9" s="32"/>
      <c r="G9" s="121">
        <v>10</v>
      </c>
      <c r="H9" s="33" t="s">
        <v>246</v>
      </c>
      <c r="I9" s="33"/>
      <c r="J9" s="33"/>
      <c r="K9" s="33" t="s">
        <v>32</v>
      </c>
      <c r="L9" s="33" t="s">
        <v>181</v>
      </c>
      <c r="M9" s="88">
        <v>0.5</v>
      </c>
      <c r="N9" s="33" t="s">
        <v>252</v>
      </c>
      <c r="O9" s="121">
        <v>1</v>
      </c>
      <c r="P9" s="121">
        <f t="shared" si="0"/>
        <v>5</v>
      </c>
      <c r="Q9" s="89" t="str">
        <f>IF((AND((M9*O9*G9)&gt;0,(M9*O9*G9)&lt;=CRITERIOS!$F$30)),"ACEPTABLE",IF((AND((M9*O9*G9)&gt;CRITERIOS!$E$31,(M9*O9*G9)&lt;=CRITERIOS!$F$31)),"TOLERABLE",IF((AND((M9*O9*G9)&gt;CRITERIOS!$E$32,(M9*O9*G9)&lt;=CRITERIOS!$F$32)),"GRAVE",IF(((M9*O9*G9)&gt;CRITERIOS!$F$33),"INACEPTABLE","NO EVALUADO"))))</f>
        <v>TOLERABLE</v>
      </c>
      <c r="R9" s="90" t="s">
        <v>229</v>
      </c>
      <c r="S9" s="33" t="s">
        <v>115</v>
      </c>
      <c r="T9" s="33" t="s">
        <v>63</v>
      </c>
      <c r="U9" s="33" t="s">
        <v>63</v>
      </c>
      <c r="V9" s="33"/>
      <c r="W9" s="33"/>
    </row>
    <row r="10" spans="1:23" s="29" customFormat="1" ht="128.25" customHeight="1" x14ac:dyDescent="0.25">
      <c r="A10" s="217"/>
      <c r="B10" s="213"/>
      <c r="C10" s="119" t="s">
        <v>94</v>
      </c>
      <c r="D10" s="119" t="s">
        <v>230</v>
      </c>
      <c r="E10" s="33" t="s">
        <v>139</v>
      </c>
      <c r="F10" s="33"/>
      <c r="G10" s="121">
        <v>20</v>
      </c>
      <c r="H10" s="33" t="s">
        <v>140</v>
      </c>
      <c r="I10" s="33"/>
      <c r="J10" s="33"/>
      <c r="K10" s="33" t="s">
        <v>32</v>
      </c>
      <c r="L10" s="33" t="s">
        <v>141</v>
      </c>
      <c r="M10" s="88">
        <v>0.1</v>
      </c>
      <c r="N10" s="33" t="s">
        <v>119</v>
      </c>
      <c r="O10" s="121">
        <v>1</v>
      </c>
      <c r="P10" s="121">
        <f t="shared" si="0"/>
        <v>2</v>
      </c>
      <c r="Q10" s="89" t="str">
        <f>IF((AND((M10*O10*G10)&gt;0,(M10*O10*G10)&lt;=CRITERIOS!$F$30)),"ACEPTABLE",IF((AND((M10*O10*G10)&gt;CRITERIOS!$E$31,(M10*O10*G10)&lt;=CRITERIOS!$F$31)),"TOLERABLE",IF((AND((M10*O10*G10)&gt;CRITERIOS!$E$32,(M10*O10*G10)&lt;=CRITERIOS!$F$32)),"GRAVE",IF(((M10*O10*G10)&gt;CRITERIOS!$F$33),"INACEPTABLE","NO EVALUADO"))))</f>
        <v>ACEPTABLE</v>
      </c>
      <c r="R10" s="33" t="s">
        <v>222</v>
      </c>
      <c r="S10" s="33" t="s">
        <v>115</v>
      </c>
      <c r="T10" s="33" t="s">
        <v>63</v>
      </c>
      <c r="U10" s="33" t="s">
        <v>63</v>
      </c>
      <c r="V10" s="33"/>
      <c r="W10" s="33"/>
    </row>
    <row r="11" spans="1:23" s="29" customFormat="1" ht="120" customHeight="1" x14ac:dyDescent="0.25">
      <c r="A11" s="216" t="s">
        <v>219</v>
      </c>
      <c r="B11" s="119" t="s">
        <v>178</v>
      </c>
      <c r="C11" s="119" t="s">
        <v>94</v>
      </c>
      <c r="D11" s="119" t="s">
        <v>231</v>
      </c>
      <c r="E11" s="33" t="s">
        <v>232</v>
      </c>
      <c r="F11" s="33"/>
      <c r="G11" s="121">
        <v>20</v>
      </c>
      <c r="H11" s="33" t="s">
        <v>233</v>
      </c>
      <c r="I11" s="33"/>
      <c r="J11" s="33"/>
      <c r="K11" s="33" t="s">
        <v>32</v>
      </c>
      <c r="L11" s="33" t="s">
        <v>234</v>
      </c>
      <c r="M11" s="88">
        <v>0.1</v>
      </c>
      <c r="N11" s="33" t="s">
        <v>119</v>
      </c>
      <c r="O11" s="121">
        <v>1</v>
      </c>
      <c r="P11" s="121">
        <f t="shared" si="0"/>
        <v>2</v>
      </c>
      <c r="Q11" s="89" t="str">
        <f>IF((AND((M11*O11*G11)&gt;0,(M11*O11*G11)&lt;=CRITERIOS!$F$30)),"ACEPTABLE",IF((AND((M11*O11*G11)&gt;CRITERIOS!$E$31,(M11*O11*G11)&lt;=CRITERIOS!$F$31)),"TOLERABLE",IF((AND((M11*O11*G11)&gt;CRITERIOS!$E$32,(M11*O11*G11)&lt;=CRITERIOS!$F$32)),"GRAVE",IF(((M11*O11*G11)&gt;CRITERIOS!$F$33),"INACEPTABLE","NO EVALUADO"))))</f>
        <v>ACEPTABLE</v>
      </c>
      <c r="R11" s="33" t="s">
        <v>223</v>
      </c>
      <c r="S11" s="33" t="s">
        <v>115</v>
      </c>
      <c r="T11" s="33"/>
      <c r="U11" s="33"/>
      <c r="V11" s="33"/>
      <c r="W11" s="33"/>
    </row>
    <row r="12" spans="1:23" s="29" customFormat="1" ht="167.25" customHeight="1" x14ac:dyDescent="0.25">
      <c r="A12" s="216"/>
      <c r="B12" s="119" t="s">
        <v>235</v>
      </c>
      <c r="C12" s="119" t="s">
        <v>97</v>
      </c>
      <c r="D12" s="119" t="s">
        <v>236</v>
      </c>
      <c r="E12" s="33" t="s">
        <v>237</v>
      </c>
      <c r="F12" s="33"/>
      <c r="G12" s="121">
        <v>10</v>
      </c>
      <c r="H12" s="33" t="s">
        <v>210</v>
      </c>
      <c r="I12" s="33" t="s">
        <v>32</v>
      </c>
      <c r="J12" s="33"/>
      <c r="K12" s="33" t="s">
        <v>32</v>
      </c>
      <c r="L12" s="33" t="s">
        <v>238</v>
      </c>
      <c r="M12" s="88">
        <v>0.5</v>
      </c>
      <c r="N12" s="33" t="s">
        <v>220</v>
      </c>
      <c r="O12" s="121">
        <v>1</v>
      </c>
      <c r="P12" s="121">
        <f t="shared" si="0"/>
        <v>5</v>
      </c>
      <c r="Q12" s="89" t="str">
        <f>IF((AND((M12*O12*G12)&gt;0,(M12*O12*G12)&lt;=CRITERIOS!$F$30)),"ACEPTABLE",IF((AND((M12*O12*G12)&gt;CRITERIOS!$E$31,(M12*O12*G12)&lt;=CRITERIOS!$F$31)),"TOLERABLE",IF((AND((M12*O12*G12)&gt;CRITERIOS!$E$32,(M12*O12*G12)&lt;=CRITERIOS!$F$32)),"GRAVE",IF(((M12*O12*G12)&gt;CRITERIOS!$F$33),"INACEPTABLE","NO EVALUADO"))))</f>
        <v>TOLERABLE</v>
      </c>
      <c r="R12" s="33" t="s">
        <v>224</v>
      </c>
      <c r="S12" s="84" t="s">
        <v>239</v>
      </c>
      <c r="T12" s="33"/>
      <c r="U12" s="33"/>
      <c r="V12" s="33"/>
      <c r="W12" s="33"/>
    </row>
    <row r="13" spans="1:23" s="29" customFormat="1" ht="108" customHeight="1" x14ac:dyDescent="0.25">
      <c r="A13" s="216"/>
      <c r="B13" s="119" t="s">
        <v>207</v>
      </c>
      <c r="C13" s="119" t="s">
        <v>100</v>
      </c>
      <c r="D13" s="119" t="s">
        <v>203</v>
      </c>
      <c r="E13" s="33" t="s">
        <v>101</v>
      </c>
      <c r="F13" s="33"/>
      <c r="G13" s="121">
        <v>10</v>
      </c>
      <c r="H13" s="33" t="s">
        <v>108</v>
      </c>
      <c r="I13" s="33"/>
      <c r="J13" s="33"/>
      <c r="K13" s="33" t="s">
        <v>32</v>
      </c>
      <c r="L13" s="33" t="s">
        <v>118</v>
      </c>
      <c r="M13" s="88">
        <v>0.1</v>
      </c>
      <c r="N13" s="33" t="s">
        <v>119</v>
      </c>
      <c r="O13" s="121">
        <v>1</v>
      </c>
      <c r="P13" s="121">
        <f t="shared" si="0"/>
        <v>1</v>
      </c>
      <c r="Q13" s="89" t="str">
        <f>IF((AND((M13*O13*G13)&gt;0,(M13*O13*G13)&lt;=CRITERIOS!$F$30)),"ACEPTABLE",IF((AND((M13*O13*G13)&gt;CRITERIOS!$E$31,(M13*O13*G13)&lt;=CRITERIOS!$F$31)),"TOLERABLE",IF((AND((M13*O13*G13)&gt;CRITERIOS!$E$32,(M13*O13*G13)&lt;=CRITERIOS!$F$32)),"GRAVE",IF(((M13*O13*G13)&gt;CRITERIOS!$F$33),"INACEPTABLE","NO EVALUADO"))))</f>
        <v>ACEPTABLE</v>
      </c>
      <c r="R13" s="33" t="s">
        <v>215</v>
      </c>
      <c r="S13" s="84" t="s">
        <v>214</v>
      </c>
      <c r="T13" s="33"/>
      <c r="U13" s="33"/>
      <c r="V13" s="33"/>
      <c r="W13" s="33"/>
    </row>
    <row r="14" spans="1:23" s="29" customFormat="1" ht="105.75" customHeight="1" x14ac:dyDescent="0.25">
      <c r="A14" s="216"/>
      <c r="B14" s="119" t="s">
        <v>178</v>
      </c>
      <c r="C14" s="119" t="s">
        <v>102</v>
      </c>
      <c r="D14" s="119" t="s">
        <v>204</v>
      </c>
      <c r="E14" s="33" t="s">
        <v>104</v>
      </c>
      <c r="F14" s="33"/>
      <c r="G14" s="121">
        <v>10</v>
      </c>
      <c r="H14" s="33" t="s">
        <v>109</v>
      </c>
      <c r="I14" s="33"/>
      <c r="J14" s="33"/>
      <c r="K14" s="33" t="s">
        <v>32</v>
      </c>
      <c r="L14" s="33" t="s">
        <v>240</v>
      </c>
      <c r="M14" s="88">
        <v>0.1</v>
      </c>
      <c r="N14" s="33" t="s">
        <v>251</v>
      </c>
      <c r="O14" s="121">
        <v>1</v>
      </c>
      <c r="P14" s="121">
        <f t="shared" si="0"/>
        <v>1</v>
      </c>
      <c r="Q14" s="89" t="str">
        <f>IF((AND((M14*O14*G14)&gt;0,(M14*O14*G14)&lt;=CRITERIOS!$F$30)),"ACEPTABLE",IF((AND((M14*O14*G14)&gt;CRITERIOS!$E$31,(M14*O14*G14)&lt;=CRITERIOS!$F$31)),"TOLERABLE",IF((AND((M14*O14*G14)&gt;CRITERIOS!$E$32,(M14*O14*G14)&lt;=CRITERIOS!$F$32)),"GRAVE",IF(((M14*O14*G14)&gt;CRITERIOS!$F$33),"INACEPTABLE","NO EVALUADO"))))</f>
        <v>ACEPTABLE</v>
      </c>
      <c r="R14" s="33" t="s">
        <v>215</v>
      </c>
      <c r="S14" s="33" t="s">
        <v>170</v>
      </c>
      <c r="T14" s="33" t="s">
        <v>253</v>
      </c>
      <c r="U14" s="33" t="s">
        <v>254</v>
      </c>
      <c r="V14" s="33"/>
      <c r="W14" s="33"/>
    </row>
    <row r="15" spans="1:23" s="29" customFormat="1" ht="134.25" customHeight="1" x14ac:dyDescent="0.25">
      <c r="A15" s="216"/>
      <c r="B15" s="119" t="s">
        <v>208</v>
      </c>
      <c r="C15" s="95" t="s">
        <v>105</v>
      </c>
      <c r="D15" s="119" t="s">
        <v>221</v>
      </c>
      <c r="E15" s="33" t="s">
        <v>158</v>
      </c>
      <c r="F15" s="84"/>
      <c r="G15" s="121">
        <v>40</v>
      </c>
      <c r="H15" s="33" t="s">
        <v>110</v>
      </c>
      <c r="I15" s="33"/>
      <c r="J15" s="33"/>
      <c r="K15" s="33" t="s">
        <v>32</v>
      </c>
      <c r="L15" s="33" t="s">
        <v>121</v>
      </c>
      <c r="M15" s="88">
        <v>0.1</v>
      </c>
      <c r="N15" s="33" t="s">
        <v>119</v>
      </c>
      <c r="O15" s="121">
        <v>1</v>
      </c>
      <c r="P15" s="121">
        <f t="shared" si="0"/>
        <v>4</v>
      </c>
      <c r="Q15" s="89" t="str">
        <f>IF((AND((M15*O15*G15)&gt;0,(M15*O15*G15)&lt;=CRITERIOS!$F$30)),"ACEPTABLE",IF((AND((M15*O15*G15)&gt;CRITERIOS!$E$31,(M15*O15*G15)&lt;=CRITERIOS!$F$31)),"TOLERABLE",IF((AND((M15*O15*G15)&gt;CRITERIOS!$E$32,(M15*O15*G15)&lt;=CRITERIOS!$F$32)),"GRAVE",IF(((M15*O15*G15)&gt;CRITERIOS!$F$33),"INACEPTABLE","NO EVALUADO"))))</f>
        <v>TOLERABLE</v>
      </c>
      <c r="R15" s="33" t="s">
        <v>225</v>
      </c>
      <c r="S15" s="84" t="s">
        <v>173</v>
      </c>
      <c r="T15" s="33" t="s">
        <v>63</v>
      </c>
      <c r="U15" s="33" t="s">
        <v>63</v>
      </c>
      <c r="V15" s="33"/>
      <c r="W15" s="33"/>
    </row>
    <row r="16" spans="1:23" s="29" customFormat="1" ht="168" customHeight="1" x14ac:dyDescent="0.25">
      <c r="A16" s="216"/>
      <c r="B16" s="119" t="s">
        <v>178</v>
      </c>
      <c r="C16" s="95" t="s">
        <v>212</v>
      </c>
      <c r="D16" s="32" t="s">
        <v>213</v>
      </c>
      <c r="E16" s="33" t="s">
        <v>241</v>
      </c>
      <c r="F16" s="84"/>
      <c r="G16" s="121">
        <v>5</v>
      </c>
      <c r="H16" s="33" t="s">
        <v>242</v>
      </c>
      <c r="I16" s="33" t="s">
        <v>32</v>
      </c>
      <c r="J16" s="33"/>
      <c r="K16" s="33"/>
      <c r="L16" s="33" t="s">
        <v>243</v>
      </c>
      <c r="M16" s="88">
        <v>0.1</v>
      </c>
      <c r="N16" s="33" t="s">
        <v>119</v>
      </c>
      <c r="O16" s="121">
        <v>1</v>
      </c>
      <c r="P16" s="121">
        <f t="shared" si="0"/>
        <v>0.5</v>
      </c>
      <c r="Q16" s="89" t="str">
        <f>IF((AND((M16*O16*G16)&gt;0,(M16*O16*G16)&lt;=CRITERIOS!$F$30)),"ACEPTABLE",IF((AND((M16*O16*G16)&gt;CRITERIOS!$E$31,(M16*O16*G16)&lt;=CRITERIOS!$F$31)),"TOLERABLE",IF((AND((M16*O16*G16)&gt;CRITERIOS!$E$32,(M16*O16*G16)&lt;=CRITERIOS!$F$32)),"GRAVE",IF(((M16*O16*G16)&gt;CRITERIOS!$F$33),"INACEPTABLE","NO EVALUADO"))))</f>
        <v>ACEPTABLE</v>
      </c>
      <c r="R16" s="33" t="s">
        <v>226</v>
      </c>
      <c r="S16" s="33" t="s">
        <v>244</v>
      </c>
      <c r="T16" s="33" t="s">
        <v>63</v>
      </c>
      <c r="U16" s="33" t="s">
        <v>63</v>
      </c>
      <c r="V16" s="33"/>
      <c r="W16" s="33"/>
    </row>
    <row r="17" spans="2:12" x14ac:dyDescent="0.25">
      <c r="B17" s="91"/>
      <c r="C17" s="91"/>
      <c r="D17" s="92"/>
      <c r="E17" s="93"/>
      <c r="F17" s="93"/>
      <c r="G17" s="93"/>
      <c r="H17" s="93"/>
      <c r="I17" s="93"/>
      <c r="L17" s="93"/>
    </row>
    <row r="18" spans="2:12" x14ac:dyDescent="0.25">
      <c r="L18" s="93"/>
    </row>
    <row r="21" spans="2:12" ht="6.75" customHeight="1" x14ac:dyDescent="0.25"/>
    <row r="22" spans="2:12" ht="15.75" customHeight="1" x14ac:dyDescent="0.25"/>
    <row r="25" spans="2:12" ht="21" customHeight="1" x14ac:dyDescent="0.25"/>
    <row r="26" spans="2:12" ht="3" customHeight="1" x14ac:dyDescent="0.25"/>
    <row r="31" spans="2:12" ht="20.25" customHeight="1" x14ac:dyDescent="0.25"/>
    <row r="32" spans="2:12" ht="20.25" customHeight="1" x14ac:dyDescent="0.25"/>
    <row r="33" ht="26.25" customHeight="1" x14ac:dyDescent="0.25"/>
    <row r="34" ht="23.25" customHeight="1" x14ac:dyDescent="0.25"/>
    <row r="35" ht="3.75" customHeight="1" x14ac:dyDescent="0.25"/>
    <row r="36" ht="15" customHeight="1" x14ac:dyDescent="0.25"/>
  </sheetData>
  <sheetProtection password="C61D" sheet="1" objects="1" scenarios="1"/>
  <autoFilter ref="A6:U15"/>
  <mergeCells count="24">
    <mergeCell ref="T3:U3"/>
    <mergeCell ref="A5:A6"/>
    <mergeCell ref="B5:B6"/>
    <mergeCell ref="C5:C6"/>
    <mergeCell ref="D5:D6"/>
    <mergeCell ref="E5:E6"/>
    <mergeCell ref="F5:F6"/>
    <mergeCell ref="G5:G6"/>
    <mergeCell ref="M5:M6"/>
    <mergeCell ref="N5:N6"/>
    <mergeCell ref="O5:O6"/>
    <mergeCell ref="A1:B3"/>
    <mergeCell ref="C1:S3"/>
    <mergeCell ref="P5:Q5"/>
    <mergeCell ref="R5:R6"/>
    <mergeCell ref="S5:S6"/>
    <mergeCell ref="T5:U5"/>
    <mergeCell ref="V5:W5"/>
    <mergeCell ref="A11:A16"/>
    <mergeCell ref="A7:A10"/>
    <mergeCell ref="B7:B10"/>
    <mergeCell ref="H5:H6"/>
    <mergeCell ref="I5:K5"/>
    <mergeCell ref="L5:L6"/>
  </mergeCells>
  <conditionalFormatting sqref="Q11:Q14 Q7:Q8">
    <cfRule type="containsText" dxfId="67" priority="41" stopIfTrue="1" operator="containsText" text="NO EVALUADO">
      <formula>NOT(ISERROR(SEARCH("NO EVALUADO",Q7)))</formula>
    </cfRule>
    <cfRule type="containsText" dxfId="66" priority="42" stopIfTrue="1" operator="containsText" text="INACEPTABLE">
      <formula>NOT(ISERROR(SEARCH("INACEPTABLE",Q7)))</formula>
    </cfRule>
    <cfRule type="containsText" dxfId="65" priority="43" stopIfTrue="1" operator="containsText" text="GRAVE">
      <formula>NOT(ISERROR(SEARCH("GRAVE",Q7)))</formula>
    </cfRule>
    <cfRule type="containsText" dxfId="64" priority="44" stopIfTrue="1" operator="containsText" text="TOLERABLE">
      <formula>NOT(ISERROR(SEARCH("TOLERABLE",Q7)))</formula>
    </cfRule>
    <cfRule type="containsText" dxfId="63" priority="45" stopIfTrue="1" operator="containsText" text="ACEPTABLE">
      <formula>NOT(ISERROR(SEARCH("ACEPTABLE",Q7)))</formula>
    </cfRule>
  </conditionalFormatting>
  <conditionalFormatting sqref="Q12:Q14">
    <cfRule type="containsText" dxfId="62" priority="31" stopIfTrue="1" operator="containsText" text="NO EVALUADO">
      <formula>NOT(ISERROR(SEARCH("NO EVALUADO",Q12)))</formula>
    </cfRule>
    <cfRule type="containsText" dxfId="61" priority="32" stopIfTrue="1" operator="containsText" text="INACEPTABLE">
      <formula>NOT(ISERROR(SEARCH("INACEPTABLE",Q12)))</formula>
    </cfRule>
    <cfRule type="containsText" dxfId="60" priority="33" stopIfTrue="1" operator="containsText" text="GRAVE">
      <formula>NOT(ISERROR(SEARCH("GRAVE",Q12)))</formula>
    </cfRule>
    <cfRule type="containsText" dxfId="59" priority="34" stopIfTrue="1" operator="containsText" text="TOLERABLE">
      <formula>NOT(ISERROR(SEARCH("TOLERABLE",Q12)))</formula>
    </cfRule>
    <cfRule type="containsText" dxfId="58" priority="35" stopIfTrue="1" operator="containsText" text="ACEPTABLE">
      <formula>NOT(ISERROR(SEARCH("ACEPTABLE",Q12)))</formula>
    </cfRule>
  </conditionalFormatting>
  <conditionalFormatting sqref="Q9">
    <cfRule type="containsText" dxfId="57" priority="26" stopIfTrue="1" operator="containsText" text="NO EVALUADO">
      <formula>NOT(ISERROR(SEARCH("NO EVALUADO",Q9)))</formula>
    </cfRule>
    <cfRule type="containsText" dxfId="56" priority="27" stopIfTrue="1" operator="containsText" text="INACEPTABLE">
      <formula>NOT(ISERROR(SEARCH("INACEPTABLE",Q9)))</formula>
    </cfRule>
    <cfRule type="containsText" dxfId="55" priority="28" stopIfTrue="1" operator="containsText" text="GRAVE">
      <formula>NOT(ISERROR(SEARCH("GRAVE",Q9)))</formula>
    </cfRule>
    <cfRule type="containsText" dxfId="54" priority="29" stopIfTrue="1" operator="containsText" text="TOLERABLE">
      <formula>NOT(ISERROR(SEARCH("TOLERABLE",Q9)))</formula>
    </cfRule>
    <cfRule type="containsText" dxfId="53" priority="30" stopIfTrue="1" operator="containsText" text="ACEPTABLE">
      <formula>NOT(ISERROR(SEARCH("ACEPTABLE",Q9)))</formula>
    </cfRule>
  </conditionalFormatting>
  <conditionalFormatting sqref="Q10">
    <cfRule type="containsText" dxfId="52" priority="21" stopIfTrue="1" operator="containsText" text="NO EVALUADO">
      <formula>NOT(ISERROR(SEARCH("NO EVALUADO",Q10)))</formula>
    </cfRule>
    <cfRule type="containsText" dxfId="51" priority="22" stopIfTrue="1" operator="containsText" text="INACEPTABLE">
      <formula>NOT(ISERROR(SEARCH("INACEPTABLE",Q10)))</formula>
    </cfRule>
    <cfRule type="containsText" dxfId="50" priority="23" stopIfTrue="1" operator="containsText" text="GRAVE">
      <formula>NOT(ISERROR(SEARCH("GRAVE",Q10)))</formula>
    </cfRule>
    <cfRule type="containsText" dxfId="49" priority="24" stopIfTrue="1" operator="containsText" text="TOLERABLE">
      <formula>NOT(ISERROR(SEARCH("TOLERABLE",Q10)))</formula>
    </cfRule>
    <cfRule type="containsText" dxfId="48" priority="25" stopIfTrue="1" operator="containsText" text="ACEPTABLE">
      <formula>NOT(ISERROR(SEARCH("ACEPTABLE",Q10)))</formula>
    </cfRule>
  </conditionalFormatting>
  <conditionalFormatting sqref="Q15">
    <cfRule type="containsText" dxfId="47" priority="16" stopIfTrue="1" operator="containsText" text="NO EVALUADO">
      <formula>NOT(ISERROR(SEARCH("NO EVALUADO",Q15)))</formula>
    </cfRule>
    <cfRule type="containsText" dxfId="46" priority="17" stopIfTrue="1" operator="containsText" text="INACEPTABLE">
      <formula>NOT(ISERROR(SEARCH("INACEPTABLE",Q15)))</formula>
    </cfRule>
    <cfRule type="containsText" dxfId="45" priority="18" stopIfTrue="1" operator="containsText" text="GRAVE">
      <formula>NOT(ISERROR(SEARCH("GRAVE",Q15)))</formula>
    </cfRule>
    <cfRule type="containsText" dxfId="44" priority="19" stopIfTrue="1" operator="containsText" text="TOLERABLE">
      <formula>NOT(ISERROR(SEARCH("TOLERABLE",Q15)))</formula>
    </cfRule>
    <cfRule type="containsText" dxfId="43" priority="20" stopIfTrue="1" operator="containsText" text="ACEPTABLE">
      <formula>NOT(ISERROR(SEARCH("ACEPTABLE",Q15)))</formula>
    </cfRule>
  </conditionalFormatting>
  <conditionalFormatting sqref="Q15">
    <cfRule type="containsText" dxfId="42" priority="11" stopIfTrue="1" operator="containsText" text="NO EVALUADO">
      <formula>NOT(ISERROR(SEARCH("NO EVALUADO",Q15)))</formula>
    </cfRule>
    <cfRule type="containsText" dxfId="41" priority="12" stopIfTrue="1" operator="containsText" text="INACEPTABLE">
      <formula>NOT(ISERROR(SEARCH("INACEPTABLE",Q15)))</formula>
    </cfRule>
    <cfRule type="containsText" dxfId="40" priority="13" stopIfTrue="1" operator="containsText" text="GRAVE">
      <formula>NOT(ISERROR(SEARCH("GRAVE",Q15)))</formula>
    </cfRule>
    <cfRule type="containsText" dxfId="39" priority="14" stopIfTrue="1" operator="containsText" text="TOLERABLE">
      <formula>NOT(ISERROR(SEARCH("TOLERABLE",Q15)))</formula>
    </cfRule>
    <cfRule type="containsText" dxfId="38" priority="15" stopIfTrue="1" operator="containsText" text="ACEPTABLE">
      <formula>NOT(ISERROR(SEARCH("ACEPTABLE",Q15)))</formula>
    </cfRule>
  </conditionalFormatting>
  <conditionalFormatting sqref="Q16">
    <cfRule type="containsText" dxfId="37" priority="6" stopIfTrue="1" operator="containsText" text="NO EVALUADO">
      <formula>NOT(ISERROR(SEARCH("NO EVALUADO",Q16)))</formula>
    </cfRule>
    <cfRule type="containsText" dxfId="36" priority="7" stopIfTrue="1" operator="containsText" text="INACEPTABLE">
      <formula>NOT(ISERROR(SEARCH("INACEPTABLE",Q16)))</formula>
    </cfRule>
    <cfRule type="containsText" dxfId="35" priority="8" stopIfTrue="1" operator="containsText" text="GRAVE">
      <formula>NOT(ISERROR(SEARCH("GRAVE",Q16)))</formula>
    </cfRule>
    <cfRule type="containsText" dxfId="34" priority="9" stopIfTrue="1" operator="containsText" text="TOLERABLE">
      <formula>NOT(ISERROR(SEARCH("TOLERABLE",Q16)))</formula>
    </cfRule>
    <cfRule type="containsText" dxfId="33" priority="10" stopIfTrue="1" operator="containsText" text="ACEPTABLE">
      <formula>NOT(ISERROR(SEARCH("ACEPTABLE",Q16)))</formula>
    </cfRule>
  </conditionalFormatting>
  <conditionalFormatting sqref="Q16">
    <cfRule type="containsText" dxfId="32" priority="1" stopIfTrue="1" operator="containsText" text="NO EVALUADO">
      <formula>NOT(ISERROR(SEARCH("NO EVALUADO",Q16)))</formula>
    </cfRule>
    <cfRule type="containsText" dxfId="31" priority="2" stopIfTrue="1" operator="containsText" text="INACEPTABLE">
      <formula>NOT(ISERROR(SEARCH("INACEPTABLE",Q16)))</formula>
    </cfRule>
    <cfRule type="containsText" dxfId="30" priority="3" stopIfTrue="1" operator="containsText" text="GRAVE">
      <formula>NOT(ISERROR(SEARCH("GRAVE",Q16)))</formula>
    </cfRule>
    <cfRule type="containsText" dxfId="29" priority="4" stopIfTrue="1" operator="containsText" text="TOLERABLE">
      <formula>NOT(ISERROR(SEARCH("TOLERABLE",Q16)))</formula>
    </cfRule>
    <cfRule type="containsText" dxfId="28" priority="5" stopIfTrue="1" operator="containsText" text="ACEPTABLE">
      <formula>NOT(ISERROR(SEARCH("ACEPTABLE",Q16)))</formula>
    </cfRule>
  </conditionalFormatting>
  <pageMargins left="0.39370078740157483" right="0.39370078740157483" top="0.39370078740157483" bottom="0.39370078740157483" header="0" footer="0"/>
  <pageSetup scale="30" fitToHeight="0" orientation="landscape" horizontalDpi="4294967295" verticalDpi="4294967295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tabSelected="1" view="pageBreakPreview" zoomScaleNormal="85" zoomScaleSheetLayoutView="100" workbookViewId="0">
      <pane ySplit="7" topLeftCell="A14" activePane="bottomLeft" state="frozen"/>
      <selection activeCell="A7" sqref="A7:A10"/>
      <selection pane="bottomLeft" activeCell="I15" sqref="I15"/>
    </sheetView>
  </sheetViews>
  <sheetFormatPr baseColWidth="10" defaultColWidth="11.42578125" defaultRowHeight="12.75" x14ac:dyDescent="0.25"/>
  <cols>
    <col min="1" max="1" width="18.42578125" style="16" customWidth="1"/>
    <col min="2" max="2" width="28.5703125" style="17" customWidth="1"/>
    <col min="3" max="3" width="3.28515625" style="9" bestFit="1" customWidth="1"/>
    <col min="4" max="4" width="4.28515625" style="9" bestFit="1" customWidth="1"/>
    <col min="5" max="6" width="2.85546875" style="9" customWidth="1"/>
    <col min="7" max="7" width="6.28515625" style="9" customWidth="1"/>
    <col min="8" max="8" width="3.28515625" style="9" bestFit="1" customWidth="1"/>
    <col min="9" max="9" width="2.85546875" style="9" bestFit="1" customWidth="1"/>
    <col min="10" max="11" width="2.85546875" style="9" customWidth="1"/>
    <col min="12" max="12" width="6.28515625" style="9" customWidth="1"/>
    <col min="13" max="13" width="3.28515625" style="9" bestFit="1" customWidth="1"/>
    <col min="14" max="14" width="2.85546875" style="9" bestFit="1" customWidth="1"/>
    <col min="15" max="16" width="2.85546875" style="9" customWidth="1"/>
    <col min="17" max="17" width="6.28515625" style="9" customWidth="1"/>
    <col min="18" max="21" width="3.85546875" style="9" customWidth="1"/>
    <col min="22" max="22" width="8.28515625" style="9" customWidth="1"/>
    <col min="23" max="23" width="3.85546875" style="9" customWidth="1"/>
    <col min="24" max="24" width="3.28515625" style="9" bestFit="1" customWidth="1"/>
    <col min="25" max="25" width="2.85546875" style="9" bestFit="1" customWidth="1"/>
    <col min="26" max="26" width="5.5703125" style="9" customWidth="1"/>
    <col min="27" max="27" width="8.28515625" style="9" customWidth="1"/>
    <col min="28" max="28" width="3.85546875" style="9" customWidth="1"/>
    <col min="29" max="29" width="3.28515625" style="9" bestFit="1" customWidth="1"/>
    <col min="30" max="30" width="2.85546875" style="9" bestFit="1" customWidth="1"/>
    <col min="31" max="31" width="5.5703125" style="9" customWidth="1"/>
    <col min="32" max="32" width="8.28515625" style="9" customWidth="1"/>
    <col min="33" max="33" width="12.140625" style="9" customWidth="1"/>
    <col min="34" max="16384" width="11.42578125" style="9"/>
  </cols>
  <sheetData>
    <row r="1" spans="1:33" ht="15" x14ac:dyDescent="0.25">
      <c r="A1" s="266"/>
      <c r="B1" s="271" t="str">
        <f>CRITERIOS!C1</f>
        <v>MATRIZ DE RIESGO: PROCESO MANUFACTURA Y MANTENIMIENTO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171"/>
      <c r="AC1" s="269" t="s">
        <v>53</v>
      </c>
      <c r="AD1" s="270"/>
      <c r="AE1" s="138"/>
      <c r="AF1" s="269" t="str">
        <f>CRITERIOS!H1</f>
        <v>GR-MAN-DG-3</v>
      </c>
      <c r="AG1" s="138"/>
    </row>
    <row r="2" spans="1:33" ht="15" x14ac:dyDescent="0.25">
      <c r="A2" s="267"/>
      <c r="B2" s="273"/>
      <c r="C2" s="274"/>
      <c r="D2" s="274"/>
      <c r="E2" s="274"/>
      <c r="F2" s="274"/>
      <c r="G2" s="274"/>
      <c r="H2" s="274"/>
      <c r="I2" s="274"/>
      <c r="J2" s="274"/>
      <c r="K2" s="274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174"/>
      <c r="AC2" s="269" t="s">
        <v>54</v>
      </c>
      <c r="AD2" s="270"/>
      <c r="AE2" s="138"/>
      <c r="AF2" s="269">
        <v>7</v>
      </c>
      <c r="AG2" s="138"/>
    </row>
    <row r="3" spans="1:33" ht="15" x14ac:dyDescent="0.25">
      <c r="A3" s="268"/>
      <c r="B3" s="276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177"/>
      <c r="AC3" s="269" t="s">
        <v>31</v>
      </c>
      <c r="AD3" s="270"/>
      <c r="AE3" s="270"/>
      <c r="AF3" s="270"/>
      <c r="AG3" s="138"/>
    </row>
    <row r="4" spans="1:33" x14ac:dyDescent="0.25">
      <c r="A4" s="10"/>
      <c r="B4" s="11"/>
      <c r="C4" s="12"/>
      <c r="D4" s="13"/>
      <c r="E4" s="13"/>
      <c r="F4" s="13"/>
      <c r="G4" s="12"/>
    </row>
    <row r="5" spans="1:33" ht="15" customHeight="1" x14ac:dyDescent="0.25">
      <c r="A5" s="243" t="s">
        <v>38</v>
      </c>
      <c r="B5" s="243" t="s">
        <v>40</v>
      </c>
      <c r="C5" s="249" t="s">
        <v>56</v>
      </c>
      <c r="D5" s="249"/>
      <c r="E5" s="252">
        <v>41671</v>
      </c>
      <c r="F5" s="253"/>
      <c r="G5" s="254"/>
      <c r="H5" s="250" t="s">
        <v>56</v>
      </c>
      <c r="I5" s="250"/>
      <c r="J5" s="282">
        <v>42036</v>
      </c>
      <c r="K5" s="283"/>
      <c r="L5" s="284"/>
      <c r="M5" s="255" t="s">
        <v>56</v>
      </c>
      <c r="N5" s="255"/>
      <c r="O5" s="256">
        <v>42400</v>
      </c>
      <c r="P5" s="257"/>
      <c r="Q5" s="258"/>
      <c r="R5" s="288" t="s">
        <v>56</v>
      </c>
      <c r="S5" s="288"/>
      <c r="T5" s="289">
        <v>42580</v>
      </c>
      <c r="U5" s="290"/>
      <c r="V5" s="291"/>
      <c r="W5" s="261" t="s">
        <v>56</v>
      </c>
      <c r="X5" s="261"/>
      <c r="Y5" s="262" t="s">
        <v>271</v>
      </c>
      <c r="Z5" s="263"/>
      <c r="AA5" s="264"/>
      <c r="AB5" s="251" t="s">
        <v>56</v>
      </c>
      <c r="AC5" s="251"/>
      <c r="AD5" s="285" t="s">
        <v>278</v>
      </c>
      <c r="AE5" s="286"/>
      <c r="AF5" s="287"/>
      <c r="AG5" s="243" t="s">
        <v>184</v>
      </c>
    </row>
    <row r="6" spans="1:33" ht="12.75" customHeight="1" x14ac:dyDescent="0.25">
      <c r="A6" s="244"/>
      <c r="B6" s="244"/>
      <c r="C6" s="246" t="s">
        <v>57</v>
      </c>
      <c r="D6" s="246"/>
      <c r="E6" s="246"/>
      <c r="F6" s="246"/>
      <c r="G6" s="246"/>
      <c r="H6" s="247" t="s">
        <v>66</v>
      </c>
      <c r="I6" s="247"/>
      <c r="J6" s="247"/>
      <c r="K6" s="247"/>
      <c r="L6" s="247"/>
      <c r="M6" s="259" t="s">
        <v>67</v>
      </c>
      <c r="N6" s="259"/>
      <c r="O6" s="259"/>
      <c r="P6" s="259"/>
      <c r="Q6" s="259"/>
      <c r="R6" s="292" t="s">
        <v>218</v>
      </c>
      <c r="S6" s="292"/>
      <c r="T6" s="292"/>
      <c r="U6" s="292"/>
      <c r="V6" s="292"/>
      <c r="W6" s="265" t="s">
        <v>272</v>
      </c>
      <c r="X6" s="265"/>
      <c r="Y6" s="265"/>
      <c r="Z6" s="265"/>
      <c r="AA6" s="265"/>
      <c r="AB6" s="248" t="s">
        <v>272</v>
      </c>
      <c r="AC6" s="248"/>
      <c r="AD6" s="248"/>
      <c r="AE6" s="248"/>
      <c r="AF6" s="248"/>
      <c r="AG6" s="244"/>
    </row>
    <row r="7" spans="1:33" ht="15" x14ac:dyDescent="0.25">
      <c r="A7" s="245"/>
      <c r="B7" s="245"/>
      <c r="C7" s="71" t="s">
        <v>150</v>
      </c>
      <c r="D7" s="71" t="s">
        <v>151</v>
      </c>
      <c r="E7" s="71" t="s">
        <v>152</v>
      </c>
      <c r="F7" s="278" t="s">
        <v>37</v>
      </c>
      <c r="G7" s="138"/>
      <c r="H7" s="72" t="s">
        <v>150</v>
      </c>
      <c r="I7" s="72" t="s">
        <v>151</v>
      </c>
      <c r="J7" s="72" t="s">
        <v>152</v>
      </c>
      <c r="K7" s="279" t="s">
        <v>37</v>
      </c>
      <c r="L7" s="138"/>
      <c r="M7" s="83" t="s">
        <v>150</v>
      </c>
      <c r="N7" s="83" t="s">
        <v>151</v>
      </c>
      <c r="O7" s="83" t="s">
        <v>152</v>
      </c>
      <c r="P7" s="260" t="s">
        <v>37</v>
      </c>
      <c r="Q7" s="138"/>
      <c r="R7" s="103" t="s">
        <v>150</v>
      </c>
      <c r="S7" s="103" t="s">
        <v>151</v>
      </c>
      <c r="T7" s="103" t="s">
        <v>152</v>
      </c>
      <c r="U7" s="293" t="s">
        <v>37</v>
      </c>
      <c r="V7" s="294"/>
      <c r="W7" s="105" t="s">
        <v>150</v>
      </c>
      <c r="X7" s="105" t="s">
        <v>151</v>
      </c>
      <c r="Y7" s="105" t="s">
        <v>152</v>
      </c>
      <c r="Z7" s="295" t="s">
        <v>37</v>
      </c>
      <c r="AA7" s="296"/>
      <c r="AB7" s="116" t="s">
        <v>150</v>
      </c>
      <c r="AC7" s="116" t="s">
        <v>151</v>
      </c>
      <c r="AD7" s="116" t="s">
        <v>152</v>
      </c>
      <c r="AE7" s="280" t="s">
        <v>37</v>
      </c>
      <c r="AF7" s="281"/>
      <c r="AG7" s="245"/>
    </row>
    <row r="8" spans="1:33" ht="51" x14ac:dyDescent="0.25">
      <c r="A8" s="18" t="s">
        <v>156</v>
      </c>
      <c r="B8" s="18" t="s">
        <v>195</v>
      </c>
      <c r="C8" s="55">
        <v>40</v>
      </c>
      <c r="D8" s="56">
        <v>0.5</v>
      </c>
      <c r="E8" s="55">
        <v>1</v>
      </c>
      <c r="F8" s="55">
        <v>20</v>
      </c>
      <c r="G8" s="55" t="s">
        <v>35</v>
      </c>
      <c r="H8" s="57">
        <v>40</v>
      </c>
      <c r="I8" s="74">
        <v>0.5</v>
      </c>
      <c r="J8" s="57">
        <v>1</v>
      </c>
      <c r="K8" s="57">
        <v>20</v>
      </c>
      <c r="L8" s="57" t="s">
        <v>35</v>
      </c>
      <c r="M8" s="58">
        <v>40</v>
      </c>
      <c r="N8" s="82">
        <v>0.5</v>
      </c>
      <c r="O8" s="58">
        <v>1</v>
      </c>
      <c r="P8" s="58">
        <v>20</v>
      </c>
      <c r="Q8" s="58" t="s">
        <v>35</v>
      </c>
      <c r="R8" s="96">
        <v>40</v>
      </c>
      <c r="S8" s="97">
        <v>0.5</v>
      </c>
      <c r="T8" s="96">
        <v>1</v>
      </c>
      <c r="U8" s="96">
        <v>20</v>
      </c>
      <c r="V8" s="96" t="s">
        <v>35</v>
      </c>
      <c r="W8" s="106">
        <v>40</v>
      </c>
      <c r="X8" s="107">
        <v>0.1</v>
      </c>
      <c r="Y8" s="106">
        <v>1</v>
      </c>
      <c r="Z8" s="106">
        <v>4</v>
      </c>
      <c r="AA8" s="106" t="s">
        <v>34</v>
      </c>
      <c r="AB8" s="117">
        <v>40</v>
      </c>
      <c r="AC8" s="118">
        <v>0.1</v>
      </c>
      <c r="AD8" s="117">
        <v>1</v>
      </c>
      <c r="AE8" s="117">
        <v>4</v>
      </c>
      <c r="AF8" s="117" t="s">
        <v>34</v>
      </c>
      <c r="AG8" s="75" t="s">
        <v>273</v>
      </c>
    </row>
    <row r="9" spans="1:33" s="14" customFormat="1" ht="38.25" x14ac:dyDescent="0.25">
      <c r="A9" s="18" t="s">
        <v>156</v>
      </c>
      <c r="B9" s="18" t="s">
        <v>130</v>
      </c>
      <c r="C9" s="55">
        <v>10</v>
      </c>
      <c r="D9" s="56">
        <v>0.5</v>
      </c>
      <c r="E9" s="55">
        <v>2</v>
      </c>
      <c r="F9" s="55">
        <v>10</v>
      </c>
      <c r="G9" s="55" t="s">
        <v>34</v>
      </c>
      <c r="H9" s="57">
        <v>10</v>
      </c>
      <c r="I9" s="74">
        <v>0.5</v>
      </c>
      <c r="J9" s="57">
        <v>1</v>
      </c>
      <c r="K9" s="57">
        <v>5</v>
      </c>
      <c r="L9" s="57" t="s">
        <v>34</v>
      </c>
      <c r="M9" s="58">
        <v>20</v>
      </c>
      <c r="N9" s="82">
        <v>0.5</v>
      </c>
      <c r="O9" s="58">
        <v>1</v>
      </c>
      <c r="P9" s="58">
        <v>10</v>
      </c>
      <c r="Q9" s="58" t="s">
        <v>34</v>
      </c>
      <c r="R9" s="96">
        <v>20</v>
      </c>
      <c r="S9" s="97">
        <v>0.5</v>
      </c>
      <c r="T9" s="96">
        <v>1</v>
      </c>
      <c r="U9" s="96">
        <v>10</v>
      </c>
      <c r="V9" s="96" t="s">
        <v>34</v>
      </c>
      <c r="W9" s="106">
        <v>20</v>
      </c>
      <c r="X9" s="107">
        <v>0.5</v>
      </c>
      <c r="Y9" s="106">
        <v>1</v>
      </c>
      <c r="Z9" s="106">
        <v>10</v>
      </c>
      <c r="AA9" s="106" t="s">
        <v>34</v>
      </c>
      <c r="AB9" s="117">
        <v>20</v>
      </c>
      <c r="AC9" s="118">
        <v>0.5</v>
      </c>
      <c r="AD9" s="117">
        <v>1</v>
      </c>
      <c r="AE9" s="117">
        <v>10</v>
      </c>
      <c r="AF9" s="117" t="s">
        <v>34</v>
      </c>
      <c r="AG9" s="75" t="s">
        <v>206</v>
      </c>
    </row>
    <row r="10" spans="1:33" s="14" customFormat="1" ht="63.75" x14ac:dyDescent="0.25">
      <c r="A10" s="18" t="s">
        <v>156</v>
      </c>
      <c r="B10" s="18" t="s">
        <v>245</v>
      </c>
      <c r="C10" s="55">
        <v>20</v>
      </c>
      <c r="D10" s="56">
        <v>1</v>
      </c>
      <c r="E10" s="55">
        <v>2</v>
      </c>
      <c r="F10" s="55">
        <v>40</v>
      </c>
      <c r="G10" s="55" t="s">
        <v>35</v>
      </c>
      <c r="H10" s="57">
        <v>10</v>
      </c>
      <c r="I10" s="74">
        <v>0.5</v>
      </c>
      <c r="J10" s="57">
        <v>2</v>
      </c>
      <c r="K10" s="57">
        <v>10</v>
      </c>
      <c r="L10" s="57" t="s">
        <v>34</v>
      </c>
      <c r="M10" s="58">
        <v>10</v>
      </c>
      <c r="N10" s="82">
        <v>0.5</v>
      </c>
      <c r="O10" s="58">
        <v>2</v>
      </c>
      <c r="P10" s="58">
        <v>10</v>
      </c>
      <c r="Q10" s="58" t="s">
        <v>34</v>
      </c>
      <c r="R10" s="96">
        <v>10</v>
      </c>
      <c r="S10" s="97">
        <v>0.5</v>
      </c>
      <c r="T10" s="96">
        <v>2</v>
      </c>
      <c r="U10" s="96">
        <v>10</v>
      </c>
      <c r="V10" s="96" t="s">
        <v>34</v>
      </c>
      <c r="W10" s="106">
        <v>10</v>
      </c>
      <c r="X10" s="107">
        <v>0.5</v>
      </c>
      <c r="Y10" s="106">
        <v>1</v>
      </c>
      <c r="Z10" s="106">
        <v>5</v>
      </c>
      <c r="AA10" s="106" t="s">
        <v>34</v>
      </c>
      <c r="AB10" s="117">
        <v>10</v>
      </c>
      <c r="AC10" s="118">
        <v>0.5</v>
      </c>
      <c r="AD10" s="117">
        <v>1</v>
      </c>
      <c r="AE10" s="117">
        <v>5</v>
      </c>
      <c r="AF10" s="117" t="s">
        <v>34</v>
      </c>
      <c r="AG10" s="75" t="s">
        <v>274</v>
      </c>
    </row>
    <row r="11" spans="1:33" s="14" customFormat="1" ht="51" x14ac:dyDescent="0.25">
      <c r="A11" s="18" t="s">
        <v>156</v>
      </c>
      <c r="B11" s="18" t="s">
        <v>209</v>
      </c>
      <c r="C11" s="55"/>
      <c r="D11" s="56"/>
      <c r="E11" s="55"/>
      <c r="F11" s="55"/>
      <c r="G11" s="55"/>
      <c r="H11" s="57"/>
      <c r="I11" s="74"/>
      <c r="J11" s="57"/>
      <c r="K11" s="57"/>
      <c r="L11" s="57"/>
      <c r="M11" s="58"/>
      <c r="N11" s="82"/>
      <c r="O11" s="58"/>
      <c r="P11" s="58"/>
      <c r="Q11" s="58"/>
      <c r="R11" s="96">
        <v>10</v>
      </c>
      <c r="S11" s="97">
        <v>0.5</v>
      </c>
      <c r="T11" s="96">
        <v>1</v>
      </c>
      <c r="U11" s="96">
        <v>5</v>
      </c>
      <c r="V11" s="96" t="s">
        <v>34</v>
      </c>
      <c r="W11" s="106"/>
      <c r="X11" s="107"/>
      <c r="Y11" s="106"/>
      <c r="Z11" s="106"/>
      <c r="AA11" s="106"/>
      <c r="AB11" s="117"/>
      <c r="AC11" s="118"/>
      <c r="AD11" s="117"/>
      <c r="AE11" s="117"/>
      <c r="AF11" s="117"/>
      <c r="AG11" s="75" t="s">
        <v>276</v>
      </c>
    </row>
    <row r="12" spans="1:33" s="15" customFormat="1" ht="37.5" customHeight="1" x14ac:dyDescent="0.25">
      <c r="A12" s="18" t="s">
        <v>156</v>
      </c>
      <c r="B12" s="18" t="s">
        <v>230</v>
      </c>
      <c r="C12" s="55">
        <v>20</v>
      </c>
      <c r="D12" s="56">
        <v>0.1</v>
      </c>
      <c r="E12" s="55">
        <v>1</v>
      </c>
      <c r="F12" s="55">
        <v>2</v>
      </c>
      <c r="G12" s="55" t="s">
        <v>33</v>
      </c>
      <c r="H12" s="57">
        <v>20</v>
      </c>
      <c r="I12" s="74">
        <v>0.1</v>
      </c>
      <c r="J12" s="57">
        <v>1</v>
      </c>
      <c r="K12" s="57">
        <v>2</v>
      </c>
      <c r="L12" s="57" t="s">
        <v>33</v>
      </c>
      <c r="M12" s="58">
        <v>20</v>
      </c>
      <c r="N12" s="82">
        <v>0.1</v>
      </c>
      <c r="O12" s="58">
        <v>1</v>
      </c>
      <c r="P12" s="58">
        <v>2</v>
      </c>
      <c r="Q12" s="58" t="s">
        <v>33</v>
      </c>
      <c r="R12" s="96">
        <v>20</v>
      </c>
      <c r="S12" s="97">
        <v>0.1</v>
      </c>
      <c r="T12" s="96">
        <v>1</v>
      </c>
      <c r="U12" s="96">
        <v>2</v>
      </c>
      <c r="V12" s="96" t="s">
        <v>33</v>
      </c>
      <c r="W12" s="106">
        <v>20</v>
      </c>
      <c r="X12" s="107">
        <v>0.1</v>
      </c>
      <c r="Y12" s="106">
        <v>1</v>
      </c>
      <c r="Z12" s="106">
        <v>2</v>
      </c>
      <c r="AA12" s="106" t="s">
        <v>33</v>
      </c>
      <c r="AB12" s="117">
        <v>20</v>
      </c>
      <c r="AC12" s="118">
        <v>0.1</v>
      </c>
      <c r="AD12" s="117">
        <v>1</v>
      </c>
      <c r="AE12" s="117">
        <v>2</v>
      </c>
      <c r="AF12" s="117" t="s">
        <v>33</v>
      </c>
      <c r="AG12" s="75" t="s">
        <v>206</v>
      </c>
    </row>
    <row r="13" spans="1:33" s="15" customFormat="1" ht="38.25" x14ac:dyDescent="0.25">
      <c r="A13" s="18" t="s">
        <v>219</v>
      </c>
      <c r="B13" s="18" t="s">
        <v>231</v>
      </c>
      <c r="C13" s="55">
        <v>20</v>
      </c>
      <c r="D13" s="56">
        <v>0.1</v>
      </c>
      <c r="E13" s="55">
        <v>1</v>
      </c>
      <c r="F13" s="55">
        <v>2</v>
      </c>
      <c r="G13" s="55" t="s">
        <v>33</v>
      </c>
      <c r="H13" s="57">
        <v>20</v>
      </c>
      <c r="I13" s="74">
        <v>0.1</v>
      </c>
      <c r="J13" s="57">
        <v>1</v>
      </c>
      <c r="K13" s="57">
        <v>2</v>
      </c>
      <c r="L13" s="57" t="s">
        <v>33</v>
      </c>
      <c r="M13" s="58">
        <v>20</v>
      </c>
      <c r="N13" s="82">
        <v>0.1</v>
      </c>
      <c r="O13" s="58">
        <v>1</v>
      </c>
      <c r="P13" s="58">
        <v>2</v>
      </c>
      <c r="Q13" s="58" t="s">
        <v>33</v>
      </c>
      <c r="R13" s="96">
        <v>20</v>
      </c>
      <c r="S13" s="97">
        <v>0.1</v>
      </c>
      <c r="T13" s="96">
        <v>1</v>
      </c>
      <c r="U13" s="96">
        <v>2</v>
      </c>
      <c r="V13" s="96" t="s">
        <v>33</v>
      </c>
      <c r="W13" s="106">
        <v>20</v>
      </c>
      <c r="X13" s="107">
        <v>0.1</v>
      </c>
      <c r="Y13" s="106">
        <v>1</v>
      </c>
      <c r="Z13" s="106">
        <v>2</v>
      </c>
      <c r="AA13" s="106" t="s">
        <v>33</v>
      </c>
      <c r="AB13" s="117">
        <v>20</v>
      </c>
      <c r="AC13" s="118">
        <v>0.1</v>
      </c>
      <c r="AD13" s="117">
        <v>1</v>
      </c>
      <c r="AE13" s="117">
        <v>2</v>
      </c>
      <c r="AF13" s="117" t="s">
        <v>33</v>
      </c>
      <c r="AG13" s="75" t="s">
        <v>206</v>
      </c>
    </row>
    <row r="14" spans="1:33" s="15" customFormat="1" ht="38.25" x14ac:dyDescent="0.25">
      <c r="A14" s="18" t="s">
        <v>219</v>
      </c>
      <c r="B14" s="18" t="s">
        <v>236</v>
      </c>
      <c r="C14" s="55">
        <v>10</v>
      </c>
      <c r="D14" s="56">
        <v>0.5</v>
      </c>
      <c r="E14" s="55">
        <v>1</v>
      </c>
      <c r="F14" s="55">
        <v>5</v>
      </c>
      <c r="G14" s="55" t="s">
        <v>34</v>
      </c>
      <c r="H14" s="57">
        <v>10</v>
      </c>
      <c r="I14" s="74">
        <v>0.5</v>
      </c>
      <c r="J14" s="57">
        <v>1</v>
      </c>
      <c r="K14" s="57">
        <v>5</v>
      </c>
      <c r="L14" s="57" t="s">
        <v>34</v>
      </c>
      <c r="M14" s="58">
        <v>10</v>
      </c>
      <c r="N14" s="82">
        <v>0.5</v>
      </c>
      <c r="O14" s="58">
        <v>1</v>
      </c>
      <c r="P14" s="58">
        <v>5</v>
      </c>
      <c r="Q14" s="58" t="s">
        <v>34</v>
      </c>
      <c r="R14" s="96">
        <v>10</v>
      </c>
      <c r="S14" s="97">
        <v>0.5</v>
      </c>
      <c r="T14" s="96">
        <v>1</v>
      </c>
      <c r="U14" s="96">
        <v>5</v>
      </c>
      <c r="V14" s="96" t="s">
        <v>34</v>
      </c>
      <c r="W14" s="106">
        <v>10</v>
      </c>
      <c r="X14" s="107">
        <v>0.5</v>
      </c>
      <c r="Y14" s="106">
        <v>1</v>
      </c>
      <c r="Z14" s="106">
        <v>5</v>
      </c>
      <c r="AA14" s="106" t="s">
        <v>34</v>
      </c>
      <c r="AB14" s="117">
        <v>10</v>
      </c>
      <c r="AC14" s="118">
        <v>0.5</v>
      </c>
      <c r="AD14" s="117">
        <v>1</v>
      </c>
      <c r="AE14" s="117">
        <v>5</v>
      </c>
      <c r="AF14" s="117" t="s">
        <v>34</v>
      </c>
      <c r="AG14" s="75" t="s">
        <v>206</v>
      </c>
    </row>
    <row r="15" spans="1:33" s="15" customFormat="1" ht="38.25" x14ac:dyDescent="0.25">
      <c r="A15" s="18" t="s">
        <v>219</v>
      </c>
      <c r="B15" s="18" t="s">
        <v>203</v>
      </c>
      <c r="C15" s="55">
        <v>10</v>
      </c>
      <c r="D15" s="56">
        <v>0.1</v>
      </c>
      <c r="E15" s="55">
        <v>1</v>
      </c>
      <c r="F15" s="55">
        <v>1</v>
      </c>
      <c r="G15" s="55" t="s">
        <v>33</v>
      </c>
      <c r="H15" s="57">
        <v>10</v>
      </c>
      <c r="I15" s="74">
        <v>0.1</v>
      </c>
      <c r="J15" s="57">
        <v>1</v>
      </c>
      <c r="K15" s="57">
        <v>1</v>
      </c>
      <c r="L15" s="57" t="s">
        <v>33</v>
      </c>
      <c r="M15" s="58">
        <v>10</v>
      </c>
      <c r="N15" s="82">
        <v>0.1</v>
      </c>
      <c r="O15" s="58">
        <v>1</v>
      </c>
      <c r="P15" s="58">
        <v>1</v>
      </c>
      <c r="Q15" s="58" t="s">
        <v>33</v>
      </c>
      <c r="R15" s="96">
        <v>10</v>
      </c>
      <c r="S15" s="97">
        <v>0.1</v>
      </c>
      <c r="T15" s="96">
        <v>1</v>
      </c>
      <c r="U15" s="96">
        <v>1</v>
      </c>
      <c r="V15" s="96" t="s">
        <v>33</v>
      </c>
      <c r="W15" s="106">
        <v>10</v>
      </c>
      <c r="X15" s="107">
        <v>0.1</v>
      </c>
      <c r="Y15" s="106">
        <v>1</v>
      </c>
      <c r="Z15" s="106">
        <v>1</v>
      </c>
      <c r="AA15" s="106" t="s">
        <v>33</v>
      </c>
      <c r="AB15" s="117">
        <v>10</v>
      </c>
      <c r="AC15" s="118">
        <v>0.1</v>
      </c>
      <c r="AD15" s="117">
        <v>1</v>
      </c>
      <c r="AE15" s="117">
        <v>1</v>
      </c>
      <c r="AF15" s="117" t="s">
        <v>33</v>
      </c>
      <c r="AG15" s="75" t="s">
        <v>206</v>
      </c>
    </row>
    <row r="16" spans="1:33" s="15" customFormat="1" ht="51" x14ac:dyDescent="0.25">
      <c r="A16" s="18" t="s">
        <v>219</v>
      </c>
      <c r="B16" s="18" t="s">
        <v>204</v>
      </c>
      <c r="C16" s="55">
        <v>10</v>
      </c>
      <c r="D16" s="56">
        <v>0.1</v>
      </c>
      <c r="E16" s="55">
        <v>1</v>
      </c>
      <c r="F16" s="55">
        <v>1</v>
      </c>
      <c r="G16" s="55" t="s">
        <v>33</v>
      </c>
      <c r="H16" s="57">
        <v>10</v>
      </c>
      <c r="I16" s="74">
        <v>0.1</v>
      </c>
      <c r="J16" s="57">
        <v>1</v>
      </c>
      <c r="K16" s="57">
        <v>1</v>
      </c>
      <c r="L16" s="57" t="s">
        <v>33</v>
      </c>
      <c r="M16" s="58">
        <v>10</v>
      </c>
      <c r="N16" s="82">
        <v>0.1</v>
      </c>
      <c r="O16" s="58">
        <v>1</v>
      </c>
      <c r="P16" s="58">
        <v>1</v>
      </c>
      <c r="Q16" s="58" t="s">
        <v>33</v>
      </c>
      <c r="R16" s="96">
        <v>10</v>
      </c>
      <c r="S16" s="97">
        <v>0.1</v>
      </c>
      <c r="T16" s="96">
        <v>1</v>
      </c>
      <c r="U16" s="96">
        <v>1</v>
      </c>
      <c r="V16" s="96" t="s">
        <v>33</v>
      </c>
      <c r="W16" s="106">
        <v>10</v>
      </c>
      <c r="X16" s="107">
        <v>0.1</v>
      </c>
      <c r="Y16" s="106">
        <v>1</v>
      </c>
      <c r="Z16" s="106">
        <v>1</v>
      </c>
      <c r="AA16" s="106" t="s">
        <v>33</v>
      </c>
      <c r="AB16" s="117">
        <v>10</v>
      </c>
      <c r="AC16" s="118">
        <v>0.1</v>
      </c>
      <c r="AD16" s="117">
        <v>1</v>
      </c>
      <c r="AE16" s="117">
        <v>1</v>
      </c>
      <c r="AF16" s="117" t="s">
        <v>33</v>
      </c>
      <c r="AG16" s="75" t="s">
        <v>206</v>
      </c>
    </row>
    <row r="17" spans="1:33" s="15" customFormat="1" ht="38.25" x14ac:dyDescent="0.25">
      <c r="A17" s="18" t="s">
        <v>219</v>
      </c>
      <c r="B17" s="18" t="s">
        <v>221</v>
      </c>
      <c r="C17" s="55">
        <v>40</v>
      </c>
      <c r="D17" s="56">
        <v>0.1</v>
      </c>
      <c r="E17" s="55">
        <v>1</v>
      </c>
      <c r="F17" s="55">
        <v>4</v>
      </c>
      <c r="G17" s="55" t="s">
        <v>34</v>
      </c>
      <c r="H17" s="57">
        <v>40</v>
      </c>
      <c r="I17" s="74">
        <v>0.1</v>
      </c>
      <c r="J17" s="57">
        <v>1</v>
      </c>
      <c r="K17" s="57">
        <v>4</v>
      </c>
      <c r="L17" s="57" t="s">
        <v>34</v>
      </c>
      <c r="M17" s="58">
        <v>40</v>
      </c>
      <c r="N17" s="82">
        <v>0.1</v>
      </c>
      <c r="O17" s="58">
        <v>1</v>
      </c>
      <c r="P17" s="58">
        <v>4</v>
      </c>
      <c r="Q17" s="82" t="s">
        <v>34</v>
      </c>
      <c r="R17" s="96">
        <v>40</v>
      </c>
      <c r="S17" s="97">
        <v>0.1</v>
      </c>
      <c r="T17" s="96">
        <v>1</v>
      </c>
      <c r="U17" s="96">
        <v>4</v>
      </c>
      <c r="V17" s="97" t="s">
        <v>34</v>
      </c>
      <c r="W17" s="106">
        <v>40</v>
      </c>
      <c r="X17" s="107">
        <v>0.1</v>
      </c>
      <c r="Y17" s="106">
        <v>1</v>
      </c>
      <c r="Z17" s="106">
        <v>4</v>
      </c>
      <c r="AA17" s="107" t="s">
        <v>34</v>
      </c>
      <c r="AB17" s="117">
        <v>40</v>
      </c>
      <c r="AC17" s="118">
        <v>0.1</v>
      </c>
      <c r="AD17" s="117">
        <v>1</v>
      </c>
      <c r="AE17" s="117">
        <v>4</v>
      </c>
      <c r="AF17" s="118" t="s">
        <v>34</v>
      </c>
      <c r="AG17" s="75" t="s">
        <v>206</v>
      </c>
    </row>
    <row r="18" spans="1:33" s="15" customFormat="1" ht="38.25" x14ac:dyDescent="0.25">
      <c r="A18" s="18" t="s">
        <v>219</v>
      </c>
      <c r="B18" s="18" t="s">
        <v>186</v>
      </c>
      <c r="C18" s="55" t="s">
        <v>63</v>
      </c>
      <c r="D18" s="56" t="s">
        <v>63</v>
      </c>
      <c r="E18" s="55" t="s">
        <v>63</v>
      </c>
      <c r="F18" s="55" t="s">
        <v>63</v>
      </c>
      <c r="G18" s="55" t="s">
        <v>63</v>
      </c>
      <c r="H18" s="57">
        <v>40</v>
      </c>
      <c r="I18" s="74">
        <v>0.1</v>
      </c>
      <c r="J18" s="57">
        <v>1</v>
      </c>
      <c r="K18" s="57">
        <v>4</v>
      </c>
      <c r="L18" s="57" t="s">
        <v>34</v>
      </c>
      <c r="M18" s="58">
        <v>40</v>
      </c>
      <c r="N18" s="82">
        <v>0.1</v>
      </c>
      <c r="O18" s="58">
        <v>1</v>
      </c>
      <c r="P18" s="58">
        <v>4</v>
      </c>
      <c r="Q18" s="58" t="s">
        <v>34</v>
      </c>
      <c r="R18" s="96">
        <v>40</v>
      </c>
      <c r="S18" s="97">
        <v>0.1</v>
      </c>
      <c r="T18" s="96">
        <v>1</v>
      </c>
      <c r="U18" s="96">
        <v>4</v>
      </c>
      <c r="V18" s="96" t="s">
        <v>34</v>
      </c>
      <c r="W18" s="106">
        <v>40</v>
      </c>
      <c r="X18" s="107">
        <v>0.1</v>
      </c>
      <c r="Y18" s="106">
        <v>1</v>
      </c>
      <c r="Z18" s="106">
        <v>4</v>
      </c>
      <c r="AA18" s="106" t="s">
        <v>34</v>
      </c>
      <c r="AB18" s="117"/>
      <c r="AC18" s="118"/>
      <c r="AD18" s="117"/>
      <c r="AE18" s="117"/>
      <c r="AF18" s="117"/>
      <c r="AG18" s="75" t="s">
        <v>276</v>
      </c>
    </row>
    <row r="19" spans="1:33" s="15" customFormat="1" ht="63.75" x14ac:dyDescent="0.25">
      <c r="A19" s="18" t="s">
        <v>219</v>
      </c>
      <c r="B19" s="18" t="s">
        <v>213</v>
      </c>
      <c r="C19" s="55" t="s">
        <v>63</v>
      </c>
      <c r="D19" s="56" t="s">
        <v>63</v>
      </c>
      <c r="E19" s="55" t="s">
        <v>63</v>
      </c>
      <c r="F19" s="55" t="s">
        <v>63</v>
      </c>
      <c r="G19" s="55" t="s">
        <v>63</v>
      </c>
      <c r="H19" s="57" t="s">
        <v>63</v>
      </c>
      <c r="I19" s="74" t="s">
        <v>63</v>
      </c>
      <c r="J19" s="57" t="s">
        <v>63</v>
      </c>
      <c r="K19" s="57" t="s">
        <v>63</v>
      </c>
      <c r="L19" s="57" t="s">
        <v>63</v>
      </c>
      <c r="M19" s="57" t="s">
        <v>63</v>
      </c>
      <c r="N19" s="74" t="s">
        <v>63</v>
      </c>
      <c r="O19" s="57" t="s">
        <v>63</v>
      </c>
      <c r="P19" s="57" t="s">
        <v>63</v>
      </c>
      <c r="Q19" s="57" t="s">
        <v>63</v>
      </c>
      <c r="R19" s="96">
        <v>10</v>
      </c>
      <c r="S19" s="97">
        <v>0.5</v>
      </c>
      <c r="T19" s="96">
        <v>1</v>
      </c>
      <c r="U19" s="96">
        <v>5</v>
      </c>
      <c r="V19" s="96" t="s">
        <v>34</v>
      </c>
      <c r="W19" s="106">
        <v>5</v>
      </c>
      <c r="X19" s="107">
        <v>0.1</v>
      </c>
      <c r="Y19" s="106">
        <v>1</v>
      </c>
      <c r="Z19" s="106">
        <v>0.5</v>
      </c>
      <c r="AA19" s="106" t="s">
        <v>33</v>
      </c>
      <c r="AB19" s="117">
        <v>5</v>
      </c>
      <c r="AC19" s="118">
        <v>0.1</v>
      </c>
      <c r="AD19" s="117">
        <v>1</v>
      </c>
      <c r="AE19" s="117">
        <v>0.5</v>
      </c>
      <c r="AF19" s="117" t="s">
        <v>33</v>
      </c>
      <c r="AG19" s="75" t="s">
        <v>275</v>
      </c>
    </row>
  </sheetData>
  <sheetProtection algorithmName="SHA-512" hashValue="m3oR4ml2q92jPJhupbwVa+zZv31G99j3VUs13CZhQqe/m9AyOy2humMN+vlQXL5G7G3Wvu3KUWI4IYxxAkwTng==" saltValue="NN6tRouT7cdTUfI9SCU3KQ==" spinCount="100000" sheet="1" objects="1" scenarios="1"/>
  <mergeCells count="34">
    <mergeCell ref="AG5:AG7"/>
    <mergeCell ref="F7:G7"/>
    <mergeCell ref="K7:L7"/>
    <mergeCell ref="AE7:AF7"/>
    <mergeCell ref="J5:L5"/>
    <mergeCell ref="AD5:AF5"/>
    <mergeCell ref="R5:S5"/>
    <mergeCell ref="T5:V5"/>
    <mergeCell ref="R6:V6"/>
    <mergeCell ref="U7:V7"/>
    <mergeCell ref="Z7:AA7"/>
    <mergeCell ref="A1:A3"/>
    <mergeCell ref="AC1:AE1"/>
    <mergeCell ref="AC2:AE2"/>
    <mergeCell ref="AC3:AG3"/>
    <mergeCell ref="B1:AB3"/>
    <mergeCell ref="AF1:AG1"/>
    <mergeCell ref="AF2:AG2"/>
    <mergeCell ref="A5:A7"/>
    <mergeCell ref="B5:B7"/>
    <mergeCell ref="C6:G6"/>
    <mergeCell ref="H6:L6"/>
    <mergeCell ref="AB6:AF6"/>
    <mergeCell ref="C5:D5"/>
    <mergeCell ref="H5:I5"/>
    <mergeCell ref="AB5:AC5"/>
    <mergeCell ref="E5:G5"/>
    <mergeCell ref="M5:N5"/>
    <mergeCell ref="O5:Q5"/>
    <mergeCell ref="M6:Q6"/>
    <mergeCell ref="P7:Q7"/>
    <mergeCell ref="W5:X5"/>
    <mergeCell ref="Y5:AA5"/>
    <mergeCell ref="W6:AA6"/>
  </mergeCells>
  <conditionalFormatting sqref="V8:V13 Q8:Q13 AF8:AF13">
    <cfRule type="cellIs" dxfId="27" priority="41" stopIfTrue="1" operator="between">
      <formula>30</formula>
      <formula>60</formula>
    </cfRule>
    <cfRule type="cellIs" dxfId="26" priority="42" stopIfTrue="1" operator="between">
      <formula>15</formula>
      <formula>20</formula>
    </cfRule>
    <cfRule type="cellIs" dxfId="25" priority="43" stopIfTrue="1" operator="between">
      <formula>5</formula>
      <formula>10</formula>
    </cfRule>
  </conditionalFormatting>
  <conditionalFormatting sqref="AF14:AF18">
    <cfRule type="cellIs" dxfId="24" priority="32" stopIfTrue="1" operator="between">
      <formula>30</formula>
      <formula>60</formula>
    </cfRule>
    <cfRule type="cellIs" dxfId="23" priority="33" stopIfTrue="1" operator="between">
      <formula>15</formula>
      <formula>20</formula>
    </cfRule>
    <cfRule type="cellIs" dxfId="22" priority="34" stopIfTrue="1" operator="between">
      <formula>5</formula>
      <formula>10</formula>
    </cfRule>
  </conditionalFormatting>
  <conditionalFormatting sqref="AG8:AG19">
    <cfRule type="cellIs" dxfId="21" priority="31" operator="notEqual">
      <formula>"IGUAL"</formula>
    </cfRule>
  </conditionalFormatting>
  <conditionalFormatting sqref="Q14:Q18">
    <cfRule type="cellIs" dxfId="20" priority="22" stopIfTrue="1" operator="between">
      <formula>30</formula>
      <formula>60</formula>
    </cfRule>
    <cfRule type="cellIs" dxfId="19" priority="23" stopIfTrue="1" operator="between">
      <formula>15</formula>
      <formula>20</formula>
    </cfRule>
    <cfRule type="cellIs" dxfId="18" priority="24" stopIfTrue="1" operator="between">
      <formula>5</formula>
      <formula>10</formula>
    </cfRule>
  </conditionalFormatting>
  <conditionalFormatting sqref="AF19">
    <cfRule type="cellIs" dxfId="17" priority="19" stopIfTrue="1" operator="between">
      <formula>30</formula>
      <formula>60</formula>
    </cfRule>
    <cfRule type="cellIs" dxfId="16" priority="20" stopIfTrue="1" operator="between">
      <formula>15</formula>
      <formula>20</formula>
    </cfRule>
    <cfRule type="cellIs" dxfId="15" priority="21" stopIfTrue="1" operator="between">
      <formula>5</formula>
      <formula>10</formula>
    </cfRule>
  </conditionalFormatting>
  <conditionalFormatting sqref="V14:V18">
    <cfRule type="cellIs" dxfId="14" priority="13" stopIfTrue="1" operator="between">
      <formula>30</formula>
      <formula>60</formula>
    </cfRule>
    <cfRule type="cellIs" dxfId="13" priority="14" stopIfTrue="1" operator="between">
      <formula>15</formula>
      <formula>20</formula>
    </cfRule>
    <cfRule type="cellIs" dxfId="12" priority="15" stopIfTrue="1" operator="between">
      <formula>5</formula>
      <formula>10</formula>
    </cfRule>
  </conditionalFormatting>
  <conditionalFormatting sqref="V19">
    <cfRule type="cellIs" dxfId="11" priority="10" stopIfTrue="1" operator="between">
      <formula>30</formula>
      <formula>60</formula>
    </cfRule>
    <cfRule type="cellIs" dxfId="10" priority="11" stopIfTrue="1" operator="between">
      <formula>15</formula>
      <formula>20</formula>
    </cfRule>
    <cfRule type="cellIs" dxfId="9" priority="12" stopIfTrue="1" operator="between">
      <formula>5</formula>
      <formula>10</formula>
    </cfRule>
  </conditionalFormatting>
  <conditionalFormatting sqref="AA8:AA13">
    <cfRule type="cellIs" dxfId="8" priority="7" stopIfTrue="1" operator="between">
      <formula>30</formula>
      <formula>60</formula>
    </cfRule>
    <cfRule type="cellIs" dxfId="7" priority="8" stopIfTrue="1" operator="between">
      <formula>15</formula>
      <formula>20</formula>
    </cfRule>
    <cfRule type="cellIs" dxfId="6" priority="9" stopIfTrue="1" operator="between">
      <formula>5</formula>
      <formula>10</formula>
    </cfRule>
  </conditionalFormatting>
  <conditionalFormatting sqref="AA14:AA18">
    <cfRule type="cellIs" dxfId="5" priority="4" stopIfTrue="1" operator="between">
      <formula>30</formula>
      <formula>60</formula>
    </cfRule>
    <cfRule type="cellIs" dxfId="4" priority="5" stopIfTrue="1" operator="between">
      <formula>15</formula>
      <formula>20</formula>
    </cfRule>
    <cfRule type="cellIs" dxfId="3" priority="6" stopIfTrue="1" operator="between">
      <formula>5</formula>
      <formula>10</formula>
    </cfRule>
  </conditionalFormatting>
  <conditionalFormatting sqref="AA19">
    <cfRule type="cellIs" dxfId="2" priority="1" stopIfTrue="1" operator="between">
      <formula>30</formula>
      <formula>60</formula>
    </cfRule>
    <cfRule type="cellIs" dxfId="1" priority="2" stopIfTrue="1" operator="between">
      <formula>15</formula>
      <formula>20</formula>
    </cfRule>
    <cfRule type="cellIs" dxfId="0" priority="3" stopIfTrue="1" operator="between">
      <formula>5</formula>
      <formula>10</formula>
    </cfRule>
  </conditionalFormatting>
  <pageMargins left="0.39370078740157483" right="0.39370078740157483" top="0.39370078740157483" bottom="0.39370078740157483" header="0.31496062992125984" footer="0.31496062992125984"/>
  <pageSetup scale="6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view="pageBreakPreview" zoomScaleNormal="100" zoomScaleSheetLayoutView="100" workbookViewId="0">
      <selection activeCell="U28" sqref="U28"/>
    </sheetView>
  </sheetViews>
  <sheetFormatPr baseColWidth="10" defaultRowHeight="15" x14ac:dyDescent="0.25"/>
  <cols>
    <col min="13" max="16" width="7.5703125" customWidth="1"/>
  </cols>
  <sheetData>
    <row r="1" spans="1:21" x14ac:dyDescent="0.25">
      <c r="A1" s="193" t="s">
        <v>61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22"/>
      <c r="M1" s="195" t="s">
        <v>69</v>
      </c>
      <c r="N1" s="196"/>
      <c r="O1" s="196"/>
      <c r="P1" s="196"/>
      <c r="Q1" s="196"/>
      <c r="R1" s="196"/>
      <c r="S1" s="196"/>
      <c r="T1" s="196"/>
      <c r="U1" s="197"/>
    </row>
    <row r="2" spans="1:21" x14ac:dyDescent="0.25">
      <c r="A2" s="104" t="s">
        <v>30</v>
      </c>
      <c r="B2" s="104" t="s">
        <v>68</v>
      </c>
      <c r="C2" s="193" t="s">
        <v>62</v>
      </c>
      <c r="D2" s="210"/>
      <c r="E2" s="210"/>
      <c r="F2" s="210"/>
      <c r="G2" s="210"/>
      <c r="H2" s="210"/>
      <c r="I2" s="198" t="s">
        <v>55</v>
      </c>
      <c r="J2" s="211"/>
      <c r="K2" s="211"/>
      <c r="L2" s="22"/>
      <c r="M2" s="195" t="s">
        <v>70</v>
      </c>
      <c r="N2" s="196"/>
      <c r="O2" s="196"/>
      <c r="P2" s="197"/>
      <c r="Q2" s="195" t="s">
        <v>71</v>
      </c>
      <c r="R2" s="196"/>
      <c r="S2" s="197"/>
      <c r="T2" s="212" t="s">
        <v>72</v>
      </c>
      <c r="U2" s="197"/>
    </row>
    <row r="3" spans="1:21" x14ac:dyDescent="0.25">
      <c r="A3" s="214">
        <v>1</v>
      </c>
      <c r="B3" s="214" t="s">
        <v>147</v>
      </c>
      <c r="C3" s="214" t="s">
        <v>64</v>
      </c>
      <c r="D3" s="210"/>
      <c r="E3" s="210"/>
      <c r="F3" s="210"/>
      <c r="G3" s="210"/>
      <c r="H3" s="210"/>
      <c r="I3" s="215">
        <v>41671</v>
      </c>
      <c r="J3" s="211"/>
      <c r="K3" s="211"/>
      <c r="L3" s="22"/>
      <c r="M3" s="127" t="s">
        <v>149</v>
      </c>
      <c r="N3" s="204"/>
      <c r="O3" s="204"/>
      <c r="P3" s="199"/>
      <c r="Q3" s="127" t="s">
        <v>65</v>
      </c>
      <c r="R3" s="204"/>
      <c r="S3" s="199"/>
      <c r="T3" s="127" t="s">
        <v>81</v>
      </c>
      <c r="U3" s="199"/>
    </row>
    <row r="4" spans="1:21" x14ac:dyDescent="0.25">
      <c r="A4" s="214"/>
      <c r="B4" s="210"/>
      <c r="C4" s="210"/>
      <c r="D4" s="210"/>
      <c r="E4" s="210"/>
      <c r="F4" s="210"/>
      <c r="G4" s="210"/>
      <c r="H4" s="210"/>
      <c r="I4" s="211"/>
      <c r="J4" s="211"/>
      <c r="K4" s="211"/>
      <c r="L4" s="22"/>
      <c r="M4" s="201"/>
      <c r="N4" s="205"/>
      <c r="O4" s="206"/>
      <c r="P4" s="200"/>
      <c r="Q4" s="201"/>
      <c r="R4" s="205"/>
      <c r="S4" s="200"/>
      <c r="T4" s="152"/>
      <c r="U4" s="200"/>
    </row>
    <row r="5" spans="1:21" x14ac:dyDescent="0.25">
      <c r="A5" s="214">
        <v>2</v>
      </c>
      <c r="B5" s="214" t="s">
        <v>148</v>
      </c>
      <c r="C5" s="214" t="s">
        <v>174</v>
      </c>
      <c r="D5" s="210"/>
      <c r="E5" s="210"/>
      <c r="F5" s="210"/>
      <c r="G5" s="210"/>
      <c r="H5" s="210"/>
      <c r="I5" s="215">
        <v>41791</v>
      </c>
      <c r="J5" s="211"/>
      <c r="K5" s="211"/>
      <c r="L5" s="22"/>
      <c r="M5" s="201"/>
      <c r="N5" s="205"/>
      <c r="O5" s="206"/>
      <c r="P5" s="200"/>
      <c r="Q5" s="201"/>
      <c r="R5" s="205"/>
      <c r="S5" s="200"/>
      <c r="T5" s="201"/>
      <c r="U5" s="200"/>
    </row>
    <row r="6" spans="1:21" x14ac:dyDescent="0.25">
      <c r="A6" s="214"/>
      <c r="B6" s="214"/>
      <c r="C6" s="214"/>
      <c r="D6" s="210"/>
      <c r="E6" s="210"/>
      <c r="F6" s="210"/>
      <c r="G6" s="210"/>
      <c r="H6" s="210"/>
      <c r="I6" s="215"/>
      <c r="J6" s="211"/>
      <c r="K6" s="211"/>
      <c r="L6" s="22"/>
      <c r="M6" s="201"/>
      <c r="N6" s="205"/>
      <c r="O6" s="206"/>
      <c r="P6" s="200"/>
      <c r="Q6" s="201"/>
      <c r="R6" s="205"/>
      <c r="S6" s="200"/>
      <c r="T6" s="201"/>
      <c r="U6" s="200"/>
    </row>
    <row r="7" spans="1:21" x14ac:dyDescent="0.25">
      <c r="A7" s="214"/>
      <c r="B7" s="210"/>
      <c r="C7" s="210"/>
      <c r="D7" s="210"/>
      <c r="E7" s="210"/>
      <c r="F7" s="210"/>
      <c r="G7" s="210"/>
      <c r="H7" s="210"/>
      <c r="I7" s="211"/>
      <c r="J7" s="211"/>
      <c r="K7" s="211"/>
      <c r="L7" s="22"/>
      <c r="M7" s="202"/>
      <c r="N7" s="207"/>
      <c r="O7" s="207"/>
      <c r="P7" s="203"/>
      <c r="Q7" s="202"/>
      <c r="R7" s="207"/>
      <c r="S7" s="203"/>
      <c r="T7" s="202"/>
      <c r="U7" s="203"/>
    </row>
    <row r="8" spans="1:21" x14ac:dyDescent="0.25">
      <c r="A8" s="214"/>
      <c r="B8" s="210"/>
      <c r="C8" s="210"/>
      <c r="D8" s="210"/>
      <c r="E8" s="210"/>
      <c r="F8" s="210"/>
      <c r="G8" s="210"/>
      <c r="H8" s="210"/>
      <c r="I8" s="211"/>
      <c r="J8" s="211"/>
      <c r="K8" s="211"/>
      <c r="L8" s="22"/>
      <c r="M8" s="22"/>
      <c r="N8" s="22"/>
      <c r="O8" s="22"/>
      <c r="P8" s="22"/>
      <c r="Q8" s="22"/>
      <c r="R8" s="22"/>
      <c r="S8" s="22"/>
      <c r="T8" s="22"/>
      <c r="U8" s="22"/>
    </row>
    <row r="9" spans="1:21" x14ac:dyDescent="0.25">
      <c r="A9" s="214">
        <v>3</v>
      </c>
      <c r="B9" s="214" t="s">
        <v>147</v>
      </c>
      <c r="C9" s="214" t="s">
        <v>193</v>
      </c>
      <c r="D9" s="210"/>
      <c r="E9" s="210"/>
      <c r="F9" s="210"/>
      <c r="G9" s="210"/>
      <c r="H9" s="210"/>
      <c r="I9" s="215">
        <v>42036</v>
      </c>
      <c r="J9" s="211"/>
      <c r="K9" s="211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21" x14ac:dyDescent="0.25">
      <c r="A10" s="214"/>
      <c r="B10" s="210"/>
      <c r="C10" s="210"/>
      <c r="D10" s="210"/>
      <c r="E10" s="210"/>
      <c r="F10" s="210"/>
      <c r="G10" s="210"/>
      <c r="H10" s="210"/>
      <c r="I10" s="211"/>
      <c r="J10" s="211"/>
      <c r="K10" s="211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21" x14ac:dyDescent="0.25">
      <c r="A11" s="214">
        <v>4</v>
      </c>
      <c r="B11" s="214" t="s">
        <v>147</v>
      </c>
      <c r="C11" s="214" t="s">
        <v>205</v>
      </c>
      <c r="D11" s="210"/>
      <c r="E11" s="210"/>
      <c r="F11" s="210"/>
      <c r="G11" s="210"/>
      <c r="H11" s="210"/>
      <c r="I11" s="215">
        <v>42400</v>
      </c>
      <c r="J11" s="211"/>
      <c r="K11" s="211"/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spans="1:21" x14ac:dyDescent="0.25">
      <c r="A12" s="214"/>
      <c r="B12" s="210"/>
      <c r="C12" s="210"/>
      <c r="D12" s="210"/>
      <c r="E12" s="210"/>
      <c r="F12" s="210"/>
      <c r="G12" s="210"/>
      <c r="H12" s="210"/>
      <c r="I12" s="211"/>
      <c r="J12" s="211"/>
      <c r="K12" s="211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spans="1:21" ht="28.5" customHeight="1" x14ac:dyDescent="0.25">
      <c r="A13" s="214">
        <v>5</v>
      </c>
      <c r="B13" s="214" t="s">
        <v>147</v>
      </c>
      <c r="C13" s="214" t="s">
        <v>249</v>
      </c>
      <c r="D13" s="210"/>
      <c r="E13" s="210"/>
      <c r="F13" s="210"/>
      <c r="G13" s="210"/>
      <c r="H13" s="210"/>
      <c r="I13" s="215">
        <v>42581</v>
      </c>
      <c r="J13" s="211"/>
      <c r="K13" s="211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21" ht="28.5" customHeight="1" x14ac:dyDescent="0.25">
      <c r="A14" s="214"/>
      <c r="B14" s="210"/>
      <c r="C14" s="210"/>
      <c r="D14" s="210"/>
      <c r="E14" s="210"/>
      <c r="F14" s="210"/>
      <c r="G14" s="210"/>
      <c r="H14" s="210"/>
      <c r="I14" s="211"/>
      <c r="J14" s="211"/>
      <c r="K14" s="211"/>
      <c r="L14" s="22"/>
      <c r="M14" s="22"/>
      <c r="N14" s="22"/>
      <c r="O14" s="22"/>
      <c r="P14" s="22"/>
      <c r="Q14" s="22"/>
      <c r="R14" s="22"/>
      <c r="S14" s="22"/>
      <c r="T14" s="22"/>
      <c r="U14" s="22"/>
    </row>
    <row r="15" spans="1:21" ht="28.5" customHeight="1" x14ac:dyDescent="0.25">
      <c r="A15" s="214">
        <v>6</v>
      </c>
      <c r="B15" s="214" t="s">
        <v>147</v>
      </c>
      <c r="C15" s="214" t="s">
        <v>248</v>
      </c>
      <c r="D15" s="210"/>
      <c r="E15" s="210"/>
      <c r="F15" s="210"/>
      <c r="G15" s="210"/>
      <c r="H15" s="210"/>
      <c r="I15" s="215">
        <v>42794</v>
      </c>
      <c r="J15" s="211"/>
      <c r="K15" s="211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spans="1:21" ht="28.5" customHeight="1" x14ac:dyDescent="0.25">
      <c r="A16" s="214"/>
      <c r="B16" s="210"/>
      <c r="C16" s="210"/>
      <c r="D16" s="210"/>
      <c r="E16" s="210"/>
      <c r="F16" s="210"/>
      <c r="G16" s="210"/>
      <c r="H16" s="210"/>
      <c r="I16" s="211"/>
      <c r="J16" s="211"/>
      <c r="K16" s="211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 x14ac:dyDescent="0.25">
      <c r="A17" s="214">
        <v>7</v>
      </c>
      <c r="B17" s="214" t="s">
        <v>147</v>
      </c>
      <c r="C17" s="214" t="s">
        <v>277</v>
      </c>
      <c r="D17" s="210"/>
      <c r="E17" s="210"/>
      <c r="F17" s="210"/>
      <c r="G17" s="210"/>
      <c r="H17" s="210"/>
      <c r="I17" s="215">
        <v>42844</v>
      </c>
      <c r="J17" s="211"/>
      <c r="K17" s="211"/>
      <c r="L17" s="22"/>
      <c r="M17" s="22"/>
      <c r="N17" s="22"/>
      <c r="O17" s="22"/>
      <c r="P17" s="22"/>
      <c r="Q17" s="22"/>
      <c r="R17" s="22"/>
      <c r="S17" s="22"/>
      <c r="T17" s="22"/>
      <c r="U17" s="22"/>
    </row>
    <row r="18" spans="1:21" x14ac:dyDescent="0.25">
      <c r="A18" s="214"/>
      <c r="B18" s="210"/>
      <c r="C18" s="210"/>
      <c r="D18" s="210"/>
      <c r="E18" s="210"/>
      <c r="F18" s="210"/>
      <c r="G18" s="210"/>
      <c r="H18" s="210"/>
      <c r="I18" s="211"/>
      <c r="J18" s="211"/>
      <c r="K18" s="211"/>
      <c r="L18" s="22"/>
      <c r="M18" s="22"/>
      <c r="N18" s="22"/>
      <c r="O18" s="22"/>
      <c r="P18" s="22"/>
      <c r="Q18" s="22"/>
      <c r="R18" s="22"/>
      <c r="S18" s="22"/>
      <c r="T18" s="22"/>
      <c r="U18" s="22"/>
    </row>
  </sheetData>
  <sheetProtection algorithmName="SHA-512" hashValue="oeBwDcKzoK6zimSlKNRndNpW45SUIPmkiRXjvQ9PhjUSHz8RKEIK74KZ3SGFupp7AXPBQwVSsCaGcdGJODHRLQ==" saltValue="ET/PSTGxzUYZPI3Fsf9iHQ==" spinCount="100000" sheet="1" objects="1" scenarios="1"/>
  <mergeCells count="38">
    <mergeCell ref="A13:A14"/>
    <mergeCell ref="B13:B14"/>
    <mergeCell ref="C13:H14"/>
    <mergeCell ref="I13:K14"/>
    <mergeCell ref="A17:A18"/>
    <mergeCell ref="B17:B18"/>
    <mergeCell ref="C17:H18"/>
    <mergeCell ref="I17:K18"/>
    <mergeCell ref="A15:A16"/>
    <mergeCell ref="B15:B16"/>
    <mergeCell ref="C15:H16"/>
    <mergeCell ref="I15:K16"/>
    <mergeCell ref="Q3:S7"/>
    <mergeCell ref="A11:A12"/>
    <mergeCell ref="B11:B12"/>
    <mergeCell ref="C11:H12"/>
    <mergeCell ref="I11:K12"/>
    <mergeCell ref="A1:K1"/>
    <mergeCell ref="M1:U1"/>
    <mergeCell ref="A9:A10"/>
    <mergeCell ref="B9:B10"/>
    <mergeCell ref="C9:H10"/>
    <mergeCell ref="I9:K10"/>
    <mergeCell ref="A3:A4"/>
    <mergeCell ref="B3:B4"/>
    <mergeCell ref="C3:H4"/>
    <mergeCell ref="I3:K4"/>
    <mergeCell ref="T3:U7"/>
    <mergeCell ref="A5:A8"/>
    <mergeCell ref="B5:B8"/>
    <mergeCell ref="C5:H8"/>
    <mergeCell ref="I5:K8"/>
    <mergeCell ref="M3:P7"/>
    <mergeCell ref="C2:H2"/>
    <mergeCell ref="I2:K2"/>
    <mergeCell ref="M2:P2"/>
    <mergeCell ref="Q2:S2"/>
    <mergeCell ref="T2:U2"/>
  </mergeCells>
  <pageMargins left="0.7" right="0.7" top="0.75" bottom="0.75" header="0.3" footer="0.3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14</vt:i4>
      </vt:variant>
    </vt:vector>
  </HeadingPairs>
  <TitlesOfParts>
    <vt:vector size="23" baseType="lpstr">
      <vt:lpstr>EVALUACIÓN 2014</vt:lpstr>
      <vt:lpstr>EVALUACIÓN 2015</vt:lpstr>
      <vt:lpstr>EVALUACIÓN 2016</vt:lpstr>
      <vt:lpstr>EVALUACIÓN 2016 (2)</vt:lpstr>
      <vt:lpstr>CRITERIOS</vt:lpstr>
      <vt:lpstr>EVALUACIÓN 2017</vt:lpstr>
      <vt:lpstr>EVALUACIÓN 2017-2</vt:lpstr>
      <vt:lpstr>TRAZABILIDAD</vt:lpstr>
      <vt:lpstr>CONTROL DE CAMBIOS</vt:lpstr>
      <vt:lpstr>'CONTROL DE CAMBIOS'!Área_de_impresión</vt:lpstr>
      <vt:lpstr>'EVALUACIÓN 2014'!Área_de_impresión</vt:lpstr>
      <vt:lpstr>'EVALUACIÓN 2015'!Área_de_impresión</vt:lpstr>
      <vt:lpstr>'EVALUACIÓN 2016'!Área_de_impresión</vt:lpstr>
      <vt:lpstr>'EVALUACIÓN 2016 (2)'!Área_de_impresión</vt:lpstr>
      <vt:lpstr>'EVALUACIÓN 2017'!Área_de_impresión</vt:lpstr>
      <vt:lpstr>'EVALUACIÓN 2017-2'!Área_de_impresión</vt:lpstr>
      <vt:lpstr>TRAZABILIDAD!Área_de_impresión</vt:lpstr>
      <vt:lpstr>'EVALUACIÓN 2014'!Títulos_a_imprimir</vt:lpstr>
      <vt:lpstr>'EVALUACIÓN 2015'!Títulos_a_imprimir</vt:lpstr>
      <vt:lpstr>'EVALUACIÓN 2016'!Títulos_a_imprimir</vt:lpstr>
      <vt:lpstr>'EVALUACIÓN 2016 (2)'!Títulos_a_imprimir</vt:lpstr>
      <vt:lpstr>'EVALUACIÓN 2017'!Títulos_a_imprimir</vt:lpstr>
      <vt:lpstr>'EVALUACIÓN 2017-2'!Títulos_a_imprimir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Milena Alvarez</dc:creator>
  <cp:lastModifiedBy>Milena  Alvarez</cp:lastModifiedBy>
  <cp:lastPrinted>2017-04-22T18:14:16Z</cp:lastPrinted>
  <dcterms:created xsi:type="dcterms:W3CDTF">2013-08-22T15:06:47Z</dcterms:created>
  <dcterms:modified xsi:type="dcterms:W3CDTF">2017-09-18T17:12:07Z</dcterms:modified>
</cp:coreProperties>
</file>