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705" yWindow="15" windowWidth="12120" windowHeight="8235" tabRatio="915"/>
  </bookViews>
  <sheets>
    <sheet name="RCL" sheetId="14" r:id="rId1"/>
  </sheets>
  <definedNames>
    <definedName name="_xlnm.Print_Area" localSheetId="0">RCL!$A$1:$L$69</definedName>
    <definedName name="_xlnm.Print_Titles" localSheetId="0">RCL!$2:$9</definedName>
  </definedNames>
  <calcPr calcId="171027" concurrentCalc="0"/>
  <customWorkbookViews>
    <customWorkbookView name="Abocol - Vista personalizada" guid="{6F3AEF02-6731-11D6-9443-00062971F736}" mergeInterval="0" personalView="1" maximized="1" windowWidth="796" windowHeight="411" tabRatio="915" activeSheetId="2"/>
  </customWorkbookViews>
</workbook>
</file>

<file path=xl/calcChain.xml><?xml version="1.0" encoding="utf-8"?>
<calcChain xmlns="http://schemas.openxmlformats.org/spreadsheetml/2006/main">
  <c r="K13" i="14" l="1"/>
  <c r="L13" i="14"/>
  <c r="K14" i="14"/>
  <c r="L14" i="14"/>
  <c r="K60" i="14"/>
  <c r="L60" i="14"/>
  <c r="K59" i="14"/>
  <c r="L59" i="14"/>
  <c r="K58" i="14"/>
  <c r="L58" i="14"/>
  <c r="K57" i="14"/>
  <c r="L57" i="14"/>
  <c r="K56" i="14"/>
  <c r="L56" i="14"/>
  <c r="K55" i="14"/>
  <c r="L55" i="14"/>
  <c r="K54" i="14"/>
  <c r="L54" i="14"/>
  <c r="K53" i="14"/>
  <c r="L53" i="14"/>
  <c r="K52" i="14"/>
  <c r="L52" i="14"/>
  <c r="K51" i="14"/>
  <c r="L51" i="14"/>
  <c r="K50" i="14"/>
  <c r="L50" i="14"/>
  <c r="K49" i="14"/>
  <c r="L49" i="14"/>
  <c r="K48" i="14"/>
  <c r="L48" i="14"/>
  <c r="K47" i="14"/>
  <c r="L47" i="14"/>
  <c r="K46" i="14"/>
  <c r="L46" i="14"/>
  <c r="K45" i="14"/>
  <c r="L45" i="14"/>
  <c r="K44" i="14"/>
  <c r="L44" i="14"/>
  <c r="K37" i="14"/>
  <c r="L37" i="14"/>
  <c r="K36" i="14"/>
  <c r="L36" i="14"/>
  <c r="K35" i="14"/>
  <c r="L35" i="14"/>
  <c r="K34" i="14"/>
  <c r="L34" i="14"/>
  <c r="K33" i="14"/>
  <c r="L33" i="14"/>
  <c r="K32" i="14"/>
  <c r="L32" i="14"/>
  <c r="K41" i="14"/>
  <c r="L41" i="14"/>
  <c r="K40" i="14"/>
  <c r="L40" i="14"/>
  <c r="K39" i="14"/>
  <c r="L39" i="14"/>
  <c r="K38" i="14"/>
  <c r="L38" i="14"/>
  <c r="K31" i="14"/>
  <c r="L31" i="14"/>
  <c r="K30" i="14"/>
  <c r="L30" i="14"/>
  <c r="K29" i="14"/>
  <c r="L29" i="14"/>
  <c r="L27" i="14"/>
  <c r="L10" i="14"/>
  <c r="L21" i="14"/>
  <c r="K23" i="14"/>
  <c r="L23" i="14"/>
  <c r="K24" i="14"/>
  <c r="L24" i="14"/>
  <c r="K25" i="14"/>
  <c r="L25" i="14"/>
  <c r="K26" i="14"/>
  <c r="L26" i="14"/>
  <c r="K27" i="14"/>
  <c r="K28" i="14"/>
  <c r="L28" i="14"/>
  <c r="K42" i="14"/>
  <c r="L42" i="14"/>
  <c r="K43" i="14"/>
  <c r="L43" i="14"/>
  <c r="K22" i="14"/>
  <c r="L22" i="14"/>
  <c r="K12" i="14"/>
  <c r="L12" i="14"/>
  <c r="K15" i="14"/>
  <c r="L15" i="14"/>
  <c r="D61" i="14"/>
  <c r="E61" i="14"/>
  <c r="F61" i="14"/>
  <c r="G61" i="14"/>
  <c r="H61" i="14"/>
  <c r="I61" i="14"/>
  <c r="J61" i="14"/>
  <c r="K61" i="14"/>
  <c r="K11" i="14"/>
  <c r="L11" i="14"/>
  <c r="F62" i="14"/>
  <c r="J62" i="14"/>
  <c r="G62" i="14"/>
  <c r="I62" i="14"/>
  <c r="H62" i="14"/>
  <c r="D62" i="14"/>
  <c r="E62" i="14"/>
</calcChain>
</file>

<file path=xl/comments1.xml><?xml version="1.0" encoding="utf-8"?>
<comments xmlns="http://schemas.openxmlformats.org/spreadsheetml/2006/main">
  <authors>
    <author>Abocol</author>
  </authors>
  <commentList>
    <comment ref="G5" authorId="0">
      <text>
        <r>
          <rPr>
            <sz val="10"/>
            <color indexed="81"/>
            <rFont val="Tahoma"/>
            <family val="2"/>
          </rPr>
          <t>1: Sin impacto relevante. 
3: Bajo impacto
7: Impacto moderado pero no crítico
10: Impacto crítico</t>
        </r>
      </text>
    </comment>
    <comment ref="H5" authorId="0">
      <text>
        <r>
          <rPr>
            <sz val="10"/>
            <color indexed="81"/>
            <rFont val="Tahoma"/>
            <family val="2"/>
          </rPr>
          <t>1: Sin impacto relevante. 
3: Bajo impacto
7: Impacto moderado pero no crítico
10: Impacto crítico</t>
        </r>
      </text>
    </comment>
    <comment ref="G16" authorId="0">
      <text>
        <r>
          <rPr>
            <sz val="10"/>
            <color indexed="81"/>
            <rFont val="Tahoma"/>
            <family val="2"/>
          </rPr>
          <t>1: Sin impacto relevante. 
3: Bajo impacto
7: Impacto moderado pero no crítico
10: Impacto crítico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1: Sin impacto relevante. 
3: Bajo impacto
7: Impacto moderado pero no crítico
10: Impacto crítico</t>
        </r>
      </text>
    </comment>
  </commentList>
</comments>
</file>

<file path=xl/sharedStrings.xml><?xml version="1.0" encoding="utf-8"?>
<sst xmlns="http://schemas.openxmlformats.org/spreadsheetml/2006/main" count="70" uniqueCount="64">
  <si>
    <t>CARGO</t>
  </si>
  <si>
    <t>TOTAL COLUMNA</t>
  </si>
  <si>
    <t>CRITERIOS DE ANÁLISIS</t>
  </si>
  <si>
    <t>Bajo impacto.</t>
  </si>
  <si>
    <t>Sin impacto relevante.</t>
  </si>
  <si>
    <t>Impacto moderado pero no crítico.</t>
  </si>
  <si>
    <t>PONDERACION</t>
  </si>
  <si>
    <t>MATRIZ DE DEFINICIÓN DE CARGOS CRÍTICOS</t>
  </si>
  <si>
    <t>Acceso a Documentación e Información Confidencial</t>
  </si>
  <si>
    <t>Manejo de Programas con información sensible</t>
  </si>
  <si>
    <t>Impacto de un mal manejo de la información confidencial de la organización.</t>
  </si>
  <si>
    <t>CALIFICACIÓN</t>
  </si>
  <si>
    <t>Impacto crítico.</t>
  </si>
  <si>
    <t>CRITERIOS DE EVALUACIÓN</t>
  </si>
  <si>
    <t>CRITERIOS DE CALIFICACIÓN</t>
  </si>
  <si>
    <t>Se consideran como cargos críticos aquellos con ponderación igual o superior a 5.0</t>
  </si>
  <si>
    <t>Selección y Contratación de Personal</t>
  </si>
  <si>
    <t>ESTRATÉGICOS Y TÁCTICOS</t>
  </si>
  <si>
    <t>ACCIÓN</t>
  </si>
  <si>
    <t>Manejo de recursos económicos (cajas fuertes y formas valoradas)</t>
  </si>
  <si>
    <t>Contacto con la carga</t>
  </si>
  <si>
    <t>Manejo de firmas, sellos y autorizaciones</t>
  </si>
  <si>
    <t>Incidencia en el desconocimiento de las medidas de protección</t>
  </si>
  <si>
    <t xml:space="preserve">FECHA: </t>
  </si>
  <si>
    <t>Manejo de firmas y autorizaciones (imagen y economica</t>
  </si>
  <si>
    <t xml:space="preserve">Administración de recursos económicos (económica) </t>
  </si>
  <si>
    <t>Impacto de un mal manejo de la información confidencial de la organización. (imagen y operacional)</t>
  </si>
  <si>
    <t>Impacto de las Decisiones Tomadas (operacional imagen)</t>
  </si>
  <si>
    <t>ALMACENISTA</t>
  </si>
  <si>
    <t>ASEADOR</t>
  </si>
  <si>
    <t xml:space="preserve">ASISTENTE ADMINISTRATIVO </t>
  </si>
  <si>
    <t>AUXILIAR SIG</t>
  </si>
  <si>
    <t>AYUDANTE MECANICA</t>
  </si>
  <si>
    <t xml:space="preserve">BODEGUERO DE APAREJOS </t>
  </si>
  <si>
    <t>CAPATAZ</t>
  </si>
  <si>
    <t xml:space="preserve">CAPATAZ DE MANTENIMIENTO </t>
  </si>
  <si>
    <t>COORDINADOR DE SERVICIOS</t>
  </si>
  <si>
    <t>ELECTRICISTA</t>
  </si>
  <si>
    <t>GRUERO 1</t>
  </si>
  <si>
    <t>GRUERO 2</t>
  </si>
  <si>
    <t>GERENTE</t>
  </si>
  <si>
    <t xml:space="preserve">LANCHERO </t>
  </si>
  <si>
    <t>LATONERO PINTOR</t>
  </si>
  <si>
    <t xml:space="preserve">LAVADOR </t>
  </si>
  <si>
    <t>LLANTERO</t>
  </si>
  <si>
    <t>MECANICO</t>
  </si>
  <si>
    <t>MECANICO AUTOMOTRIZ</t>
  </si>
  <si>
    <t>MECANICO DIESEL</t>
  </si>
  <si>
    <t>OPERADOR DE EQUIPOS 2</t>
  </si>
  <si>
    <t xml:space="preserve">OPERADODR DE EQUIPOS </t>
  </si>
  <si>
    <t>OPERADOR DE MONTACARGAS</t>
  </si>
  <si>
    <t>OPERADOR DE LANCHA</t>
  </si>
  <si>
    <t>OPEERADOR DE WINCHE</t>
  </si>
  <si>
    <t>PINTOR SANDBLASTERO</t>
  </si>
  <si>
    <t xml:space="preserve">PLANEADOR DE MANTENIMIENTO </t>
  </si>
  <si>
    <t>RELEVO</t>
  </si>
  <si>
    <t>SOLDADOR LATONERO</t>
  </si>
  <si>
    <t>SUPERVISOR MANTENIMIENTO</t>
  </si>
  <si>
    <t xml:space="preserve">SUPERVISOR OPERACIONES </t>
  </si>
  <si>
    <t xml:space="preserve">SUPERVISOR DE SEGURIDAD </t>
  </si>
  <si>
    <t>TECNICO ELECTRICISTA</t>
  </si>
  <si>
    <t>TECNICO MECANICO</t>
  </si>
  <si>
    <t>WINCHERO</t>
  </si>
  <si>
    <t>CONDUCTOR DE ARRENDAMIENTO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</si>
</sst>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$&quot;\ * #,##0.00_ ;_ &quot;$&quot;\ * \-#,##0.00_ ;_ &quot;$&quot;\ * &quot;-&quot;??_ ;_ @_ 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sz val="10"/>
      <color indexed="8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9"/>
      <color indexed="10"/>
      <name val="Tahoma"/>
      <family val="2"/>
    </font>
    <font>
      <b/>
      <sz val="10"/>
      <color indexed="10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1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4" fillId="0" borderId="0" xfId="2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9" fontId="4" fillId="2" borderId="13" xfId="2" applyFont="1" applyFill="1" applyBorder="1" applyAlignment="1">
      <alignment horizontal="center" vertical="center"/>
    </xf>
    <xf numFmtId="9" fontId="4" fillId="2" borderId="13" xfId="0" applyNumberFormat="1" applyFont="1" applyFill="1" applyBorder="1" applyAlignment="1">
      <alignment horizontal="center" vertical="center" wrapText="1"/>
    </xf>
    <xf numFmtId="9" fontId="4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 textRotation="90" wrapText="1"/>
    </xf>
    <xf numFmtId="9" fontId="4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9" fontId="4" fillId="2" borderId="4" xfId="2" applyFont="1" applyFill="1" applyBorder="1" applyAlignment="1">
      <alignment horizontal="center" vertical="center"/>
    </xf>
    <xf numFmtId="9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2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9" fontId="8" fillId="3" borderId="11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vertical="center"/>
    </xf>
    <xf numFmtId="165" fontId="3" fillId="0" borderId="9" xfId="0" applyNumberFormat="1" applyFont="1" applyBorder="1" applyAlignment="1">
      <alignment vertical="center"/>
    </xf>
    <xf numFmtId="165" fontId="5" fillId="2" borderId="13" xfId="0" applyNumberFormat="1" applyFont="1" applyFill="1" applyBorder="1" applyAlignment="1">
      <alignment vertical="center" textRotation="90" wrapText="1"/>
    </xf>
    <xf numFmtId="165" fontId="4" fillId="0" borderId="11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/>
    </xf>
    <xf numFmtId="0" fontId="3" fillId="0" borderId="27" xfId="0" applyFont="1" applyFill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4" fillId="0" borderId="29" xfId="0" applyFont="1" applyFill="1" applyBorder="1" applyAlignment="1">
      <alignment horizontal="center" vertical="center" textRotation="90" wrapText="1"/>
    </xf>
    <xf numFmtId="0" fontId="4" fillId="0" borderId="2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20"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57"/>
        </patternFill>
      </fill>
    </dxf>
    <dxf>
      <font>
        <b/>
        <i val="0"/>
        <condense val="0"/>
        <extend val="0"/>
        <color indexed="9"/>
      </font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N71"/>
  <sheetViews>
    <sheetView showGridLines="0" tabSelected="1" zoomScale="75" workbookViewId="0">
      <selection activeCell="N8" sqref="N8"/>
    </sheetView>
  </sheetViews>
  <sheetFormatPr baseColWidth="10" defaultRowHeight="12.75" x14ac:dyDescent="0.2"/>
  <cols>
    <col min="1" max="1" width="2.28515625" style="1" customWidth="1"/>
    <col min="2" max="2" width="12.5703125" style="2" bestFit="1" customWidth="1"/>
    <col min="3" max="3" width="23.85546875" style="1" customWidth="1"/>
    <col min="4" max="4" width="20" style="1" customWidth="1"/>
    <col min="5" max="5" width="18.28515625" style="1" customWidth="1"/>
    <col min="6" max="6" width="23.85546875" style="1" customWidth="1"/>
    <col min="7" max="10" width="22.85546875" style="1" customWidth="1"/>
    <col min="11" max="11" width="9.85546875" style="1" customWidth="1"/>
    <col min="12" max="12" width="21.42578125" style="1" customWidth="1"/>
    <col min="13" max="13" width="8.28515625" style="1" customWidth="1"/>
    <col min="14" max="16384" width="11.42578125" style="1"/>
  </cols>
  <sheetData>
    <row r="1" spans="2:14" ht="13.5" thickBot="1" x14ac:dyDescent="0.25"/>
    <row r="2" spans="2:14" ht="21.75" customHeight="1" x14ac:dyDescent="0.2">
      <c r="B2" s="69" t="s">
        <v>7</v>
      </c>
      <c r="C2" s="70"/>
      <c r="D2" s="70"/>
      <c r="E2" s="70"/>
      <c r="F2" s="70"/>
      <c r="G2" s="70"/>
      <c r="H2" s="70"/>
      <c r="I2" s="70"/>
      <c r="J2" s="70"/>
      <c r="K2" s="38"/>
      <c r="L2" s="14"/>
    </row>
    <row r="3" spans="2:14" ht="18" customHeight="1" x14ac:dyDescent="0.2">
      <c r="B3" s="71"/>
      <c r="C3" s="72"/>
      <c r="D3" s="72"/>
      <c r="E3" s="72"/>
      <c r="F3" s="72"/>
      <c r="G3" s="72"/>
      <c r="H3" s="72"/>
      <c r="I3" s="72"/>
      <c r="J3" s="72"/>
      <c r="K3" s="43" t="s">
        <v>23</v>
      </c>
      <c r="L3" s="42">
        <v>42628</v>
      </c>
    </row>
    <row r="4" spans="2:14" ht="13.5" thickBot="1" x14ac:dyDescent="0.25">
      <c r="B4" s="73"/>
      <c r="C4" s="74"/>
      <c r="D4" s="74"/>
      <c r="E4" s="74"/>
      <c r="F4" s="74"/>
      <c r="G4" s="74"/>
      <c r="H4" s="74"/>
      <c r="I4" s="74"/>
      <c r="J4" s="74"/>
      <c r="K4" s="39"/>
      <c r="L4" s="15"/>
    </row>
    <row r="5" spans="2:14" ht="19.5" customHeight="1" x14ac:dyDescent="0.2">
      <c r="B5" s="75" t="s">
        <v>2</v>
      </c>
      <c r="C5" s="76"/>
      <c r="D5" s="66" t="s">
        <v>16</v>
      </c>
      <c r="E5" s="66" t="s">
        <v>8</v>
      </c>
      <c r="F5" s="66" t="s">
        <v>9</v>
      </c>
      <c r="G5" s="66" t="s">
        <v>27</v>
      </c>
      <c r="H5" s="57" t="s">
        <v>26</v>
      </c>
      <c r="I5" s="57" t="s">
        <v>25</v>
      </c>
      <c r="J5" s="57" t="s">
        <v>24</v>
      </c>
      <c r="K5" s="60" t="s">
        <v>6</v>
      </c>
      <c r="L5" s="60" t="s">
        <v>11</v>
      </c>
    </row>
    <row r="6" spans="2:14" ht="19.5" customHeight="1" x14ac:dyDescent="0.2">
      <c r="B6" s="77"/>
      <c r="C6" s="78"/>
      <c r="D6" s="67"/>
      <c r="E6" s="67"/>
      <c r="F6" s="67"/>
      <c r="G6" s="67"/>
      <c r="H6" s="58"/>
      <c r="I6" s="58"/>
      <c r="J6" s="58"/>
      <c r="K6" s="61"/>
      <c r="L6" s="61"/>
    </row>
    <row r="7" spans="2:14" ht="19.5" customHeight="1" x14ac:dyDescent="0.2">
      <c r="B7" s="77"/>
      <c r="C7" s="78"/>
      <c r="D7" s="67"/>
      <c r="E7" s="67"/>
      <c r="F7" s="67"/>
      <c r="G7" s="67"/>
      <c r="H7" s="58"/>
      <c r="I7" s="58"/>
      <c r="J7" s="58"/>
      <c r="K7" s="61"/>
      <c r="L7" s="61"/>
    </row>
    <row r="8" spans="2:14" ht="19.5" customHeight="1" x14ac:dyDescent="0.2">
      <c r="B8" s="77"/>
      <c r="C8" s="78"/>
      <c r="D8" s="67"/>
      <c r="E8" s="67"/>
      <c r="F8" s="67"/>
      <c r="G8" s="67"/>
      <c r="H8" s="58"/>
      <c r="I8" s="58"/>
      <c r="J8" s="58"/>
      <c r="K8" s="61"/>
      <c r="L8" s="61"/>
    </row>
    <row r="9" spans="2:14" ht="36" customHeight="1" thickBot="1" x14ac:dyDescent="0.25">
      <c r="B9" s="79"/>
      <c r="C9" s="80"/>
      <c r="D9" s="68"/>
      <c r="E9" s="68"/>
      <c r="F9" s="68"/>
      <c r="G9" s="68"/>
      <c r="H9" s="59"/>
      <c r="I9" s="59"/>
      <c r="J9" s="59"/>
      <c r="K9" s="61"/>
      <c r="L9" s="61"/>
      <c r="N9" s="3"/>
    </row>
    <row r="10" spans="2:14" ht="30.75" customHeight="1" thickBot="1" x14ac:dyDescent="0.25">
      <c r="B10" s="18"/>
      <c r="C10" s="19" t="s">
        <v>0</v>
      </c>
      <c r="D10" s="20">
        <v>0.1</v>
      </c>
      <c r="E10" s="20">
        <v>0.1</v>
      </c>
      <c r="F10" s="20">
        <v>0.1</v>
      </c>
      <c r="G10" s="21">
        <v>0.17499999999999999</v>
      </c>
      <c r="H10" s="21">
        <v>0.17499999999999999</v>
      </c>
      <c r="I10" s="21">
        <v>0.17499999999999999</v>
      </c>
      <c r="J10" s="21">
        <v>0.17499999999999999</v>
      </c>
      <c r="K10" s="40"/>
      <c r="L10" s="24">
        <f>SUM(D10:J10)</f>
        <v>1</v>
      </c>
    </row>
    <row r="11" spans="2:14" ht="37.5" customHeight="1" x14ac:dyDescent="0.2">
      <c r="B11" s="62" t="s">
        <v>17</v>
      </c>
      <c r="C11" s="29" t="s">
        <v>40</v>
      </c>
      <c r="D11" s="17">
        <v>10</v>
      </c>
      <c r="E11" s="17">
        <v>10</v>
      </c>
      <c r="F11" s="17">
        <v>10</v>
      </c>
      <c r="G11" s="17">
        <v>10</v>
      </c>
      <c r="H11" s="17">
        <v>10</v>
      </c>
      <c r="I11" s="17">
        <v>10</v>
      </c>
      <c r="J11" s="17">
        <v>10</v>
      </c>
      <c r="K11" s="41">
        <f>(D11*$D$10)+(E11*$E$10)+(F11*$F$10)+(G11*$G$10)+(H11*$H$10)+(I11*$I$10)+(J11*$J$10)</f>
        <v>10</v>
      </c>
      <c r="L11" s="37" t="str">
        <f>IF(AND(K11&gt;=1,K11&lt;=5),"Cargo NO Crítico",(IF(AND(K11&gt;=5,K11&lt;=10),"Cargo Crítico","")))</f>
        <v>Cargo Crítico</v>
      </c>
    </row>
    <row r="12" spans="2:14" ht="37.5" customHeight="1" x14ac:dyDescent="0.2">
      <c r="B12" s="63"/>
      <c r="C12" s="30" t="s">
        <v>57</v>
      </c>
      <c r="D12" s="4">
        <v>7</v>
      </c>
      <c r="E12" s="4">
        <v>3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1">
        <f t="shared" ref="K12:K15" si="0">(D12*$D$10)+(E12*$E$10)+(F12*$F$10)+(G12*$G$10)+(H12*$H$10)+(I12*$I$10)+(J12*$J$10)</f>
        <v>6.5999999999999988</v>
      </c>
      <c r="L12" s="37" t="str">
        <f t="shared" ref="L12:L15" si="1">IF(AND(K12&gt;=1,K12&lt;=5),"Cargo NO Crítico",(IF(AND(K12&gt;=5,K12&lt;=10),"Cargo Crítico","")))</f>
        <v>Cargo Crítico</v>
      </c>
    </row>
    <row r="13" spans="2:14" ht="37.5" customHeight="1" x14ac:dyDescent="0.2">
      <c r="B13" s="63"/>
      <c r="C13" s="30" t="s">
        <v>58</v>
      </c>
      <c r="D13" s="4">
        <v>7</v>
      </c>
      <c r="E13" s="4">
        <v>3</v>
      </c>
      <c r="F13" s="4">
        <v>7</v>
      </c>
      <c r="G13" s="4">
        <v>7</v>
      </c>
      <c r="H13" s="4">
        <v>7</v>
      </c>
      <c r="I13" s="4">
        <v>3</v>
      </c>
      <c r="J13" s="4">
        <v>3</v>
      </c>
      <c r="K13" s="41">
        <f t="shared" si="0"/>
        <v>5.1999999999999993</v>
      </c>
      <c r="L13" s="37" t="str">
        <f t="shared" si="1"/>
        <v>Cargo Crítico</v>
      </c>
    </row>
    <row r="14" spans="2:14" ht="37.5" customHeight="1" x14ac:dyDescent="0.2">
      <c r="B14" s="63"/>
      <c r="C14" s="30" t="s">
        <v>59</v>
      </c>
      <c r="D14" s="4">
        <v>3</v>
      </c>
      <c r="E14" s="4">
        <v>7</v>
      </c>
      <c r="F14" s="4">
        <v>7</v>
      </c>
      <c r="G14" s="4">
        <v>7</v>
      </c>
      <c r="H14" s="4">
        <v>7</v>
      </c>
      <c r="I14" s="4">
        <v>3</v>
      </c>
      <c r="J14" s="4">
        <v>3</v>
      </c>
      <c r="K14" s="41">
        <f t="shared" si="0"/>
        <v>5.1999999999999993</v>
      </c>
      <c r="L14" s="37" t="str">
        <f t="shared" si="1"/>
        <v>Cargo Crítico</v>
      </c>
    </row>
    <row r="15" spans="2:14" ht="37.5" customHeight="1" thickBot="1" x14ac:dyDescent="0.25">
      <c r="B15" s="63"/>
      <c r="C15" s="30"/>
      <c r="D15" s="4"/>
      <c r="E15" s="4"/>
      <c r="F15" s="4"/>
      <c r="G15" s="4"/>
      <c r="H15" s="4"/>
      <c r="I15" s="4"/>
      <c r="J15" s="4"/>
      <c r="K15" s="41">
        <f t="shared" si="0"/>
        <v>0</v>
      </c>
      <c r="L15" s="37" t="str">
        <f t="shared" si="1"/>
        <v/>
      </c>
    </row>
    <row r="16" spans="2:14" ht="19.5" customHeight="1" x14ac:dyDescent="0.2">
      <c r="B16" s="47" t="s">
        <v>2</v>
      </c>
      <c r="C16" s="48"/>
      <c r="D16" s="66" t="s">
        <v>20</v>
      </c>
      <c r="E16" s="66" t="s">
        <v>8</v>
      </c>
      <c r="F16" s="66" t="s">
        <v>9</v>
      </c>
      <c r="G16" s="66" t="s">
        <v>22</v>
      </c>
      <c r="H16" s="57" t="s">
        <v>10</v>
      </c>
      <c r="I16" s="57" t="s">
        <v>19</v>
      </c>
      <c r="J16" s="57" t="s">
        <v>21</v>
      </c>
      <c r="K16" s="60" t="s">
        <v>6</v>
      </c>
      <c r="L16" s="60" t="s">
        <v>11</v>
      </c>
    </row>
    <row r="17" spans="2:14" ht="19.5" customHeight="1" x14ac:dyDescent="0.2">
      <c r="B17" s="64"/>
      <c r="C17" s="65"/>
      <c r="D17" s="67"/>
      <c r="E17" s="67"/>
      <c r="F17" s="67"/>
      <c r="G17" s="67"/>
      <c r="H17" s="58"/>
      <c r="I17" s="58"/>
      <c r="J17" s="58"/>
      <c r="K17" s="61"/>
      <c r="L17" s="61"/>
    </row>
    <row r="18" spans="2:14" ht="19.5" customHeight="1" x14ac:dyDescent="0.2">
      <c r="B18" s="64"/>
      <c r="C18" s="65"/>
      <c r="D18" s="67"/>
      <c r="E18" s="67"/>
      <c r="F18" s="67"/>
      <c r="G18" s="67"/>
      <c r="H18" s="58"/>
      <c r="I18" s="58"/>
      <c r="J18" s="58"/>
      <c r="K18" s="61"/>
      <c r="L18" s="61"/>
    </row>
    <row r="19" spans="2:14" ht="19.5" customHeight="1" x14ac:dyDescent="0.2">
      <c r="B19" s="64"/>
      <c r="C19" s="65"/>
      <c r="D19" s="67"/>
      <c r="E19" s="67"/>
      <c r="F19" s="67"/>
      <c r="G19" s="67"/>
      <c r="H19" s="58"/>
      <c r="I19" s="58"/>
      <c r="J19" s="58"/>
      <c r="K19" s="61"/>
      <c r="L19" s="61"/>
    </row>
    <row r="20" spans="2:14" ht="36" customHeight="1" thickBot="1" x14ac:dyDescent="0.25">
      <c r="B20" s="49"/>
      <c r="C20" s="50"/>
      <c r="D20" s="68"/>
      <c r="E20" s="68"/>
      <c r="F20" s="68"/>
      <c r="G20" s="68"/>
      <c r="H20" s="59"/>
      <c r="I20" s="59"/>
      <c r="J20" s="59"/>
      <c r="K20" s="61"/>
      <c r="L20" s="61"/>
      <c r="N20" s="3"/>
    </row>
    <row r="21" spans="2:14" ht="30.75" customHeight="1" thickBot="1" x14ac:dyDescent="0.25">
      <c r="B21" s="18"/>
      <c r="C21" s="19" t="s">
        <v>0</v>
      </c>
      <c r="D21" s="20">
        <v>0.17499999999999999</v>
      </c>
      <c r="E21" s="20">
        <v>0.17499999999999999</v>
      </c>
      <c r="F21" s="20">
        <v>0.1</v>
      </c>
      <c r="G21" s="21">
        <v>0.1</v>
      </c>
      <c r="H21" s="22">
        <v>0.17499999999999999</v>
      </c>
      <c r="I21" s="22">
        <v>0.1</v>
      </c>
      <c r="J21" s="22">
        <v>0.17499999999999999</v>
      </c>
      <c r="K21" s="23"/>
      <c r="L21" s="24">
        <f>SUM(D21:J21)</f>
        <v>0.99999999999999978</v>
      </c>
    </row>
    <row r="22" spans="2:14" ht="37.5" customHeight="1" x14ac:dyDescent="0.2">
      <c r="B22" s="55" t="s">
        <v>18</v>
      </c>
      <c r="C22" s="32" t="s">
        <v>28</v>
      </c>
      <c r="D22" s="4">
        <v>1</v>
      </c>
      <c r="E22" s="4">
        <v>1</v>
      </c>
      <c r="F22" s="4">
        <v>3</v>
      </c>
      <c r="G22" s="4">
        <v>7</v>
      </c>
      <c r="H22" s="4">
        <v>3</v>
      </c>
      <c r="I22" s="4">
        <v>3</v>
      </c>
      <c r="J22" s="4">
        <v>1</v>
      </c>
      <c r="K22" s="41">
        <f t="shared" ref="K22:K43" si="2">(D22*$D$10)+(E22*$E$10)+(F22*$F$10)+(G22*$G$10)+(H22*$H$10)+(I22*$I$10)+(J22*$J$10)</f>
        <v>2.9499999999999997</v>
      </c>
      <c r="L22" s="37" t="str">
        <f t="shared" ref="L22:L43" si="3">IF(AND(K22&gt;=1,K22&lt;=5),"Cargo NO Crítico",(IF(AND(K22&gt;=5,K22&lt;=10),"Cargo Crítico","")))</f>
        <v>Cargo NO Crítico</v>
      </c>
    </row>
    <row r="23" spans="2:14" ht="37.5" customHeight="1" x14ac:dyDescent="0.2">
      <c r="B23" s="56"/>
      <c r="C23" s="36" t="s">
        <v>29</v>
      </c>
      <c r="D23" s="4">
        <v>1</v>
      </c>
      <c r="E23" s="4">
        <v>1</v>
      </c>
      <c r="F23" s="4">
        <v>1</v>
      </c>
      <c r="G23" s="4">
        <v>3</v>
      </c>
      <c r="H23" s="4">
        <v>1</v>
      </c>
      <c r="I23" s="4">
        <v>1</v>
      </c>
      <c r="J23" s="4">
        <v>1</v>
      </c>
      <c r="K23" s="41">
        <f t="shared" si="2"/>
        <v>1.35</v>
      </c>
      <c r="L23" s="37" t="str">
        <f t="shared" si="3"/>
        <v>Cargo NO Crítico</v>
      </c>
    </row>
    <row r="24" spans="2:14" ht="37.5" customHeight="1" x14ac:dyDescent="0.2">
      <c r="B24" s="56"/>
      <c r="C24" s="46" t="s">
        <v>30</v>
      </c>
      <c r="D24" s="4">
        <v>1</v>
      </c>
      <c r="E24" s="4">
        <v>7</v>
      </c>
      <c r="F24" s="4">
        <v>3</v>
      </c>
      <c r="G24" s="4">
        <v>7</v>
      </c>
      <c r="H24" s="4">
        <v>3</v>
      </c>
      <c r="I24" s="4">
        <v>7</v>
      </c>
      <c r="J24" s="4">
        <v>3</v>
      </c>
      <c r="K24" s="41">
        <f t="shared" si="2"/>
        <v>4.5999999999999996</v>
      </c>
      <c r="L24" s="37" t="str">
        <f t="shared" si="3"/>
        <v>Cargo NO Crítico</v>
      </c>
    </row>
    <row r="25" spans="2:14" ht="37.5" customHeight="1" x14ac:dyDescent="0.2">
      <c r="B25" s="56"/>
      <c r="C25" s="34" t="s">
        <v>31</v>
      </c>
      <c r="D25" s="4">
        <v>10</v>
      </c>
      <c r="E25" s="4">
        <v>3</v>
      </c>
      <c r="F25" s="4">
        <v>7</v>
      </c>
      <c r="G25" s="4">
        <v>7</v>
      </c>
      <c r="H25" s="4">
        <v>3</v>
      </c>
      <c r="I25" s="4">
        <v>3</v>
      </c>
      <c r="J25" s="4">
        <v>3</v>
      </c>
      <c r="K25" s="41">
        <f t="shared" si="2"/>
        <v>4.7999999999999989</v>
      </c>
      <c r="L25" s="37" t="str">
        <f t="shared" si="3"/>
        <v>Cargo NO Crítico</v>
      </c>
    </row>
    <row r="26" spans="2:14" ht="37.5" customHeight="1" x14ac:dyDescent="0.2">
      <c r="B26" s="56"/>
      <c r="C26" s="34" t="s">
        <v>32</v>
      </c>
      <c r="D26" s="4">
        <v>3</v>
      </c>
      <c r="E26" s="4">
        <v>3</v>
      </c>
      <c r="F26" s="4">
        <v>3</v>
      </c>
      <c r="G26" s="4">
        <v>7</v>
      </c>
      <c r="H26" s="4">
        <v>3</v>
      </c>
      <c r="I26" s="4">
        <v>3</v>
      </c>
      <c r="J26" s="4">
        <v>1</v>
      </c>
      <c r="K26" s="41">
        <f t="shared" si="2"/>
        <v>3.3499999999999996</v>
      </c>
      <c r="L26" s="37" t="str">
        <f t="shared" si="3"/>
        <v>Cargo NO Crítico</v>
      </c>
    </row>
    <row r="27" spans="2:14" ht="37.5" hidden="1" customHeight="1" thickBot="1" x14ac:dyDescent="0.25">
      <c r="B27" s="56"/>
      <c r="C27" s="34"/>
      <c r="D27" s="4"/>
      <c r="E27" s="4"/>
      <c r="F27" s="4"/>
      <c r="G27" s="4"/>
      <c r="H27" s="4"/>
      <c r="I27" s="4"/>
      <c r="J27" s="4"/>
      <c r="K27" s="41">
        <f t="shared" si="2"/>
        <v>0</v>
      </c>
      <c r="L27" s="37">
        <f>SUM(D27:J27)</f>
        <v>0</v>
      </c>
    </row>
    <row r="28" spans="2:14" ht="37.5" hidden="1" customHeight="1" thickBot="1" x14ac:dyDescent="0.25">
      <c r="B28" s="56"/>
      <c r="C28" s="35"/>
      <c r="D28" s="6"/>
      <c r="E28" s="6"/>
      <c r="F28" s="6"/>
      <c r="G28" s="6"/>
      <c r="H28" s="6"/>
      <c r="I28" s="6"/>
      <c r="J28" s="6"/>
      <c r="K28" s="41">
        <f t="shared" si="2"/>
        <v>0</v>
      </c>
      <c r="L28" s="37" t="str">
        <f t="shared" si="3"/>
        <v/>
      </c>
    </row>
    <row r="29" spans="2:14" ht="37.5" customHeight="1" x14ac:dyDescent="0.2">
      <c r="B29" s="56"/>
      <c r="C29" s="44" t="s">
        <v>33</v>
      </c>
      <c r="D29" s="45">
        <v>3</v>
      </c>
      <c r="E29" s="45">
        <v>3</v>
      </c>
      <c r="F29" s="45">
        <v>3</v>
      </c>
      <c r="G29" s="45">
        <v>7</v>
      </c>
      <c r="H29" s="45">
        <v>3</v>
      </c>
      <c r="I29" s="45">
        <v>3</v>
      </c>
      <c r="J29" s="45">
        <v>1</v>
      </c>
      <c r="K29" s="41">
        <f t="shared" ref="K29:K38" si="4">(D29*$D$10)+(E29*$E$10)+(F29*$F$10)+(G29*$G$10)+(H29*$H$10)+(I29*$I$10)+(J29*$J$10)</f>
        <v>3.3499999999999996</v>
      </c>
      <c r="L29" s="37" t="str">
        <f t="shared" ref="L29:L38" si="5">IF(AND(K29&gt;=1,K29&lt;=5),"Cargo NO Crítico",(IF(AND(K29&gt;=5,K29&lt;=10),"Cargo Crítico","")))</f>
        <v>Cargo NO Crítico</v>
      </c>
    </row>
    <row r="30" spans="2:14" ht="37.5" customHeight="1" x14ac:dyDescent="0.2">
      <c r="B30" s="56"/>
      <c r="C30" s="44" t="s">
        <v>34</v>
      </c>
      <c r="D30" s="45">
        <v>10</v>
      </c>
      <c r="E30" s="45">
        <v>3</v>
      </c>
      <c r="F30" s="45">
        <v>3</v>
      </c>
      <c r="G30" s="45">
        <v>10</v>
      </c>
      <c r="H30" s="45">
        <v>7</v>
      </c>
      <c r="I30" s="45">
        <v>3</v>
      </c>
      <c r="J30" s="45">
        <v>1</v>
      </c>
      <c r="K30" s="41">
        <f t="shared" si="4"/>
        <v>5.2749999999999995</v>
      </c>
      <c r="L30" s="37" t="str">
        <f t="shared" si="5"/>
        <v>Cargo Crítico</v>
      </c>
    </row>
    <row r="31" spans="2:14" ht="37.5" customHeight="1" x14ac:dyDescent="0.2">
      <c r="B31" s="56"/>
      <c r="C31" s="44" t="s">
        <v>35</v>
      </c>
      <c r="D31" s="45">
        <v>3</v>
      </c>
      <c r="E31" s="45">
        <v>3</v>
      </c>
      <c r="F31" s="45">
        <v>3</v>
      </c>
      <c r="G31" s="45">
        <v>7</v>
      </c>
      <c r="H31" s="45">
        <v>3</v>
      </c>
      <c r="I31" s="45">
        <v>3</v>
      </c>
      <c r="J31" s="45">
        <v>1</v>
      </c>
      <c r="K31" s="41">
        <f t="shared" si="4"/>
        <v>3.3499999999999996</v>
      </c>
      <c r="L31" s="37" t="str">
        <f t="shared" si="5"/>
        <v>Cargo NO Crítico</v>
      </c>
    </row>
    <row r="32" spans="2:14" ht="37.5" customHeight="1" x14ac:dyDescent="0.2">
      <c r="B32" s="56"/>
      <c r="C32" s="44" t="s">
        <v>63</v>
      </c>
      <c r="D32" s="45">
        <v>1</v>
      </c>
      <c r="E32" s="45">
        <v>3</v>
      </c>
      <c r="F32" s="45">
        <v>3</v>
      </c>
      <c r="G32" s="45">
        <v>10</v>
      </c>
      <c r="H32" s="45">
        <v>7</v>
      </c>
      <c r="I32" s="45">
        <v>3</v>
      </c>
      <c r="J32" s="45">
        <v>1</v>
      </c>
      <c r="K32" s="41">
        <f t="shared" ref="K32:K37" si="6">(D32*$D$10)+(E32*$E$10)+(F32*$F$10)+(G32*$G$10)+(H32*$H$10)+(I32*$I$10)+(J32*$J$10)</f>
        <v>4.3749999999999991</v>
      </c>
      <c r="L32" s="37" t="str">
        <f t="shared" ref="L32:L37" si="7">IF(AND(K32&gt;=1,K32&lt;=5),"Cargo NO Crítico",(IF(AND(K32&gt;=5,K32&lt;=10),"Cargo Crítico","")))</f>
        <v>Cargo NO Crítico</v>
      </c>
    </row>
    <row r="33" spans="2:12" ht="37.5" customHeight="1" x14ac:dyDescent="0.2">
      <c r="B33" s="56"/>
      <c r="C33" s="44" t="s">
        <v>36</v>
      </c>
      <c r="D33" s="45">
        <v>10</v>
      </c>
      <c r="E33" s="45">
        <v>7</v>
      </c>
      <c r="F33" s="45">
        <v>3</v>
      </c>
      <c r="G33" s="45">
        <v>10</v>
      </c>
      <c r="H33" s="45">
        <v>7</v>
      </c>
      <c r="I33" s="45">
        <v>3</v>
      </c>
      <c r="J33" s="45">
        <v>3</v>
      </c>
      <c r="K33" s="41">
        <f t="shared" si="6"/>
        <v>6.0250000000000004</v>
      </c>
      <c r="L33" s="37" t="str">
        <f t="shared" si="7"/>
        <v>Cargo Crítico</v>
      </c>
    </row>
    <row r="34" spans="2:12" ht="37.5" customHeight="1" x14ac:dyDescent="0.2">
      <c r="B34" s="56"/>
      <c r="C34" s="44" t="s">
        <v>37</v>
      </c>
      <c r="D34" s="45">
        <v>3</v>
      </c>
      <c r="E34" s="45">
        <v>3</v>
      </c>
      <c r="F34" s="45">
        <v>3</v>
      </c>
      <c r="G34" s="45">
        <v>7</v>
      </c>
      <c r="H34" s="45">
        <v>3</v>
      </c>
      <c r="I34" s="45">
        <v>3</v>
      </c>
      <c r="J34" s="45">
        <v>1</v>
      </c>
      <c r="K34" s="41">
        <f t="shared" si="6"/>
        <v>3.3499999999999996</v>
      </c>
      <c r="L34" s="37" t="str">
        <f t="shared" si="7"/>
        <v>Cargo NO Crítico</v>
      </c>
    </row>
    <row r="35" spans="2:12" ht="37.5" customHeight="1" x14ac:dyDescent="0.2">
      <c r="B35" s="56"/>
      <c r="C35" s="44" t="s">
        <v>38</v>
      </c>
      <c r="D35" s="45">
        <v>10</v>
      </c>
      <c r="E35" s="45">
        <v>7</v>
      </c>
      <c r="F35" s="45">
        <v>3</v>
      </c>
      <c r="G35" s="45">
        <v>10</v>
      </c>
      <c r="H35" s="45">
        <v>7</v>
      </c>
      <c r="I35" s="45">
        <v>3</v>
      </c>
      <c r="J35" s="45">
        <v>3</v>
      </c>
      <c r="K35" s="41">
        <f t="shared" si="6"/>
        <v>6.0250000000000004</v>
      </c>
      <c r="L35" s="37" t="str">
        <f t="shared" si="7"/>
        <v>Cargo Crítico</v>
      </c>
    </row>
    <row r="36" spans="2:12" ht="37.5" customHeight="1" x14ac:dyDescent="0.2">
      <c r="B36" s="56"/>
      <c r="C36" s="44" t="s">
        <v>39</v>
      </c>
      <c r="D36" s="45">
        <v>10</v>
      </c>
      <c r="E36" s="45">
        <v>7</v>
      </c>
      <c r="F36" s="45">
        <v>3</v>
      </c>
      <c r="G36" s="45">
        <v>10</v>
      </c>
      <c r="H36" s="45">
        <v>7</v>
      </c>
      <c r="I36" s="45">
        <v>3</v>
      </c>
      <c r="J36" s="45">
        <v>3</v>
      </c>
      <c r="K36" s="41">
        <f t="shared" si="6"/>
        <v>6.0250000000000004</v>
      </c>
      <c r="L36" s="37" t="str">
        <f t="shared" si="7"/>
        <v>Cargo Crítico</v>
      </c>
    </row>
    <row r="37" spans="2:12" ht="37.5" customHeight="1" x14ac:dyDescent="0.2">
      <c r="B37" s="56"/>
      <c r="C37" s="44" t="s">
        <v>41</v>
      </c>
      <c r="D37" s="45">
        <v>10</v>
      </c>
      <c r="E37" s="45">
        <v>7</v>
      </c>
      <c r="F37" s="45">
        <v>3</v>
      </c>
      <c r="G37" s="45">
        <v>10</v>
      </c>
      <c r="H37" s="45">
        <v>7</v>
      </c>
      <c r="I37" s="45">
        <v>3</v>
      </c>
      <c r="J37" s="45">
        <v>3</v>
      </c>
      <c r="K37" s="41">
        <f t="shared" si="6"/>
        <v>6.0250000000000004</v>
      </c>
      <c r="L37" s="37" t="str">
        <f t="shared" si="7"/>
        <v>Cargo Crítico</v>
      </c>
    </row>
    <row r="38" spans="2:12" ht="37.5" customHeight="1" x14ac:dyDescent="0.2">
      <c r="B38" s="56"/>
      <c r="C38" s="44" t="s">
        <v>42</v>
      </c>
      <c r="D38" s="45">
        <v>3</v>
      </c>
      <c r="E38" s="45">
        <v>3</v>
      </c>
      <c r="F38" s="45">
        <v>3</v>
      </c>
      <c r="G38" s="45">
        <v>7</v>
      </c>
      <c r="H38" s="45">
        <v>3</v>
      </c>
      <c r="I38" s="45">
        <v>3</v>
      </c>
      <c r="J38" s="45">
        <v>1</v>
      </c>
      <c r="K38" s="41">
        <f t="shared" si="4"/>
        <v>3.3499999999999996</v>
      </c>
      <c r="L38" s="37" t="str">
        <f t="shared" si="5"/>
        <v>Cargo NO Crítico</v>
      </c>
    </row>
    <row r="39" spans="2:12" ht="37.5" customHeight="1" x14ac:dyDescent="0.2">
      <c r="B39" s="56"/>
      <c r="C39" s="44" t="s">
        <v>43</v>
      </c>
      <c r="D39" s="45">
        <v>10</v>
      </c>
      <c r="E39" s="45">
        <v>7</v>
      </c>
      <c r="F39" s="45">
        <v>3</v>
      </c>
      <c r="G39" s="45">
        <v>10</v>
      </c>
      <c r="H39" s="45">
        <v>7</v>
      </c>
      <c r="I39" s="45">
        <v>3</v>
      </c>
      <c r="J39" s="45">
        <v>3</v>
      </c>
      <c r="K39" s="41">
        <f t="shared" ref="K39:K41" si="8">(D39*$D$10)+(E39*$E$10)+(F39*$F$10)+(G39*$G$10)+(H39*$H$10)+(I39*$I$10)+(J39*$J$10)</f>
        <v>6.0250000000000004</v>
      </c>
      <c r="L39" s="37" t="str">
        <f t="shared" ref="L39:L41" si="9">IF(AND(K39&gt;=1,K39&lt;=5),"Cargo NO Crítico",(IF(AND(K39&gt;=5,K39&lt;=10),"Cargo Crítico","")))</f>
        <v>Cargo Crítico</v>
      </c>
    </row>
    <row r="40" spans="2:12" ht="37.5" customHeight="1" x14ac:dyDescent="0.2">
      <c r="B40" s="56"/>
      <c r="C40" s="44" t="s">
        <v>44</v>
      </c>
      <c r="D40" s="45">
        <v>3</v>
      </c>
      <c r="E40" s="45">
        <v>3</v>
      </c>
      <c r="F40" s="45">
        <v>3</v>
      </c>
      <c r="G40" s="45">
        <v>7</v>
      </c>
      <c r="H40" s="45">
        <v>3</v>
      </c>
      <c r="I40" s="45">
        <v>3</v>
      </c>
      <c r="J40" s="45">
        <v>1</v>
      </c>
      <c r="K40" s="41">
        <f t="shared" si="8"/>
        <v>3.3499999999999996</v>
      </c>
      <c r="L40" s="37" t="str">
        <f t="shared" si="9"/>
        <v>Cargo NO Crítico</v>
      </c>
    </row>
    <row r="41" spans="2:12" ht="37.5" customHeight="1" x14ac:dyDescent="0.2">
      <c r="B41" s="56"/>
      <c r="C41" s="44" t="s">
        <v>45</v>
      </c>
      <c r="D41" s="45">
        <v>3</v>
      </c>
      <c r="E41" s="45">
        <v>3</v>
      </c>
      <c r="F41" s="45">
        <v>3</v>
      </c>
      <c r="G41" s="45">
        <v>7</v>
      </c>
      <c r="H41" s="45">
        <v>3</v>
      </c>
      <c r="I41" s="45">
        <v>3</v>
      </c>
      <c r="J41" s="45">
        <v>1</v>
      </c>
      <c r="K41" s="41">
        <f t="shared" si="8"/>
        <v>3.3499999999999996</v>
      </c>
      <c r="L41" s="37" t="str">
        <f t="shared" si="9"/>
        <v>Cargo NO Crítico</v>
      </c>
    </row>
    <row r="42" spans="2:12" ht="37.5" customHeight="1" x14ac:dyDescent="0.2">
      <c r="B42" s="56"/>
      <c r="C42" s="46" t="s">
        <v>46</v>
      </c>
      <c r="D42" s="45">
        <v>3</v>
      </c>
      <c r="E42" s="45">
        <v>3</v>
      </c>
      <c r="F42" s="45">
        <v>3</v>
      </c>
      <c r="G42" s="45">
        <v>7</v>
      </c>
      <c r="H42" s="45">
        <v>3</v>
      </c>
      <c r="I42" s="45">
        <v>3</v>
      </c>
      <c r="J42" s="45">
        <v>1</v>
      </c>
      <c r="K42" s="41">
        <f t="shared" si="2"/>
        <v>3.3499999999999996</v>
      </c>
      <c r="L42" s="37" t="str">
        <f t="shared" si="3"/>
        <v>Cargo NO Crítico</v>
      </c>
    </row>
    <row r="43" spans="2:12" ht="37.5" customHeight="1" x14ac:dyDescent="0.2">
      <c r="B43" s="56"/>
      <c r="C43" s="46" t="s">
        <v>47</v>
      </c>
      <c r="D43" s="45">
        <v>3</v>
      </c>
      <c r="E43" s="45">
        <v>3</v>
      </c>
      <c r="F43" s="45">
        <v>3</v>
      </c>
      <c r="G43" s="45">
        <v>7</v>
      </c>
      <c r="H43" s="45">
        <v>3</v>
      </c>
      <c r="I43" s="45">
        <v>3</v>
      </c>
      <c r="J43" s="45">
        <v>1</v>
      </c>
      <c r="K43" s="41">
        <f t="shared" si="2"/>
        <v>3.3499999999999996</v>
      </c>
      <c r="L43" s="37" t="str">
        <f t="shared" si="3"/>
        <v>Cargo NO Crítico</v>
      </c>
    </row>
    <row r="44" spans="2:12" ht="37.5" customHeight="1" x14ac:dyDescent="0.2">
      <c r="B44" s="56"/>
      <c r="C44" s="46" t="s">
        <v>48</v>
      </c>
      <c r="D44" s="45">
        <v>10</v>
      </c>
      <c r="E44" s="45">
        <v>7</v>
      </c>
      <c r="F44" s="45">
        <v>3</v>
      </c>
      <c r="G44" s="45">
        <v>10</v>
      </c>
      <c r="H44" s="45">
        <v>7</v>
      </c>
      <c r="I44" s="45">
        <v>3</v>
      </c>
      <c r="J44" s="45">
        <v>3</v>
      </c>
      <c r="K44" s="41">
        <f t="shared" ref="K44:K60" si="10">(D44*$D$10)+(E44*$E$10)+(F44*$F$10)+(G44*$G$10)+(H44*$H$10)+(I44*$I$10)+(J44*$J$10)</f>
        <v>6.0250000000000004</v>
      </c>
      <c r="L44" s="37" t="str">
        <f t="shared" ref="L44:L60" si="11">IF(AND(K44&gt;=1,K44&lt;=5),"Cargo NO Crítico",(IF(AND(K44&gt;=5,K44&lt;=10),"Cargo Crítico","")))</f>
        <v>Cargo Crítico</v>
      </c>
    </row>
    <row r="45" spans="2:12" ht="37.5" customHeight="1" x14ac:dyDescent="0.2">
      <c r="B45" s="56"/>
      <c r="C45" s="46" t="s">
        <v>49</v>
      </c>
      <c r="D45" s="45">
        <v>10</v>
      </c>
      <c r="E45" s="45">
        <v>7</v>
      </c>
      <c r="F45" s="45">
        <v>3</v>
      </c>
      <c r="G45" s="45">
        <v>10</v>
      </c>
      <c r="H45" s="45">
        <v>7</v>
      </c>
      <c r="I45" s="45">
        <v>3</v>
      </c>
      <c r="J45" s="45">
        <v>3</v>
      </c>
      <c r="K45" s="41">
        <f t="shared" si="10"/>
        <v>6.0250000000000004</v>
      </c>
      <c r="L45" s="37" t="str">
        <f t="shared" si="11"/>
        <v>Cargo Crítico</v>
      </c>
    </row>
    <row r="46" spans="2:12" ht="37.5" customHeight="1" x14ac:dyDescent="0.2">
      <c r="B46" s="56"/>
      <c r="C46" s="46" t="s">
        <v>50</v>
      </c>
      <c r="D46" s="45">
        <v>10</v>
      </c>
      <c r="E46" s="45">
        <v>7</v>
      </c>
      <c r="F46" s="45">
        <v>3</v>
      </c>
      <c r="G46" s="45">
        <v>10</v>
      </c>
      <c r="H46" s="45">
        <v>7</v>
      </c>
      <c r="I46" s="45">
        <v>3</v>
      </c>
      <c r="J46" s="45">
        <v>3</v>
      </c>
      <c r="K46" s="41">
        <f t="shared" si="10"/>
        <v>6.0250000000000004</v>
      </c>
      <c r="L46" s="37" t="str">
        <f t="shared" si="11"/>
        <v>Cargo Crítico</v>
      </c>
    </row>
    <row r="47" spans="2:12" ht="37.5" customHeight="1" x14ac:dyDescent="0.2">
      <c r="B47" s="56"/>
      <c r="C47" s="46" t="s">
        <v>51</v>
      </c>
      <c r="D47" s="45">
        <v>10</v>
      </c>
      <c r="E47" s="45">
        <v>7</v>
      </c>
      <c r="F47" s="45">
        <v>3</v>
      </c>
      <c r="G47" s="45">
        <v>10</v>
      </c>
      <c r="H47" s="45">
        <v>7</v>
      </c>
      <c r="I47" s="45">
        <v>3</v>
      </c>
      <c r="J47" s="45">
        <v>3</v>
      </c>
      <c r="K47" s="41">
        <f t="shared" si="10"/>
        <v>6.0250000000000004</v>
      </c>
      <c r="L47" s="37" t="str">
        <f t="shared" si="11"/>
        <v>Cargo Crítico</v>
      </c>
    </row>
    <row r="48" spans="2:12" ht="37.5" customHeight="1" x14ac:dyDescent="0.2">
      <c r="B48" s="56"/>
      <c r="C48" s="46" t="s">
        <v>52</v>
      </c>
      <c r="D48" s="45">
        <v>10</v>
      </c>
      <c r="E48" s="45">
        <v>7</v>
      </c>
      <c r="F48" s="45">
        <v>3</v>
      </c>
      <c r="G48" s="45">
        <v>10</v>
      </c>
      <c r="H48" s="45">
        <v>7</v>
      </c>
      <c r="I48" s="45">
        <v>3</v>
      </c>
      <c r="J48" s="45">
        <v>3</v>
      </c>
      <c r="K48" s="41">
        <f t="shared" si="10"/>
        <v>6.0250000000000004</v>
      </c>
      <c r="L48" s="37" t="str">
        <f t="shared" si="11"/>
        <v>Cargo Crítico</v>
      </c>
    </row>
    <row r="49" spans="2:12" ht="37.5" customHeight="1" x14ac:dyDescent="0.2">
      <c r="B49" s="56"/>
      <c r="C49" s="46" t="s">
        <v>53</v>
      </c>
      <c r="D49" s="45">
        <v>3</v>
      </c>
      <c r="E49" s="45">
        <v>3</v>
      </c>
      <c r="F49" s="45">
        <v>3</v>
      </c>
      <c r="G49" s="45">
        <v>7</v>
      </c>
      <c r="H49" s="45">
        <v>3</v>
      </c>
      <c r="I49" s="45">
        <v>3</v>
      </c>
      <c r="J49" s="45">
        <v>1</v>
      </c>
      <c r="K49" s="41">
        <f t="shared" si="10"/>
        <v>3.3499999999999996</v>
      </c>
      <c r="L49" s="37" t="str">
        <f t="shared" si="11"/>
        <v>Cargo NO Crítico</v>
      </c>
    </row>
    <row r="50" spans="2:12" ht="37.5" customHeight="1" x14ac:dyDescent="0.2">
      <c r="B50" s="56"/>
      <c r="C50" s="46" t="s">
        <v>54</v>
      </c>
      <c r="D50" s="45">
        <v>3</v>
      </c>
      <c r="E50" s="45">
        <v>3</v>
      </c>
      <c r="F50" s="45">
        <v>3</v>
      </c>
      <c r="G50" s="45">
        <v>7</v>
      </c>
      <c r="H50" s="45">
        <v>3</v>
      </c>
      <c r="I50" s="45">
        <v>3</v>
      </c>
      <c r="J50" s="45">
        <v>1</v>
      </c>
      <c r="K50" s="41">
        <f t="shared" si="10"/>
        <v>3.3499999999999996</v>
      </c>
      <c r="L50" s="37" t="str">
        <f t="shared" si="11"/>
        <v>Cargo NO Crítico</v>
      </c>
    </row>
    <row r="51" spans="2:12" ht="37.5" customHeight="1" x14ac:dyDescent="0.2">
      <c r="B51" s="56"/>
      <c r="C51" s="46" t="s">
        <v>55</v>
      </c>
      <c r="D51" s="45">
        <v>10</v>
      </c>
      <c r="E51" s="45">
        <v>7</v>
      </c>
      <c r="F51" s="45">
        <v>3</v>
      </c>
      <c r="G51" s="45">
        <v>10</v>
      </c>
      <c r="H51" s="45">
        <v>7</v>
      </c>
      <c r="I51" s="45">
        <v>3</v>
      </c>
      <c r="J51" s="45">
        <v>3</v>
      </c>
      <c r="K51" s="41">
        <f t="shared" si="10"/>
        <v>6.0250000000000004</v>
      </c>
      <c r="L51" s="37" t="str">
        <f t="shared" si="11"/>
        <v>Cargo Crítico</v>
      </c>
    </row>
    <row r="52" spans="2:12" ht="37.5" customHeight="1" x14ac:dyDescent="0.2">
      <c r="B52" s="56"/>
      <c r="C52" s="46" t="s">
        <v>56</v>
      </c>
      <c r="D52" s="45">
        <v>3</v>
      </c>
      <c r="E52" s="45">
        <v>3</v>
      </c>
      <c r="F52" s="45">
        <v>3</v>
      </c>
      <c r="G52" s="45">
        <v>7</v>
      </c>
      <c r="H52" s="45">
        <v>3</v>
      </c>
      <c r="I52" s="45">
        <v>3</v>
      </c>
      <c r="J52" s="45">
        <v>1</v>
      </c>
      <c r="K52" s="41">
        <f t="shared" si="10"/>
        <v>3.3499999999999996</v>
      </c>
      <c r="L52" s="37" t="str">
        <f t="shared" si="11"/>
        <v>Cargo NO Crítico</v>
      </c>
    </row>
    <row r="53" spans="2:12" ht="37.5" customHeight="1" x14ac:dyDescent="0.2">
      <c r="B53" s="56"/>
      <c r="C53" s="46" t="s">
        <v>60</v>
      </c>
      <c r="D53" s="45">
        <v>3</v>
      </c>
      <c r="E53" s="45">
        <v>3</v>
      </c>
      <c r="F53" s="45">
        <v>3</v>
      </c>
      <c r="G53" s="45">
        <v>7</v>
      </c>
      <c r="H53" s="45">
        <v>3</v>
      </c>
      <c r="I53" s="45">
        <v>3</v>
      </c>
      <c r="J53" s="45">
        <v>1</v>
      </c>
      <c r="K53" s="41">
        <f t="shared" si="10"/>
        <v>3.3499999999999996</v>
      </c>
      <c r="L53" s="37" t="str">
        <f t="shared" si="11"/>
        <v>Cargo NO Crítico</v>
      </c>
    </row>
    <row r="54" spans="2:12" ht="37.5" customHeight="1" x14ac:dyDescent="0.2">
      <c r="B54" s="56"/>
      <c r="C54" s="46" t="s">
        <v>61</v>
      </c>
      <c r="D54" s="45">
        <v>3</v>
      </c>
      <c r="E54" s="45">
        <v>3</v>
      </c>
      <c r="F54" s="45">
        <v>3</v>
      </c>
      <c r="G54" s="45">
        <v>7</v>
      </c>
      <c r="H54" s="45">
        <v>3</v>
      </c>
      <c r="I54" s="45">
        <v>3</v>
      </c>
      <c r="J54" s="45">
        <v>1</v>
      </c>
      <c r="K54" s="41">
        <f t="shared" si="10"/>
        <v>3.3499999999999996</v>
      </c>
      <c r="L54" s="37" t="str">
        <f t="shared" si="11"/>
        <v>Cargo NO Crítico</v>
      </c>
    </row>
    <row r="55" spans="2:12" ht="37.5" customHeight="1" x14ac:dyDescent="0.2">
      <c r="B55" s="56"/>
      <c r="C55" s="46" t="s">
        <v>62</v>
      </c>
      <c r="D55" s="45">
        <v>10</v>
      </c>
      <c r="E55" s="45">
        <v>7</v>
      </c>
      <c r="F55" s="45">
        <v>3</v>
      </c>
      <c r="G55" s="45">
        <v>10</v>
      </c>
      <c r="H55" s="45">
        <v>7</v>
      </c>
      <c r="I55" s="45">
        <v>3</v>
      </c>
      <c r="J55" s="45">
        <v>3</v>
      </c>
      <c r="K55" s="41">
        <f t="shared" si="10"/>
        <v>6.0250000000000004</v>
      </c>
      <c r="L55" s="37" t="str">
        <f t="shared" si="11"/>
        <v>Cargo Crítico</v>
      </c>
    </row>
    <row r="56" spans="2:12" ht="37.5" customHeight="1" x14ac:dyDescent="0.2">
      <c r="B56" s="56"/>
      <c r="C56" s="33"/>
      <c r="D56" s="4"/>
      <c r="E56" s="4"/>
      <c r="F56" s="4"/>
      <c r="G56" s="4"/>
      <c r="H56" s="4"/>
      <c r="I56" s="4"/>
      <c r="J56" s="4"/>
      <c r="K56" s="41">
        <f t="shared" si="10"/>
        <v>0</v>
      </c>
      <c r="L56" s="37" t="str">
        <f t="shared" si="11"/>
        <v/>
      </c>
    </row>
    <row r="57" spans="2:12" ht="37.5" customHeight="1" x14ac:dyDescent="0.2">
      <c r="B57" s="56"/>
      <c r="C57" s="33"/>
      <c r="D57" s="4"/>
      <c r="E57" s="4"/>
      <c r="F57" s="4"/>
      <c r="G57" s="4"/>
      <c r="H57" s="4"/>
      <c r="I57" s="4"/>
      <c r="J57" s="4"/>
      <c r="K57" s="41">
        <f t="shared" si="10"/>
        <v>0</v>
      </c>
      <c r="L57" s="37" t="str">
        <f t="shared" si="11"/>
        <v/>
      </c>
    </row>
    <row r="58" spans="2:12" ht="37.5" customHeight="1" x14ac:dyDescent="0.2">
      <c r="B58" s="56"/>
      <c r="C58" s="33"/>
      <c r="D58" s="4"/>
      <c r="E58" s="4"/>
      <c r="F58" s="4"/>
      <c r="G58" s="4"/>
      <c r="H58" s="4"/>
      <c r="I58" s="4"/>
      <c r="J58" s="4"/>
      <c r="K58" s="41">
        <f t="shared" si="10"/>
        <v>0</v>
      </c>
      <c r="L58" s="37" t="str">
        <f t="shared" si="11"/>
        <v/>
      </c>
    </row>
    <row r="59" spans="2:12" ht="37.5" customHeight="1" x14ac:dyDescent="0.2">
      <c r="B59" s="56"/>
      <c r="C59" s="33"/>
      <c r="D59" s="4"/>
      <c r="E59" s="4"/>
      <c r="F59" s="4"/>
      <c r="G59" s="4"/>
      <c r="H59" s="4"/>
      <c r="I59" s="4"/>
      <c r="J59" s="4"/>
      <c r="K59" s="41">
        <f t="shared" si="10"/>
        <v>0</v>
      </c>
      <c r="L59" s="37" t="str">
        <f t="shared" si="11"/>
        <v/>
      </c>
    </row>
    <row r="60" spans="2:12" ht="37.5" customHeight="1" thickBot="1" x14ac:dyDescent="0.25">
      <c r="B60" s="56"/>
      <c r="C60" s="34"/>
      <c r="D60" s="4"/>
      <c r="E60" s="4"/>
      <c r="F60" s="4"/>
      <c r="G60" s="4"/>
      <c r="H60" s="4"/>
      <c r="I60" s="4"/>
      <c r="J60" s="4"/>
      <c r="K60" s="41">
        <f t="shared" si="10"/>
        <v>0</v>
      </c>
      <c r="L60" s="37" t="str">
        <f t="shared" si="11"/>
        <v/>
      </c>
    </row>
    <row r="61" spans="2:12" ht="23.25" customHeight="1" x14ac:dyDescent="0.2">
      <c r="B61" s="47" t="s">
        <v>1</v>
      </c>
      <c r="C61" s="48"/>
      <c r="D61" s="25">
        <f t="shared" ref="D61:J61" si="12">SUM(D11:D26)</f>
        <v>43.174999999999997</v>
      </c>
      <c r="E61" s="25">
        <f t="shared" si="12"/>
        <v>38.174999999999997</v>
      </c>
      <c r="F61" s="25">
        <f t="shared" si="12"/>
        <v>48.1</v>
      </c>
      <c r="G61" s="25">
        <f t="shared" si="12"/>
        <v>62.1</v>
      </c>
      <c r="H61" s="25">
        <f t="shared" si="12"/>
        <v>44.174999999999997</v>
      </c>
      <c r="I61" s="25">
        <f t="shared" si="12"/>
        <v>40.1</v>
      </c>
      <c r="J61" s="25">
        <f t="shared" si="12"/>
        <v>32.174999999999997</v>
      </c>
      <c r="K61" s="26">
        <f t="shared" ref="K61" si="13">(G61*0.3)+(H61*0.2)+(I61*0.1)+(F61*0.1)+(E61*0.1)+(D61*0.2)</f>
        <v>48.737499999999997</v>
      </c>
      <c r="L61" s="16"/>
    </row>
    <row r="62" spans="2:12" ht="13.5" thickBot="1" x14ac:dyDescent="0.25">
      <c r="B62" s="49"/>
      <c r="C62" s="50"/>
      <c r="D62" s="27">
        <f t="shared" ref="D62:J62" si="14">D61/$K61</f>
        <v>0.88586817132598106</v>
      </c>
      <c r="E62" s="27">
        <f t="shared" si="14"/>
        <v>0.78327776352911005</v>
      </c>
      <c r="F62" s="27">
        <f t="shared" si="14"/>
        <v>0.98691972300589903</v>
      </c>
      <c r="G62" s="27">
        <f t="shared" si="14"/>
        <v>1.2741728648371378</v>
      </c>
      <c r="H62" s="27">
        <f t="shared" si="14"/>
        <v>0.90638625288535524</v>
      </c>
      <c r="I62" s="27">
        <f t="shared" si="14"/>
        <v>0.82277507053090548</v>
      </c>
      <c r="J62" s="27">
        <f t="shared" si="14"/>
        <v>0.66016927417286486</v>
      </c>
      <c r="K62" s="28"/>
      <c r="L62" s="7"/>
    </row>
    <row r="63" spans="2:12" x14ac:dyDescent="0.2">
      <c r="B63" s="8"/>
      <c r="C63" s="2"/>
      <c r="D63" s="2"/>
      <c r="E63" s="2"/>
      <c r="F63" s="2"/>
      <c r="G63" s="9"/>
      <c r="H63" s="9"/>
      <c r="I63" s="9"/>
      <c r="J63" s="9"/>
      <c r="K63" s="2"/>
      <c r="L63" s="2"/>
    </row>
    <row r="64" spans="2:12" x14ac:dyDescent="0.2">
      <c r="B64" s="51" t="s">
        <v>13</v>
      </c>
      <c r="C64" s="51"/>
      <c r="D64" s="10"/>
      <c r="E64" s="10"/>
      <c r="F64" s="52" t="s">
        <v>14</v>
      </c>
      <c r="G64" s="52"/>
    </row>
    <row r="65" spans="2:12" x14ac:dyDescent="0.2">
      <c r="B65" s="5">
        <v>1</v>
      </c>
      <c r="C65" s="53" t="s">
        <v>4</v>
      </c>
      <c r="D65" s="53"/>
      <c r="E65" s="11"/>
      <c r="F65" s="54" t="s">
        <v>15</v>
      </c>
      <c r="G65" s="54"/>
    </row>
    <row r="66" spans="2:12" x14ac:dyDescent="0.2">
      <c r="B66" s="5">
        <v>3</v>
      </c>
      <c r="C66" s="53" t="s">
        <v>3</v>
      </c>
      <c r="D66" s="53"/>
      <c r="F66" s="54"/>
      <c r="G66" s="54"/>
    </row>
    <row r="67" spans="2:12" x14ac:dyDescent="0.2">
      <c r="B67" s="31">
        <v>7</v>
      </c>
      <c r="C67" s="53" t="s">
        <v>5</v>
      </c>
      <c r="D67" s="53"/>
      <c r="F67" s="54"/>
      <c r="G67" s="54"/>
      <c r="H67" s="12"/>
      <c r="I67" s="12"/>
      <c r="J67" s="12"/>
      <c r="K67" s="12"/>
      <c r="L67" s="12"/>
    </row>
    <row r="68" spans="2:12" x14ac:dyDescent="0.2">
      <c r="B68" s="5">
        <v>10</v>
      </c>
      <c r="C68" s="53" t="s">
        <v>12</v>
      </c>
      <c r="D68" s="53"/>
      <c r="F68" s="54"/>
      <c r="G68" s="54"/>
    </row>
    <row r="69" spans="2:12" x14ac:dyDescent="0.2">
      <c r="C69" s="13"/>
      <c r="D69" s="13"/>
      <c r="E69" s="13"/>
      <c r="F69" s="13"/>
    </row>
    <row r="71" spans="2:12" x14ac:dyDescent="0.2">
      <c r="B71" s="1"/>
    </row>
  </sheetData>
  <mergeCells count="31">
    <mergeCell ref="H5:H9"/>
    <mergeCell ref="B2:J4"/>
    <mergeCell ref="B5:C9"/>
    <mergeCell ref="D5:D9"/>
    <mergeCell ref="E5:E9"/>
    <mergeCell ref="F5:F9"/>
    <mergeCell ref="G5:G9"/>
    <mergeCell ref="B22:B60"/>
    <mergeCell ref="I5:I9"/>
    <mergeCell ref="J5:J9"/>
    <mergeCell ref="K5:K9"/>
    <mergeCell ref="L5:L9"/>
    <mergeCell ref="B11:B15"/>
    <mergeCell ref="B16:C20"/>
    <mergeCell ref="D16:D20"/>
    <mergeCell ref="E16:E20"/>
    <mergeCell ref="F16:F20"/>
    <mergeCell ref="G16:G20"/>
    <mergeCell ref="H16:H20"/>
    <mergeCell ref="I16:I20"/>
    <mergeCell ref="J16:J20"/>
    <mergeCell ref="K16:K20"/>
    <mergeCell ref="L16:L20"/>
    <mergeCell ref="B61:C62"/>
    <mergeCell ref="B64:C64"/>
    <mergeCell ref="F64:G64"/>
    <mergeCell ref="C65:D65"/>
    <mergeCell ref="F65:G68"/>
    <mergeCell ref="C66:D66"/>
    <mergeCell ref="C67:D67"/>
    <mergeCell ref="C68:D68"/>
  </mergeCells>
  <conditionalFormatting sqref="L61">
    <cfRule type="cellIs" dxfId="19" priority="31" stopIfTrue="1" operator="equal">
      <formula>"Cargo Crítico"</formula>
    </cfRule>
    <cfRule type="cellIs" dxfId="18" priority="32" stopIfTrue="1" operator="equal">
      <formula>"Cargo NO Crítico"</formula>
    </cfRule>
  </conditionalFormatting>
  <conditionalFormatting sqref="L11:L15">
    <cfRule type="cellIs" dxfId="17" priority="16" stopIfTrue="1" operator="equal">
      <formula>"Cargo Crítico Alto"</formula>
    </cfRule>
    <cfRule type="cellIs" dxfId="16" priority="17" stopIfTrue="1" operator="equal">
      <formula>"Cargo Crítico Medio"</formula>
    </cfRule>
    <cfRule type="cellIs" dxfId="15" priority="18" stopIfTrue="1" operator="equal">
      <formula>"Cargo NO Crítico"</formula>
    </cfRule>
  </conditionalFormatting>
  <conditionalFormatting sqref="L22:L28 L42:L43">
    <cfRule type="cellIs" dxfId="14" priority="13" stopIfTrue="1" operator="equal">
      <formula>"Cargo Crítico Alto"</formula>
    </cfRule>
    <cfRule type="cellIs" dxfId="13" priority="14" stopIfTrue="1" operator="equal">
      <formula>"Cargo Crítico Medio"</formula>
    </cfRule>
    <cfRule type="cellIs" dxfId="12" priority="15" stopIfTrue="1" operator="equal">
      <formula>"Cargo NO Crítico"</formula>
    </cfRule>
  </conditionalFormatting>
  <conditionalFormatting sqref="L29:L31 L38">
    <cfRule type="cellIs" dxfId="11" priority="10" stopIfTrue="1" operator="equal">
      <formula>"Cargo Crítico Alto"</formula>
    </cfRule>
    <cfRule type="cellIs" dxfId="10" priority="11" stopIfTrue="1" operator="equal">
      <formula>"Cargo Crítico Medio"</formula>
    </cfRule>
    <cfRule type="cellIs" dxfId="9" priority="12" stopIfTrue="1" operator="equal">
      <formula>"Cargo NO Crítico"</formula>
    </cfRule>
  </conditionalFormatting>
  <conditionalFormatting sqref="L39:L41">
    <cfRule type="cellIs" dxfId="8" priority="7" stopIfTrue="1" operator="equal">
      <formula>"Cargo Crítico Alto"</formula>
    </cfRule>
    <cfRule type="cellIs" dxfId="7" priority="8" stopIfTrue="1" operator="equal">
      <formula>"Cargo Crítico Medio"</formula>
    </cfRule>
    <cfRule type="cellIs" dxfId="6" priority="9" stopIfTrue="1" operator="equal">
      <formula>"Cargo NO Crítico"</formula>
    </cfRule>
  </conditionalFormatting>
  <conditionalFormatting sqref="L32:L37">
    <cfRule type="cellIs" dxfId="5" priority="4" stopIfTrue="1" operator="equal">
      <formula>"Cargo Crítico Alto"</formula>
    </cfRule>
    <cfRule type="cellIs" dxfId="4" priority="5" stopIfTrue="1" operator="equal">
      <formula>"Cargo Crítico Medio"</formula>
    </cfRule>
    <cfRule type="cellIs" dxfId="3" priority="6" stopIfTrue="1" operator="equal">
      <formula>"Cargo NO Crítico"</formula>
    </cfRule>
  </conditionalFormatting>
  <conditionalFormatting sqref="L44:L60">
    <cfRule type="cellIs" dxfId="2" priority="1" stopIfTrue="1" operator="equal">
      <formula>"Cargo Crítico Alto"</formula>
    </cfRule>
    <cfRule type="cellIs" dxfId="1" priority="2" stopIfTrue="1" operator="equal">
      <formula>"Cargo Crítico Medio"</formula>
    </cfRule>
    <cfRule type="cellIs" dxfId="0" priority="3" stopIfTrue="1" operator="equal">
      <formula>"Cargo NO Crítico"</formula>
    </cfRule>
  </conditionalFormatting>
  <dataValidations count="1">
    <dataValidation type="list" allowBlank="1" showInputMessage="1" showErrorMessage="1" sqref="D11:J15 D22:J60">
      <formula1>$B$65:$B$68</formula1>
    </dataValidation>
  </dataValidations>
  <printOptions horizontalCentered="1"/>
  <pageMargins left="0.75" right="0.75" top="1.1200000000000001" bottom="1" header="0" footer="0"/>
  <pageSetup scale="51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RCL</vt:lpstr>
      <vt:lpstr>RCL!Área_de_impresión</vt:lpstr>
      <vt:lpstr>RCL!Títulos_a_imprimir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USER01</cp:lastModifiedBy>
  <cp:lastPrinted>2007-11-03T13:09:53Z</cp:lastPrinted>
  <dcterms:created xsi:type="dcterms:W3CDTF">1998-06-22T19:17:34Z</dcterms:created>
  <dcterms:modified xsi:type="dcterms:W3CDTF">2017-10-16T15:36:21Z</dcterms:modified>
</cp:coreProperties>
</file>