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tebook\3_classification\"/>
    </mc:Choice>
  </mc:AlternateContent>
  <xr:revisionPtr revIDLastSave="0" documentId="13_ncr:1_{9E254722-3355-490C-82DE-2BDAEBA4113C}" xr6:coauthVersionLast="36" xr6:coauthVersionMax="36" xr10:uidLastSave="{00000000-0000-0000-0000-000000000000}"/>
  <bookViews>
    <workbookView xWindow="0" yWindow="0" windowWidth="19180" windowHeight="6690" xr2:uid="{E1E7C8E1-7052-4306-8FF3-4DB339964515}"/>
  </bookViews>
  <sheets>
    <sheet name="Log loss func" sheetId="3" r:id="rId1"/>
    <sheet name="softmax func" sheetId="2" r:id="rId2"/>
    <sheet name="cnn shape prarams" sheetId="1" r:id="rId3"/>
    <sheet name="LeNe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9" i="3"/>
  <c r="C17" i="4" l="1"/>
  <c r="B17" i="4"/>
  <c r="D17" i="4"/>
  <c r="D16" i="4"/>
  <c r="O16" i="4" s="1"/>
  <c r="C16" i="4"/>
  <c r="N16" i="4" s="1"/>
  <c r="F13" i="4"/>
  <c r="D14" i="4" s="1"/>
  <c r="O14" i="4" s="1"/>
  <c r="C19" i="4"/>
  <c r="B19" i="4"/>
  <c r="O19" i="4" s="1"/>
  <c r="C18" i="4"/>
  <c r="F15" i="4"/>
  <c r="D15" i="4"/>
  <c r="D13" i="4"/>
  <c r="O12" i="4"/>
  <c r="N12" i="4"/>
  <c r="C13" i="4" s="1"/>
  <c r="N13" i="4" s="1"/>
  <c r="C14" i="4" s="1"/>
  <c r="N14" i="4" s="1"/>
  <c r="C15" i="4" s="1"/>
  <c r="N15" i="4" s="1"/>
  <c r="M12" i="4"/>
  <c r="B13" i="4" s="1"/>
  <c r="M13" i="4" s="1"/>
  <c r="B14" i="4" s="1"/>
  <c r="M14" i="4" s="1"/>
  <c r="B15" i="4" s="1"/>
  <c r="M15" i="4" s="1"/>
  <c r="B16" i="4" l="1"/>
  <c r="M16" i="4" s="1"/>
  <c r="M17" i="4"/>
  <c r="B18" i="4" s="1"/>
  <c r="O18" i="4" s="1"/>
  <c r="O21" i="4" s="1"/>
  <c r="C11" i="2"/>
  <c r="O20" i="1"/>
  <c r="B18" i="1"/>
  <c r="O18" i="1" s="1"/>
  <c r="C18" i="1"/>
  <c r="C17" i="1"/>
  <c r="D15" i="1"/>
  <c r="D13" i="1"/>
  <c r="F13" i="1"/>
  <c r="D14" i="1" s="1"/>
  <c r="O14" i="1" s="1"/>
  <c r="F15" i="1"/>
  <c r="D16" i="1" s="1"/>
  <c r="O12" i="1"/>
  <c r="N12" i="1"/>
  <c r="C13" i="1" s="1"/>
  <c r="N13" i="1" s="1"/>
  <c r="C14" i="1" s="1"/>
  <c r="M12" i="1"/>
  <c r="B13" i="1" s="1"/>
  <c r="M13" i="1" s="1"/>
  <c r="B14" i="1" s="1"/>
  <c r="N14" i="1" l="1"/>
  <c r="C15" i="1" s="1"/>
  <c r="N15" i="1" s="1"/>
  <c r="M14" i="1"/>
  <c r="B15" i="1" s="1"/>
  <c r="M15" i="1" s="1"/>
  <c r="C8" i="2"/>
  <c r="C9" i="2"/>
  <c r="C10" i="2"/>
  <c r="C7" i="2"/>
  <c r="B10" i="2"/>
  <c r="B9" i="2"/>
  <c r="B8" i="2"/>
  <c r="B7" i="2"/>
  <c r="B11" i="2" s="1"/>
  <c r="D15" i="3"/>
  <c r="C15" i="3"/>
  <c r="E15" i="3" s="1"/>
  <c r="D14" i="3"/>
  <c r="C14" i="3"/>
  <c r="E14" i="3" s="1"/>
  <c r="D10" i="3"/>
  <c r="C10" i="3"/>
  <c r="D9" i="3"/>
  <c r="C9" i="3"/>
  <c r="E9" i="3" s="1"/>
  <c r="B16" i="1" l="1"/>
  <c r="C16" i="1"/>
  <c r="F16" i="3"/>
  <c r="E16" i="3" s="1"/>
  <c r="E10" i="3"/>
  <c r="F11" i="3" s="1"/>
  <c r="M16" i="1" l="1"/>
  <c r="B17" i="1" s="1"/>
  <c r="O17" i="1" s="1"/>
  <c r="E11" i="3"/>
</calcChain>
</file>

<file path=xl/sharedStrings.xml><?xml version="1.0" encoding="utf-8"?>
<sst xmlns="http://schemas.openxmlformats.org/spreadsheetml/2006/main" count="117" uniqueCount="42">
  <si>
    <t>Log L</t>
    <phoneticPr fontId="1" type="noConversion"/>
  </si>
  <si>
    <t>term1</t>
    <phoneticPr fontId="1" type="noConversion"/>
  </si>
  <si>
    <t>term2</t>
    <phoneticPr fontId="1" type="noConversion"/>
  </si>
  <si>
    <t>actual</t>
    <phoneticPr fontId="1" type="noConversion"/>
  </si>
  <si>
    <t>predict</t>
    <phoneticPr fontId="1" type="noConversion"/>
  </si>
  <si>
    <t>N</t>
    <phoneticPr fontId="1" type="noConversion"/>
  </si>
  <si>
    <t>e^Zi</t>
    <phoneticPr fontId="1" type="noConversion"/>
  </si>
  <si>
    <t>Zi</t>
    <phoneticPr fontId="1" type="noConversion"/>
  </si>
  <si>
    <t>sum(e^Zi)</t>
    <phoneticPr fontId="1" type="noConversion"/>
  </si>
  <si>
    <t>Si</t>
    <phoneticPr fontId="1" type="noConversion"/>
  </si>
  <si>
    <t>https://madebyollin.github.io/convnet-calculator/</t>
  </si>
  <si>
    <t>Padding</t>
    <phoneticPr fontId="1" type="noConversion"/>
  </si>
  <si>
    <t>Strides</t>
    <phoneticPr fontId="1" type="noConversion"/>
  </si>
  <si>
    <t xml:space="preserve"> </t>
    <phoneticPr fontId="1" type="noConversion"/>
  </si>
  <si>
    <t>Conv</t>
    <phoneticPr fontId="1" type="noConversion"/>
  </si>
  <si>
    <t>Convolution Output dimension = [(I - K +2 * P) / S] +1, D</t>
    <phoneticPr fontId="1" type="noConversion"/>
  </si>
  <si>
    <t>Pooling Output dimension = [(I - K) / S] +1</t>
    <phoneticPr fontId="1" type="noConversion"/>
  </si>
  <si>
    <t>Parameters</t>
    <phoneticPr fontId="1" type="noConversion"/>
  </si>
  <si>
    <t>Sum</t>
    <phoneticPr fontId="1" type="noConversion"/>
  </si>
  <si>
    <t>Kernel x size</t>
    <phoneticPr fontId="1" type="noConversion"/>
  </si>
  <si>
    <t>Kernel y size</t>
    <phoneticPr fontId="1" type="noConversion"/>
  </si>
  <si>
    <t>parmeters = filter size x kernel size x previous filter size + filter size</t>
    <phoneticPr fontId="1" type="noConversion"/>
  </si>
  <si>
    <t>Image y</t>
    <phoneticPr fontId="1" type="noConversion"/>
  </si>
  <si>
    <t>Image ch</t>
    <phoneticPr fontId="1" type="noConversion"/>
  </si>
  <si>
    <t xml:space="preserve"> </t>
    <phoneticPr fontId="1" type="noConversion"/>
  </si>
  <si>
    <t>Net</t>
    <phoneticPr fontId="1" type="noConversion"/>
  </si>
  <si>
    <t>No</t>
    <phoneticPr fontId="1" type="noConversion"/>
  </si>
  <si>
    <t>Conv2D(64, (3, 3), strides=1, padding='same')</t>
    <phoneticPr fontId="1" type="noConversion"/>
  </si>
  <si>
    <t>Conv2D(32, (3, 3), strides=1, padding='same')</t>
    <phoneticPr fontId="1" type="noConversion"/>
  </si>
  <si>
    <t>Max pooling</t>
    <phoneticPr fontId="1" type="noConversion"/>
  </si>
  <si>
    <t>Pooling x</t>
    <phoneticPr fontId="1" type="noConversion"/>
  </si>
  <si>
    <t>Pooling y</t>
    <phoneticPr fontId="1" type="noConversion"/>
  </si>
  <si>
    <t>Flatten</t>
    <phoneticPr fontId="1" type="noConversion"/>
  </si>
  <si>
    <t>Output (x)</t>
    <phoneticPr fontId="1" type="noConversion"/>
  </si>
  <si>
    <t>Output (y)</t>
    <phoneticPr fontId="1" type="noConversion"/>
  </si>
  <si>
    <t>Dense</t>
    <phoneticPr fontId="1" type="noConversion"/>
  </si>
  <si>
    <t>Filter size 
(channel) or output size</t>
    <phoneticPr fontId="1" type="noConversion"/>
  </si>
  <si>
    <t>Image x (or input)</t>
    <phoneticPr fontId="1" type="noConversion"/>
  </si>
  <si>
    <t>MaxPooling((2,2))</t>
    <phoneticPr fontId="1" type="noConversion"/>
  </si>
  <si>
    <t>Dense(64)</t>
    <phoneticPr fontId="1" type="noConversion"/>
  </si>
  <si>
    <t>Dense(10)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</si>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</sst>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"/>
    <numFmt numFmtId="177" formatCode="0.000000"/>
    <numFmt numFmtId="178" formatCode="0.00000"/>
    <numFmt numFmtId="179" formatCode="0.000"/>
    <numFmt numFmtId="180" formatCode="0.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 loss func'!$L$9:$L$23</c:f>
              <c:numCache>
                <c:formatCode>General</c:formatCode>
                <c:ptCount val="15"/>
                <c:pt idx="0">
                  <c:v>0</c:v>
                </c:pt>
                <c:pt idx="1">
                  <c:v>-0.69314718055994529</c:v>
                </c:pt>
                <c:pt idx="2">
                  <c:v>-1.0986122886681098</c:v>
                </c:pt>
                <c:pt idx="3">
                  <c:v>-1.3862943611198906</c:v>
                </c:pt>
                <c:pt idx="4">
                  <c:v>-1.6094379124341003</c:v>
                </c:pt>
                <c:pt idx="5">
                  <c:v>-1.791759469228055</c:v>
                </c:pt>
                <c:pt idx="6">
                  <c:v>-1.9459101490553132</c:v>
                </c:pt>
                <c:pt idx="7">
                  <c:v>-2.0794415416798357</c:v>
                </c:pt>
                <c:pt idx="8">
                  <c:v>-2.1972245773362196</c:v>
                </c:pt>
                <c:pt idx="9">
                  <c:v>-2.3025850929940459</c:v>
                </c:pt>
                <c:pt idx="10">
                  <c:v>-2.3978952727983707</c:v>
                </c:pt>
                <c:pt idx="11">
                  <c:v>-2.4849066497880004</c:v>
                </c:pt>
                <c:pt idx="12">
                  <c:v>-2.5649493574615367</c:v>
                </c:pt>
                <c:pt idx="13">
                  <c:v>-2.6390573296152584</c:v>
                </c:pt>
                <c:pt idx="14">
                  <c:v>-2.7080502011022101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E-4CDC-B267-F393DF3D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79935"/>
        <c:axId val="1817594895"/>
      </c:lineChart>
      <c:catAx>
        <c:axId val="169797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594895"/>
        <c:crosses val="autoZero"/>
        <c:auto val="1"/>
        <c:lblAlgn val="ctr"/>
        <c:lblOffset val="100"/>
        <c:noMultiLvlLbl val="0"/>
      </c:catAx>
      <c:valAx>
        <c:axId val="18175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6</xdr:col>
      <xdr:colOff>93262</xdr:colOff>
      <xdr:row>4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38A966-4AF6-4CC1-A73A-25F27CA3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4874812" cy="806450"/>
        </a:xfrm>
        <a:prstGeom prst="rect">
          <a:avLst/>
        </a:prstGeom>
      </xdr:spPr>
    </xdr:pic>
    <xdr:clientData/>
  </xdr:twoCellAnchor>
  <xdr:twoCellAnchor>
    <xdr:from>
      <xdr:col>12</xdr:col>
      <xdr:colOff>561975</xdr:colOff>
      <xdr:row>7</xdr:row>
      <xdr:rowOff>161925</xdr:rowOff>
    </xdr:from>
    <xdr:to>
      <xdr:col>19</xdr:col>
      <xdr:colOff>511175</xdr:colOff>
      <xdr:row>20</xdr:row>
      <xdr:rowOff>98425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CF231F-18A4-40A9-BF5F-1F1D7F05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442152</xdr:colOff>
      <xdr:row>0</xdr:row>
      <xdr:rowOff>115957</xdr:rowOff>
    </xdr:from>
    <xdr:to>
      <xdr:col>2</xdr:col>
      <xdr:colOff>91507</xdr:colOff>
      <xdr:row>4</xdr:row>
      <xdr:rowOff>24849</xdr:rowOff>
    </xdr:to>
    <xdr:pic>
      <xdr:nvPicPr>
        <xdr:cNvPr id="6" name="Picture 4" descr="https://miro.medium.com/max/252/1*z83XR7-ZAhquC2R-XlBk_A.png">
          <a:extLst>
            <a:ext uri="{FF2B5EF4-FFF2-40B4-BE49-F238E27FC236}">
              <a16:creationId xmlns:a16="http://schemas.microsoft.com/office/drawing/2014/main" id="{F09AECAC-657C-4C60-90A0-2730D67E7F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7407"/>
        <a:stretch/>
      </xdr:blipFill>
      <xdr:spPr bwMode="auto">
        <a:xfrm>
          <a:off x="442152" y="115957"/>
          <a:ext cx="1272746" cy="77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479425</xdr:colOff>
      <xdr:row>23</xdr:row>
      <xdr:rowOff>165100</xdr:rowOff>
    </xdr:from>
    <xdr:to>
      <xdr:col>11</xdr:col>
      <xdr:colOff>459383</xdr:colOff>
      <xdr:row>49</xdr:row>
      <xdr:rowOff>8834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EFB965B-C460-4ECF-AA45-75466253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25" y="4699000"/>
          <a:ext cx="7974608" cy="5457134"/>
        </a:xfrm>
        <a:prstGeom prst="rect">
          <a:avLst/>
        </a:prstGeom>
      </xdr:spPr>
    </xdr:pic>
    <xdr:clientData/>
  </xdr:twoCellAnchor>
  <xdr:oneCellAnchor>
    <xdr:from>
      <xdr:col>6</xdr:col>
      <xdr:colOff>1228725</xdr:colOff>
      <xdr:row>1</xdr:row>
      <xdr:rowOff>127000</xdr:rowOff>
    </xdr:from>
    <xdr:ext cx="1561005" cy="4047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A562CF1-6F7E-4491-85E5-348472EB7D62}"/>
                </a:ext>
              </a:extLst>
            </xdr:cNvPr>
            <xdr:cNvSpPr txBox="1"/>
          </xdr:nvSpPr>
          <xdr:spPr>
            <a:xfrm>
              <a:off x="2549525" y="342900"/>
              <a:ext cx="1561005" cy="40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A562CF1-6F7E-4491-85E5-348472EB7D62}"/>
                </a:ext>
              </a:extLst>
            </xdr:cNvPr>
            <xdr:cNvSpPr txBox="1"/>
          </xdr:nvSpPr>
          <xdr:spPr>
            <a:xfrm>
              <a:off x="2549525" y="342900"/>
              <a:ext cx="1561005" cy="40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𝑂=(𝐼−𝐾+2𝑃)/𝑆+1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1228725</xdr:colOff>
      <xdr:row>5</xdr:row>
      <xdr:rowOff>165100</xdr:rowOff>
    </xdr:from>
    <xdr:ext cx="1132040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C23A285-82A8-44F1-BE7C-592496535C10}"/>
                </a:ext>
              </a:extLst>
            </xdr:cNvPr>
            <xdr:cNvSpPr txBox="1"/>
          </xdr:nvSpPr>
          <xdr:spPr>
            <a:xfrm>
              <a:off x="2549525" y="1244600"/>
              <a:ext cx="1132040" cy="403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num>
                      <m:den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C23A285-82A8-44F1-BE7C-592496535C10}"/>
                </a:ext>
              </a:extLst>
            </xdr:cNvPr>
            <xdr:cNvSpPr txBox="1"/>
          </xdr:nvSpPr>
          <xdr:spPr>
            <a:xfrm>
              <a:off x="2549525" y="1244600"/>
              <a:ext cx="1132040" cy="403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𝑂=(𝐼−𝐾)/𝑆+1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479425</xdr:colOff>
      <xdr:row>24</xdr:row>
      <xdr:rowOff>165100</xdr:rowOff>
    </xdr:from>
    <xdr:to>
      <xdr:col>11</xdr:col>
      <xdr:colOff>459383</xdr:colOff>
      <xdr:row>50</xdr:row>
      <xdr:rowOff>8834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A4C4CE-A281-4174-866C-39AC89677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25" y="5562600"/>
          <a:ext cx="7974608" cy="5457134"/>
        </a:xfrm>
        <a:prstGeom prst="rect">
          <a:avLst/>
        </a:prstGeom>
      </xdr:spPr>
    </xdr:pic>
    <xdr:clientData/>
  </xdr:twoCellAnchor>
  <xdr:oneCellAnchor>
    <xdr:from>
      <xdr:col>6</xdr:col>
      <xdr:colOff>1228725</xdr:colOff>
      <xdr:row>1</xdr:row>
      <xdr:rowOff>127000</xdr:rowOff>
    </xdr:from>
    <xdr:ext cx="1561005" cy="4047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4FA841-ED77-4D17-8B3E-BC675B021A34}"/>
                </a:ext>
              </a:extLst>
            </xdr:cNvPr>
            <xdr:cNvSpPr txBox="1"/>
          </xdr:nvSpPr>
          <xdr:spPr>
            <a:xfrm>
              <a:off x="5349875" y="342900"/>
              <a:ext cx="1561005" cy="40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4FA841-ED77-4D17-8B3E-BC675B021A34}"/>
                </a:ext>
              </a:extLst>
            </xdr:cNvPr>
            <xdr:cNvSpPr txBox="1"/>
          </xdr:nvSpPr>
          <xdr:spPr>
            <a:xfrm>
              <a:off x="5349875" y="342900"/>
              <a:ext cx="1561005" cy="40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𝑂=(𝐼−𝐾+2𝑃)/𝑆+1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1228725</xdr:colOff>
      <xdr:row>5</xdr:row>
      <xdr:rowOff>165100</xdr:rowOff>
    </xdr:from>
    <xdr:ext cx="1132040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D731AA3-4D9F-4B6D-9F28-0CEAB07380A7}"/>
                </a:ext>
              </a:extLst>
            </xdr:cNvPr>
            <xdr:cNvSpPr txBox="1"/>
          </xdr:nvSpPr>
          <xdr:spPr>
            <a:xfrm>
              <a:off x="5349875" y="1244600"/>
              <a:ext cx="1132040" cy="403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num>
                      <m:den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D731AA3-4D9F-4B6D-9F28-0CEAB07380A7}"/>
                </a:ext>
              </a:extLst>
            </xdr:cNvPr>
            <xdr:cNvSpPr txBox="1"/>
          </xdr:nvSpPr>
          <xdr:spPr>
            <a:xfrm>
              <a:off x="5349875" y="1244600"/>
              <a:ext cx="1132040" cy="403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𝑂=(𝐼−𝐾)/𝑆+1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A615-0FBE-4EB7-98BA-D298A8F39AE0}">
  <dimension ref="A8:L23"/>
  <sheetViews>
    <sheetView tabSelected="1" workbookViewId="0">
      <selection activeCell="J14" sqref="J14"/>
    </sheetView>
  </sheetViews>
  <sheetFormatPr defaultRowHeight="17" x14ac:dyDescent="0.45"/>
  <cols>
    <col min="3" max="3" width="10.08203125" bestFit="1" customWidth="1"/>
    <col min="4" max="4" width="14.6640625" customWidth="1"/>
    <col min="5" max="5" width="12" customWidth="1"/>
  </cols>
  <sheetData>
    <row r="8" spans="1:12" x14ac:dyDescent="0.45">
      <c r="A8" s="12" t="s">
        <v>3</v>
      </c>
      <c r="B8" s="12" t="s">
        <v>4</v>
      </c>
      <c r="C8" s="12" t="s">
        <v>1</v>
      </c>
      <c r="D8" s="12" t="s">
        <v>2</v>
      </c>
      <c r="E8" s="12" t="s">
        <v>0</v>
      </c>
      <c r="F8" s="13" t="s">
        <v>5</v>
      </c>
    </row>
    <row r="9" spans="1:12" x14ac:dyDescent="0.45">
      <c r="A9" s="6">
        <v>1</v>
      </c>
      <c r="B9" s="6">
        <v>0.9</v>
      </c>
      <c r="C9" s="7">
        <f>A9*LN(B9)</f>
        <v>-0.10536051565782628</v>
      </c>
      <c r="D9" s="7">
        <f>(1-A9)*LN(1-B9)</f>
        <v>0</v>
      </c>
      <c r="E9" s="8">
        <f>C9+D9</f>
        <v>-0.10536051565782628</v>
      </c>
      <c r="F9" s="6"/>
      <c r="H9" t="s">
        <v>41</v>
      </c>
      <c r="K9">
        <v>1</v>
      </c>
      <c r="L9">
        <f>-LN(K9)</f>
        <v>0</v>
      </c>
    </row>
    <row r="10" spans="1:12" x14ac:dyDescent="0.45">
      <c r="A10" s="6">
        <v>0</v>
      </c>
      <c r="B10" s="6">
        <v>0.1</v>
      </c>
      <c r="C10" s="7">
        <f>A10*LN(B10)</f>
        <v>0</v>
      </c>
      <c r="D10" s="7">
        <f>(1-A10)*LN(1-B10)</f>
        <v>-0.10536051565782628</v>
      </c>
      <c r="E10" s="8">
        <f>C10+D10</f>
        <v>-0.10536051565782628</v>
      </c>
      <c r="F10" s="6"/>
      <c r="K10">
        <v>2</v>
      </c>
      <c r="L10">
        <f t="shared" ref="L10:L23" si="0">-LN(K10)</f>
        <v>-0.69314718055994529</v>
      </c>
    </row>
    <row r="11" spans="1:12" x14ac:dyDescent="0.45">
      <c r="A11" s="6"/>
      <c r="B11" s="6"/>
      <c r="C11" s="9"/>
      <c r="D11" s="10"/>
      <c r="E11" s="11">
        <f>-1*(SUM(E9:E10)/F11)</f>
        <v>0.10536051565782628</v>
      </c>
      <c r="F11" s="6">
        <f>COUNT(E9:E10)</f>
        <v>2</v>
      </c>
      <c r="K11">
        <v>3</v>
      </c>
      <c r="L11">
        <f t="shared" si="0"/>
        <v>-1.0986122886681098</v>
      </c>
    </row>
    <row r="12" spans="1:12" x14ac:dyDescent="0.45">
      <c r="C12" s="3"/>
      <c r="D12" s="4"/>
      <c r="K12">
        <v>4</v>
      </c>
      <c r="L12">
        <f t="shared" si="0"/>
        <v>-1.3862943611198906</v>
      </c>
    </row>
    <row r="13" spans="1:12" x14ac:dyDescent="0.45">
      <c r="A13" s="12" t="s">
        <v>3</v>
      </c>
      <c r="B13" s="12" t="s">
        <v>4</v>
      </c>
      <c r="C13" s="12" t="s">
        <v>1</v>
      </c>
      <c r="D13" s="12" t="s">
        <v>2</v>
      </c>
      <c r="E13" s="12" t="s">
        <v>0</v>
      </c>
      <c r="F13" s="13" t="s">
        <v>5</v>
      </c>
      <c r="K13">
        <v>5</v>
      </c>
      <c r="L13">
        <f t="shared" si="0"/>
        <v>-1.6094379124341003</v>
      </c>
    </row>
    <row r="14" spans="1:12" x14ac:dyDescent="0.45">
      <c r="A14" s="6">
        <v>1</v>
      </c>
      <c r="B14" s="6">
        <v>0.1</v>
      </c>
      <c r="C14" s="7">
        <f>A14*LN(B14)</f>
        <v>-2.3025850929940455</v>
      </c>
      <c r="D14" s="7">
        <f>(1-A14)*LN(1-B14)</f>
        <v>0</v>
      </c>
      <c r="E14" s="8">
        <f>C14+D14</f>
        <v>-2.3025850929940455</v>
      </c>
      <c r="F14" s="6"/>
      <c r="K14">
        <v>6</v>
      </c>
      <c r="L14">
        <f t="shared" si="0"/>
        <v>-1.791759469228055</v>
      </c>
    </row>
    <row r="15" spans="1:12" x14ac:dyDescent="0.45">
      <c r="A15" s="6">
        <v>0</v>
      </c>
      <c r="B15" s="6">
        <v>0.9</v>
      </c>
      <c r="C15" s="7">
        <f>A15*LN(B15)</f>
        <v>0</v>
      </c>
      <c r="D15" s="7">
        <f>(1-A15)*LN(1-B15)</f>
        <v>-2.3025850929940459</v>
      </c>
      <c r="E15" s="8">
        <f>C15+D15</f>
        <v>-2.3025850929940459</v>
      </c>
      <c r="F15" s="6"/>
      <c r="K15">
        <v>7</v>
      </c>
      <c r="L15">
        <f t="shared" si="0"/>
        <v>-1.9459101490553132</v>
      </c>
    </row>
    <row r="16" spans="1:12" x14ac:dyDescent="0.45">
      <c r="A16" s="6"/>
      <c r="B16" s="6"/>
      <c r="C16" s="9"/>
      <c r="D16" s="10"/>
      <c r="E16" s="11">
        <f>-1*(SUM(E14:E15)/F16)</f>
        <v>2.3025850929940459</v>
      </c>
      <c r="F16" s="6">
        <f>COUNT(E14:E15)</f>
        <v>2</v>
      </c>
      <c r="K16">
        <v>8</v>
      </c>
      <c r="L16">
        <f t="shared" si="0"/>
        <v>-2.0794415416798357</v>
      </c>
    </row>
    <row r="17" spans="3:12" x14ac:dyDescent="0.45">
      <c r="C17" s="3"/>
      <c r="D17" s="4"/>
      <c r="K17">
        <v>9</v>
      </c>
      <c r="L17">
        <f t="shared" si="0"/>
        <v>-2.1972245773362196</v>
      </c>
    </row>
    <row r="18" spans="3:12" x14ac:dyDescent="0.45">
      <c r="C18" s="3"/>
      <c r="D18" s="4"/>
      <c r="K18">
        <v>10</v>
      </c>
      <c r="L18">
        <f t="shared" si="0"/>
        <v>-2.3025850929940459</v>
      </c>
    </row>
    <row r="19" spans="3:12" x14ac:dyDescent="0.45">
      <c r="K19">
        <v>11</v>
      </c>
      <c r="L19">
        <f t="shared" si="0"/>
        <v>-2.3978952727983707</v>
      </c>
    </row>
    <row r="20" spans="3:12" x14ac:dyDescent="0.45">
      <c r="K20">
        <v>12</v>
      </c>
      <c r="L20">
        <f t="shared" si="0"/>
        <v>-2.4849066497880004</v>
      </c>
    </row>
    <row r="21" spans="3:12" x14ac:dyDescent="0.45">
      <c r="K21">
        <v>13</v>
      </c>
      <c r="L21">
        <f t="shared" si="0"/>
        <v>-2.5649493574615367</v>
      </c>
    </row>
    <row r="22" spans="3:12" x14ac:dyDescent="0.45">
      <c r="K22">
        <v>14</v>
      </c>
      <c r="L22">
        <f t="shared" si="0"/>
        <v>-2.6390573296152584</v>
      </c>
    </row>
    <row r="23" spans="3:12" x14ac:dyDescent="0.45">
      <c r="K23">
        <v>15</v>
      </c>
      <c r="L23">
        <f t="shared" si="0"/>
        <v>-2.7080502011022101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AF51-43EE-4923-A774-A756DA6E2956}">
  <dimension ref="A1:E11"/>
  <sheetViews>
    <sheetView zoomScale="115" zoomScaleNormal="115" workbookViewId="0">
      <selection activeCell="F20" sqref="F20"/>
    </sheetView>
  </sheetViews>
  <sheetFormatPr defaultRowHeight="17" x14ac:dyDescent="0.45"/>
  <cols>
    <col min="1" max="1" width="10.9140625" customWidth="1"/>
    <col min="2" max="2" width="10.33203125" customWidth="1"/>
  </cols>
  <sheetData>
    <row r="1" spans="1:5" x14ac:dyDescent="0.45">
      <c r="B1" s="1"/>
      <c r="D1" s="1"/>
      <c r="E1" s="1"/>
    </row>
    <row r="2" spans="1:5" x14ac:dyDescent="0.45">
      <c r="B2" s="2"/>
    </row>
    <row r="3" spans="1:5" x14ac:dyDescent="0.45">
      <c r="B3" s="2"/>
    </row>
    <row r="4" spans="1:5" x14ac:dyDescent="0.45">
      <c r="B4" s="2"/>
    </row>
    <row r="5" spans="1:5" x14ac:dyDescent="0.45">
      <c r="B5" s="2"/>
    </row>
    <row r="6" spans="1:5" x14ac:dyDescent="0.45">
      <c r="A6" s="5" t="s">
        <v>7</v>
      </c>
      <c r="B6" s="5" t="s">
        <v>6</v>
      </c>
      <c r="C6" s="5" t="s">
        <v>9</v>
      </c>
    </row>
    <row r="7" spans="1:5" x14ac:dyDescent="0.45">
      <c r="A7" s="9">
        <v>1.1000000000000001</v>
      </c>
      <c r="B7" s="7">
        <f>EXP(A7)</f>
        <v>3.0041660239464334</v>
      </c>
      <c r="C7" s="10">
        <f>B7/$B$11</f>
        <v>0.22363631207948945</v>
      </c>
    </row>
    <row r="8" spans="1:5" x14ac:dyDescent="0.45">
      <c r="A8" s="9">
        <v>2.2000000000000002</v>
      </c>
      <c r="B8" s="7">
        <f>EXP(A8)</f>
        <v>9.025013499434122</v>
      </c>
      <c r="C8" s="10">
        <f t="shared" ref="C8:C10" si="0">B8/$B$11</f>
        <v>0.67184061046988353</v>
      </c>
    </row>
    <row r="9" spans="1:5" x14ac:dyDescent="0.45">
      <c r="A9" s="9">
        <v>0.2</v>
      </c>
      <c r="B9" s="7">
        <f>EXP(A9)</f>
        <v>1.2214027581601699</v>
      </c>
      <c r="C9" s="10">
        <f t="shared" si="0"/>
        <v>9.0923739307800455E-2</v>
      </c>
    </row>
    <row r="10" spans="1:5" x14ac:dyDescent="0.45">
      <c r="A10" s="9">
        <v>-1.7</v>
      </c>
      <c r="B10" s="7">
        <f>EXP(A10)</f>
        <v>0.18268352405273466</v>
      </c>
      <c r="C10" s="10">
        <f t="shared" si="0"/>
        <v>1.3599338142826541E-2</v>
      </c>
    </row>
    <row r="11" spans="1:5" x14ac:dyDescent="0.45">
      <c r="A11" s="14" t="s">
        <v>8</v>
      </c>
      <c r="B11" s="15">
        <f>SUM(B7:B10)</f>
        <v>13.433265805593461</v>
      </c>
      <c r="C11" s="15">
        <f>SUM(C7:C10)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8FA8-F0DF-46E0-A584-446EAB56CDE3}">
  <dimension ref="A1:Q23"/>
  <sheetViews>
    <sheetView workbookViewId="0">
      <selection activeCell="F13" sqref="F13"/>
    </sheetView>
  </sheetViews>
  <sheetFormatPr defaultRowHeight="17" x14ac:dyDescent="0.45"/>
  <cols>
    <col min="5" max="5" width="12.6640625" customWidth="1"/>
    <col min="6" max="6" width="12.9140625" customWidth="1"/>
    <col min="7" max="7" width="10" customWidth="1"/>
    <col min="15" max="15" width="11.58203125" customWidth="1"/>
  </cols>
  <sheetData>
    <row r="1" spans="1:17" x14ac:dyDescent="0.45">
      <c r="A1" t="s">
        <v>15</v>
      </c>
    </row>
    <row r="5" spans="1:17" x14ac:dyDescent="0.45">
      <c r="A5" t="s">
        <v>16</v>
      </c>
    </row>
    <row r="9" spans="1:17" x14ac:dyDescent="0.45">
      <c r="A9" s="1" t="s">
        <v>21</v>
      </c>
      <c r="B9" s="1"/>
      <c r="C9" s="1"/>
      <c r="D9" s="1"/>
      <c r="E9" s="1"/>
    </row>
    <row r="11" spans="1:17" ht="51" x14ac:dyDescent="0.45">
      <c r="A11" s="16" t="s">
        <v>26</v>
      </c>
      <c r="B11" s="16" t="s">
        <v>37</v>
      </c>
      <c r="C11" s="16" t="s">
        <v>22</v>
      </c>
      <c r="D11" s="16" t="s">
        <v>23</v>
      </c>
      <c r="E11" s="16" t="s">
        <v>25</v>
      </c>
      <c r="F11" s="16" t="s">
        <v>36</v>
      </c>
      <c r="G11" s="16" t="s">
        <v>19</v>
      </c>
      <c r="H11" s="16" t="s">
        <v>20</v>
      </c>
      <c r="I11" s="16" t="s">
        <v>11</v>
      </c>
      <c r="J11" s="16" t="s">
        <v>12</v>
      </c>
      <c r="K11" s="16" t="s">
        <v>30</v>
      </c>
      <c r="L11" s="16" t="s">
        <v>31</v>
      </c>
      <c r="M11" s="16" t="s">
        <v>33</v>
      </c>
      <c r="N11" s="16" t="s">
        <v>34</v>
      </c>
      <c r="O11" s="16" t="s">
        <v>17</v>
      </c>
    </row>
    <row r="12" spans="1:17" x14ac:dyDescent="0.45">
      <c r="A12" s="6">
        <v>1</v>
      </c>
      <c r="B12" s="6">
        <v>28</v>
      </c>
      <c r="C12" s="16">
        <v>28</v>
      </c>
      <c r="D12" s="16">
        <v>1</v>
      </c>
      <c r="E12" s="6" t="s">
        <v>14</v>
      </c>
      <c r="F12" s="6">
        <v>32</v>
      </c>
      <c r="G12" s="6">
        <v>3</v>
      </c>
      <c r="H12" s="6">
        <v>3</v>
      </c>
      <c r="I12" s="6">
        <v>1</v>
      </c>
      <c r="J12" s="6">
        <v>1</v>
      </c>
      <c r="K12" s="6"/>
      <c r="L12" s="6"/>
      <c r="M12" s="6">
        <f>(B12-G12+2*I12)/J12+1</f>
        <v>28</v>
      </c>
      <c r="N12" s="6">
        <f>(C12-G12+2*I12)/J12+1</f>
        <v>28</v>
      </c>
      <c r="O12" s="17">
        <f>F12*G12*H12*D12+F12</f>
        <v>320</v>
      </c>
      <c r="Q12" t="s">
        <v>28</v>
      </c>
    </row>
    <row r="13" spans="1:17" x14ac:dyDescent="0.45">
      <c r="A13" s="6">
        <v>2</v>
      </c>
      <c r="B13" s="6">
        <f>M12</f>
        <v>28</v>
      </c>
      <c r="C13" s="6">
        <f>N12</f>
        <v>28</v>
      </c>
      <c r="D13" s="6">
        <f>F12</f>
        <v>32</v>
      </c>
      <c r="E13" s="6" t="s">
        <v>29</v>
      </c>
      <c r="F13" s="6">
        <f>F12</f>
        <v>32</v>
      </c>
      <c r="G13" s="6"/>
      <c r="H13" s="6"/>
      <c r="I13" s="6"/>
      <c r="J13" s="6"/>
      <c r="K13" s="6">
        <v>2</v>
      </c>
      <c r="L13" s="6">
        <v>2</v>
      </c>
      <c r="M13" s="6">
        <f>B13/K13</f>
        <v>14</v>
      </c>
      <c r="N13" s="6">
        <f>C13/L13</f>
        <v>14</v>
      </c>
      <c r="O13" s="17"/>
      <c r="Q13" t="s">
        <v>38</v>
      </c>
    </row>
    <row r="14" spans="1:17" x14ac:dyDescent="0.45">
      <c r="A14" s="6">
        <v>3</v>
      </c>
      <c r="B14" s="6">
        <f t="shared" ref="B14" si="0">M13</f>
        <v>14</v>
      </c>
      <c r="C14" s="6">
        <f t="shared" ref="C14" si="1">N13</f>
        <v>14</v>
      </c>
      <c r="D14" s="6">
        <f>F13</f>
        <v>32</v>
      </c>
      <c r="E14" s="6" t="s">
        <v>14</v>
      </c>
      <c r="F14" s="6">
        <v>64</v>
      </c>
      <c r="G14" s="6">
        <v>3</v>
      </c>
      <c r="H14" s="6">
        <v>3</v>
      </c>
      <c r="I14" s="6">
        <v>1</v>
      </c>
      <c r="J14" s="6">
        <v>1</v>
      </c>
      <c r="K14" s="6"/>
      <c r="L14" s="6"/>
      <c r="M14" s="6">
        <f>(B14-G14+2*I14)/J14+1</f>
        <v>14</v>
      </c>
      <c r="N14" s="6">
        <f>(C14-G14+2*I14)/J14+1</f>
        <v>14</v>
      </c>
      <c r="O14" s="17">
        <f t="shared" ref="O14" si="2">F14*G14*H14*D14+F14</f>
        <v>18496</v>
      </c>
      <c r="Q14" t="s">
        <v>27</v>
      </c>
    </row>
    <row r="15" spans="1:17" x14ac:dyDescent="0.45">
      <c r="A15" s="6">
        <v>4</v>
      </c>
      <c r="B15" s="6">
        <f t="shared" ref="B15:C17" si="3">M14</f>
        <v>14</v>
      </c>
      <c r="C15" s="6">
        <f t="shared" si="3"/>
        <v>14</v>
      </c>
      <c r="D15" s="6">
        <f>F14</f>
        <v>64</v>
      </c>
      <c r="E15" s="6" t="s">
        <v>29</v>
      </c>
      <c r="F15" s="6">
        <f>F14</f>
        <v>64</v>
      </c>
      <c r="G15" s="6"/>
      <c r="H15" s="6"/>
      <c r="I15" s="6"/>
      <c r="J15" s="6"/>
      <c r="K15" s="6">
        <v>2</v>
      </c>
      <c r="L15" s="6">
        <v>2</v>
      </c>
      <c r="M15" s="6">
        <f>B15/K15</f>
        <v>7</v>
      </c>
      <c r="N15" s="6">
        <f>C15/L15</f>
        <v>7</v>
      </c>
      <c r="O15" s="17"/>
      <c r="Q15" t="s">
        <v>38</v>
      </c>
    </row>
    <row r="16" spans="1:17" x14ac:dyDescent="0.45">
      <c r="A16" s="6">
        <v>5</v>
      </c>
      <c r="B16" s="6">
        <f t="shared" si="3"/>
        <v>7</v>
      </c>
      <c r="C16" s="6">
        <f t="shared" si="3"/>
        <v>7</v>
      </c>
      <c r="D16" s="6">
        <f>F15</f>
        <v>64</v>
      </c>
      <c r="E16" s="6" t="s">
        <v>32</v>
      </c>
      <c r="F16" s="6"/>
      <c r="G16" s="6"/>
      <c r="H16" s="6"/>
      <c r="I16" s="6"/>
      <c r="J16" s="6"/>
      <c r="K16" s="6" t="s">
        <v>24</v>
      </c>
      <c r="L16" s="6" t="s">
        <v>24</v>
      </c>
      <c r="M16" s="6">
        <f>B16*C16*D16</f>
        <v>3136</v>
      </c>
      <c r="N16" s="6" t="s">
        <v>24</v>
      </c>
      <c r="O16" s="17" t="s">
        <v>24</v>
      </c>
      <c r="Q16" t="s">
        <v>32</v>
      </c>
    </row>
    <row r="17" spans="1:17" x14ac:dyDescent="0.45">
      <c r="A17" s="6">
        <v>6</v>
      </c>
      <c r="B17" s="6">
        <f t="shared" si="3"/>
        <v>3136</v>
      </c>
      <c r="C17" s="6" t="str">
        <f t="shared" si="3"/>
        <v xml:space="preserve"> </v>
      </c>
      <c r="D17" s="6" t="s">
        <v>24</v>
      </c>
      <c r="E17" s="6" t="s">
        <v>35</v>
      </c>
      <c r="F17" s="6">
        <v>64</v>
      </c>
      <c r="G17" s="6"/>
      <c r="H17" s="6"/>
      <c r="I17" s="6"/>
      <c r="J17" s="6"/>
      <c r="K17" s="6" t="s">
        <v>24</v>
      </c>
      <c r="L17" s="6" t="s">
        <v>24</v>
      </c>
      <c r="M17" s="6" t="s">
        <v>24</v>
      </c>
      <c r="N17" s="6" t="s">
        <v>24</v>
      </c>
      <c r="O17" s="17">
        <f>B17*F17+F17</f>
        <v>200768</v>
      </c>
      <c r="Q17" t="s">
        <v>39</v>
      </c>
    </row>
    <row r="18" spans="1:17" x14ac:dyDescent="0.45">
      <c r="A18" s="6">
        <v>7</v>
      </c>
      <c r="B18" s="6">
        <f>F17</f>
        <v>64</v>
      </c>
      <c r="C18" s="6" t="str">
        <f>N17</f>
        <v xml:space="preserve"> </v>
      </c>
      <c r="D18" s="6" t="s">
        <v>24</v>
      </c>
      <c r="E18" s="6" t="s">
        <v>35</v>
      </c>
      <c r="F18" s="6">
        <v>10</v>
      </c>
      <c r="G18" s="6"/>
      <c r="H18" s="6"/>
      <c r="I18" s="6"/>
      <c r="J18" s="6"/>
      <c r="K18" s="6" t="s">
        <v>24</v>
      </c>
      <c r="L18" s="6" t="s">
        <v>24</v>
      </c>
      <c r="M18" s="6" t="s">
        <v>24</v>
      </c>
      <c r="N18" s="6" t="s">
        <v>24</v>
      </c>
      <c r="O18" s="17">
        <f>B18*F18+F18</f>
        <v>650</v>
      </c>
      <c r="Q18" t="s">
        <v>40</v>
      </c>
    </row>
    <row r="19" spans="1:17" x14ac:dyDescent="0.45">
      <c r="A19" s="6"/>
      <c r="B19" s="6"/>
      <c r="C19" s="6"/>
      <c r="D19" s="6"/>
      <c r="E19" s="6"/>
      <c r="F19" s="6" t="s">
        <v>13</v>
      </c>
      <c r="G19" s="6"/>
      <c r="H19" s="6"/>
      <c r="I19" s="6"/>
      <c r="J19" s="6"/>
      <c r="K19" s="6"/>
      <c r="L19" s="6"/>
      <c r="M19" s="6"/>
      <c r="N19" s="6"/>
      <c r="O19" s="17"/>
    </row>
    <row r="20" spans="1:17" x14ac:dyDescent="0.45">
      <c r="A20" s="6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7">
        <f>SUM(O12:O19)</f>
        <v>220234</v>
      </c>
    </row>
    <row r="23" spans="1:17" x14ac:dyDescent="0.45">
      <c r="A23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757C-6560-4F1A-B207-8C4CFDCBE1E0}">
  <dimension ref="A1:Q24"/>
  <sheetViews>
    <sheetView topLeftCell="H1" workbookViewId="0">
      <selection activeCell="O21" sqref="O21"/>
    </sheetView>
  </sheetViews>
  <sheetFormatPr defaultRowHeight="17" x14ac:dyDescent="0.45"/>
  <cols>
    <col min="5" max="5" width="12.6640625" customWidth="1"/>
    <col min="6" max="6" width="12.9140625" customWidth="1"/>
    <col min="7" max="7" width="10" customWidth="1"/>
    <col min="15" max="15" width="11.58203125" customWidth="1"/>
  </cols>
  <sheetData>
    <row r="1" spans="1:17" x14ac:dyDescent="0.45">
      <c r="A1" t="s">
        <v>15</v>
      </c>
    </row>
    <row r="5" spans="1:17" x14ac:dyDescent="0.45">
      <c r="A5" t="s">
        <v>16</v>
      </c>
    </row>
    <row r="9" spans="1:17" x14ac:dyDescent="0.45">
      <c r="A9" s="1" t="s">
        <v>21</v>
      </c>
      <c r="B9" s="1"/>
      <c r="C9" s="1"/>
      <c r="D9" s="1"/>
      <c r="E9" s="1"/>
    </row>
    <row r="11" spans="1:17" ht="51" x14ac:dyDescent="0.45">
      <c r="A11" s="16" t="s">
        <v>26</v>
      </c>
      <c r="B11" s="16" t="s">
        <v>37</v>
      </c>
      <c r="C11" s="16" t="s">
        <v>22</v>
      </c>
      <c r="D11" s="16" t="s">
        <v>23</v>
      </c>
      <c r="E11" s="16" t="s">
        <v>25</v>
      </c>
      <c r="F11" s="16" t="s">
        <v>36</v>
      </c>
      <c r="G11" s="16" t="s">
        <v>19</v>
      </c>
      <c r="H11" s="16" t="s">
        <v>20</v>
      </c>
      <c r="I11" s="16" t="s">
        <v>11</v>
      </c>
      <c r="J11" s="16" t="s">
        <v>12</v>
      </c>
      <c r="K11" s="16" t="s">
        <v>30</v>
      </c>
      <c r="L11" s="16" t="s">
        <v>31</v>
      </c>
      <c r="M11" s="16" t="s">
        <v>33</v>
      </c>
      <c r="N11" s="16" t="s">
        <v>34</v>
      </c>
      <c r="O11" s="16" t="s">
        <v>17</v>
      </c>
    </row>
    <row r="12" spans="1:17" x14ac:dyDescent="0.45">
      <c r="A12" s="6">
        <v>1</v>
      </c>
      <c r="B12" s="6">
        <v>32</v>
      </c>
      <c r="C12" s="16">
        <v>32</v>
      </c>
      <c r="D12" s="16">
        <v>1</v>
      </c>
      <c r="E12" s="6" t="s">
        <v>14</v>
      </c>
      <c r="F12" s="6">
        <v>6</v>
      </c>
      <c r="G12" s="6">
        <v>5</v>
      </c>
      <c r="H12" s="6">
        <v>5</v>
      </c>
      <c r="I12" s="6">
        <v>0</v>
      </c>
      <c r="J12" s="6">
        <v>1</v>
      </c>
      <c r="K12" s="6"/>
      <c r="L12" s="6"/>
      <c r="M12" s="6">
        <f>(B12-G12+2*I12)/J12+1</f>
        <v>28</v>
      </c>
      <c r="N12" s="6">
        <f>(C12-G12+2*I12)/J12+1</f>
        <v>28</v>
      </c>
      <c r="O12" s="17">
        <f>F12*G12*H12*D12+F12</f>
        <v>156</v>
      </c>
      <c r="Q12" t="s">
        <v>28</v>
      </c>
    </row>
    <row r="13" spans="1:17" x14ac:dyDescent="0.45">
      <c r="A13" s="6">
        <v>2</v>
      </c>
      <c r="B13" s="6">
        <f>M12</f>
        <v>28</v>
      </c>
      <c r="C13" s="6">
        <f>N12</f>
        <v>28</v>
      </c>
      <c r="D13" s="6">
        <f>F12</f>
        <v>6</v>
      </c>
      <c r="E13" s="6" t="s">
        <v>29</v>
      </c>
      <c r="F13" s="6">
        <f>F12</f>
        <v>6</v>
      </c>
      <c r="G13" s="6"/>
      <c r="H13" s="6"/>
      <c r="I13" s="6"/>
      <c r="J13" s="6"/>
      <c r="K13" s="6">
        <v>2</v>
      </c>
      <c r="L13" s="6">
        <v>2</v>
      </c>
      <c r="M13" s="6">
        <f>B13/K13</f>
        <v>14</v>
      </c>
      <c r="N13" s="6">
        <f>C13/L13</f>
        <v>14</v>
      </c>
      <c r="O13" s="17"/>
      <c r="Q13" t="s">
        <v>38</v>
      </c>
    </row>
    <row r="14" spans="1:17" x14ac:dyDescent="0.45">
      <c r="A14" s="6">
        <v>3</v>
      </c>
      <c r="B14" s="6">
        <f t="shared" ref="B14:C15" si="0">M13</f>
        <v>14</v>
      </c>
      <c r="C14" s="6">
        <f t="shared" si="0"/>
        <v>14</v>
      </c>
      <c r="D14" s="6">
        <f>F13</f>
        <v>6</v>
      </c>
      <c r="E14" s="6" t="s">
        <v>14</v>
      </c>
      <c r="F14" s="6">
        <v>16</v>
      </c>
      <c r="G14" s="6">
        <v>5</v>
      </c>
      <c r="H14" s="6">
        <v>5</v>
      </c>
      <c r="I14" s="6">
        <v>0</v>
      </c>
      <c r="J14" s="6">
        <v>1</v>
      </c>
      <c r="K14" s="6"/>
      <c r="L14" s="6"/>
      <c r="M14" s="6">
        <f>(B14-G14+2*I14)/J14+1</f>
        <v>10</v>
      </c>
      <c r="N14" s="6">
        <f>(C14-G14+2*I14)/J14+1</f>
        <v>10</v>
      </c>
      <c r="O14" s="17">
        <f t="shared" ref="O14" si="1">F14*G14*H14*D14+F14</f>
        <v>2416</v>
      </c>
      <c r="Q14" t="s">
        <v>27</v>
      </c>
    </row>
    <row r="15" spans="1:17" x14ac:dyDescent="0.45">
      <c r="A15" s="6">
        <v>4</v>
      </c>
      <c r="B15" s="6">
        <f t="shared" si="0"/>
        <v>10</v>
      </c>
      <c r="C15" s="6">
        <f t="shared" si="0"/>
        <v>10</v>
      </c>
      <c r="D15" s="6">
        <f>F14</f>
        <v>16</v>
      </c>
      <c r="E15" s="6" t="s">
        <v>29</v>
      </c>
      <c r="F15" s="6">
        <f>F14</f>
        <v>16</v>
      </c>
      <c r="G15" s="6"/>
      <c r="H15" s="6"/>
      <c r="I15" s="6"/>
      <c r="J15" s="6"/>
      <c r="K15" s="6">
        <v>2</v>
      </c>
      <c r="L15" s="6">
        <v>2</v>
      </c>
      <c r="M15" s="6">
        <f>B15/K15</f>
        <v>5</v>
      </c>
      <c r="N15" s="6">
        <f>C15/L15</f>
        <v>5</v>
      </c>
      <c r="O15" s="17"/>
      <c r="Q15" t="s">
        <v>38</v>
      </c>
    </row>
    <row r="16" spans="1:17" x14ac:dyDescent="0.45">
      <c r="A16" s="6">
        <v>3</v>
      </c>
      <c r="B16" s="6">
        <f t="shared" ref="B16" si="2">M15</f>
        <v>5</v>
      </c>
      <c r="C16" s="6">
        <f t="shared" ref="C16" si="3">N15</f>
        <v>5</v>
      </c>
      <c r="D16" s="6">
        <f>F15</f>
        <v>16</v>
      </c>
      <c r="E16" s="6" t="s">
        <v>14</v>
      </c>
      <c r="F16" s="6">
        <v>120</v>
      </c>
      <c r="G16" s="6">
        <v>5</v>
      </c>
      <c r="H16" s="6">
        <v>5</v>
      </c>
      <c r="I16" s="6">
        <v>0</v>
      </c>
      <c r="J16" s="6">
        <v>1</v>
      </c>
      <c r="K16" s="6"/>
      <c r="L16" s="6"/>
      <c r="M16" s="6">
        <f>(B16-G16+2*I16)/J16+1</f>
        <v>1</v>
      </c>
      <c r="N16" s="6">
        <f>(C16-G16+2*I16)/J16+1</f>
        <v>1</v>
      </c>
      <c r="O16" s="17">
        <f t="shared" ref="O16" si="4">F16*G16*H16*D16+F16</f>
        <v>48120</v>
      </c>
      <c r="Q16" t="s">
        <v>27</v>
      </c>
    </row>
    <row r="17" spans="1:17" x14ac:dyDescent="0.45">
      <c r="A17" s="6">
        <v>5</v>
      </c>
      <c r="B17" s="6">
        <f>M16</f>
        <v>1</v>
      </c>
      <c r="C17" s="6">
        <f>N16</f>
        <v>1</v>
      </c>
      <c r="D17" s="6">
        <f>F16</f>
        <v>120</v>
      </c>
      <c r="E17" s="6" t="s">
        <v>32</v>
      </c>
      <c r="F17" s="6"/>
      <c r="G17" s="6"/>
      <c r="H17" s="6"/>
      <c r="I17" s="6"/>
      <c r="J17" s="6"/>
      <c r="K17" s="6" t="s">
        <v>13</v>
      </c>
      <c r="L17" s="6" t="s">
        <v>13</v>
      </c>
      <c r="M17" s="6">
        <f>B17*C17*D17</f>
        <v>120</v>
      </c>
      <c r="N17" s="6" t="s">
        <v>13</v>
      </c>
      <c r="O17" s="17" t="s">
        <v>13</v>
      </c>
      <c r="Q17" t="s">
        <v>32</v>
      </c>
    </row>
    <row r="18" spans="1:17" x14ac:dyDescent="0.45">
      <c r="A18" s="6">
        <v>6</v>
      </c>
      <c r="B18" s="6">
        <f>M17</f>
        <v>120</v>
      </c>
      <c r="C18" s="6" t="str">
        <f>N17</f>
        <v xml:space="preserve"> </v>
      </c>
      <c r="D18" s="6" t="s">
        <v>13</v>
      </c>
      <c r="E18" s="6" t="s">
        <v>35</v>
      </c>
      <c r="F18" s="6">
        <v>84</v>
      </c>
      <c r="G18" s="6"/>
      <c r="H18" s="6"/>
      <c r="I18" s="6"/>
      <c r="J18" s="6"/>
      <c r="K18" s="6" t="s">
        <v>13</v>
      </c>
      <c r="L18" s="6" t="s">
        <v>13</v>
      </c>
      <c r="M18" s="6" t="s">
        <v>13</v>
      </c>
      <c r="N18" s="6" t="s">
        <v>13</v>
      </c>
      <c r="O18" s="17">
        <f>B18*F18+F18</f>
        <v>10164</v>
      </c>
      <c r="Q18" t="s">
        <v>39</v>
      </c>
    </row>
    <row r="19" spans="1:17" x14ac:dyDescent="0.45">
      <c r="A19" s="6">
        <v>7</v>
      </c>
      <c r="B19" s="6">
        <f>F18</f>
        <v>84</v>
      </c>
      <c r="C19" s="6" t="str">
        <f>N18</f>
        <v xml:space="preserve"> </v>
      </c>
      <c r="D19" s="6" t="s">
        <v>13</v>
      </c>
      <c r="E19" s="6" t="s">
        <v>35</v>
      </c>
      <c r="F19" s="6">
        <v>10</v>
      </c>
      <c r="G19" s="6"/>
      <c r="H19" s="6"/>
      <c r="I19" s="6"/>
      <c r="J19" s="6"/>
      <c r="K19" s="6" t="s">
        <v>13</v>
      </c>
      <c r="L19" s="6" t="s">
        <v>13</v>
      </c>
      <c r="M19" s="6" t="s">
        <v>13</v>
      </c>
      <c r="N19" s="6" t="s">
        <v>13</v>
      </c>
      <c r="O19" s="17">
        <f>B19*F19+F19</f>
        <v>850</v>
      </c>
      <c r="Q19" t="s">
        <v>40</v>
      </c>
    </row>
    <row r="20" spans="1:17" x14ac:dyDescent="0.45">
      <c r="A20" s="6"/>
      <c r="B20" s="6"/>
      <c r="C20" s="6"/>
      <c r="D20" s="6"/>
      <c r="E20" s="6"/>
      <c r="F20" s="6" t="s">
        <v>13</v>
      </c>
      <c r="G20" s="6"/>
      <c r="H20" s="6"/>
      <c r="I20" s="6"/>
      <c r="J20" s="6"/>
      <c r="K20" s="6"/>
      <c r="L20" s="6"/>
      <c r="M20" s="6"/>
      <c r="N20" s="6"/>
      <c r="O20" s="17"/>
    </row>
    <row r="21" spans="1:17" x14ac:dyDescent="0.45">
      <c r="A21" s="6" t="s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7">
        <f>SUM(O12:O20)</f>
        <v>61706</v>
      </c>
    </row>
    <row r="24" spans="1:17" x14ac:dyDescent="0.45">
      <c r="A24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137D-8866-4370-A4EF-A6B2D4686FDA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Log loss func</vt:lpstr>
      <vt:lpstr>softmax func</vt:lpstr>
      <vt:lpstr>cnn shape prarams</vt:lpstr>
      <vt:lpstr>LeNet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2022-09-16T11:08:26Z</dcterms:created>
  <dcterms:modified xsi:type="dcterms:W3CDTF">2022-09-23T22:26:10Z</dcterms:modified>
</cp:coreProperties>
</file>