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Linear Transform" sheetId="2" r:id="rId5"/>
    <sheet state="visible" name="Atbash Converter" sheetId="3" r:id="rId6"/>
    <sheet state="visible" name="Reverse Converter" sheetId="4" r:id="rId7"/>
    <sheet state="visible" name="Appendix"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Q2">
      <text>
        <t xml:space="preserve">This is a single layer neural network with a ReLU activation function. There could be more layers here if desired.</t>
      </text>
    </comment>
    <comment authorId="0" ref="AW9">
      <text>
        <t xml:space="preserve">There is a hidden column of 1s that is added to the result of the self attention layer.</t>
      </text>
    </comment>
  </commentList>
</comments>
</file>

<file path=xl/comments2.xml><?xml version="1.0" encoding="utf-8"?>
<comments xmlns:r="http://schemas.openxmlformats.org/officeDocument/2006/relationships" xmlns="http://schemas.openxmlformats.org/spreadsheetml/2006/main">
  <authors>
    <author/>
  </authors>
  <commentList>
    <comment authorId="0" ref="BF2">
      <text>
        <t xml:space="preserve">This is a single layer neural network with a ReLU activation function. There could be more layers here if desired.</t>
      </text>
    </comment>
    <comment authorId="0" ref="BO12">
      <text>
        <t xml:space="preserve">There is a hidden column of 1s that is added to the result of the self attention layer.</t>
      </text>
    </comment>
  </commentList>
</comments>
</file>

<file path=xl/comments3.xml><?xml version="1.0" encoding="utf-8"?>
<comments xmlns:r="http://schemas.openxmlformats.org/officeDocument/2006/relationships" xmlns="http://schemas.openxmlformats.org/spreadsheetml/2006/main">
  <authors>
    <author/>
  </authors>
  <commentList>
    <comment authorId="0" ref="D2">
      <text>
        <t xml:space="preserve">The embedding is usually learned before training begins. The values of embeddings are usually not human-inspectible (i.e. not binary/ASCII). 
https://blog.acolyer.org/2016/04/21/the-amazing-power-of-word-vectors/
The number of columns in this vector are known as "the size of the model".</t>
      </text>
    </comment>
    <comment authorId="0" ref="L2">
      <text>
        <t xml:space="preserve">All of these Query/Key/Value weights will be learned during training.</t>
      </text>
    </comment>
    <comment authorId="0" ref="BA2">
      <text>
        <t xml:space="preserve">In section 3.3 of "Attention Is All You Need", they describe their feed-forward layer as having two neural network layers, with ReLU in the middle.  See the equation below. This implements that, although with identity matrices.</t>
      </text>
    </comment>
    <comment authorId="0" ref="BQ2">
      <text>
        <t xml:space="preserve">This is the normalized output of the multi-head attention sub-layer.</t>
      </text>
    </comment>
    <comment authorId="0" ref="BG3">
      <text>
        <t xml:space="preserve">The weights and bias of these two fully-connected NN are learned during training.</t>
      </text>
    </comment>
    <comment authorId="0" ref="AG6">
      <text>
        <t xml:space="preserve">The number of rows here depends on how many input values we have.</t>
      </text>
    </comment>
    <comment authorId="0" ref="AA8">
      <text>
        <t xml:space="preserve">Prior to the normal softmax calculation, we divide the result of the Query x Key matrix by the scale factor. Then, we subtract off the mask, which is either 0 (if we don't want to affect the cell) or a very large number (if it is an "illegal connection").</t>
      </text>
    </comment>
    <comment authorId="0" ref="D9">
      <text>
        <t xml:space="preserve">The positional encodings in "Attention Is All You Need" are described as sinusoidal waves of different wavelengths. Each column of the model would have a number added associated with a different "speed" sine wave. 
For this example, I just add them to a dedicated column to make it a little more understandable to us humans.</t>
      </text>
    </comment>
    <comment authorId="0" ref="AH13">
      <text>
        <t xml:space="preserve">This has the same number of rows that the Value matrices have columns times the number of heads. It has the same number of columns as the model.
This matrix will be learned via training and effectively computes a weighted average of all the heads.</t>
      </text>
    </comment>
    <comment authorId="0" ref="Z14">
      <text>
        <t xml:space="preserve">Due to the mask, the 7 and 3 cannot "look ahead" and pay attention to the inputs that come after them. Therefore, they pay attention to the next best match.</t>
      </text>
    </comment>
    <comment authorId="0" ref="D17">
      <text>
        <t xml:space="preserve">In "Attention Is All You Need", the encoder layers had one input which was used for Query, Key, and Value matrices (Like it is here).
In the Decoder part, the output of the final Encoder layer is used to create the Query and Key matrices and only the Value matrices make use of the previous decoder layer (or the input to the decoder for the first decoder layer).</t>
      </text>
    </comment>
    <comment authorId="0" ref="AO20">
      <text>
        <t xml:space="preserve">This is the input to this layer.</t>
      </text>
    </comment>
    <comment authorId="0" ref="BG22">
      <text>
        <t xml:space="preserve">In order to apply a bias for the next fully-connected layer, we need to append a 1s column to act as the bias.</t>
      </text>
    </comment>
    <comment authorId="0" ref="F24">
      <text>
        <t xml:space="preserve">In "Attention Is All You Need", they use a scale factor that is the square root of the model size, which is replicated here.
The scale has the visual effect of "blurring" the attention, which the paper claims to improve training speed. Change this to 1 and see what happens to the self-attention values/colors. Then try 3 or 5.</t>
      </text>
    </comment>
    <comment authorId="0" ref="D26">
      <text>
        <t xml:space="preserve">This mask is used on the first sublayer in the decoder of "Attention Is All You Need". Because training is done by feeding in the complete input and the complete output (i.e. the answer), this mask prevents the model from "cheating" and looking at the answer to make an earlier prediction.
Using no mask would have all these cells be 0.</t>
      </text>
    </comment>
    <comment authorId="0" ref="AA30">
      <text>
        <t xml:space="preserve">Prior to the normal softmax calculation, we divide the result of the Query x Key matrix by the scale factor. Then, we subtract off the mask, which is either 0 (if we don't want to affect the cell) or a very large number (if it is an "illegal connection").</t>
      </text>
    </comment>
    <comment authorId="0" ref="A33">
      <text>
        <t xml:space="preserve">This is the original paper that introduced the Transformer architecture.</t>
      </text>
    </comment>
    <comment authorId="0" ref="Z36">
      <text>
        <t xml:space="preserve">Due to the mask, the 7 and 3 cannot "look ahead" and pay attention to the inputs that come after them. Therefore, they pay attention to the next best match.</t>
      </text>
    </comment>
    <comment authorId="0" ref="AU38">
      <text>
        <t xml:space="preserve">In order to apply a bias for the next fully-connected layer, we need to append a 1s column to act as the bias.</t>
      </text>
    </comment>
    <comment authorId="0" ref="AA52">
      <text>
        <t xml:space="preserve">Prior to the normal softmax calculation, we divide the result of the Query x Key matrix by the scale factor. Then, we subtract off the mask, which is either 0 (if we don't want to affect the cell) or a very large number (if it is an "illegal connection").</t>
      </text>
    </comment>
    <comment authorId="0" ref="Z58">
      <text>
        <t xml:space="preserve">Due to the mask, the 7 and 3 cannot "look ahead" and pay attention to the inputs that come after them. Therefore, they pay attention to the next best match.</t>
      </text>
    </comment>
  </commentList>
</comments>
</file>

<file path=xl/sharedStrings.xml><?xml version="1.0" encoding="utf-8"?>
<sst xmlns="http://schemas.openxmlformats.org/spreadsheetml/2006/main" count="255" uniqueCount="116">
  <si>
    <t>Walkthrough YouTube Video</t>
  </si>
  <si>
    <t>Linear Transform is a sheet to warm-up on matrix multiplication (converting binary to -1/1 and implement Atbash cipher)</t>
  </si>
  <si>
    <t>Atbash Converter demonstrates self-attention to encode a string with the Atbash substitution cipher (e.g. A&lt;=&gt; Z, B&lt;=&gt;Y, C&lt;=&gt;X)</t>
  </si>
  <si>
    <t>Reverse Converter adds positional encoding to reverse a string</t>
  </si>
  <si>
    <t>Appendix demonstrates multi-head attention, scaling, masking, and residual connections (but doesn't do anything human understandable)</t>
  </si>
  <si>
    <t>Input</t>
  </si>
  <si>
    <t>Binary</t>
  </si>
  <si>
    <t>Inputs</t>
  </si>
  <si>
    <t>Weights</t>
  </si>
  <si>
    <t>Outputs</t>
  </si>
  <si>
    <t>ASCII</t>
  </si>
  <si>
    <t>S</t>
  </si>
  <si>
    <t>L</t>
  </si>
  <si>
    <t>A</t>
  </si>
  <si>
    <t>T</t>
  </si>
  <si>
    <t>E</t>
  </si>
  <si>
    <t>B</t>
  </si>
  <si>
    <t>C</t>
  </si>
  <si>
    <t>D</t>
  </si>
  <si>
    <t>F</t>
  </si>
  <si>
    <t>G</t>
  </si>
  <si>
    <t>H</t>
  </si>
  <si>
    <t>I</t>
  </si>
  <si>
    <t>J</t>
  </si>
  <si>
    <t>K</t>
  </si>
  <si>
    <t>M</t>
  </si>
  <si>
    <t>.</t>
  </si>
  <si>
    <t xml:space="preserve"> </t>
  </si>
  <si>
    <t>?</t>
  </si>
  <si>
    <t>N</t>
  </si>
  <si>
    <t>O</t>
  </si>
  <si>
    <t>P</t>
  </si>
  <si>
    <t>Q</t>
  </si>
  <si>
    <t>R</t>
  </si>
  <si>
    <t>U</t>
  </si>
  <si>
    <t>V</t>
  </si>
  <si>
    <t>W</t>
  </si>
  <si>
    <t>X</t>
  </si>
  <si>
    <t>Y</t>
  </si>
  <si>
    <t>Z</t>
  </si>
  <si>
    <t>Transformer Layer Input</t>
  </si>
  <si>
    <t>Query Weights</t>
  </si>
  <si>
    <t>Query Matrix</t>
  </si>
  <si>
    <t>Query x Key</t>
  </si>
  <si>
    <t>Fully Connected NN</t>
  </si>
  <si>
    <t>weights</t>
  </si>
  <si>
    <t>ones</t>
  </si>
  <si>
    <t>embedding</t>
  </si>
  <si>
    <t>SLATE</t>
  </si>
  <si>
    <t>Softmax Calculations</t>
  </si>
  <si>
    <t>Attention x Value</t>
  </si>
  <si>
    <t>bias</t>
  </si>
  <si>
    <t>Transformer Layer Output</t>
  </si>
  <si>
    <t>SMELL</t>
  </si>
  <si>
    <t>Key Weights</t>
  </si>
  <si>
    <t>Key Matrix</t>
  </si>
  <si>
    <t>Self-Attention x FC Weights</t>
  </si>
  <si>
    <t>Attention Matrix</t>
  </si>
  <si>
    <t>Rectified Linear Unit</t>
  </si>
  <si>
    <t>Value Weights</t>
  </si>
  <si>
    <t>Value Matrix</t>
  </si>
  <si>
    <t>Key Weights to Try</t>
  </si>
  <si>
    <t>Embedding</t>
  </si>
  <si>
    <t>Positon</t>
  </si>
  <si>
    <t>Positional Encoding</t>
  </si>
  <si>
    <t>Self-Attention x FC NN</t>
  </si>
  <si>
    <t>position</t>
  </si>
  <si>
    <t>data</t>
  </si>
  <si>
    <t>Head 1 Query Weights</t>
  </si>
  <si>
    <t>Head 1 Query Matrix</t>
  </si>
  <si>
    <t>Head 1 Q x K</t>
  </si>
  <si>
    <t>Fully Connected NN 1</t>
  </si>
  <si>
    <t>Fully Connected NN 2</t>
  </si>
  <si>
    <t>Residual Connection</t>
  </si>
  <si>
    <t>Concatenated Heads</t>
  </si>
  <si>
    <t>Head 1</t>
  </si>
  <si>
    <t>Head 2</t>
  </si>
  <si>
    <t>Head 3</t>
  </si>
  <si>
    <t>Scaled/Masked Softmax</t>
  </si>
  <si>
    <t>Fully Connected 2 + Residual</t>
  </si>
  <si>
    <t>Head 1 Key Weights</t>
  </si>
  <si>
    <t>Head 1 Key Matrix</t>
  </si>
  <si>
    <t>Fully Connected NN 1 Output</t>
  </si>
  <si>
    <t>Fully Connected NN 2 Output</t>
  </si>
  <si>
    <t>Multi-Head Weights</t>
  </si>
  <si>
    <t>Head 1 Attention Matrix</t>
  </si>
  <si>
    <t>Weighted Average Of Heads</t>
  </si>
  <si>
    <t>Mean</t>
  </si>
  <si>
    <t>The goal of this appendix sheet is to show of a few more components of a Transformer that did not fit into the primary video. Unlike the previous examples, there is no "human understandable" thing this network is doing. The numbers in the weights are pretty arbitrary, so don't read too much into why I picked them.</t>
  </si>
  <si>
    <t>Std Dev</t>
  </si>
  <si>
    <t>Head 1 Value Weights</t>
  </si>
  <si>
    <t>Head 1 Value Matrix</t>
  </si>
  <si>
    <t>Normalized Feed Forward</t>
  </si>
  <si>
    <t>NN 1 ReLU</t>
  </si>
  <si>
    <t>Scale</t>
  </si>
  <si>
    <t>Head 2 Query Weights</t>
  </si>
  <si>
    <t>Head 2 Query Matrix</t>
  </si>
  <si>
    <t>Head 2 Q x K</t>
  </si>
  <si>
    <t>Mask</t>
  </si>
  <si>
    <t>Heads + Residual</t>
  </si>
  <si>
    <t>Head 2 Key Weights</t>
  </si>
  <si>
    <t>Head 2 Key Matrix</t>
  </si>
  <si>
    <t>Attention Is All You Need</t>
  </si>
  <si>
    <t>Normalized Self-Attention</t>
  </si>
  <si>
    <t>Head 2 Attention Matrix</t>
  </si>
  <si>
    <t>Head 2 Value Weights</t>
  </si>
  <si>
    <t>Head 2 Value Matrix</t>
  </si>
  <si>
    <t>Head 3 Query Weights</t>
  </si>
  <si>
    <t>Head 3 Query Matrix</t>
  </si>
  <si>
    <t>Head 3 Q x K</t>
  </si>
  <si>
    <t>Head 3 Key Weights</t>
  </si>
  <si>
    <t>Head 3 Key Matrix</t>
  </si>
  <si>
    <t>Head 3 Attention Matrix</t>
  </si>
  <si>
    <t>Head 3 Value Weights</t>
  </si>
  <si>
    <t>Head 3 Value Matrix</t>
  </si>
  <si>
    <t>"Attention Is All You Need" used 8 heads. I'm stopping at 3 to keep the sheet smaller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</si>
</sst>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000"/>
    <numFmt numFmtId="166" formatCode="0E+00"/>
  </numFmts>
  <fonts count="10">
    <font>
      <sz val="10.0"/>
      <color rgb="FF000000"/>
      <name val="Arial"/>
      <scheme val="minor"/>
    </font>
    <font>
      <u/>
      <color rgb="FF1155CC"/>
    </font>
    <font>
      <color theme="1"/>
      <name val="Arial"/>
      <scheme val="minor"/>
    </font>
    <font>
      <b/>
      <color theme="1"/>
      <name val="Arial"/>
      <scheme val="minor"/>
    </font>
    <font/>
    <font>
      <color rgb="FF999999"/>
      <name val="Arial"/>
      <scheme val="minor"/>
    </font>
    <font>
      <color rgb="FFB7B7B7"/>
      <name val="Arial"/>
      <scheme val="minor"/>
    </font>
    <font>
      <b/>
      <color rgb="FF000000"/>
      <name val="Arial"/>
      <scheme val="minor"/>
    </font>
    <font>
      <color rgb="FF000000"/>
      <name val="Arial"/>
      <scheme val="minor"/>
    </font>
    <font>
      <u/>
      <color rgb="FF1155CC"/>
    </font>
  </fonts>
  <fills count="6">
    <fill>
      <patternFill patternType="none"/>
    </fill>
    <fill>
      <patternFill patternType="lightGray"/>
    </fill>
    <fill>
      <patternFill patternType="solid">
        <fgColor rgb="FFFDEFDF"/>
        <bgColor rgb="FFFDEFDF"/>
      </patternFill>
    </fill>
    <fill>
      <patternFill patternType="solid">
        <fgColor rgb="FFE6F1FD"/>
        <bgColor rgb="FFE6F1FD"/>
      </patternFill>
    </fill>
    <fill>
      <patternFill patternType="solid">
        <fgColor rgb="FFF4CCCC"/>
        <bgColor rgb="FFF4CCCC"/>
      </patternFill>
    </fill>
    <fill>
      <patternFill patternType="solid">
        <fgColor rgb="FFEFEFEF"/>
        <bgColor rgb="FFEFEFEF"/>
      </patternFill>
    </fill>
  </fills>
  <borders count="13">
    <border/>
    <border>
      <bottom style="thin">
        <color rgb="FF000000"/>
      </bottom>
    </border>
    <border>
      <right style="thin">
        <color rgb="FF000000"/>
      </right>
    </border>
    <border>
      <left style="thin">
        <color rgb="FF000000"/>
      </left>
    </border>
    <border>
      <top style="dotted">
        <color rgb="FF000000"/>
      </top>
    </border>
    <border>
      <bottom style="thin">
        <color rgb="FFB7B7B7"/>
      </bottom>
    </border>
    <border>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dotted">
        <color rgb="FF000000"/>
      </bottom>
    </border>
    <border>
      <right style="dotted">
        <color rgb="FF000000"/>
      </right>
    </border>
    <border>
      <right style="dotted">
        <color rgb="FF000000"/>
      </right>
      <top style="dotted">
        <color rgb="FF000000"/>
      </top>
    </border>
    <border>
      <right style="dotted">
        <color rgb="FF000000"/>
      </right>
      <bottom style="dotted">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center" readingOrder="0"/>
    </xf>
    <xf borderId="1" fillId="0" fontId="4" numFmtId="0" xfId="0" applyBorder="1" applyFont="1"/>
    <xf borderId="0" fillId="0" fontId="3" numFmtId="0" xfId="0" applyAlignment="1" applyFont="1">
      <alignment horizontal="center" readingOrder="0"/>
    </xf>
    <xf borderId="0" fillId="0" fontId="2" numFmtId="0" xfId="0" applyAlignment="1" applyFont="1">
      <alignment horizontal="center" readingOrder="0"/>
    </xf>
    <xf borderId="2" fillId="0" fontId="2" numFmtId="0" xfId="0" applyAlignment="1" applyBorder="1" applyFont="1">
      <alignment horizontal="center" readingOrder="0"/>
    </xf>
    <xf borderId="0" fillId="0" fontId="2" numFmtId="0" xfId="0" applyAlignment="1" applyFont="1">
      <alignment horizontal="center"/>
    </xf>
    <xf borderId="3" fillId="0" fontId="2" numFmtId="1" xfId="0" applyAlignment="1" applyBorder="1" applyFont="1" applyNumberFormat="1">
      <alignment horizontal="center"/>
    </xf>
    <xf borderId="0" fillId="0" fontId="2" numFmtId="1" xfId="0" applyAlignment="1" applyFont="1" applyNumberFormat="1">
      <alignment horizontal="center"/>
    </xf>
    <xf borderId="0" fillId="0" fontId="2" numFmtId="0" xfId="0" applyAlignment="1" applyFont="1">
      <alignment horizontal="center" readingOrder="0" shrinkToFit="0" vertical="top" wrapText="0"/>
    </xf>
    <xf borderId="0" fillId="0" fontId="2" numFmtId="0" xfId="0" applyAlignment="1" applyFont="1">
      <alignment horizontal="left" readingOrder="0"/>
    </xf>
    <xf borderId="0" fillId="0" fontId="2" numFmtId="0" xfId="0" applyAlignment="1" applyFont="1">
      <alignment horizontal="left" readingOrder="0" shrinkToFit="0" vertical="top" wrapText="1"/>
    </xf>
    <xf borderId="0" fillId="0" fontId="2" numFmtId="0" xfId="0" applyAlignment="1" applyFont="1">
      <alignment horizontal="center" readingOrder="0" shrinkToFit="0" vertical="center" wrapText="0"/>
    </xf>
    <xf borderId="0" fillId="0" fontId="2" numFmtId="0" xfId="0" applyAlignment="1" applyFont="1">
      <alignment horizontal="center" readingOrder="0" shrinkToFit="0" vertical="top" wrapText="1"/>
    </xf>
    <xf quotePrefix="1" borderId="0" fillId="0" fontId="2" numFmtId="0" xfId="0" applyAlignment="1" applyFont="1">
      <alignment readingOrder="0"/>
    </xf>
    <xf borderId="0" fillId="2" fontId="2" numFmtId="0" xfId="0" applyAlignment="1" applyFill="1" applyFont="1">
      <alignment horizontal="center" readingOrder="0"/>
    </xf>
    <xf borderId="0" fillId="2" fontId="2" numFmtId="0" xfId="0" applyAlignment="1" applyFont="1">
      <alignment horizontal="center" readingOrder="0" shrinkToFit="0" vertical="center" wrapText="1"/>
    </xf>
    <xf borderId="0" fillId="3" fontId="2" numFmtId="0" xfId="0" applyFill="1" applyFont="1"/>
    <xf borderId="0" fillId="0" fontId="2" numFmtId="0" xfId="0" applyAlignment="1" applyFont="1">
      <alignment horizontal="center" readingOrder="0" shrinkToFit="0" vertical="center" wrapText="1"/>
    </xf>
    <xf borderId="1" fillId="0" fontId="3" numFmtId="0" xfId="0" applyAlignment="1" applyBorder="1" applyFont="1">
      <alignment horizontal="center" readingOrder="0" shrinkToFit="0" vertical="center" wrapText="1"/>
    </xf>
    <xf borderId="0" fillId="2" fontId="2" numFmtId="0" xfId="0" applyAlignment="1" applyFont="1">
      <alignment horizontal="center"/>
    </xf>
    <xf borderId="0" fillId="0" fontId="2" numFmtId="0" xfId="0" applyAlignment="1" applyFont="1">
      <alignment horizontal="center" readingOrder="0" shrinkToFit="0" textRotation="255" vertical="center" wrapText="1"/>
    </xf>
    <xf borderId="4" fillId="0" fontId="2" numFmtId="0" xfId="0" applyAlignment="1" applyBorder="1" applyFont="1">
      <alignment horizontal="center" readingOrder="0" shrinkToFit="0" vertical="top" wrapText="0"/>
    </xf>
    <xf borderId="4" fillId="0" fontId="2" numFmtId="0" xfId="0" applyAlignment="1" applyBorder="1" applyFont="1">
      <alignment horizontal="center" readingOrder="0"/>
    </xf>
    <xf borderId="4" fillId="0" fontId="4" numFmtId="0" xfId="0" applyBorder="1" applyFont="1"/>
    <xf borderId="0" fillId="2" fontId="2" numFmtId="0" xfId="0" applyFont="1"/>
    <xf borderId="0" fillId="3" fontId="2" numFmtId="0" xfId="0" applyAlignment="1" applyFont="1">
      <alignment horizontal="center" readingOrder="0" shrinkToFit="0" vertical="center" wrapText="1"/>
    </xf>
    <xf borderId="5" fillId="0" fontId="5" numFmtId="0" xfId="0" applyAlignment="1" applyBorder="1" applyFont="1">
      <alignment horizontal="center" readingOrder="0"/>
    </xf>
    <xf borderId="5" fillId="0" fontId="4" numFmtId="0" xfId="0" applyBorder="1" applyFont="1"/>
    <xf borderId="0" fillId="0" fontId="6" numFmtId="164" xfId="0" applyAlignment="1" applyFont="1" applyNumberFormat="1">
      <alignment horizontal="center" readingOrder="0"/>
    </xf>
    <xf borderId="0" fillId="0" fontId="6" numFmtId="164" xfId="0" applyFont="1" applyNumberFormat="1"/>
    <xf borderId="0" fillId="0" fontId="2" numFmtId="164" xfId="0" applyAlignment="1" applyFont="1" applyNumberFormat="1">
      <alignment horizontal="right"/>
    </xf>
    <xf borderId="0" fillId="0" fontId="2" numFmtId="1" xfId="0" applyAlignment="1" applyFont="1" applyNumberFormat="1">
      <alignment horizontal="center" readingOrder="0"/>
    </xf>
    <xf borderId="0" fillId="3" fontId="2" numFmtId="164" xfId="0" applyAlignment="1" applyFont="1" applyNumberFormat="1">
      <alignment horizontal="center" readingOrder="0" shrinkToFit="0" vertical="center" wrapText="1"/>
    </xf>
    <xf borderId="0" fillId="0" fontId="2" numFmtId="164" xfId="0" applyFont="1" applyNumberFormat="1"/>
    <xf borderId="0" fillId="0" fontId="2" numFmtId="164" xfId="0" applyAlignment="1" applyFont="1" applyNumberFormat="1">
      <alignment horizontal="right" readingOrder="0" shrinkToFit="0" vertical="center" wrapText="1"/>
    </xf>
    <xf borderId="0" fillId="2" fontId="2" numFmtId="2" xfId="0" applyAlignment="1" applyFont="1" applyNumberFormat="1">
      <alignment horizontal="left"/>
    </xf>
    <xf borderId="0" fillId="0" fontId="2" numFmtId="2" xfId="0" applyAlignment="1" applyFont="1" applyNumberFormat="1">
      <alignment horizontal="left"/>
    </xf>
    <xf borderId="0" fillId="0" fontId="2" numFmtId="2" xfId="0" applyAlignment="1" applyFont="1" applyNumberFormat="1">
      <alignment horizontal="center" readingOrder="0"/>
    </xf>
    <xf borderId="0" fillId="0" fontId="2" numFmtId="0" xfId="0" applyAlignment="1" applyFont="1">
      <alignment horizontal="left"/>
    </xf>
    <xf borderId="0" fillId="2" fontId="2" numFmtId="0" xfId="0" applyAlignment="1" applyFont="1">
      <alignment horizontal="left"/>
    </xf>
    <xf borderId="1" fillId="0" fontId="3" numFmtId="2" xfId="0" applyAlignment="1" applyBorder="1" applyFont="1" applyNumberFormat="1">
      <alignment horizontal="center" readingOrder="0"/>
    </xf>
    <xf borderId="0" fillId="0" fontId="2" numFmtId="2" xfId="0" applyFont="1" applyNumberFormat="1"/>
    <xf borderId="0" fillId="0" fontId="2" numFmtId="2" xfId="0" applyAlignment="1" applyFont="1" applyNumberFormat="1">
      <alignment horizontal="center"/>
    </xf>
    <xf borderId="0" fillId="0" fontId="2" numFmtId="164" xfId="0" applyAlignment="1" applyFont="1" applyNumberFormat="1">
      <alignment horizontal="center"/>
    </xf>
    <xf borderId="0" fillId="0" fontId="2" numFmtId="2" xfId="0" applyAlignment="1" applyFont="1" applyNumberFormat="1">
      <alignment horizontal="right"/>
    </xf>
    <xf borderId="0" fillId="3" fontId="2" numFmtId="164" xfId="0" applyAlignment="1" applyFont="1" applyNumberFormat="1">
      <alignment horizontal="center"/>
    </xf>
    <xf borderId="0" fillId="0" fontId="2" numFmtId="0" xfId="0" applyAlignment="1" applyFont="1">
      <alignment horizontal="center" readingOrder="0"/>
    </xf>
    <xf borderId="0" fillId="4" fontId="2" numFmtId="0" xfId="0" applyAlignment="1" applyFill="1" applyFont="1">
      <alignment horizontal="center" readingOrder="0"/>
    </xf>
    <xf borderId="0" fillId="4" fontId="2" numFmtId="0" xfId="0" applyAlignment="1" applyFont="1">
      <alignment horizontal="center"/>
    </xf>
    <xf borderId="0" fillId="0" fontId="2" numFmtId="164" xfId="0" applyAlignment="1" applyFont="1" applyNumberFormat="1">
      <alignment horizontal="center" readingOrder="0"/>
    </xf>
    <xf borderId="1" fillId="0" fontId="3" numFmtId="0" xfId="0" applyAlignment="1" applyBorder="1" applyFont="1">
      <alignment horizontal="left" readingOrder="0"/>
    </xf>
    <xf borderId="1" fillId="0" fontId="3" numFmtId="0" xfId="0" applyAlignment="1" applyBorder="1" applyFont="1">
      <alignment horizontal="left" readingOrder="0" shrinkToFit="0" vertical="top" wrapText="0"/>
    </xf>
    <xf borderId="0" fillId="4" fontId="2" numFmtId="0" xfId="0" applyAlignment="1" applyFont="1">
      <alignment horizontal="center" readingOrder="0" shrinkToFit="0" wrapText="0"/>
    </xf>
    <xf borderId="1" fillId="0" fontId="3" numFmtId="0" xfId="0" applyAlignment="1" applyBorder="1" applyFont="1">
      <alignment horizontal="center" readingOrder="0" shrinkToFit="0" wrapText="0"/>
    </xf>
    <xf borderId="0" fillId="4" fontId="2" numFmtId="0" xfId="0" applyAlignment="1" applyFont="1">
      <alignment horizontal="center" readingOrder="0" shrinkToFit="0" vertical="top" wrapText="0"/>
    </xf>
    <xf borderId="0" fillId="0" fontId="2" numFmtId="0" xfId="0" applyAlignment="1" applyFont="1">
      <alignment horizontal="center" readingOrder="0" shrinkToFit="0" wrapText="0"/>
    </xf>
    <xf borderId="0" fillId="0" fontId="2" numFmtId="164" xfId="0" applyAlignment="1" applyFont="1" applyNumberFormat="1">
      <alignment horizontal="right" readingOrder="0"/>
    </xf>
    <xf borderId="0" fillId="0" fontId="2" numFmtId="2" xfId="0" applyAlignment="1" applyFont="1" applyNumberFormat="1">
      <alignment horizontal="left" readingOrder="0"/>
    </xf>
    <xf borderId="0" fillId="0" fontId="2" numFmtId="164" xfId="0" applyAlignment="1" applyFont="1" applyNumberFormat="1">
      <alignment horizontal="right" readingOrder="0" shrinkToFit="0" vertical="center" wrapText="0"/>
    </xf>
    <xf borderId="0" fillId="0" fontId="2" numFmtId="0" xfId="0" applyAlignment="1" applyFont="1">
      <alignment shrinkToFit="0" wrapText="0"/>
    </xf>
    <xf borderId="0" fillId="4" fontId="2" numFmtId="0" xfId="0" applyFont="1"/>
    <xf borderId="0" fillId="0" fontId="2" numFmtId="0" xfId="0" applyAlignment="1" applyFont="1">
      <alignment horizontal="center" shrinkToFit="0" wrapText="0"/>
    </xf>
    <xf borderId="0" fillId="3" fontId="2" numFmtId="0" xfId="0" applyAlignment="1" applyFont="1">
      <alignment horizontal="center"/>
    </xf>
    <xf borderId="0" fillId="2" fontId="2" numFmtId="0" xfId="0" applyAlignment="1" applyFont="1">
      <alignment horizontal="left" readingOrder="0" shrinkToFit="0" vertical="top" wrapText="1"/>
    </xf>
    <xf borderId="0" fillId="0" fontId="3" numFmtId="0" xfId="0" applyAlignment="1" applyFont="1">
      <alignment horizontal="center" readingOrder="0" shrinkToFit="0" vertical="center" wrapText="1"/>
    </xf>
    <xf borderId="6" fillId="0" fontId="2" numFmtId="0" xfId="0" applyAlignment="1" applyBorder="1" applyFont="1">
      <alignment horizontal="center" readingOrder="0"/>
    </xf>
    <xf borderId="6" fillId="0" fontId="4" numFmtId="0" xfId="0" applyBorder="1" applyFont="1"/>
    <xf borderId="7" fillId="0" fontId="2" numFmtId="0" xfId="0" applyAlignment="1" applyBorder="1" applyFont="1">
      <alignment horizontal="center" readingOrder="0"/>
    </xf>
    <xf borderId="8" fillId="0" fontId="4" numFmtId="0" xfId="0" applyBorder="1" applyFont="1"/>
    <xf borderId="9" fillId="0" fontId="4" numFmtId="0" xfId="0" applyBorder="1" applyFont="1"/>
    <xf borderId="1" fillId="0" fontId="7" numFmtId="0" xfId="0" applyAlignment="1" applyBorder="1" applyFont="1">
      <alignment horizontal="center" readingOrder="0"/>
    </xf>
    <xf borderId="0" fillId="0" fontId="8" numFmtId="164" xfId="0" applyAlignment="1" applyFont="1" applyNumberFormat="1">
      <alignment horizontal="right"/>
    </xf>
    <xf borderId="0" fillId="0" fontId="8" numFmtId="164" xfId="0" applyAlignment="1" applyFont="1" applyNumberFormat="1">
      <alignment horizontal="right" readingOrder="0"/>
    </xf>
    <xf borderId="0" fillId="0" fontId="8" numFmtId="164" xfId="0" applyFont="1" applyNumberFormat="1"/>
    <xf borderId="0" fillId="0" fontId="8" numFmtId="164" xfId="0" applyAlignment="1" applyFont="1" applyNumberFormat="1">
      <alignment horizontal="center" readingOrder="0"/>
    </xf>
    <xf borderId="0" fillId="0" fontId="2" numFmtId="164" xfId="0" applyAlignment="1" applyFont="1" applyNumberFormat="1">
      <alignment horizontal="center" readingOrder="0" shrinkToFit="0" vertical="center" wrapText="1"/>
    </xf>
    <xf borderId="0" fillId="0" fontId="3" numFmtId="2" xfId="0" applyAlignment="1" applyFont="1" applyNumberFormat="1">
      <alignment horizontal="center" readingOrder="0"/>
    </xf>
    <xf borderId="10" fillId="0" fontId="2" numFmtId="0" xfId="0" applyAlignment="1" applyBorder="1" applyFont="1">
      <alignment horizontal="center" readingOrder="0" textRotation="90" vertical="center"/>
    </xf>
    <xf borderId="10" fillId="0" fontId="4" numFmtId="0" xfId="0" applyBorder="1" applyFont="1"/>
    <xf borderId="11" fillId="0" fontId="2" numFmtId="0" xfId="0" applyAlignment="1" applyBorder="1" applyFont="1">
      <alignment horizontal="center" readingOrder="0" textRotation="90" vertical="center"/>
    </xf>
    <xf borderId="0" fillId="5" fontId="2" numFmtId="0" xfId="0" applyFill="1" applyFont="1"/>
    <xf borderId="0" fillId="5" fontId="2" numFmtId="0" xfId="0" applyAlignment="1" applyFont="1">
      <alignment horizontal="center" readingOrder="0"/>
    </xf>
    <xf borderId="0" fillId="5" fontId="2" numFmtId="0" xfId="0" applyAlignment="1" applyFont="1">
      <alignment horizontal="center"/>
    </xf>
    <xf borderId="0" fillId="0" fontId="2" numFmtId="165" xfId="0" applyFont="1" applyNumberFormat="1"/>
    <xf borderId="12" fillId="0" fontId="4" numFmtId="0" xfId="0" applyBorder="1" applyFont="1"/>
    <xf borderId="0" fillId="0" fontId="2" numFmtId="166" xfId="0" applyAlignment="1" applyFont="1" applyNumberFormat="1">
      <alignment horizontal="left" readingOrder="0"/>
    </xf>
    <xf borderId="0" fillId="0" fontId="9" numFmtId="0" xfId="0" applyAlignment="1" applyFont="1">
      <alignment horizontal="center" readingOrder="0"/>
    </xf>
  </cellXfs>
  <cellStyles count="1">
    <cellStyle xfId="0" name="Normal" builtinId="0"/>
  </cellStyles>
  <dxfs count="1">
    <dxf>
      <font>
        <color rgb="FF999999"/>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59</xdr:col>
      <xdr:colOff>123825</xdr:colOff>
      <xdr:row>19</xdr:row>
      <xdr:rowOff>190500</xdr:rowOff>
    </xdr:from>
    <xdr:ext cx="3438525" cy="381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9eKuRVigj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rxiv.org/pdf/1706.03762.pdf" TargetMode="External"/><Relationship Id="rId3" Type="http://schemas.openxmlformats.org/officeDocument/2006/relationships/drawing" Target="../drawings/drawing5.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38"/>
    <col customWidth="1" min="3" max="22" width="3.88"/>
    <col customWidth="1" min="23" max="23" width="6.13"/>
    <col customWidth="1" min="24" max="24" width="5.5"/>
  </cols>
  <sheetData>
    <row r="1">
      <c r="A1" s="3" t="s">
        <v>5</v>
      </c>
      <c r="B1" s="3" t="s">
        <v>6</v>
      </c>
      <c r="C1" s="3" t="s">
        <v>7</v>
      </c>
      <c r="D1" s="4"/>
      <c r="E1" s="4"/>
      <c r="F1" s="4"/>
      <c r="G1" s="4"/>
      <c r="H1" s="4"/>
      <c r="I1" s="5"/>
      <c r="J1" s="3" t="s">
        <v>8</v>
      </c>
      <c r="K1" s="4"/>
      <c r="L1" s="4"/>
      <c r="M1" s="4"/>
      <c r="N1" s="4"/>
      <c r="O1" s="4"/>
      <c r="P1" s="5"/>
      <c r="Q1" s="3" t="s">
        <v>9</v>
      </c>
      <c r="R1" s="4"/>
      <c r="S1" s="4"/>
      <c r="T1" s="4"/>
      <c r="U1" s="4"/>
      <c r="V1" s="4"/>
      <c r="W1" s="3" t="s">
        <v>6</v>
      </c>
      <c r="X1" s="3" t="s">
        <v>10</v>
      </c>
    </row>
    <row r="2">
      <c r="A2" s="6" t="s">
        <v>11</v>
      </c>
      <c r="B2" s="7" t="str">
        <f t="shared" ref="B2:B6" si="2">DEC2BIN(VLOOKUP(A2,$A$12:$B$43,2,FALSE),5)</f>
        <v>11000</v>
      </c>
      <c r="C2" s="6">
        <v>1.0</v>
      </c>
      <c r="D2" s="6">
        <f t="shared" ref="D2:H2" si="1">IF(MID($B2,COLUMN(D2)-COLUMN($C2),1) = "1",1,0)</f>
        <v>1</v>
      </c>
      <c r="E2" s="6">
        <f t="shared" si="1"/>
        <v>1</v>
      </c>
      <c r="F2" s="6">
        <f t="shared" si="1"/>
        <v>0</v>
      </c>
      <c r="G2" s="6">
        <f t="shared" si="1"/>
        <v>0</v>
      </c>
      <c r="H2" s="6">
        <f t="shared" si="1"/>
        <v>0</v>
      </c>
      <c r="I2" s="8"/>
      <c r="J2" s="6">
        <v>0.0</v>
      </c>
      <c r="K2" s="6">
        <v>-1.0</v>
      </c>
      <c r="L2" s="6">
        <v>-1.0</v>
      </c>
      <c r="M2" s="6">
        <v>-1.0</v>
      </c>
      <c r="N2" s="6">
        <v>-1.0</v>
      </c>
      <c r="O2" s="6">
        <v>-1.0</v>
      </c>
      <c r="P2" s="8"/>
      <c r="Q2" s="6">
        <f t="array" ref="Q2:V6">MMULT(C2:H6,J2:O7)</f>
        <v>0</v>
      </c>
      <c r="R2" s="6">
        <v>1.0</v>
      </c>
      <c r="S2" s="6">
        <v>1.0</v>
      </c>
      <c r="T2" s="6">
        <v>-1.0</v>
      </c>
      <c r="U2" s="6">
        <v>-1.0</v>
      </c>
      <c r="V2" s="6">
        <v>-1.0</v>
      </c>
      <c r="W2" s="9" t="str">
        <f t="shared" ref="W2:W6" si="4">IF(R2 &gt; 0, 1, 0)&amp;IF(S2 &gt; 0, 1, 0)&amp;IF(T2 &gt; 0, 1, 0)&amp;IF(U2 &gt; 0, 1, 0)&amp;IF(V2 &gt; 0, 1, 0)</f>
        <v>11000</v>
      </c>
      <c r="X2" s="10" t="str">
        <f t="shared" ref="X2:X6" si="5">VLOOKUP(BIN2DEC(W2),$B$12:$C$43,2,FALSE)</f>
        <v>S</v>
      </c>
    </row>
    <row r="3">
      <c r="A3" s="6" t="s">
        <v>12</v>
      </c>
      <c r="B3" s="7" t="str">
        <f t="shared" si="2"/>
        <v>01011</v>
      </c>
      <c r="C3" s="6">
        <v>1.0</v>
      </c>
      <c r="D3" s="6">
        <f t="shared" ref="D3:H3" si="3">IF(MID($B3,COLUMN(D3)-COLUMN($C3),1) = "1",1,0)</f>
        <v>0</v>
      </c>
      <c r="E3" s="6">
        <f t="shared" si="3"/>
        <v>1</v>
      </c>
      <c r="F3" s="6">
        <f t="shared" si="3"/>
        <v>0</v>
      </c>
      <c r="G3" s="6">
        <f t="shared" si="3"/>
        <v>1</v>
      </c>
      <c r="H3" s="6">
        <f t="shared" si="3"/>
        <v>1</v>
      </c>
      <c r="I3" s="8"/>
      <c r="J3" s="6">
        <v>0.0</v>
      </c>
      <c r="K3" s="6">
        <v>2.0</v>
      </c>
      <c r="L3" s="6">
        <v>0.0</v>
      </c>
      <c r="M3" s="6">
        <v>0.0</v>
      </c>
      <c r="N3" s="6">
        <v>0.0</v>
      </c>
      <c r="O3" s="6">
        <v>0.0</v>
      </c>
      <c r="P3" s="8"/>
      <c r="Q3" s="6">
        <v>0.0</v>
      </c>
      <c r="R3" s="6">
        <v>-1.0</v>
      </c>
      <c r="S3" s="6">
        <v>1.0</v>
      </c>
      <c r="T3" s="6">
        <v>-1.0</v>
      </c>
      <c r="U3" s="6">
        <v>1.0</v>
      </c>
      <c r="V3" s="6">
        <v>1.0</v>
      </c>
      <c r="W3" s="9" t="str">
        <f t="shared" si="4"/>
        <v>01011</v>
      </c>
      <c r="X3" s="10" t="str">
        <f t="shared" si="5"/>
        <v>L</v>
      </c>
    </row>
    <row r="4">
      <c r="A4" s="6" t="s">
        <v>13</v>
      </c>
      <c r="B4" s="7" t="str">
        <f t="shared" si="2"/>
        <v>00000</v>
      </c>
      <c r="C4" s="6">
        <v>1.0</v>
      </c>
      <c r="D4" s="6">
        <f t="shared" ref="D4:H4" si="6">IF(MID($B4,COLUMN(D4)-COLUMN($C4),1) = "1",1,0)</f>
        <v>0</v>
      </c>
      <c r="E4" s="6">
        <f t="shared" si="6"/>
        <v>0</v>
      </c>
      <c r="F4" s="6">
        <f t="shared" si="6"/>
        <v>0</v>
      </c>
      <c r="G4" s="6">
        <f t="shared" si="6"/>
        <v>0</v>
      </c>
      <c r="H4" s="6">
        <f t="shared" si="6"/>
        <v>0</v>
      </c>
      <c r="I4" s="8"/>
      <c r="J4" s="6">
        <v>0.0</v>
      </c>
      <c r="K4" s="6">
        <v>0.0</v>
      </c>
      <c r="L4" s="6">
        <v>2.0</v>
      </c>
      <c r="M4" s="6">
        <v>0.0</v>
      </c>
      <c r="N4" s="6">
        <v>0.0</v>
      </c>
      <c r="O4" s="6">
        <v>0.0</v>
      </c>
      <c r="P4" s="8"/>
      <c r="Q4" s="6">
        <v>0.0</v>
      </c>
      <c r="R4" s="6">
        <v>-1.0</v>
      </c>
      <c r="S4" s="6">
        <v>-1.0</v>
      </c>
      <c r="T4" s="6">
        <v>-1.0</v>
      </c>
      <c r="U4" s="6">
        <v>-1.0</v>
      </c>
      <c r="V4" s="6">
        <v>-1.0</v>
      </c>
      <c r="W4" s="9" t="str">
        <f t="shared" si="4"/>
        <v>00000</v>
      </c>
      <c r="X4" s="10" t="str">
        <f t="shared" si="5"/>
        <v>A</v>
      </c>
    </row>
    <row r="5">
      <c r="A5" s="6" t="s">
        <v>14</v>
      </c>
      <c r="B5" s="7" t="str">
        <f t="shared" si="2"/>
        <v>11001</v>
      </c>
      <c r="C5" s="6">
        <v>1.0</v>
      </c>
      <c r="D5" s="6">
        <f t="shared" ref="D5:H5" si="7">IF(MID($B5,COLUMN(D5)-COLUMN($C5),1) = "1",1,0)</f>
        <v>1</v>
      </c>
      <c r="E5" s="6">
        <f t="shared" si="7"/>
        <v>1</v>
      </c>
      <c r="F5" s="6">
        <f t="shared" si="7"/>
        <v>0</v>
      </c>
      <c r="G5" s="6">
        <f t="shared" si="7"/>
        <v>0</v>
      </c>
      <c r="H5" s="6">
        <f t="shared" si="7"/>
        <v>1</v>
      </c>
      <c r="I5" s="8"/>
      <c r="J5" s="6">
        <v>0.0</v>
      </c>
      <c r="K5" s="6">
        <v>0.0</v>
      </c>
      <c r="L5" s="6">
        <v>0.0</v>
      </c>
      <c r="M5" s="6">
        <v>2.0</v>
      </c>
      <c r="N5" s="6">
        <v>0.0</v>
      </c>
      <c r="O5" s="6">
        <v>0.0</v>
      </c>
      <c r="P5" s="8"/>
      <c r="Q5" s="6">
        <v>0.0</v>
      </c>
      <c r="R5" s="6">
        <v>1.0</v>
      </c>
      <c r="S5" s="6">
        <v>1.0</v>
      </c>
      <c r="T5" s="6">
        <v>-1.0</v>
      </c>
      <c r="U5" s="6">
        <v>-1.0</v>
      </c>
      <c r="V5" s="6">
        <v>1.0</v>
      </c>
      <c r="W5" s="9" t="str">
        <f t="shared" si="4"/>
        <v>11001</v>
      </c>
      <c r="X5" s="10" t="str">
        <f t="shared" si="5"/>
        <v>T</v>
      </c>
    </row>
    <row r="6">
      <c r="A6" s="6" t="s">
        <v>15</v>
      </c>
      <c r="B6" s="7" t="str">
        <f t="shared" si="2"/>
        <v>00100</v>
      </c>
      <c r="C6" s="6">
        <v>1.0</v>
      </c>
      <c r="D6" s="6">
        <f t="shared" ref="D6:H6" si="8">IF(MID($B6,COLUMN(D6)-COLUMN($C6),1) = "1",1,0)</f>
        <v>0</v>
      </c>
      <c r="E6" s="6">
        <f t="shared" si="8"/>
        <v>0</v>
      </c>
      <c r="F6" s="6">
        <f t="shared" si="8"/>
        <v>1</v>
      </c>
      <c r="G6" s="6">
        <f t="shared" si="8"/>
        <v>0</v>
      </c>
      <c r="H6" s="6">
        <f t="shared" si="8"/>
        <v>0</v>
      </c>
      <c r="I6" s="8"/>
      <c r="J6" s="6">
        <v>0.0</v>
      </c>
      <c r="K6" s="6">
        <v>0.0</v>
      </c>
      <c r="L6" s="6">
        <v>0.0</v>
      </c>
      <c r="M6" s="6">
        <v>0.0</v>
      </c>
      <c r="N6" s="6">
        <v>2.0</v>
      </c>
      <c r="O6" s="6">
        <v>0.0</v>
      </c>
      <c r="P6" s="8"/>
      <c r="Q6" s="6">
        <v>0.0</v>
      </c>
      <c r="R6" s="6">
        <v>-1.0</v>
      </c>
      <c r="S6" s="6">
        <v>-1.0</v>
      </c>
      <c r="T6" s="6">
        <v>1.0</v>
      </c>
      <c r="U6" s="6">
        <v>-1.0</v>
      </c>
      <c r="V6" s="6">
        <v>-1.0</v>
      </c>
      <c r="W6" s="9" t="str">
        <f t="shared" si="4"/>
        <v>00100</v>
      </c>
      <c r="X6" s="10" t="str">
        <f t="shared" si="5"/>
        <v>E</v>
      </c>
    </row>
    <row r="7">
      <c r="A7" s="6"/>
      <c r="B7" s="6"/>
      <c r="C7" s="11"/>
      <c r="D7" s="6"/>
      <c r="E7" s="6"/>
      <c r="F7" s="6"/>
      <c r="G7" s="6"/>
      <c r="H7" s="6"/>
      <c r="I7" s="6"/>
      <c r="J7" s="6">
        <v>0.0</v>
      </c>
      <c r="K7" s="6">
        <v>0.0</v>
      </c>
      <c r="L7" s="6">
        <v>0.0</v>
      </c>
      <c r="M7" s="6">
        <v>0.0</v>
      </c>
      <c r="N7" s="6">
        <v>0.0</v>
      </c>
      <c r="O7" s="6">
        <v>2.0</v>
      </c>
      <c r="P7" s="6"/>
      <c r="Q7" s="8"/>
      <c r="R7" s="8"/>
      <c r="S7" s="8"/>
      <c r="T7" s="8"/>
      <c r="U7" s="8"/>
      <c r="V7" s="8"/>
      <c r="W7" s="6"/>
      <c r="X7" s="6"/>
    </row>
    <row r="8">
      <c r="A8" s="12"/>
      <c r="B8" s="13"/>
      <c r="C8" s="14"/>
      <c r="D8" s="8"/>
      <c r="E8" s="8"/>
      <c r="F8" s="8"/>
      <c r="G8" s="8"/>
      <c r="H8" s="8"/>
      <c r="I8" s="6"/>
      <c r="J8" s="6"/>
      <c r="K8" s="6"/>
      <c r="L8" s="6"/>
      <c r="M8" s="6"/>
      <c r="N8" s="6"/>
      <c r="O8" s="6"/>
      <c r="P8" s="6"/>
      <c r="Q8" s="6"/>
      <c r="R8" s="6"/>
      <c r="S8" s="6"/>
      <c r="T8" s="6"/>
      <c r="U8" s="6"/>
      <c r="V8" s="6"/>
      <c r="W8" s="6"/>
      <c r="X8" s="6"/>
    </row>
    <row r="9">
      <c r="A9" s="12"/>
      <c r="B9" s="13"/>
      <c r="C9" s="15"/>
      <c r="D9" s="8"/>
      <c r="E9" s="8"/>
      <c r="F9" s="8"/>
      <c r="G9" s="8"/>
      <c r="H9" s="8"/>
      <c r="I9" s="6"/>
      <c r="J9" s="6"/>
      <c r="K9" s="6"/>
      <c r="L9" s="6"/>
      <c r="M9" s="6"/>
      <c r="N9" s="6"/>
      <c r="O9" s="6"/>
      <c r="P9" s="6"/>
      <c r="Q9" s="6"/>
      <c r="R9" s="6"/>
      <c r="S9" s="6"/>
      <c r="T9" s="6"/>
      <c r="U9" s="6"/>
      <c r="V9" s="6"/>
      <c r="W9" s="6"/>
      <c r="X9" s="6"/>
    </row>
    <row r="10">
      <c r="A10" s="8"/>
      <c r="B10" s="13"/>
      <c r="C10" s="15"/>
      <c r="D10" s="6"/>
      <c r="E10" s="8"/>
      <c r="F10" s="8"/>
      <c r="G10" s="8"/>
      <c r="H10" s="8"/>
      <c r="I10" s="6"/>
      <c r="J10" s="6"/>
      <c r="K10" s="6"/>
      <c r="L10" s="6"/>
      <c r="M10" s="6"/>
      <c r="N10" s="6"/>
      <c r="O10" s="6"/>
      <c r="P10" s="6"/>
      <c r="Q10" s="6"/>
      <c r="R10" s="6"/>
      <c r="S10" s="6"/>
      <c r="T10" s="6"/>
      <c r="U10" s="6"/>
      <c r="V10" s="6"/>
      <c r="W10" s="6"/>
      <c r="X10" s="6"/>
    </row>
    <row r="11">
      <c r="D11" s="6"/>
      <c r="E11" s="6"/>
      <c r="F11" s="6"/>
      <c r="G11" s="6"/>
      <c r="H11" s="6"/>
      <c r="I11" s="6"/>
      <c r="J11" s="6"/>
      <c r="K11" s="6"/>
      <c r="L11" s="6"/>
      <c r="M11" s="6"/>
      <c r="N11" s="6"/>
      <c r="O11" s="6"/>
      <c r="P11" s="6"/>
      <c r="Q11" s="6"/>
      <c r="R11" s="6"/>
      <c r="S11" s="6"/>
      <c r="T11" s="6"/>
      <c r="U11" s="6"/>
      <c r="V11" s="6"/>
      <c r="W11" s="6"/>
      <c r="X11" s="6"/>
    </row>
    <row r="12">
      <c r="A12" s="6" t="s">
        <v>13</v>
      </c>
      <c r="B12" s="8">
        <f t="shared" ref="B12:B43" si="9">ROW(A12)-ROW($A$12)</f>
        <v>0</v>
      </c>
      <c r="C12" s="8" t="str">
        <f t="shared" ref="C12:C43" si="10">A12</f>
        <v>A</v>
      </c>
      <c r="D12" s="6"/>
      <c r="E12" s="6"/>
      <c r="F12" s="6"/>
      <c r="G12" s="6"/>
      <c r="H12" s="6"/>
      <c r="I12" s="6"/>
      <c r="J12" s="6"/>
      <c r="K12" s="6"/>
      <c r="L12" s="6"/>
      <c r="M12" s="6"/>
      <c r="N12" s="6"/>
      <c r="O12" s="6"/>
      <c r="P12" s="6"/>
      <c r="Q12" s="6"/>
      <c r="R12" s="6"/>
      <c r="S12" s="6"/>
      <c r="T12" s="6"/>
      <c r="U12" s="6"/>
      <c r="V12" s="6"/>
      <c r="W12" s="6"/>
      <c r="X12" s="6"/>
    </row>
    <row r="13">
      <c r="A13" s="6" t="s">
        <v>16</v>
      </c>
      <c r="B13" s="8">
        <f t="shared" si="9"/>
        <v>1</v>
      </c>
      <c r="C13" s="8" t="str">
        <f t="shared" si="10"/>
        <v>B</v>
      </c>
      <c r="D13" s="8"/>
      <c r="E13" s="8"/>
      <c r="F13" s="8"/>
      <c r="G13" s="8"/>
      <c r="H13" s="8"/>
      <c r="I13" s="6"/>
      <c r="J13" s="6"/>
      <c r="K13" s="6"/>
      <c r="L13" s="6"/>
      <c r="M13" s="6"/>
      <c r="N13" s="6"/>
      <c r="O13" s="6"/>
      <c r="P13" s="6"/>
      <c r="Q13" s="6"/>
      <c r="R13" s="6"/>
      <c r="S13" s="6"/>
      <c r="T13" s="6"/>
      <c r="U13" s="6"/>
      <c r="V13" s="6"/>
      <c r="W13" s="6"/>
      <c r="X13" s="6"/>
    </row>
    <row r="14">
      <c r="A14" s="6" t="s">
        <v>17</v>
      </c>
      <c r="B14" s="8">
        <f t="shared" si="9"/>
        <v>2</v>
      </c>
      <c r="C14" s="8" t="str">
        <f t="shared" si="10"/>
        <v>C</v>
      </c>
      <c r="D14" s="8"/>
      <c r="E14" s="8"/>
      <c r="F14" s="8"/>
      <c r="G14" s="8"/>
      <c r="H14" s="8"/>
      <c r="I14" s="6"/>
      <c r="J14" s="6"/>
      <c r="K14" s="6"/>
      <c r="L14" s="6"/>
      <c r="M14" s="6"/>
      <c r="N14" s="6"/>
      <c r="O14" s="6"/>
      <c r="P14" s="6"/>
      <c r="Q14" s="6"/>
      <c r="R14" s="6"/>
      <c r="S14" s="6"/>
      <c r="T14" s="6"/>
      <c r="U14" s="6"/>
      <c r="V14" s="6"/>
      <c r="W14" s="6"/>
      <c r="X14" s="6"/>
    </row>
    <row r="15">
      <c r="A15" s="6" t="s">
        <v>18</v>
      </c>
      <c r="B15" s="8">
        <f t="shared" si="9"/>
        <v>3</v>
      </c>
      <c r="C15" s="8" t="str">
        <f t="shared" si="10"/>
        <v>D</v>
      </c>
      <c r="D15" s="8"/>
      <c r="E15" s="8"/>
      <c r="F15" s="8"/>
      <c r="G15" s="8"/>
      <c r="H15" s="8"/>
      <c r="I15" s="6"/>
      <c r="J15" s="6"/>
      <c r="K15" s="6"/>
      <c r="L15" s="6"/>
      <c r="M15" s="6"/>
      <c r="N15" s="6"/>
      <c r="O15" s="6"/>
      <c r="P15" s="6"/>
      <c r="Q15" s="6"/>
      <c r="R15" s="6"/>
      <c r="S15" s="6"/>
      <c r="T15" s="6"/>
      <c r="U15" s="6"/>
      <c r="V15" s="6"/>
      <c r="W15" s="6"/>
      <c r="X15" s="6"/>
    </row>
    <row r="16">
      <c r="A16" s="6" t="s">
        <v>15</v>
      </c>
      <c r="B16" s="8">
        <f t="shared" si="9"/>
        <v>4</v>
      </c>
      <c r="C16" s="8" t="str">
        <f t="shared" si="10"/>
        <v>E</v>
      </c>
      <c r="D16" s="8"/>
      <c r="E16" s="8"/>
      <c r="F16" s="8"/>
      <c r="G16" s="8"/>
      <c r="H16" s="8"/>
      <c r="I16" s="6"/>
      <c r="J16" s="6"/>
      <c r="K16" s="6"/>
      <c r="L16" s="6"/>
      <c r="M16" s="6"/>
      <c r="N16" s="6"/>
      <c r="O16" s="6"/>
      <c r="P16" s="6"/>
      <c r="Q16" s="6"/>
      <c r="R16" s="6"/>
      <c r="S16" s="6"/>
      <c r="T16" s="6"/>
      <c r="U16" s="6"/>
      <c r="V16" s="6"/>
      <c r="W16" s="6"/>
      <c r="X16" s="6"/>
    </row>
    <row r="17">
      <c r="A17" s="6" t="s">
        <v>19</v>
      </c>
      <c r="B17" s="8">
        <f t="shared" si="9"/>
        <v>5</v>
      </c>
      <c r="C17" s="8" t="str">
        <f t="shared" si="10"/>
        <v>F</v>
      </c>
      <c r="D17" s="8"/>
      <c r="E17" s="8"/>
      <c r="F17" s="8"/>
      <c r="G17" s="8"/>
      <c r="H17" s="8"/>
      <c r="I17" s="8"/>
      <c r="J17" s="8"/>
      <c r="K17" s="8"/>
      <c r="L17" s="8"/>
      <c r="M17" s="8"/>
      <c r="N17" s="8"/>
      <c r="O17" s="8"/>
      <c r="P17" s="8"/>
      <c r="Q17" s="8"/>
      <c r="R17" s="8"/>
      <c r="S17" s="8"/>
      <c r="T17" s="8"/>
      <c r="U17" s="8"/>
      <c r="V17" s="8"/>
      <c r="W17" s="8"/>
      <c r="X17" s="8"/>
    </row>
    <row r="18">
      <c r="A18" s="6" t="s">
        <v>20</v>
      </c>
      <c r="B18" s="8">
        <f t="shared" si="9"/>
        <v>6</v>
      </c>
      <c r="C18" s="8" t="str">
        <f t="shared" si="10"/>
        <v>G</v>
      </c>
      <c r="D18" s="8"/>
      <c r="E18" s="8"/>
      <c r="F18" s="8"/>
      <c r="G18" s="8"/>
      <c r="H18" s="8"/>
      <c r="I18" s="8"/>
      <c r="J18" s="8"/>
      <c r="K18" s="8"/>
      <c r="L18" s="8"/>
      <c r="M18" s="8"/>
      <c r="N18" s="8"/>
      <c r="O18" s="8"/>
      <c r="P18" s="8"/>
      <c r="Q18" s="8"/>
      <c r="R18" s="8"/>
      <c r="S18" s="8"/>
      <c r="T18" s="8"/>
      <c r="U18" s="8"/>
      <c r="V18" s="8"/>
      <c r="W18" s="8"/>
      <c r="X18" s="8"/>
    </row>
    <row r="19">
      <c r="A19" s="6" t="s">
        <v>21</v>
      </c>
      <c r="B19" s="8">
        <f t="shared" si="9"/>
        <v>7</v>
      </c>
      <c r="C19" s="8" t="str">
        <f t="shared" si="10"/>
        <v>H</v>
      </c>
      <c r="D19" s="8"/>
      <c r="E19" s="8"/>
      <c r="F19" s="8"/>
      <c r="G19" s="8"/>
      <c r="H19" s="8"/>
      <c r="I19" s="8"/>
      <c r="J19" s="8"/>
      <c r="K19" s="8"/>
      <c r="L19" s="8"/>
      <c r="M19" s="8"/>
      <c r="N19" s="8"/>
      <c r="O19" s="8"/>
      <c r="P19" s="8"/>
      <c r="Q19" s="8"/>
      <c r="R19" s="8"/>
      <c r="S19" s="8"/>
      <c r="T19" s="8"/>
      <c r="U19" s="8"/>
      <c r="V19" s="8"/>
      <c r="W19" s="8"/>
      <c r="X19" s="8"/>
    </row>
    <row r="20">
      <c r="A20" s="6" t="s">
        <v>22</v>
      </c>
      <c r="B20" s="8">
        <f t="shared" si="9"/>
        <v>8</v>
      </c>
      <c r="C20" s="8" t="str">
        <f t="shared" si="10"/>
        <v>I</v>
      </c>
      <c r="D20" s="8"/>
      <c r="E20" s="8"/>
      <c r="F20" s="8"/>
      <c r="G20" s="8"/>
      <c r="H20" s="8"/>
      <c r="I20" s="8"/>
      <c r="J20" s="8"/>
      <c r="K20" s="8"/>
      <c r="L20" s="8"/>
      <c r="M20" s="8"/>
      <c r="N20" s="8"/>
      <c r="O20" s="8"/>
      <c r="P20" s="8"/>
      <c r="Q20" s="8"/>
      <c r="R20" s="8"/>
      <c r="S20" s="8"/>
      <c r="T20" s="8"/>
      <c r="U20" s="8"/>
      <c r="V20" s="8"/>
      <c r="W20" s="8"/>
      <c r="X20" s="8"/>
    </row>
    <row r="21">
      <c r="A21" s="6" t="s">
        <v>23</v>
      </c>
      <c r="B21" s="8">
        <f t="shared" si="9"/>
        <v>9</v>
      </c>
      <c r="C21" s="8" t="str">
        <f t="shared" si="10"/>
        <v>J</v>
      </c>
      <c r="D21" s="8"/>
      <c r="E21" s="8"/>
      <c r="F21" s="8"/>
      <c r="G21" s="8"/>
      <c r="H21" s="8"/>
      <c r="I21" s="8"/>
      <c r="J21" s="8"/>
      <c r="K21" s="8"/>
      <c r="L21" s="8"/>
      <c r="M21" s="8"/>
      <c r="N21" s="8"/>
      <c r="O21" s="8"/>
      <c r="P21" s="8"/>
      <c r="Q21" s="8"/>
      <c r="R21" s="8"/>
      <c r="S21" s="8"/>
      <c r="T21" s="8"/>
      <c r="U21" s="8"/>
      <c r="V21" s="8"/>
      <c r="W21" s="8"/>
      <c r="X21" s="8"/>
    </row>
    <row r="22">
      <c r="A22" s="6" t="s">
        <v>24</v>
      </c>
      <c r="B22" s="8">
        <f t="shared" si="9"/>
        <v>10</v>
      </c>
      <c r="C22" s="8" t="str">
        <f t="shared" si="10"/>
        <v>K</v>
      </c>
      <c r="D22" s="8"/>
      <c r="E22" s="8"/>
      <c r="F22" s="8"/>
      <c r="G22" s="8"/>
      <c r="H22" s="8"/>
      <c r="I22" s="8"/>
      <c r="J22" s="8"/>
      <c r="K22" s="8"/>
      <c r="L22" s="8"/>
      <c r="M22" s="8"/>
      <c r="N22" s="8"/>
      <c r="O22" s="8"/>
      <c r="P22" s="8"/>
      <c r="Q22" s="8"/>
      <c r="R22" s="8"/>
      <c r="S22" s="8"/>
      <c r="T22" s="8"/>
      <c r="U22" s="8"/>
      <c r="V22" s="8"/>
      <c r="W22" s="8"/>
      <c r="X22" s="8"/>
    </row>
    <row r="23">
      <c r="A23" s="6" t="s">
        <v>12</v>
      </c>
      <c r="B23" s="8">
        <f t="shared" si="9"/>
        <v>11</v>
      </c>
      <c r="C23" s="8" t="str">
        <f t="shared" si="10"/>
        <v>L</v>
      </c>
      <c r="D23" s="8"/>
      <c r="E23" s="8"/>
      <c r="F23" s="8"/>
      <c r="G23" s="8"/>
      <c r="H23" s="8"/>
      <c r="I23" s="8"/>
      <c r="J23" s="8"/>
      <c r="K23" s="8"/>
      <c r="L23" s="8"/>
      <c r="M23" s="8"/>
      <c r="N23" s="8"/>
      <c r="O23" s="8"/>
      <c r="P23" s="8"/>
      <c r="Q23" s="8"/>
      <c r="R23" s="8"/>
      <c r="S23" s="8"/>
      <c r="T23" s="8"/>
      <c r="U23" s="8"/>
      <c r="V23" s="8"/>
      <c r="W23" s="8"/>
      <c r="X23" s="8"/>
    </row>
    <row r="24">
      <c r="A24" s="6" t="s">
        <v>25</v>
      </c>
      <c r="B24" s="8">
        <f t="shared" si="9"/>
        <v>12</v>
      </c>
      <c r="C24" s="8" t="str">
        <f t="shared" si="10"/>
        <v>M</v>
      </c>
      <c r="D24" s="8"/>
      <c r="E24" s="8"/>
      <c r="F24" s="8"/>
      <c r="G24" s="8"/>
      <c r="H24" s="8"/>
      <c r="I24" s="8"/>
      <c r="J24" s="8"/>
      <c r="K24" s="8"/>
      <c r="L24" s="8"/>
      <c r="M24" s="8"/>
      <c r="N24" s="8"/>
      <c r="O24" s="8"/>
      <c r="P24" s="8"/>
      <c r="Q24" s="8"/>
      <c r="R24" s="8"/>
      <c r="S24" s="8"/>
      <c r="T24" s="8"/>
      <c r="U24" s="8"/>
      <c r="V24" s="8"/>
      <c r="W24" s="8"/>
      <c r="X24" s="8"/>
    </row>
    <row r="25">
      <c r="A25" s="16" t="s">
        <v>26</v>
      </c>
      <c r="B25" s="8">
        <f t="shared" si="9"/>
        <v>13</v>
      </c>
      <c r="C25" s="8" t="str">
        <f t="shared" si="10"/>
        <v>.</v>
      </c>
      <c r="D25" s="8"/>
      <c r="E25" s="8"/>
      <c r="F25" s="8"/>
      <c r="G25" s="8"/>
      <c r="H25" s="8"/>
      <c r="I25" s="8"/>
      <c r="J25" s="8"/>
      <c r="K25" s="8"/>
      <c r="L25" s="8"/>
      <c r="M25" s="8"/>
      <c r="N25" s="8"/>
      <c r="O25" s="8"/>
      <c r="P25" s="8"/>
      <c r="Q25" s="8"/>
      <c r="R25" s="8"/>
      <c r="S25" s="8"/>
      <c r="T25" s="8"/>
      <c r="U25" s="8"/>
      <c r="V25" s="8"/>
      <c r="W25" s="8"/>
      <c r="X25" s="8"/>
    </row>
    <row r="26">
      <c r="A26" s="16" t="s">
        <v>27</v>
      </c>
      <c r="B26" s="8">
        <f t="shared" si="9"/>
        <v>14</v>
      </c>
      <c r="C26" s="8" t="str">
        <f t="shared" si="10"/>
        <v> </v>
      </c>
      <c r="D26" s="8"/>
      <c r="E26" s="8"/>
      <c r="F26" s="8"/>
      <c r="G26" s="8"/>
      <c r="H26" s="8"/>
      <c r="I26" s="8"/>
      <c r="J26" s="8"/>
      <c r="K26" s="8"/>
      <c r="L26" s="8"/>
      <c r="M26" s="8"/>
      <c r="N26" s="8"/>
      <c r="O26" s="8"/>
      <c r="P26" s="8"/>
      <c r="Q26" s="8"/>
      <c r="R26" s="8"/>
      <c r="S26" s="8"/>
      <c r="T26" s="8"/>
      <c r="U26" s="8"/>
      <c r="V26" s="8"/>
      <c r="W26" s="8"/>
      <c r="X26" s="8"/>
    </row>
    <row r="27">
      <c r="A27" s="16" t="s">
        <v>28</v>
      </c>
      <c r="B27" s="8">
        <f t="shared" si="9"/>
        <v>15</v>
      </c>
      <c r="C27" s="8" t="str">
        <f t="shared" si="10"/>
        <v>?</v>
      </c>
      <c r="D27" s="8"/>
      <c r="E27" s="8"/>
      <c r="F27" s="8"/>
      <c r="G27" s="8"/>
      <c r="H27" s="8"/>
      <c r="I27" s="8"/>
      <c r="J27" s="8"/>
      <c r="K27" s="8"/>
      <c r="L27" s="8"/>
      <c r="M27" s="8"/>
      <c r="N27" s="8"/>
      <c r="O27" s="8"/>
      <c r="P27" s="8"/>
      <c r="Q27" s="8"/>
      <c r="R27" s="8"/>
      <c r="S27" s="8"/>
      <c r="T27" s="8"/>
      <c r="U27" s="8"/>
      <c r="V27" s="8"/>
      <c r="W27" s="8"/>
      <c r="X27" s="8"/>
    </row>
    <row r="28">
      <c r="A28" s="16" t="s">
        <v>28</v>
      </c>
      <c r="B28" s="8">
        <f t="shared" si="9"/>
        <v>16</v>
      </c>
      <c r="C28" s="8" t="str">
        <f t="shared" si="10"/>
        <v>?</v>
      </c>
      <c r="D28" s="8"/>
      <c r="E28" s="8"/>
      <c r="F28" s="8"/>
      <c r="G28" s="8"/>
      <c r="H28" s="8"/>
      <c r="I28" s="8"/>
      <c r="J28" s="8"/>
      <c r="K28" s="8"/>
      <c r="L28" s="8"/>
      <c r="M28" s="8"/>
      <c r="N28" s="8"/>
      <c r="O28" s="8"/>
      <c r="P28" s="8"/>
      <c r="Q28" s="8"/>
      <c r="R28" s="8"/>
      <c r="S28" s="8"/>
      <c r="T28" s="8"/>
      <c r="U28" s="8"/>
      <c r="V28" s="8"/>
      <c r="W28" s="8"/>
      <c r="X28" s="8"/>
    </row>
    <row r="29">
      <c r="A29" s="16" t="s">
        <v>27</v>
      </c>
      <c r="B29" s="8">
        <f t="shared" si="9"/>
        <v>17</v>
      </c>
      <c r="C29" s="8" t="str">
        <f t="shared" si="10"/>
        <v> </v>
      </c>
      <c r="D29" s="8"/>
      <c r="E29" s="8"/>
      <c r="F29" s="8"/>
      <c r="G29" s="8"/>
      <c r="H29" s="8"/>
      <c r="I29" s="8"/>
      <c r="J29" s="8"/>
      <c r="K29" s="8"/>
      <c r="L29" s="8"/>
      <c r="M29" s="8"/>
      <c r="N29" s="8"/>
      <c r="O29" s="8"/>
      <c r="P29" s="8"/>
      <c r="Q29" s="8"/>
      <c r="R29" s="8"/>
      <c r="S29" s="8"/>
      <c r="T29" s="8"/>
      <c r="U29" s="8"/>
      <c r="V29" s="8"/>
      <c r="W29" s="8"/>
      <c r="X29" s="8"/>
    </row>
    <row r="30">
      <c r="A30" s="16" t="s">
        <v>26</v>
      </c>
      <c r="B30" s="8">
        <f t="shared" si="9"/>
        <v>18</v>
      </c>
      <c r="C30" s="8" t="str">
        <f t="shared" si="10"/>
        <v>.</v>
      </c>
      <c r="D30" s="8"/>
      <c r="E30" s="8"/>
      <c r="F30" s="8"/>
      <c r="G30" s="8"/>
      <c r="H30" s="8"/>
      <c r="I30" s="8"/>
      <c r="J30" s="8"/>
      <c r="K30" s="8"/>
      <c r="L30" s="8"/>
      <c r="M30" s="8"/>
      <c r="N30" s="8"/>
      <c r="O30" s="8"/>
      <c r="P30" s="8"/>
      <c r="Q30" s="8"/>
      <c r="R30" s="8"/>
      <c r="S30" s="8"/>
      <c r="T30" s="8"/>
      <c r="U30" s="8"/>
      <c r="V30" s="8"/>
      <c r="W30" s="8"/>
      <c r="X30" s="8"/>
    </row>
    <row r="31">
      <c r="A31" s="6" t="s">
        <v>29</v>
      </c>
      <c r="B31" s="8">
        <f t="shared" si="9"/>
        <v>19</v>
      </c>
      <c r="C31" s="8" t="str">
        <f t="shared" si="10"/>
        <v>N</v>
      </c>
      <c r="D31" s="8"/>
      <c r="E31" s="8"/>
      <c r="F31" s="8"/>
      <c r="G31" s="8"/>
      <c r="H31" s="8"/>
      <c r="I31" s="8"/>
      <c r="J31" s="8"/>
      <c r="K31" s="8"/>
      <c r="L31" s="8"/>
      <c r="M31" s="8"/>
      <c r="N31" s="8"/>
      <c r="O31" s="8"/>
      <c r="P31" s="8"/>
      <c r="Q31" s="8"/>
      <c r="R31" s="8"/>
      <c r="S31" s="8"/>
      <c r="T31" s="8"/>
      <c r="U31" s="8"/>
      <c r="V31" s="8"/>
      <c r="W31" s="8"/>
      <c r="X31" s="8"/>
    </row>
    <row r="32">
      <c r="A32" s="6" t="s">
        <v>30</v>
      </c>
      <c r="B32" s="8">
        <f t="shared" si="9"/>
        <v>20</v>
      </c>
      <c r="C32" s="8" t="str">
        <f t="shared" si="10"/>
        <v>O</v>
      </c>
      <c r="D32" s="8"/>
      <c r="E32" s="8"/>
      <c r="F32" s="8"/>
      <c r="G32" s="8"/>
      <c r="H32" s="8"/>
      <c r="I32" s="8"/>
      <c r="J32" s="8"/>
      <c r="K32" s="8"/>
      <c r="L32" s="8"/>
      <c r="M32" s="8"/>
      <c r="N32" s="8"/>
      <c r="O32" s="8"/>
      <c r="P32" s="8"/>
      <c r="Q32" s="8"/>
      <c r="R32" s="8"/>
      <c r="S32" s="8"/>
      <c r="T32" s="8"/>
      <c r="U32" s="8"/>
      <c r="V32" s="8"/>
      <c r="W32" s="8"/>
      <c r="X32" s="8"/>
    </row>
    <row r="33">
      <c r="A33" s="6" t="s">
        <v>31</v>
      </c>
      <c r="B33" s="8">
        <f t="shared" si="9"/>
        <v>21</v>
      </c>
      <c r="C33" s="8" t="str">
        <f t="shared" si="10"/>
        <v>P</v>
      </c>
      <c r="D33" s="8"/>
      <c r="E33" s="8"/>
      <c r="F33" s="8"/>
      <c r="G33" s="8"/>
      <c r="H33" s="8"/>
      <c r="I33" s="8"/>
      <c r="J33" s="8"/>
      <c r="K33" s="8"/>
      <c r="L33" s="8"/>
      <c r="M33" s="8"/>
      <c r="N33" s="8"/>
      <c r="O33" s="8"/>
      <c r="P33" s="8"/>
      <c r="Q33" s="8"/>
      <c r="R33" s="8"/>
      <c r="S33" s="8"/>
      <c r="T33" s="8"/>
      <c r="U33" s="8"/>
      <c r="V33" s="8"/>
      <c r="W33" s="8"/>
      <c r="X33" s="8"/>
    </row>
    <row r="34">
      <c r="A34" s="6" t="s">
        <v>32</v>
      </c>
      <c r="B34" s="8">
        <f t="shared" si="9"/>
        <v>22</v>
      </c>
      <c r="C34" s="8" t="str">
        <f t="shared" si="10"/>
        <v>Q</v>
      </c>
      <c r="D34" s="8"/>
      <c r="E34" s="8"/>
      <c r="F34" s="8"/>
      <c r="G34" s="8"/>
      <c r="H34" s="8"/>
      <c r="I34" s="8"/>
      <c r="J34" s="8"/>
      <c r="K34" s="8"/>
      <c r="L34" s="8"/>
      <c r="M34" s="8"/>
      <c r="N34" s="8"/>
      <c r="O34" s="8"/>
      <c r="P34" s="8"/>
      <c r="Q34" s="8"/>
      <c r="R34" s="8"/>
      <c r="S34" s="8"/>
      <c r="T34" s="8"/>
      <c r="U34" s="8"/>
      <c r="V34" s="8"/>
      <c r="W34" s="8"/>
      <c r="X34" s="8"/>
    </row>
    <row r="35">
      <c r="A35" s="6" t="s">
        <v>33</v>
      </c>
      <c r="B35" s="8">
        <f t="shared" si="9"/>
        <v>23</v>
      </c>
      <c r="C35" s="8" t="str">
        <f t="shared" si="10"/>
        <v>R</v>
      </c>
      <c r="D35" s="8"/>
      <c r="E35" s="8"/>
      <c r="F35" s="8"/>
      <c r="G35" s="8"/>
      <c r="H35" s="8"/>
      <c r="I35" s="8"/>
      <c r="J35" s="8"/>
      <c r="K35" s="8"/>
      <c r="L35" s="8"/>
      <c r="M35" s="8"/>
      <c r="N35" s="8"/>
      <c r="O35" s="8"/>
      <c r="P35" s="8"/>
      <c r="Q35" s="8"/>
      <c r="R35" s="8"/>
      <c r="S35" s="8"/>
      <c r="T35" s="8"/>
      <c r="U35" s="8"/>
      <c r="V35" s="8"/>
      <c r="W35" s="8"/>
      <c r="X35" s="8"/>
    </row>
    <row r="36">
      <c r="A36" s="6" t="s">
        <v>11</v>
      </c>
      <c r="B36" s="8">
        <f t="shared" si="9"/>
        <v>24</v>
      </c>
      <c r="C36" s="8" t="str">
        <f t="shared" si="10"/>
        <v>S</v>
      </c>
      <c r="D36" s="8"/>
      <c r="E36" s="8"/>
      <c r="F36" s="8"/>
      <c r="G36" s="8"/>
      <c r="H36" s="8"/>
      <c r="I36" s="8"/>
      <c r="J36" s="8"/>
      <c r="K36" s="8"/>
      <c r="L36" s="8"/>
      <c r="M36" s="8"/>
      <c r="N36" s="8"/>
      <c r="O36" s="8"/>
      <c r="P36" s="8"/>
      <c r="Q36" s="8"/>
      <c r="R36" s="8"/>
      <c r="S36" s="8"/>
      <c r="T36" s="8"/>
      <c r="U36" s="8"/>
      <c r="V36" s="8"/>
      <c r="W36" s="8"/>
      <c r="X36" s="8"/>
    </row>
    <row r="37">
      <c r="A37" s="6" t="s">
        <v>14</v>
      </c>
      <c r="B37" s="8">
        <f t="shared" si="9"/>
        <v>25</v>
      </c>
      <c r="C37" s="8" t="str">
        <f t="shared" si="10"/>
        <v>T</v>
      </c>
      <c r="D37" s="8"/>
      <c r="E37" s="8"/>
      <c r="F37" s="8"/>
      <c r="G37" s="8"/>
      <c r="H37" s="8"/>
      <c r="I37" s="8"/>
      <c r="J37" s="8"/>
      <c r="K37" s="8"/>
      <c r="L37" s="8"/>
      <c r="M37" s="8"/>
      <c r="N37" s="8"/>
      <c r="O37" s="8"/>
      <c r="P37" s="8"/>
      <c r="Q37" s="8"/>
      <c r="R37" s="8"/>
      <c r="S37" s="8"/>
      <c r="T37" s="8"/>
      <c r="U37" s="8"/>
      <c r="V37" s="8"/>
      <c r="W37" s="8"/>
      <c r="X37" s="8"/>
    </row>
    <row r="38">
      <c r="A38" s="6" t="s">
        <v>34</v>
      </c>
      <c r="B38" s="8">
        <f t="shared" si="9"/>
        <v>26</v>
      </c>
      <c r="C38" s="8" t="str">
        <f t="shared" si="10"/>
        <v>U</v>
      </c>
      <c r="D38" s="8"/>
      <c r="E38" s="8"/>
      <c r="F38" s="8"/>
      <c r="G38" s="8"/>
      <c r="H38" s="8"/>
      <c r="I38" s="8"/>
      <c r="J38" s="8"/>
      <c r="K38" s="8"/>
      <c r="L38" s="8"/>
      <c r="M38" s="8"/>
      <c r="N38" s="8"/>
      <c r="O38" s="8"/>
      <c r="P38" s="8"/>
      <c r="Q38" s="8"/>
      <c r="R38" s="8"/>
      <c r="S38" s="8"/>
      <c r="T38" s="8"/>
      <c r="U38" s="8"/>
      <c r="V38" s="8"/>
      <c r="W38" s="8"/>
      <c r="X38" s="8"/>
    </row>
    <row r="39">
      <c r="A39" s="6" t="s">
        <v>35</v>
      </c>
      <c r="B39" s="8">
        <f t="shared" si="9"/>
        <v>27</v>
      </c>
      <c r="C39" s="8" t="str">
        <f t="shared" si="10"/>
        <v>V</v>
      </c>
      <c r="D39" s="8"/>
      <c r="E39" s="8"/>
      <c r="F39" s="8"/>
      <c r="G39" s="8"/>
      <c r="H39" s="8"/>
      <c r="I39" s="8"/>
      <c r="J39" s="8"/>
      <c r="K39" s="8"/>
      <c r="L39" s="8"/>
      <c r="M39" s="8"/>
      <c r="N39" s="8"/>
      <c r="O39" s="8"/>
      <c r="P39" s="8"/>
      <c r="Q39" s="8"/>
      <c r="R39" s="8"/>
      <c r="S39" s="8"/>
      <c r="T39" s="8"/>
      <c r="U39" s="8"/>
      <c r="V39" s="8"/>
      <c r="W39" s="8"/>
      <c r="X39" s="8"/>
    </row>
    <row r="40">
      <c r="A40" s="6" t="s">
        <v>36</v>
      </c>
      <c r="B40" s="8">
        <f t="shared" si="9"/>
        <v>28</v>
      </c>
      <c r="C40" s="8" t="str">
        <f t="shared" si="10"/>
        <v>W</v>
      </c>
      <c r="D40" s="8"/>
      <c r="E40" s="8"/>
      <c r="F40" s="8"/>
      <c r="G40" s="8"/>
      <c r="H40" s="8"/>
      <c r="I40" s="8"/>
      <c r="J40" s="8"/>
      <c r="K40" s="8"/>
      <c r="L40" s="8"/>
      <c r="M40" s="8"/>
      <c r="N40" s="8"/>
      <c r="O40" s="8"/>
      <c r="P40" s="8"/>
      <c r="Q40" s="8"/>
      <c r="R40" s="8"/>
      <c r="S40" s="8"/>
      <c r="T40" s="8"/>
      <c r="U40" s="8"/>
      <c r="V40" s="8"/>
      <c r="W40" s="8"/>
      <c r="X40" s="8"/>
    </row>
    <row r="41">
      <c r="A41" s="6" t="s">
        <v>37</v>
      </c>
      <c r="B41" s="8">
        <f t="shared" si="9"/>
        <v>29</v>
      </c>
      <c r="C41" s="8" t="str">
        <f t="shared" si="10"/>
        <v>X</v>
      </c>
      <c r="D41" s="8"/>
      <c r="E41" s="8"/>
      <c r="F41" s="8"/>
      <c r="G41" s="8"/>
      <c r="H41" s="8"/>
      <c r="I41" s="8"/>
      <c r="J41" s="8"/>
      <c r="K41" s="8"/>
      <c r="L41" s="8"/>
      <c r="M41" s="8"/>
      <c r="N41" s="8"/>
      <c r="O41" s="8"/>
      <c r="P41" s="8"/>
      <c r="Q41" s="8"/>
      <c r="R41" s="8"/>
      <c r="S41" s="8"/>
      <c r="T41" s="8"/>
      <c r="U41" s="8"/>
      <c r="V41" s="8"/>
      <c r="W41" s="8"/>
      <c r="X41" s="8"/>
    </row>
    <row r="42">
      <c r="A42" s="6" t="s">
        <v>38</v>
      </c>
      <c r="B42" s="8">
        <f t="shared" si="9"/>
        <v>30</v>
      </c>
      <c r="C42" s="8" t="str">
        <f t="shared" si="10"/>
        <v>Y</v>
      </c>
      <c r="D42" s="8"/>
      <c r="E42" s="8"/>
      <c r="F42" s="8"/>
      <c r="G42" s="8"/>
      <c r="H42" s="8"/>
      <c r="I42" s="8"/>
      <c r="J42" s="8"/>
      <c r="K42" s="8"/>
      <c r="L42" s="8"/>
      <c r="M42" s="8"/>
      <c r="N42" s="8"/>
      <c r="O42" s="8"/>
      <c r="P42" s="8"/>
      <c r="Q42" s="8"/>
      <c r="R42" s="8"/>
      <c r="S42" s="8"/>
      <c r="T42" s="8"/>
      <c r="U42" s="8"/>
      <c r="V42" s="8"/>
      <c r="W42" s="8"/>
      <c r="X42" s="8"/>
    </row>
    <row r="43">
      <c r="A43" s="6" t="s">
        <v>39</v>
      </c>
      <c r="B43" s="8">
        <f t="shared" si="9"/>
        <v>31</v>
      </c>
      <c r="C43" s="8" t="str">
        <f t="shared" si="10"/>
        <v>Z</v>
      </c>
      <c r="D43" s="8"/>
      <c r="E43" s="8"/>
      <c r="F43" s="8"/>
      <c r="G43" s="8"/>
      <c r="H43" s="8"/>
      <c r="I43" s="8"/>
      <c r="J43" s="8"/>
      <c r="K43" s="8"/>
      <c r="L43" s="8"/>
      <c r="M43" s="8"/>
      <c r="N43" s="8"/>
      <c r="O43" s="8"/>
      <c r="P43" s="8"/>
      <c r="Q43" s="8"/>
      <c r="R43" s="8"/>
      <c r="S43" s="8"/>
      <c r="T43" s="8"/>
      <c r="U43" s="8"/>
      <c r="V43" s="8"/>
      <c r="W43" s="8"/>
      <c r="X43" s="8"/>
    </row>
  </sheetData>
  <mergeCells count="3">
    <mergeCell ref="C1:H1"/>
    <mergeCell ref="J1:O1"/>
    <mergeCell ref="Q1:V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38"/>
    <col customWidth="1" min="3" max="8" width="3.88"/>
    <col customWidth="1" min="9" max="9" width="2.63"/>
    <col customWidth="1" min="10" max="37" width="3.88"/>
    <col customWidth="1" hidden="1" min="38" max="38" width="6.38"/>
    <col customWidth="1" min="39" max="40" width="6.38"/>
    <col customWidth="1" min="41" max="42" width="2.63"/>
    <col customWidth="1" min="43" max="49" width="3.88"/>
    <col customWidth="1" min="50" max="50" width="2.63"/>
    <col customWidth="1" min="51" max="57" width="3.88"/>
  </cols>
  <sheetData>
    <row r="1" ht="15.0" customHeight="1">
      <c r="A1" s="6"/>
      <c r="B1" s="6"/>
      <c r="C1" s="6"/>
      <c r="D1" s="6"/>
      <c r="E1" s="6"/>
      <c r="F1" s="6"/>
      <c r="G1" s="6"/>
      <c r="H1" s="6"/>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8"/>
      <c r="AP1" s="19"/>
      <c r="AQ1" s="19"/>
      <c r="AR1" s="19"/>
      <c r="AS1" s="19"/>
      <c r="AT1" s="19"/>
      <c r="AU1" s="19"/>
      <c r="AV1" s="19"/>
      <c r="AW1" s="19"/>
      <c r="AX1" s="19"/>
      <c r="BE1" s="20"/>
    </row>
    <row r="2">
      <c r="A2" s="3" t="s">
        <v>5</v>
      </c>
      <c r="B2" s="3" t="s">
        <v>6</v>
      </c>
      <c r="C2" s="3" t="s">
        <v>40</v>
      </c>
      <c r="D2" s="4"/>
      <c r="E2" s="4"/>
      <c r="F2" s="4"/>
      <c r="G2" s="4"/>
      <c r="H2" s="4"/>
      <c r="I2" s="17"/>
      <c r="J2" s="3" t="s">
        <v>41</v>
      </c>
      <c r="K2" s="4"/>
      <c r="L2" s="4"/>
      <c r="M2" s="4"/>
      <c r="N2" s="4"/>
      <c r="O2" s="4"/>
      <c r="P2" s="6"/>
      <c r="Q2" s="3" t="s">
        <v>42</v>
      </c>
      <c r="R2" s="4"/>
      <c r="S2" s="4"/>
      <c r="T2" s="4"/>
      <c r="U2" s="4"/>
      <c r="V2" s="4"/>
      <c r="W2" s="6"/>
      <c r="X2" s="6"/>
      <c r="Y2" s="3" t="s">
        <v>43</v>
      </c>
      <c r="Z2" s="4"/>
      <c r="AA2" s="4"/>
      <c r="AB2" s="4"/>
      <c r="AC2" s="4"/>
      <c r="AD2" s="6"/>
      <c r="AO2" s="18"/>
      <c r="AP2" s="19"/>
      <c r="AQ2" s="21" t="s">
        <v>44</v>
      </c>
      <c r="AR2" s="4"/>
      <c r="AS2" s="4"/>
      <c r="AT2" s="4"/>
      <c r="AU2" s="4"/>
      <c r="AV2" s="4"/>
      <c r="AW2" s="20"/>
      <c r="AX2" s="19"/>
      <c r="BE2" s="20"/>
    </row>
    <row r="3">
      <c r="A3" s="6" t="s">
        <v>11</v>
      </c>
      <c r="B3" s="7" t="str">
        <f t="shared" ref="B3:B7" si="2">DEC2BIN(VLOOKUP(A3,$A$12:$B$43,2,FALSE),5)</f>
        <v>11000</v>
      </c>
      <c r="C3" s="6">
        <v>1.0</v>
      </c>
      <c r="D3" s="6">
        <f t="shared" ref="D3:H3" si="1">IF(MID($B3,COLUMN(D3)-COLUMN($C3),1) = "1",1,0)</f>
        <v>1</v>
      </c>
      <c r="E3" s="6">
        <f t="shared" si="1"/>
        <v>1</v>
      </c>
      <c r="F3" s="6">
        <f t="shared" si="1"/>
        <v>0</v>
      </c>
      <c r="G3" s="6">
        <f t="shared" si="1"/>
        <v>0</v>
      </c>
      <c r="H3" s="6">
        <f t="shared" si="1"/>
        <v>0</v>
      </c>
      <c r="I3" s="22"/>
      <c r="J3" s="6">
        <v>0.0</v>
      </c>
      <c r="K3" s="6">
        <v>-1.0</v>
      </c>
      <c r="L3" s="6">
        <v>-1.0</v>
      </c>
      <c r="M3" s="6">
        <v>-1.0</v>
      </c>
      <c r="N3" s="6">
        <v>-1.0</v>
      </c>
      <c r="O3" s="6">
        <v>-1.0</v>
      </c>
      <c r="P3" s="8"/>
      <c r="Q3" s="6">
        <f t="array" ref="Q3:V7">MMULT(C3:H7,J3:O8)</f>
        <v>0</v>
      </c>
      <c r="R3" s="6">
        <v>1.0</v>
      </c>
      <c r="S3" s="6">
        <v>1.0</v>
      </c>
      <c r="T3" s="6">
        <v>-1.0</v>
      </c>
      <c r="U3" s="6">
        <v>-1.0</v>
      </c>
      <c r="V3" s="6">
        <v>-1.0</v>
      </c>
      <c r="W3" s="6"/>
      <c r="X3" s="8"/>
      <c r="Y3" s="6">
        <f t="array" ref="Y3:AC7">MMULT(Q3:V7,TRANSPOSE(Q11:V15))</f>
        <v>2</v>
      </c>
      <c r="Z3" s="6">
        <v>-1.0</v>
      </c>
      <c r="AA3" s="6">
        <v>0.0</v>
      </c>
      <c r="AB3" s="6">
        <v>1.0</v>
      </c>
      <c r="AC3" s="6">
        <v>-1.0</v>
      </c>
      <c r="AD3" s="6"/>
      <c r="AO3" s="18"/>
      <c r="AP3" s="19"/>
      <c r="AQ3" s="6">
        <v>1.0</v>
      </c>
      <c r="AR3" s="6">
        <v>0.0</v>
      </c>
      <c r="AS3" s="6">
        <v>0.0</v>
      </c>
      <c r="AT3" s="6">
        <v>0.0</v>
      </c>
      <c r="AU3" s="6">
        <v>0.0</v>
      </c>
      <c r="AV3" s="6">
        <v>0.0</v>
      </c>
      <c r="AW3" s="23" t="s">
        <v>45</v>
      </c>
      <c r="AX3" s="19"/>
      <c r="BE3" s="20"/>
    </row>
    <row r="4">
      <c r="A4" s="6" t="s">
        <v>12</v>
      </c>
      <c r="B4" s="7" t="str">
        <f t="shared" si="2"/>
        <v>01011</v>
      </c>
      <c r="C4" s="6">
        <v>1.0</v>
      </c>
      <c r="D4" s="6">
        <f t="shared" ref="D4:H4" si="3">IF(MID($B4,COLUMN(D4)-COLUMN($C4),1) = "1",1,0)</f>
        <v>0</v>
      </c>
      <c r="E4" s="6">
        <f t="shared" si="3"/>
        <v>1</v>
      </c>
      <c r="F4" s="6">
        <f t="shared" si="3"/>
        <v>0</v>
      </c>
      <c r="G4" s="6">
        <f t="shared" si="3"/>
        <v>1</v>
      </c>
      <c r="H4" s="6">
        <f t="shared" si="3"/>
        <v>1</v>
      </c>
      <c r="I4" s="22"/>
      <c r="J4" s="6">
        <v>0.0</v>
      </c>
      <c r="K4" s="6">
        <v>2.0</v>
      </c>
      <c r="L4" s="6">
        <v>0.0</v>
      </c>
      <c r="M4" s="6">
        <v>0.0</v>
      </c>
      <c r="N4" s="6">
        <v>0.0</v>
      </c>
      <c r="O4" s="6">
        <v>0.0</v>
      </c>
      <c r="P4" s="8"/>
      <c r="Q4" s="6">
        <v>0.0</v>
      </c>
      <c r="R4" s="6">
        <v>-1.0</v>
      </c>
      <c r="S4" s="6">
        <v>1.0</v>
      </c>
      <c r="T4" s="6">
        <v>-1.0</v>
      </c>
      <c r="U4" s="6">
        <v>1.0</v>
      </c>
      <c r="V4" s="6">
        <v>1.0</v>
      </c>
      <c r="W4" s="6"/>
      <c r="X4" s="8"/>
      <c r="Y4" s="6">
        <v>0.0</v>
      </c>
      <c r="Z4" s="6">
        <v>3.0</v>
      </c>
      <c r="AA4" s="6">
        <v>0.0</v>
      </c>
      <c r="AB4" s="6">
        <v>1.0</v>
      </c>
      <c r="AC4" s="6">
        <v>-1.0</v>
      </c>
      <c r="AD4" s="6"/>
      <c r="AO4" s="18"/>
      <c r="AP4" s="19"/>
      <c r="AQ4" s="6">
        <v>0.0</v>
      </c>
      <c r="AR4" s="6">
        <v>1.0</v>
      </c>
      <c r="AS4" s="6">
        <v>0.0</v>
      </c>
      <c r="AT4" s="6">
        <v>0.0</v>
      </c>
      <c r="AU4" s="6">
        <v>0.0</v>
      </c>
      <c r="AV4" s="6">
        <v>0.0</v>
      </c>
      <c r="AX4" s="19"/>
      <c r="BE4" s="20"/>
    </row>
    <row r="5">
      <c r="A5" s="6" t="s">
        <v>13</v>
      </c>
      <c r="B5" s="7" t="str">
        <f t="shared" si="2"/>
        <v>00000</v>
      </c>
      <c r="C5" s="6">
        <v>1.0</v>
      </c>
      <c r="D5" s="6">
        <f t="shared" ref="D5:H5" si="4">IF(MID($B5,COLUMN(D5)-COLUMN($C5),1) = "1",1,0)</f>
        <v>0</v>
      </c>
      <c r="E5" s="6">
        <f t="shared" si="4"/>
        <v>0</v>
      </c>
      <c r="F5" s="6">
        <f t="shared" si="4"/>
        <v>0</v>
      </c>
      <c r="G5" s="6">
        <f t="shared" si="4"/>
        <v>0</v>
      </c>
      <c r="H5" s="6">
        <f t="shared" si="4"/>
        <v>0</v>
      </c>
      <c r="I5" s="22"/>
      <c r="J5" s="6">
        <v>0.0</v>
      </c>
      <c r="K5" s="6">
        <v>0.0</v>
      </c>
      <c r="L5" s="6">
        <v>2.0</v>
      </c>
      <c r="M5" s="6">
        <v>0.0</v>
      </c>
      <c r="N5" s="6">
        <v>0.0</v>
      </c>
      <c r="O5" s="6">
        <v>0.0</v>
      </c>
      <c r="P5" s="8"/>
      <c r="Q5" s="6">
        <v>0.0</v>
      </c>
      <c r="R5" s="6">
        <v>-1.0</v>
      </c>
      <c r="S5" s="6">
        <v>-1.0</v>
      </c>
      <c r="T5" s="6">
        <v>-1.0</v>
      </c>
      <c r="U5" s="6">
        <v>-1.0</v>
      </c>
      <c r="V5" s="6">
        <v>-1.0</v>
      </c>
      <c r="W5" s="6"/>
      <c r="X5" s="8"/>
      <c r="Y5" s="6">
        <v>-2.0</v>
      </c>
      <c r="Z5" s="6">
        <v>-3.0</v>
      </c>
      <c r="AA5" s="6">
        <v>0.0</v>
      </c>
      <c r="AB5" s="6">
        <v>-3.0</v>
      </c>
      <c r="AC5" s="6">
        <v>-1.0</v>
      </c>
      <c r="AD5" s="6"/>
      <c r="AO5" s="18"/>
      <c r="AP5" s="19"/>
      <c r="AQ5" s="6">
        <v>0.0</v>
      </c>
      <c r="AR5" s="6">
        <v>0.0</v>
      </c>
      <c r="AS5" s="6">
        <v>1.0</v>
      </c>
      <c r="AT5" s="6">
        <v>0.0</v>
      </c>
      <c r="AU5" s="6">
        <v>0.0</v>
      </c>
      <c r="AV5" s="6">
        <v>0.0</v>
      </c>
      <c r="AX5" s="19"/>
      <c r="BE5" s="20"/>
    </row>
    <row r="6">
      <c r="A6" s="6" t="s">
        <v>14</v>
      </c>
      <c r="B6" s="7" t="str">
        <f t="shared" si="2"/>
        <v>11001</v>
      </c>
      <c r="C6" s="6">
        <v>1.0</v>
      </c>
      <c r="D6" s="6">
        <f t="shared" ref="D6:H6" si="5">IF(MID($B6,COLUMN(D6)-COLUMN($C6),1) = "1",1,0)</f>
        <v>1</v>
      </c>
      <c r="E6" s="6">
        <f t="shared" si="5"/>
        <v>1</v>
      </c>
      <c r="F6" s="6">
        <f t="shared" si="5"/>
        <v>0</v>
      </c>
      <c r="G6" s="6">
        <f t="shared" si="5"/>
        <v>0</v>
      </c>
      <c r="H6" s="6">
        <f t="shared" si="5"/>
        <v>1</v>
      </c>
      <c r="I6" s="22"/>
      <c r="J6" s="6">
        <v>0.0</v>
      </c>
      <c r="K6" s="6">
        <v>0.0</v>
      </c>
      <c r="L6" s="6">
        <v>0.0</v>
      </c>
      <c r="M6" s="6">
        <v>2.0</v>
      </c>
      <c r="N6" s="6">
        <v>0.0</v>
      </c>
      <c r="O6" s="6">
        <v>0.0</v>
      </c>
      <c r="P6" s="8"/>
      <c r="Q6" s="6">
        <v>0.0</v>
      </c>
      <c r="R6" s="6">
        <v>1.0</v>
      </c>
      <c r="S6" s="6">
        <v>1.0</v>
      </c>
      <c r="T6" s="6">
        <v>-1.0</v>
      </c>
      <c r="U6" s="6">
        <v>-1.0</v>
      </c>
      <c r="V6" s="6">
        <v>1.0</v>
      </c>
      <c r="W6" s="6"/>
      <c r="X6" s="8"/>
      <c r="Y6" s="6">
        <v>2.0</v>
      </c>
      <c r="Z6" s="6">
        <v>1.0</v>
      </c>
      <c r="AA6" s="6">
        <v>0.0</v>
      </c>
      <c r="AB6" s="6">
        <v>3.0</v>
      </c>
      <c r="AC6" s="6">
        <v>-1.0</v>
      </c>
      <c r="AD6" s="6"/>
      <c r="AO6" s="18"/>
      <c r="AP6" s="19"/>
      <c r="AQ6" s="6">
        <v>0.0</v>
      </c>
      <c r="AR6" s="6">
        <v>0.0</v>
      </c>
      <c r="AS6" s="6">
        <v>0.0</v>
      </c>
      <c r="AT6" s="6">
        <v>1.0</v>
      </c>
      <c r="AU6" s="6">
        <v>0.0</v>
      </c>
      <c r="AV6" s="6">
        <v>0.0</v>
      </c>
      <c r="AX6" s="19"/>
      <c r="BE6" s="20"/>
    </row>
    <row r="7">
      <c r="A7" s="6" t="s">
        <v>15</v>
      </c>
      <c r="B7" s="7" t="str">
        <f t="shared" si="2"/>
        <v>00100</v>
      </c>
      <c r="C7" s="6">
        <v>1.0</v>
      </c>
      <c r="D7" s="6">
        <f t="shared" ref="D7:H7" si="6">IF(MID($B7,COLUMN(D7)-COLUMN($C7),1) = "1",1,0)</f>
        <v>0</v>
      </c>
      <c r="E7" s="6">
        <f t="shared" si="6"/>
        <v>0</v>
      </c>
      <c r="F7" s="6">
        <f t="shared" si="6"/>
        <v>1</v>
      </c>
      <c r="G7" s="6">
        <f t="shared" si="6"/>
        <v>0</v>
      </c>
      <c r="H7" s="6">
        <f t="shared" si="6"/>
        <v>0</v>
      </c>
      <c r="I7" s="22"/>
      <c r="J7" s="6">
        <v>0.0</v>
      </c>
      <c r="K7" s="6">
        <v>0.0</v>
      </c>
      <c r="L7" s="6">
        <v>0.0</v>
      </c>
      <c r="M7" s="6">
        <v>0.0</v>
      </c>
      <c r="N7" s="6">
        <v>2.0</v>
      </c>
      <c r="O7" s="6">
        <v>0.0</v>
      </c>
      <c r="P7" s="8"/>
      <c r="Q7" s="6">
        <v>0.0</v>
      </c>
      <c r="R7" s="6">
        <v>-1.0</v>
      </c>
      <c r="S7" s="6">
        <v>-1.0</v>
      </c>
      <c r="T7" s="6">
        <v>1.0</v>
      </c>
      <c r="U7" s="6">
        <v>-1.0</v>
      </c>
      <c r="V7" s="6">
        <v>-1.0</v>
      </c>
      <c r="W7" s="6"/>
      <c r="X7" s="8"/>
      <c r="Y7" s="6">
        <v>-2.0</v>
      </c>
      <c r="Z7" s="8">
        <v>-3.0</v>
      </c>
      <c r="AA7" s="8">
        <v>0.0</v>
      </c>
      <c r="AB7" s="8">
        <v>-3.0</v>
      </c>
      <c r="AC7" s="8">
        <v>1.0</v>
      </c>
      <c r="AD7" s="8"/>
      <c r="AO7" s="18"/>
      <c r="AP7" s="19"/>
      <c r="AQ7" s="6">
        <v>0.0</v>
      </c>
      <c r="AR7" s="6">
        <v>0.0</v>
      </c>
      <c r="AS7" s="6">
        <v>0.0</v>
      </c>
      <c r="AT7" s="6">
        <v>0.0</v>
      </c>
      <c r="AU7" s="6">
        <v>1.0</v>
      </c>
      <c r="AV7" s="6">
        <v>0.0</v>
      </c>
      <c r="AX7" s="19"/>
      <c r="BE7" s="20"/>
    </row>
    <row r="8">
      <c r="A8" s="6"/>
      <c r="B8" s="6"/>
      <c r="C8" s="24" t="s">
        <v>46</v>
      </c>
      <c r="D8" s="25" t="s">
        <v>47</v>
      </c>
      <c r="E8" s="26"/>
      <c r="F8" s="26"/>
      <c r="G8" s="26"/>
      <c r="H8" s="26"/>
      <c r="I8" s="17"/>
      <c r="J8" s="6">
        <v>0.0</v>
      </c>
      <c r="K8" s="6">
        <v>0.0</v>
      </c>
      <c r="L8" s="6">
        <v>0.0</v>
      </c>
      <c r="M8" s="6">
        <v>0.0</v>
      </c>
      <c r="N8" s="6">
        <v>0.0</v>
      </c>
      <c r="O8" s="6">
        <v>2.0</v>
      </c>
      <c r="P8" s="6"/>
      <c r="Q8" s="8"/>
      <c r="R8" s="8"/>
      <c r="S8" s="8"/>
      <c r="T8" s="8"/>
      <c r="U8" s="8"/>
      <c r="V8" s="8"/>
      <c r="W8" s="6"/>
      <c r="AE8" s="6"/>
      <c r="AF8" s="6"/>
      <c r="AG8" s="6"/>
      <c r="AH8" s="6"/>
      <c r="AI8" s="6"/>
      <c r="AJ8" s="6"/>
      <c r="AK8" s="6"/>
      <c r="AO8" s="27"/>
      <c r="AP8" s="28"/>
      <c r="AQ8" s="6">
        <v>0.0</v>
      </c>
      <c r="AR8" s="6">
        <v>0.0</v>
      </c>
      <c r="AS8" s="6">
        <v>0.0</v>
      </c>
      <c r="AT8" s="6">
        <v>0.0</v>
      </c>
      <c r="AU8" s="6">
        <v>0.0</v>
      </c>
      <c r="AV8" s="6">
        <v>1.0</v>
      </c>
      <c r="AX8" s="28"/>
      <c r="AY8" s="20"/>
      <c r="AZ8" s="20"/>
      <c r="BA8" s="20"/>
      <c r="BB8" s="20"/>
      <c r="BC8" s="20"/>
      <c r="BD8" s="20"/>
    </row>
    <row r="9">
      <c r="A9" s="12" t="s">
        <v>48</v>
      </c>
      <c r="B9" s="13"/>
      <c r="C9" s="14"/>
      <c r="D9" s="8"/>
      <c r="E9" s="8"/>
      <c r="F9" s="8"/>
      <c r="G9" s="8"/>
      <c r="H9" s="8"/>
      <c r="I9" s="22"/>
      <c r="J9" s="8"/>
      <c r="K9" s="8"/>
      <c r="L9" s="8"/>
      <c r="M9" s="8"/>
      <c r="N9" s="8"/>
      <c r="O9" s="8"/>
      <c r="P9" s="8"/>
      <c r="Q9" s="8"/>
      <c r="R9" s="8"/>
      <c r="S9" s="8"/>
      <c r="T9" s="8"/>
      <c r="U9" s="8"/>
      <c r="V9" s="8"/>
      <c r="W9" s="6"/>
      <c r="X9" s="8"/>
      <c r="Y9" s="29" t="s">
        <v>49</v>
      </c>
      <c r="Z9" s="30"/>
      <c r="AA9" s="30"/>
      <c r="AB9" s="30"/>
      <c r="AC9" s="30"/>
      <c r="AD9" s="30"/>
      <c r="AE9" s="5"/>
      <c r="AF9" s="3" t="s">
        <v>50</v>
      </c>
      <c r="AG9" s="4"/>
      <c r="AH9" s="4"/>
      <c r="AI9" s="4"/>
      <c r="AJ9" s="4"/>
      <c r="AK9" s="4"/>
      <c r="AL9" s="3"/>
      <c r="AM9" s="3" t="s">
        <v>6</v>
      </c>
      <c r="AN9" s="3" t="s">
        <v>10</v>
      </c>
      <c r="AO9" s="27"/>
      <c r="AP9" s="28"/>
      <c r="AQ9" s="6">
        <v>0.0</v>
      </c>
      <c r="AR9" s="6">
        <v>0.0</v>
      </c>
      <c r="AS9" s="6">
        <v>0.0</v>
      </c>
      <c r="AT9" s="6">
        <v>0.0</v>
      </c>
      <c r="AU9" s="6">
        <v>0.0</v>
      </c>
      <c r="AV9" s="6">
        <v>0.0</v>
      </c>
      <c r="AW9" s="2" t="s">
        <v>51</v>
      </c>
      <c r="AX9" s="28"/>
      <c r="AY9" s="21" t="s">
        <v>52</v>
      </c>
      <c r="AZ9" s="4"/>
      <c r="BA9" s="4"/>
      <c r="BB9" s="4"/>
      <c r="BC9" s="4"/>
      <c r="BD9" s="4"/>
    </row>
    <row r="10">
      <c r="A10" s="12" t="s">
        <v>53</v>
      </c>
      <c r="B10" s="13"/>
      <c r="C10" s="15"/>
      <c r="D10" s="8"/>
      <c r="E10" s="8"/>
      <c r="F10" s="8"/>
      <c r="G10" s="8"/>
      <c r="H10" s="8"/>
      <c r="I10" s="22"/>
      <c r="J10" s="3" t="s">
        <v>54</v>
      </c>
      <c r="K10" s="4"/>
      <c r="L10" s="4"/>
      <c r="M10" s="4"/>
      <c r="N10" s="4"/>
      <c r="O10" s="4"/>
      <c r="P10" s="8"/>
      <c r="Q10" s="3" t="s">
        <v>55</v>
      </c>
      <c r="R10" s="4"/>
      <c r="S10" s="4"/>
      <c r="T10" s="4"/>
      <c r="U10" s="4"/>
      <c r="V10" s="4"/>
      <c r="W10" s="6"/>
      <c r="X10" s="6"/>
      <c r="Y10" s="31">
        <f t="shared" ref="Y10:AC10" si="7">exp(Y3)</f>
        <v>7.389056099</v>
      </c>
      <c r="Z10" s="31">
        <f t="shared" si="7"/>
        <v>0.3678794412</v>
      </c>
      <c r="AA10" s="31">
        <f t="shared" si="7"/>
        <v>1</v>
      </c>
      <c r="AB10" s="31">
        <f t="shared" si="7"/>
        <v>2.718281828</v>
      </c>
      <c r="AC10" s="31">
        <f t="shared" si="7"/>
        <v>0.3678794412</v>
      </c>
      <c r="AD10" s="32">
        <f t="shared" ref="AD10:AD14" si="10">SUM(Y10:AC10)</f>
        <v>11.84309681</v>
      </c>
      <c r="AE10" s="33"/>
      <c r="AF10" s="33">
        <f t="array" ref="AF10:AK14">MMULT(Y18:AC22,Q19:V23)</f>
        <v>0</v>
      </c>
      <c r="AG10" s="33">
        <v>-0.7068741545848971</v>
      </c>
      <c r="AH10" s="33">
        <v>-0.7689997028399991</v>
      </c>
      <c r="AI10" s="33">
        <v>0.937874451744898</v>
      </c>
      <c r="AJ10" s="33">
        <v>0.937874451744898</v>
      </c>
      <c r="AK10" s="33">
        <v>0.47882529051112693</v>
      </c>
      <c r="AL10" s="34">
        <v>1.0</v>
      </c>
      <c r="AM10" s="9" t="str">
        <f t="shared" ref="AM10:AM14" si="11">IF(AG10 &gt; 0, 1, 0)&amp;IF(AH10 &gt; 0, 1, 0)&amp;IF(AI10 &gt; 0, 1, 0)&amp;IF(AJ10 &gt; 0, 1, 0)&amp;IF(AK10 &gt; 0, 1, 0)</f>
        <v>00111</v>
      </c>
      <c r="AN10" s="10" t="str">
        <f t="shared" ref="AN10:AN14" si="12">VLOOKUP(BIN2DEC(AM10),$B$12:$C$43,2,FALSE)</f>
        <v>H</v>
      </c>
      <c r="AO10" s="27"/>
      <c r="AP10" s="28"/>
      <c r="AQ10" s="3" t="s">
        <v>56</v>
      </c>
      <c r="AR10" s="4"/>
      <c r="AS10" s="4"/>
      <c r="AT10" s="4"/>
      <c r="AU10" s="4"/>
      <c r="AV10" s="4"/>
      <c r="AX10" s="35"/>
      <c r="AY10" s="36">
        <f t="shared" ref="AY10:BD10" si="8">AQ17</f>
        <v>0</v>
      </c>
      <c r="AZ10" s="36">
        <f t="shared" si="8"/>
        <v>0</v>
      </c>
      <c r="BA10" s="36">
        <f t="shared" si="8"/>
        <v>0</v>
      </c>
      <c r="BB10" s="36">
        <f t="shared" si="8"/>
        <v>0.9378744517</v>
      </c>
      <c r="BC10" s="36">
        <f t="shared" si="8"/>
        <v>0.9378744517</v>
      </c>
      <c r="BD10" s="36">
        <f t="shared" si="8"/>
        <v>0.4788252905</v>
      </c>
    </row>
    <row r="11">
      <c r="A11" s="8"/>
      <c r="B11" s="13"/>
      <c r="C11" s="15"/>
      <c r="D11" s="6"/>
      <c r="E11" s="8"/>
      <c r="F11" s="8"/>
      <c r="G11" s="8"/>
      <c r="H11" s="8"/>
      <c r="I11" s="22"/>
      <c r="J11" s="6">
        <v>1.0</v>
      </c>
      <c r="K11" s="6">
        <v>0.0</v>
      </c>
      <c r="L11" s="6">
        <v>0.0</v>
      </c>
      <c r="M11" s="6">
        <v>0.0</v>
      </c>
      <c r="N11" s="6">
        <v>0.0</v>
      </c>
      <c r="O11" s="6">
        <v>0.0</v>
      </c>
      <c r="P11" s="8"/>
      <c r="Q11" s="6">
        <f t="array" ref="Q11:V15">MMULT(C3:H7,J11:O16)</f>
        <v>1</v>
      </c>
      <c r="R11" s="6">
        <v>1.0</v>
      </c>
      <c r="S11" s="6">
        <v>1.0</v>
      </c>
      <c r="T11" s="6">
        <v>0.0</v>
      </c>
      <c r="U11" s="6">
        <v>0.0</v>
      </c>
      <c r="V11" s="6">
        <v>0.0</v>
      </c>
      <c r="W11" s="6"/>
      <c r="X11" s="6"/>
      <c r="Y11" s="31">
        <f t="shared" ref="Y11:AC11" si="9">exp(Y4)</f>
        <v>1</v>
      </c>
      <c r="Z11" s="31">
        <f t="shared" si="9"/>
        <v>20.08553692</v>
      </c>
      <c r="AA11" s="31">
        <f t="shared" si="9"/>
        <v>1</v>
      </c>
      <c r="AB11" s="31">
        <f t="shared" si="9"/>
        <v>2.718281828</v>
      </c>
      <c r="AC11" s="31">
        <f t="shared" si="9"/>
        <v>0.3678794412</v>
      </c>
      <c r="AD11" s="32">
        <f t="shared" si="10"/>
        <v>25.17169819</v>
      </c>
      <c r="AE11" s="33"/>
      <c r="AF11" s="33">
        <v>0.0</v>
      </c>
      <c r="AG11" s="33">
        <v>0.7045664698522467</v>
      </c>
      <c r="AH11" s="33">
        <v>-0.8913160780259379</v>
      </c>
      <c r="AI11" s="33">
        <v>0.9707703915442301</v>
      </c>
      <c r="AJ11" s="33">
        <v>-0.5958825478781846</v>
      </c>
      <c r="AK11" s="33">
        <v>-0.8118617645076458</v>
      </c>
      <c r="AL11" s="34">
        <v>1.0</v>
      </c>
      <c r="AM11" s="9" t="str">
        <f t="shared" si="11"/>
        <v>10100</v>
      </c>
      <c r="AN11" s="10" t="str">
        <f t="shared" si="12"/>
        <v>O</v>
      </c>
      <c r="AO11" s="27"/>
      <c r="AP11" s="28"/>
      <c r="AQ11" s="37">
        <f t="array" ref="AQ11:AV15">MMULT(AF10:AL14,AQ3:AV9)</f>
        <v>0</v>
      </c>
      <c r="AR11" s="37">
        <v>-0.7068741545848971</v>
      </c>
      <c r="AS11" s="37">
        <v>-0.7689997028399991</v>
      </c>
      <c r="AT11" s="37">
        <v>0.937874451744898</v>
      </c>
      <c r="AU11" s="37">
        <v>0.937874451744898</v>
      </c>
      <c r="AV11" s="37">
        <v>0.47882529051112693</v>
      </c>
      <c r="AX11" s="35"/>
      <c r="AY11" s="36">
        <f t="shared" ref="AY11:BD11" si="13">AQ18</f>
        <v>0</v>
      </c>
      <c r="AZ11" s="36">
        <f t="shared" si="13"/>
        <v>0.7045664699</v>
      </c>
      <c r="BA11" s="36">
        <f t="shared" si="13"/>
        <v>0</v>
      </c>
      <c r="BB11" s="36">
        <f t="shared" si="13"/>
        <v>0.9707703915</v>
      </c>
      <c r="BC11" s="36">
        <f t="shared" si="13"/>
        <v>0</v>
      </c>
      <c r="BD11" s="36">
        <f t="shared" si="13"/>
        <v>0</v>
      </c>
    </row>
    <row r="12">
      <c r="A12" s="6" t="s">
        <v>13</v>
      </c>
      <c r="B12" s="8">
        <f t="shared" ref="B12:B43" si="16">ROW(A12)-ROW($A$12)</f>
        <v>0</v>
      </c>
      <c r="C12" s="8" t="str">
        <f t="shared" ref="C12:C43" si="17">A12</f>
        <v>A</v>
      </c>
      <c r="D12" s="8"/>
      <c r="E12" s="8"/>
      <c r="F12" s="8"/>
      <c r="G12" s="8"/>
      <c r="H12" s="8"/>
      <c r="I12" s="22"/>
      <c r="J12" s="6">
        <v>0.0</v>
      </c>
      <c r="K12" s="6">
        <v>1.0</v>
      </c>
      <c r="L12" s="6">
        <v>0.0</v>
      </c>
      <c r="M12" s="6">
        <v>0.0</v>
      </c>
      <c r="N12" s="6">
        <v>0.0</v>
      </c>
      <c r="O12" s="6">
        <v>0.0</v>
      </c>
      <c r="P12" s="8"/>
      <c r="Q12" s="6">
        <v>1.0</v>
      </c>
      <c r="R12" s="6">
        <v>0.0</v>
      </c>
      <c r="S12" s="6">
        <v>1.0</v>
      </c>
      <c r="T12" s="6">
        <v>0.0</v>
      </c>
      <c r="U12" s="6">
        <v>1.0</v>
      </c>
      <c r="V12" s="6">
        <v>1.0</v>
      </c>
      <c r="W12" s="6"/>
      <c r="X12" s="6"/>
      <c r="Y12" s="31">
        <f t="shared" ref="Y12:AC12" si="14">exp(Y5)</f>
        <v>0.1353352832</v>
      </c>
      <c r="Z12" s="31">
        <f t="shared" si="14"/>
        <v>0.04978706837</v>
      </c>
      <c r="AA12" s="31">
        <f t="shared" si="14"/>
        <v>1</v>
      </c>
      <c r="AB12" s="31">
        <f t="shared" si="14"/>
        <v>0.04978706837</v>
      </c>
      <c r="AC12" s="31">
        <f t="shared" si="14"/>
        <v>0.3678794412</v>
      </c>
      <c r="AD12" s="32">
        <f t="shared" si="10"/>
        <v>1.602788861</v>
      </c>
      <c r="AE12" s="33"/>
      <c r="AF12" s="33">
        <v>0.0</v>
      </c>
      <c r="AG12" s="33">
        <v>0.7689997028399991</v>
      </c>
      <c r="AH12" s="33">
        <v>0.7068741545848973</v>
      </c>
      <c r="AI12" s="33">
        <v>0.5409508387662291</v>
      </c>
      <c r="AJ12" s="33">
        <v>0.9378744517448983</v>
      </c>
      <c r="AK12" s="33">
        <v>0.8757489034897963</v>
      </c>
      <c r="AL12" s="34">
        <v>1.0</v>
      </c>
      <c r="AM12" s="9" t="str">
        <f t="shared" si="11"/>
        <v>11111</v>
      </c>
      <c r="AN12" s="10" t="str">
        <f t="shared" si="12"/>
        <v>Z</v>
      </c>
      <c r="AO12" s="27"/>
      <c r="AP12" s="28"/>
      <c r="AQ12" s="37">
        <v>0.0</v>
      </c>
      <c r="AR12" s="37">
        <v>0.7045664698522467</v>
      </c>
      <c r="AS12" s="37">
        <v>-0.8913160780259379</v>
      </c>
      <c r="AT12" s="37">
        <v>0.9707703915442301</v>
      </c>
      <c r="AU12" s="37">
        <v>-0.5958825478781846</v>
      </c>
      <c r="AV12" s="37">
        <v>-0.8118617645076458</v>
      </c>
      <c r="AX12" s="35"/>
      <c r="AY12" s="36">
        <f t="shared" ref="AY12:BD12" si="15">AQ19</f>
        <v>0</v>
      </c>
      <c r="AZ12" s="36">
        <f t="shared" si="15"/>
        <v>0.7689997028</v>
      </c>
      <c r="BA12" s="36">
        <f t="shared" si="15"/>
        <v>0.7068741546</v>
      </c>
      <c r="BB12" s="36">
        <f t="shared" si="15"/>
        <v>0.5409508388</v>
      </c>
      <c r="BC12" s="36">
        <f t="shared" si="15"/>
        <v>0.9378744517</v>
      </c>
      <c r="BD12" s="36">
        <f t="shared" si="15"/>
        <v>0.8757489035</v>
      </c>
    </row>
    <row r="13">
      <c r="A13" s="6" t="s">
        <v>16</v>
      </c>
      <c r="B13" s="8">
        <f t="shared" si="16"/>
        <v>1</v>
      </c>
      <c r="C13" s="8" t="str">
        <f t="shared" si="17"/>
        <v>B</v>
      </c>
      <c r="D13" s="8"/>
      <c r="E13" s="8"/>
      <c r="F13" s="8"/>
      <c r="G13" s="8"/>
      <c r="H13" s="8"/>
      <c r="I13" s="22"/>
      <c r="J13" s="6">
        <v>0.0</v>
      </c>
      <c r="K13" s="6">
        <v>0.0</v>
      </c>
      <c r="L13" s="6">
        <v>1.0</v>
      </c>
      <c r="M13" s="6">
        <v>0.0</v>
      </c>
      <c r="N13" s="6">
        <v>0.0</v>
      </c>
      <c r="O13" s="6">
        <v>0.0</v>
      </c>
      <c r="P13" s="8"/>
      <c r="Q13" s="6">
        <v>1.0</v>
      </c>
      <c r="R13" s="6">
        <v>0.0</v>
      </c>
      <c r="S13" s="6">
        <v>0.0</v>
      </c>
      <c r="T13" s="6">
        <v>0.0</v>
      </c>
      <c r="U13" s="6">
        <v>0.0</v>
      </c>
      <c r="V13" s="6">
        <v>0.0</v>
      </c>
      <c r="W13" s="6"/>
      <c r="X13" s="6"/>
      <c r="Y13" s="31">
        <f t="shared" ref="Y13:AC13" si="18">exp(Y6)</f>
        <v>7.389056099</v>
      </c>
      <c r="Z13" s="31">
        <f t="shared" si="18"/>
        <v>2.718281828</v>
      </c>
      <c r="AA13" s="31">
        <f t="shared" si="18"/>
        <v>1</v>
      </c>
      <c r="AB13" s="31">
        <f t="shared" si="18"/>
        <v>20.08553692</v>
      </c>
      <c r="AC13" s="31">
        <f t="shared" si="18"/>
        <v>0.3678794412</v>
      </c>
      <c r="AD13" s="32">
        <f t="shared" si="10"/>
        <v>31.56075429</v>
      </c>
      <c r="AE13" s="33"/>
      <c r="AF13" s="33">
        <v>0.0</v>
      </c>
      <c r="AG13" s="33">
        <v>-0.7410606076231349</v>
      </c>
      <c r="AH13" s="33">
        <v>-0.9133176964956723</v>
      </c>
      <c r="AI13" s="33">
        <v>0.9766875380879209</v>
      </c>
      <c r="AJ13" s="33">
        <v>0.8277429111274627</v>
      </c>
      <c r="AK13" s="33">
        <v>-0.44507438199019894</v>
      </c>
      <c r="AL13" s="34">
        <v>1.0</v>
      </c>
      <c r="AM13" s="9" t="str">
        <f t="shared" si="11"/>
        <v>00110</v>
      </c>
      <c r="AN13" s="10" t="str">
        <f t="shared" si="12"/>
        <v>G</v>
      </c>
      <c r="AO13" s="27"/>
      <c r="AP13" s="28"/>
      <c r="AQ13" s="37">
        <v>0.0</v>
      </c>
      <c r="AR13" s="37">
        <v>0.7689997028399991</v>
      </c>
      <c r="AS13" s="37">
        <v>0.7068741545848973</v>
      </c>
      <c r="AT13" s="37">
        <v>0.5409508387662291</v>
      </c>
      <c r="AU13" s="37">
        <v>0.9378744517448983</v>
      </c>
      <c r="AV13" s="37">
        <v>0.8757489034897963</v>
      </c>
      <c r="AX13" s="35"/>
      <c r="AY13" s="36">
        <f t="shared" ref="AY13:BD13" si="19">AQ20</f>
        <v>0</v>
      </c>
      <c r="AZ13" s="36">
        <f t="shared" si="19"/>
        <v>0</v>
      </c>
      <c r="BA13" s="36">
        <f t="shared" si="19"/>
        <v>0</v>
      </c>
      <c r="BB13" s="36">
        <f t="shared" si="19"/>
        <v>0.9766875381</v>
      </c>
      <c r="BC13" s="36">
        <f t="shared" si="19"/>
        <v>0.8277429111</v>
      </c>
      <c r="BD13" s="36">
        <f t="shared" si="19"/>
        <v>0</v>
      </c>
    </row>
    <row r="14">
      <c r="A14" s="6" t="s">
        <v>17</v>
      </c>
      <c r="B14" s="8">
        <f t="shared" si="16"/>
        <v>2</v>
      </c>
      <c r="C14" s="8" t="str">
        <f t="shared" si="17"/>
        <v>C</v>
      </c>
      <c r="D14" s="8"/>
      <c r="E14" s="8"/>
      <c r="F14" s="8"/>
      <c r="G14" s="8"/>
      <c r="H14" s="8"/>
      <c r="I14" s="22"/>
      <c r="J14" s="6">
        <v>0.0</v>
      </c>
      <c r="K14" s="6">
        <v>0.0</v>
      </c>
      <c r="L14" s="6">
        <v>0.0</v>
      </c>
      <c r="M14" s="6">
        <v>1.0</v>
      </c>
      <c r="N14" s="6">
        <v>0.0</v>
      </c>
      <c r="O14" s="6">
        <v>0.0</v>
      </c>
      <c r="P14" s="8"/>
      <c r="Q14" s="6">
        <v>1.0</v>
      </c>
      <c r="R14" s="6">
        <v>1.0</v>
      </c>
      <c r="S14" s="6">
        <v>1.0</v>
      </c>
      <c r="T14" s="6">
        <v>0.0</v>
      </c>
      <c r="U14" s="6">
        <v>0.0</v>
      </c>
      <c r="V14" s="6">
        <v>1.0</v>
      </c>
      <c r="W14" s="6"/>
      <c r="X14" s="6"/>
      <c r="Y14" s="31">
        <f t="shared" ref="Y14:AC14" si="20">exp(Y7)</f>
        <v>0.1353352832</v>
      </c>
      <c r="Z14" s="31">
        <f t="shared" si="20"/>
        <v>0.04978706837</v>
      </c>
      <c r="AA14" s="31">
        <f t="shared" si="20"/>
        <v>1</v>
      </c>
      <c r="AB14" s="31">
        <f t="shared" si="20"/>
        <v>0.04978706837</v>
      </c>
      <c r="AC14" s="31">
        <f t="shared" si="20"/>
        <v>2.718281828</v>
      </c>
      <c r="AD14" s="32">
        <f t="shared" si="10"/>
        <v>3.953191248</v>
      </c>
      <c r="AE14" s="33"/>
      <c r="AF14" s="33">
        <v>0.0</v>
      </c>
      <c r="AG14" s="33">
        <v>0.9063428304016747</v>
      </c>
      <c r="AH14" s="33">
        <v>0.8811545380884105</v>
      </c>
      <c r="AI14" s="33">
        <v>-0.3752341627982967</v>
      </c>
      <c r="AJ14" s="33">
        <v>0.9748117076867358</v>
      </c>
      <c r="AK14" s="33">
        <v>0.9496234153734715</v>
      </c>
      <c r="AL14" s="34">
        <v>1.0</v>
      </c>
      <c r="AM14" s="9" t="str">
        <f t="shared" si="11"/>
        <v>11011</v>
      </c>
      <c r="AN14" s="10" t="str">
        <f t="shared" si="12"/>
        <v>V</v>
      </c>
      <c r="AO14" s="38"/>
      <c r="AP14" s="28"/>
      <c r="AQ14" s="37">
        <v>0.0</v>
      </c>
      <c r="AR14" s="37">
        <v>-0.7410606076231349</v>
      </c>
      <c r="AS14" s="37">
        <v>-0.9133176964956723</v>
      </c>
      <c r="AT14" s="37">
        <v>0.9766875380879209</v>
      </c>
      <c r="AU14" s="37">
        <v>0.8277429111274627</v>
      </c>
      <c r="AV14" s="37">
        <v>-0.44507438199019894</v>
      </c>
      <c r="AX14" s="35"/>
      <c r="AY14" s="36">
        <f t="shared" ref="AY14:BD14" si="21">AQ21</f>
        <v>0</v>
      </c>
      <c r="AZ14" s="36">
        <f t="shared" si="21"/>
        <v>0.9063428304</v>
      </c>
      <c r="BA14" s="36">
        <f t="shared" si="21"/>
        <v>0.8811545381</v>
      </c>
      <c r="BB14" s="36">
        <f t="shared" si="21"/>
        <v>0</v>
      </c>
      <c r="BC14" s="36">
        <f t="shared" si="21"/>
        <v>0.9748117077</v>
      </c>
      <c r="BD14" s="36">
        <f t="shared" si="21"/>
        <v>0.9496234154</v>
      </c>
      <c r="BE14" s="39"/>
    </row>
    <row r="15">
      <c r="A15" s="6" t="s">
        <v>18</v>
      </c>
      <c r="B15" s="8">
        <f t="shared" si="16"/>
        <v>3</v>
      </c>
      <c r="C15" s="8" t="str">
        <f t="shared" si="17"/>
        <v>D</v>
      </c>
      <c r="D15" s="6"/>
      <c r="E15" s="6"/>
      <c r="F15" s="6"/>
      <c r="G15" s="6"/>
      <c r="H15" s="6"/>
      <c r="I15" s="17"/>
      <c r="J15" s="6">
        <v>0.0</v>
      </c>
      <c r="K15" s="6">
        <v>0.0</v>
      </c>
      <c r="L15" s="6">
        <v>0.0</v>
      </c>
      <c r="M15" s="6">
        <v>0.0</v>
      </c>
      <c r="N15" s="6">
        <v>1.0</v>
      </c>
      <c r="O15" s="6">
        <v>0.0</v>
      </c>
      <c r="P15" s="6"/>
      <c r="Q15" s="6">
        <v>1.0</v>
      </c>
      <c r="R15" s="6">
        <v>0.0</v>
      </c>
      <c r="S15" s="6">
        <v>0.0</v>
      </c>
      <c r="T15" s="6">
        <v>1.0</v>
      </c>
      <c r="U15" s="6">
        <v>0.0</v>
      </c>
      <c r="V15" s="6">
        <v>0.0</v>
      </c>
      <c r="W15" s="6"/>
      <c r="AD15" s="40"/>
      <c r="AE15" s="12"/>
      <c r="AF15" s="12"/>
      <c r="AG15" s="41"/>
      <c r="AH15" s="41"/>
      <c r="AI15" s="41"/>
      <c r="AJ15" s="41"/>
      <c r="AK15" s="41"/>
      <c r="AL15" s="41"/>
      <c r="AM15" s="41"/>
      <c r="AN15" s="41"/>
      <c r="AO15" s="42"/>
      <c r="AP15" s="19"/>
      <c r="AQ15" s="37">
        <v>0.0</v>
      </c>
      <c r="AR15" s="37">
        <v>0.9063428304016747</v>
      </c>
      <c r="AS15" s="37">
        <v>0.8811545380884105</v>
      </c>
      <c r="AT15" s="37">
        <v>-0.3752341627982967</v>
      </c>
      <c r="AU15" s="37">
        <v>0.9748117076867358</v>
      </c>
      <c r="AV15" s="37">
        <v>0.9496234153734715</v>
      </c>
      <c r="AX15" s="19"/>
      <c r="AY15" s="36" t="str">
        <f t="shared" ref="AY15:BD15" si="22">AQ22</f>
        <v/>
      </c>
      <c r="AZ15" s="36" t="str">
        <f t="shared" si="22"/>
        <v/>
      </c>
      <c r="BA15" s="36" t="str">
        <f t="shared" si="22"/>
        <v/>
      </c>
      <c r="BB15" s="36" t="str">
        <f t="shared" si="22"/>
        <v/>
      </c>
      <c r="BC15" s="36" t="str">
        <f t="shared" si="22"/>
        <v/>
      </c>
      <c r="BD15" s="36" t="str">
        <f t="shared" si="22"/>
        <v/>
      </c>
      <c r="BE15" s="41"/>
    </row>
    <row r="16">
      <c r="A16" s="6" t="s">
        <v>15</v>
      </c>
      <c r="B16" s="8">
        <f t="shared" si="16"/>
        <v>4</v>
      </c>
      <c r="C16" s="8" t="str">
        <f t="shared" si="17"/>
        <v>E</v>
      </c>
      <c r="D16" s="6"/>
      <c r="E16" s="6"/>
      <c r="F16" s="6"/>
      <c r="G16" s="6"/>
      <c r="H16" s="6"/>
      <c r="I16" s="17"/>
      <c r="J16" s="6">
        <v>0.0</v>
      </c>
      <c r="K16" s="6">
        <v>0.0</v>
      </c>
      <c r="L16" s="6">
        <v>0.0</v>
      </c>
      <c r="M16" s="6">
        <v>0.0</v>
      </c>
      <c r="N16" s="6">
        <v>0.0</v>
      </c>
      <c r="O16" s="6">
        <v>1.0</v>
      </c>
      <c r="P16" s="6"/>
      <c r="Q16" s="8"/>
      <c r="R16" s="8"/>
      <c r="S16" s="8"/>
      <c r="T16" s="8"/>
      <c r="U16" s="8"/>
      <c r="V16" s="8"/>
      <c r="W16" s="6"/>
      <c r="X16" s="6"/>
      <c r="Y16" s="43" t="s">
        <v>57</v>
      </c>
      <c r="Z16" s="4"/>
      <c r="AA16" s="4"/>
      <c r="AB16" s="4"/>
      <c r="AC16" s="4"/>
      <c r="AD16" s="44"/>
      <c r="AE16" s="12"/>
      <c r="AF16" s="12"/>
      <c r="AG16" s="41"/>
      <c r="AH16" s="41"/>
      <c r="AI16" s="41"/>
      <c r="AJ16" s="41"/>
      <c r="AK16" s="41"/>
      <c r="AL16" s="41"/>
      <c r="AM16" s="41"/>
      <c r="AN16" s="41"/>
      <c r="AO16" s="42"/>
      <c r="AP16" s="19"/>
      <c r="AQ16" s="3" t="s">
        <v>58</v>
      </c>
      <c r="AR16" s="4"/>
      <c r="AS16" s="4"/>
      <c r="AT16" s="4"/>
      <c r="AU16" s="4"/>
      <c r="AV16" s="4"/>
      <c r="AX16" s="19"/>
      <c r="BE16" s="41"/>
    </row>
    <row r="17">
      <c r="A17" s="6" t="s">
        <v>19</v>
      </c>
      <c r="B17" s="8">
        <f t="shared" si="16"/>
        <v>5</v>
      </c>
      <c r="C17" s="8" t="str">
        <f t="shared" si="17"/>
        <v>F</v>
      </c>
      <c r="D17" s="8"/>
      <c r="E17" s="8"/>
      <c r="F17" s="8"/>
      <c r="G17" s="8"/>
      <c r="H17" s="8"/>
      <c r="I17" s="22"/>
      <c r="J17" s="8"/>
      <c r="K17" s="8"/>
      <c r="L17" s="8"/>
      <c r="M17" s="8"/>
      <c r="N17" s="8"/>
      <c r="O17" s="8"/>
      <c r="P17" s="8"/>
      <c r="Q17" s="8"/>
      <c r="R17" s="8"/>
      <c r="S17" s="8"/>
      <c r="T17" s="8"/>
      <c r="U17" s="8"/>
      <c r="V17" s="8"/>
      <c r="W17" s="6"/>
      <c r="X17" s="6"/>
      <c r="Y17" s="45" t="str">
        <f t="shared" ref="Y17:AC17" si="23">INDEX($A$3:$A$7,COLUMN()-COLUMN($X$17),1)</f>
        <v>S</v>
      </c>
      <c r="Z17" s="45" t="str">
        <f t="shared" si="23"/>
        <v>L</v>
      </c>
      <c r="AA17" s="45" t="str">
        <f t="shared" si="23"/>
        <v>A</v>
      </c>
      <c r="AB17" s="45" t="str">
        <f t="shared" si="23"/>
        <v>T</v>
      </c>
      <c r="AC17" s="45" t="str">
        <f t="shared" si="23"/>
        <v>E</v>
      </c>
      <c r="AD17" s="44"/>
      <c r="AO17" s="27"/>
      <c r="AP17" s="19"/>
      <c r="AQ17" s="46">
        <f t="shared" ref="AQ17:AV17" si="24">MAX(AQ11,0)</f>
        <v>0</v>
      </c>
      <c r="AR17" s="46">
        <f t="shared" si="24"/>
        <v>0</v>
      </c>
      <c r="AS17" s="46">
        <f t="shared" si="24"/>
        <v>0</v>
      </c>
      <c r="AT17" s="46">
        <f t="shared" si="24"/>
        <v>0.9378744517</v>
      </c>
      <c r="AU17" s="46">
        <f t="shared" si="24"/>
        <v>0.9378744517</v>
      </c>
      <c r="AV17" s="46">
        <f t="shared" si="24"/>
        <v>0.4788252905</v>
      </c>
      <c r="AX17" s="19"/>
    </row>
    <row r="18">
      <c r="A18" s="6" t="s">
        <v>20</v>
      </c>
      <c r="B18" s="8">
        <f t="shared" si="16"/>
        <v>6</v>
      </c>
      <c r="C18" s="8" t="str">
        <f t="shared" si="17"/>
        <v>G</v>
      </c>
      <c r="D18" s="8"/>
      <c r="E18" s="8"/>
      <c r="F18" s="8"/>
      <c r="G18" s="8"/>
      <c r="H18" s="8"/>
      <c r="I18" s="22"/>
      <c r="J18" s="3" t="s">
        <v>59</v>
      </c>
      <c r="K18" s="4"/>
      <c r="L18" s="4"/>
      <c r="M18" s="4"/>
      <c r="N18" s="4"/>
      <c r="O18" s="4"/>
      <c r="P18" s="8"/>
      <c r="Q18" s="3" t="s">
        <v>60</v>
      </c>
      <c r="R18" s="4"/>
      <c r="S18" s="4"/>
      <c r="T18" s="4"/>
      <c r="U18" s="4"/>
      <c r="V18" s="4"/>
      <c r="W18" s="6"/>
      <c r="X18" s="6" t="str">
        <f t="shared" ref="X18:X22" si="27">A3</f>
        <v>S</v>
      </c>
      <c r="Y18" s="47">
        <f t="shared" ref="Y18:AC18" si="25">Y10/$AD10</f>
        <v>0.6239124967</v>
      </c>
      <c r="Z18" s="47">
        <f t="shared" si="25"/>
        <v>0.03106277413</v>
      </c>
      <c r="AA18" s="47">
        <f t="shared" si="25"/>
        <v>0.08443737445</v>
      </c>
      <c r="AB18" s="47">
        <f t="shared" si="25"/>
        <v>0.2295245806</v>
      </c>
      <c r="AC18" s="47">
        <f t="shared" si="25"/>
        <v>0.03106277413</v>
      </c>
      <c r="AD18" s="44"/>
      <c r="AO18" s="27"/>
      <c r="AP18" s="19"/>
      <c r="AQ18" s="46">
        <f t="shared" ref="AQ18:AV18" si="26">MAX(AQ12,0)</f>
        <v>0</v>
      </c>
      <c r="AR18" s="46">
        <f t="shared" si="26"/>
        <v>0.7045664699</v>
      </c>
      <c r="AS18" s="46">
        <f t="shared" si="26"/>
        <v>0</v>
      </c>
      <c r="AT18" s="46">
        <f t="shared" si="26"/>
        <v>0.9707703915</v>
      </c>
      <c r="AU18" s="46">
        <f t="shared" si="26"/>
        <v>0</v>
      </c>
      <c r="AV18" s="46">
        <f t="shared" si="26"/>
        <v>0</v>
      </c>
      <c r="AX18" s="19"/>
    </row>
    <row r="19">
      <c r="A19" s="6" t="s">
        <v>21</v>
      </c>
      <c r="B19" s="8">
        <f t="shared" si="16"/>
        <v>7</v>
      </c>
      <c r="C19" s="8" t="str">
        <f t="shared" si="17"/>
        <v>H</v>
      </c>
      <c r="D19" s="8"/>
      <c r="E19" s="8"/>
      <c r="F19" s="8"/>
      <c r="G19" s="8"/>
      <c r="H19" s="8"/>
      <c r="I19" s="22"/>
      <c r="J19" s="6">
        <v>0.0</v>
      </c>
      <c r="K19" s="6">
        <v>1.0</v>
      </c>
      <c r="L19" s="6">
        <v>1.0</v>
      </c>
      <c r="M19" s="6">
        <v>1.0</v>
      </c>
      <c r="N19" s="6">
        <v>1.0</v>
      </c>
      <c r="O19" s="6">
        <v>1.0</v>
      </c>
      <c r="P19" s="8"/>
      <c r="Q19" s="6">
        <f t="array" ref="Q19:V23">MMULT(C3:H7,J19:O24)</f>
        <v>0</v>
      </c>
      <c r="R19" s="6">
        <v>-1.0</v>
      </c>
      <c r="S19" s="6">
        <v>-1.0</v>
      </c>
      <c r="T19" s="6">
        <v>1.0</v>
      </c>
      <c r="U19" s="6">
        <v>1.0</v>
      </c>
      <c r="V19" s="6">
        <v>1.0</v>
      </c>
      <c r="W19" s="6"/>
      <c r="X19" s="6" t="str">
        <f t="shared" si="27"/>
        <v>L</v>
      </c>
      <c r="Y19" s="47">
        <f t="shared" ref="Y19:AC19" si="28">Y11/$AD11</f>
        <v>0.03972715676</v>
      </c>
      <c r="Z19" s="47">
        <f t="shared" si="28"/>
        <v>0.7979412739</v>
      </c>
      <c r="AA19" s="47">
        <f t="shared" si="28"/>
        <v>0.03972715676</v>
      </c>
      <c r="AB19" s="47">
        <f t="shared" si="28"/>
        <v>0.1079896083</v>
      </c>
      <c r="AC19" s="47">
        <f t="shared" si="28"/>
        <v>0.01461480423</v>
      </c>
      <c r="AD19" s="44"/>
      <c r="AO19" s="27"/>
      <c r="AP19" s="19"/>
      <c r="AQ19" s="46">
        <f t="shared" ref="AQ19:AV19" si="29">MAX(AQ13,0)</f>
        <v>0</v>
      </c>
      <c r="AR19" s="46">
        <f t="shared" si="29"/>
        <v>0.7689997028</v>
      </c>
      <c r="AS19" s="46">
        <f t="shared" si="29"/>
        <v>0.7068741546</v>
      </c>
      <c r="AT19" s="46">
        <f t="shared" si="29"/>
        <v>0.5409508388</v>
      </c>
      <c r="AU19" s="46">
        <f t="shared" si="29"/>
        <v>0.9378744517</v>
      </c>
      <c r="AV19" s="46">
        <f t="shared" si="29"/>
        <v>0.8757489035</v>
      </c>
      <c r="AX19" s="19"/>
    </row>
    <row r="20">
      <c r="A20" s="6" t="s">
        <v>22</v>
      </c>
      <c r="B20" s="8">
        <f t="shared" si="16"/>
        <v>8</v>
      </c>
      <c r="C20" s="8" t="str">
        <f t="shared" si="17"/>
        <v>I</v>
      </c>
      <c r="D20" s="8"/>
      <c r="E20" s="8"/>
      <c r="F20" s="8"/>
      <c r="G20" s="8"/>
      <c r="H20" s="8"/>
      <c r="I20" s="22"/>
      <c r="J20" s="6">
        <v>0.0</v>
      </c>
      <c r="K20" s="6">
        <v>-2.0</v>
      </c>
      <c r="L20" s="6">
        <v>0.0</v>
      </c>
      <c r="M20" s="6">
        <v>0.0</v>
      </c>
      <c r="N20" s="6">
        <v>0.0</v>
      </c>
      <c r="O20" s="6">
        <v>0.0</v>
      </c>
      <c r="P20" s="8"/>
      <c r="Q20" s="6">
        <v>0.0</v>
      </c>
      <c r="R20" s="6">
        <v>1.0</v>
      </c>
      <c r="S20" s="6">
        <v>-1.0</v>
      </c>
      <c r="T20" s="6">
        <v>1.0</v>
      </c>
      <c r="U20" s="6">
        <v>-1.0</v>
      </c>
      <c r="V20" s="6">
        <v>-1.0</v>
      </c>
      <c r="W20" s="6"/>
      <c r="X20" s="6" t="str">
        <f t="shared" si="27"/>
        <v>A</v>
      </c>
      <c r="Y20" s="47">
        <f t="shared" ref="Y20:AC20" si="30">Y12/$AD12</f>
        <v>0.08443737445</v>
      </c>
      <c r="Z20" s="47">
        <f t="shared" si="30"/>
        <v>0.03106277413</v>
      </c>
      <c r="AA20" s="47">
        <f t="shared" si="30"/>
        <v>0.6239124967</v>
      </c>
      <c r="AB20" s="47">
        <f t="shared" si="30"/>
        <v>0.03106277413</v>
      </c>
      <c r="AC20" s="47">
        <f t="shared" si="30"/>
        <v>0.2295245806</v>
      </c>
      <c r="AD20" s="44"/>
      <c r="AO20" s="27"/>
      <c r="AP20" s="19"/>
      <c r="AQ20" s="46">
        <f t="shared" ref="AQ20:AV20" si="31">MAX(AQ14,0)</f>
        <v>0</v>
      </c>
      <c r="AR20" s="46">
        <f t="shared" si="31"/>
        <v>0</v>
      </c>
      <c r="AS20" s="46">
        <f t="shared" si="31"/>
        <v>0</v>
      </c>
      <c r="AT20" s="46">
        <f t="shared" si="31"/>
        <v>0.9766875381</v>
      </c>
      <c r="AU20" s="46">
        <f t="shared" si="31"/>
        <v>0.8277429111</v>
      </c>
      <c r="AV20" s="46">
        <f t="shared" si="31"/>
        <v>0</v>
      </c>
      <c r="AX20" s="19"/>
    </row>
    <row r="21">
      <c r="A21" s="6" t="s">
        <v>23</v>
      </c>
      <c r="B21" s="8">
        <f t="shared" si="16"/>
        <v>9</v>
      </c>
      <c r="C21" s="8" t="str">
        <f t="shared" si="17"/>
        <v>J</v>
      </c>
      <c r="D21" s="8"/>
      <c r="E21" s="8"/>
      <c r="F21" s="8"/>
      <c r="G21" s="8"/>
      <c r="H21" s="8"/>
      <c r="I21" s="22"/>
      <c r="J21" s="6">
        <v>0.0</v>
      </c>
      <c r="K21" s="6">
        <v>0.0</v>
      </c>
      <c r="L21" s="6">
        <v>-2.0</v>
      </c>
      <c r="M21" s="6">
        <v>0.0</v>
      </c>
      <c r="N21" s="6">
        <v>0.0</v>
      </c>
      <c r="O21" s="6">
        <v>0.0</v>
      </c>
      <c r="P21" s="8"/>
      <c r="Q21" s="6">
        <v>0.0</v>
      </c>
      <c r="R21" s="6">
        <v>1.0</v>
      </c>
      <c r="S21" s="6">
        <v>1.0</v>
      </c>
      <c r="T21" s="6">
        <v>1.0</v>
      </c>
      <c r="U21" s="6">
        <v>1.0</v>
      </c>
      <c r="V21" s="6">
        <v>1.0</v>
      </c>
      <c r="W21" s="6"/>
      <c r="X21" s="6" t="str">
        <f t="shared" si="27"/>
        <v>T</v>
      </c>
      <c r="Y21" s="47">
        <f t="shared" ref="Y21:AC21" si="32">Y13/$AD13</f>
        <v>0.2341216573</v>
      </c>
      <c r="Z21" s="47">
        <f t="shared" si="32"/>
        <v>0.08612854444</v>
      </c>
      <c r="AA21" s="47">
        <f t="shared" si="32"/>
        <v>0.0316849208</v>
      </c>
      <c r="AB21" s="47">
        <f t="shared" si="32"/>
        <v>0.6364086466</v>
      </c>
      <c r="AC21" s="47">
        <f t="shared" si="32"/>
        <v>0.01165623096</v>
      </c>
      <c r="AO21" s="27"/>
      <c r="AP21" s="19"/>
      <c r="AQ21" s="46">
        <f t="shared" ref="AQ21:AV21" si="33">MAX(AQ15,0)</f>
        <v>0</v>
      </c>
      <c r="AR21" s="46">
        <f t="shared" si="33"/>
        <v>0.9063428304</v>
      </c>
      <c r="AS21" s="46">
        <f t="shared" si="33"/>
        <v>0.8811545381</v>
      </c>
      <c r="AT21" s="46">
        <f t="shared" si="33"/>
        <v>0</v>
      </c>
      <c r="AU21" s="46">
        <f t="shared" si="33"/>
        <v>0.9748117077</v>
      </c>
      <c r="AV21" s="46">
        <f t="shared" si="33"/>
        <v>0.9496234154</v>
      </c>
      <c r="AX21" s="19"/>
    </row>
    <row r="22">
      <c r="A22" s="6" t="s">
        <v>24</v>
      </c>
      <c r="B22" s="8">
        <f t="shared" si="16"/>
        <v>10</v>
      </c>
      <c r="C22" s="8" t="str">
        <f t="shared" si="17"/>
        <v>K</v>
      </c>
      <c r="D22" s="6"/>
      <c r="E22" s="6"/>
      <c r="F22" s="6"/>
      <c r="G22" s="6"/>
      <c r="H22" s="6"/>
      <c r="I22" s="17"/>
      <c r="J22" s="6">
        <v>0.0</v>
      </c>
      <c r="K22" s="6">
        <v>0.0</v>
      </c>
      <c r="L22" s="6">
        <v>0.0</v>
      </c>
      <c r="M22" s="6">
        <v>-2.0</v>
      </c>
      <c r="N22" s="6">
        <v>0.0</v>
      </c>
      <c r="O22" s="6">
        <v>0.0</v>
      </c>
      <c r="P22" s="6"/>
      <c r="Q22" s="6">
        <v>0.0</v>
      </c>
      <c r="R22" s="6">
        <v>-1.0</v>
      </c>
      <c r="S22" s="6">
        <v>-1.0</v>
      </c>
      <c r="T22" s="6">
        <v>1.0</v>
      </c>
      <c r="U22" s="6">
        <v>1.0</v>
      </c>
      <c r="V22" s="6">
        <v>-1.0</v>
      </c>
      <c r="W22" s="6"/>
      <c r="X22" s="6" t="str">
        <f t="shared" si="27"/>
        <v>E</v>
      </c>
      <c r="Y22" s="47">
        <f t="shared" ref="Y22:AC22" si="34">Y14/$AD14</f>
        <v>0.03423443864</v>
      </c>
      <c r="Z22" s="47">
        <f t="shared" si="34"/>
        <v>0.01259414616</v>
      </c>
      <c r="AA22" s="47">
        <f t="shared" si="34"/>
        <v>0.2529601876</v>
      </c>
      <c r="AB22" s="47">
        <f t="shared" si="34"/>
        <v>0.01259414616</v>
      </c>
      <c r="AC22" s="47">
        <f t="shared" si="34"/>
        <v>0.6876170814</v>
      </c>
      <c r="AO22" s="27"/>
      <c r="AP22" s="19"/>
      <c r="AQ22" s="48"/>
      <c r="AR22" s="48"/>
      <c r="AS22" s="48"/>
      <c r="AT22" s="48"/>
      <c r="AU22" s="48"/>
      <c r="AV22" s="48"/>
      <c r="AW22" s="19"/>
      <c r="AX22" s="19"/>
    </row>
    <row r="23">
      <c r="A23" s="6" t="s">
        <v>12</v>
      </c>
      <c r="B23" s="8">
        <f t="shared" si="16"/>
        <v>11</v>
      </c>
      <c r="C23" s="8" t="str">
        <f t="shared" si="17"/>
        <v>L</v>
      </c>
      <c r="D23" s="6"/>
      <c r="E23" s="6"/>
      <c r="F23" s="6"/>
      <c r="G23" s="6"/>
      <c r="H23" s="6"/>
      <c r="I23" s="17"/>
      <c r="J23" s="6">
        <v>0.0</v>
      </c>
      <c r="K23" s="6">
        <v>0.0</v>
      </c>
      <c r="L23" s="6">
        <v>0.0</v>
      </c>
      <c r="M23" s="6">
        <v>0.0</v>
      </c>
      <c r="N23" s="6">
        <v>-2.0</v>
      </c>
      <c r="O23" s="6">
        <v>0.0</v>
      </c>
      <c r="P23" s="6"/>
      <c r="Q23" s="6">
        <v>0.0</v>
      </c>
      <c r="R23" s="6">
        <v>1.0</v>
      </c>
      <c r="S23" s="6">
        <v>1.0</v>
      </c>
      <c r="T23" s="6">
        <v>-1.0</v>
      </c>
      <c r="U23" s="6">
        <v>1.0</v>
      </c>
      <c r="V23" s="6">
        <v>1.0</v>
      </c>
      <c r="W23" s="8"/>
      <c r="X23" s="8"/>
      <c r="AO23" s="27"/>
      <c r="AQ23" s="8"/>
      <c r="AR23" s="8"/>
      <c r="AS23" s="8"/>
      <c r="AT23" s="8"/>
      <c r="AU23" s="8"/>
      <c r="AV23" s="8"/>
    </row>
    <row r="24">
      <c r="A24" s="6" t="s">
        <v>25</v>
      </c>
      <c r="B24" s="8">
        <f t="shared" si="16"/>
        <v>12</v>
      </c>
      <c r="C24" s="8" t="str">
        <f t="shared" si="17"/>
        <v>M</v>
      </c>
      <c r="D24" s="6"/>
      <c r="E24" s="6"/>
      <c r="F24" s="6"/>
      <c r="G24" s="6"/>
      <c r="H24" s="6"/>
      <c r="I24" s="17"/>
      <c r="J24" s="6">
        <v>0.0</v>
      </c>
      <c r="K24" s="6">
        <v>0.0</v>
      </c>
      <c r="L24" s="6">
        <v>0.0</v>
      </c>
      <c r="M24" s="6">
        <v>0.0</v>
      </c>
      <c r="N24" s="6">
        <v>0.0</v>
      </c>
      <c r="O24" s="6">
        <v>-2.0</v>
      </c>
      <c r="P24" s="6"/>
      <c r="Q24" s="6"/>
      <c r="R24" s="6"/>
      <c r="S24" s="6"/>
      <c r="T24" s="6"/>
      <c r="U24" s="6"/>
      <c r="V24" s="8"/>
      <c r="W24" s="8"/>
      <c r="X24" s="8"/>
      <c r="AO24" s="27"/>
      <c r="AQ24" s="8"/>
      <c r="AR24" s="8"/>
      <c r="AS24" s="8"/>
      <c r="AT24" s="8"/>
      <c r="AU24" s="8"/>
      <c r="AV24" s="8"/>
    </row>
    <row r="25">
      <c r="A25" s="16" t="s">
        <v>26</v>
      </c>
      <c r="B25" s="8">
        <f t="shared" si="16"/>
        <v>13</v>
      </c>
      <c r="C25" s="8" t="str">
        <f t="shared" si="17"/>
        <v>.</v>
      </c>
      <c r="D25" s="8"/>
      <c r="E25" s="8"/>
      <c r="F25" s="8"/>
      <c r="G25" s="8"/>
      <c r="H25" s="8"/>
      <c r="I25" s="22"/>
      <c r="J25" s="22"/>
      <c r="K25" s="22"/>
      <c r="L25" s="22"/>
      <c r="M25" s="22"/>
      <c r="N25" s="22"/>
      <c r="O25" s="22"/>
      <c r="P25" s="22"/>
      <c r="Q25" s="22"/>
      <c r="R25" s="22"/>
      <c r="S25" s="22"/>
      <c r="T25" s="22"/>
      <c r="U25" s="22"/>
      <c r="V25" s="22"/>
      <c r="W25" s="22"/>
      <c r="X25" s="22"/>
      <c r="Y25" s="27"/>
      <c r="Z25" s="27"/>
      <c r="AA25" s="27"/>
      <c r="AB25" s="27"/>
      <c r="AC25" s="27"/>
      <c r="AD25" s="27"/>
      <c r="AE25" s="27"/>
      <c r="AF25" s="27"/>
      <c r="AG25" s="27"/>
      <c r="AH25" s="27"/>
      <c r="AI25" s="27"/>
      <c r="AJ25" s="27"/>
      <c r="AK25" s="27"/>
      <c r="AL25" s="27"/>
      <c r="AM25" s="27"/>
      <c r="AN25" s="27"/>
      <c r="AO25" s="27"/>
      <c r="AQ25" s="8"/>
      <c r="AR25" s="8"/>
      <c r="AS25" s="8"/>
      <c r="AT25" s="8"/>
      <c r="AU25" s="8"/>
      <c r="AV25" s="8"/>
    </row>
    <row r="26">
      <c r="A26" s="16" t="s">
        <v>27</v>
      </c>
      <c r="B26" s="8">
        <f t="shared" si="16"/>
        <v>14</v>
      </c>
      <c r="C26" s="8" t="str">
        <f t="shared" si="17"/>
        <v> </v>
      </c>
      <c r="D26" s="8"/>
      <c r="E26" s="8"/>
      <c r="F26" s="8"/>
      <c r="G26" s="8"/>
      <c r="H26" s="8"/>
      <c r="I26" s="8"/>
      <c r="J26" s="13"/>
      <c r="K26" s="13"/>
      <c r="L26" s="13"/>
      <c r="M26" s="13"/>
      <c r="N26" s="13"/>
      <c r="O26" s="13"/>
      <c r="P26" s="8"/>
      <c r="Q26" s="8"/>
      <c r="R26" s="8"/>
      <c r="S26" s="8"/>
      <c r="T26" s="8"/>
      <c r="U26" s="8"/>
      <c r="V26" s="8"/>
      <c r="W26" s="8"/>
      <c r="X26" s="8"/>
      <c r="AQ26" s="8"/>
      <c r="AR26" s="8"/>
      <c r="AS26" s="8"/>
      <c r="AT26" s="8"/>
      <c r="AU26" s="8"/>
      <c r="AV26" s="8"/>
    </row>
    <row r="27">
      <c r="A27" s="16" t="s">
        <v>28</v>
      </c>
      <c r="B27" s="8">
        <f t="shared" si="16"/>
        <v>15</v>
      </c>
      <c r="C27" s="8" t="str">
        <f t="shared" si="17"/>
        <v>?</v>
      </c>
      <c r="D27" s="8"/>
      <c r="E27" s="8"/>
      <c r="F27" s="8"/>
      <c r="G27" s="8"/>
      <c r="H27" s="8"/>
      <c r="I27" s="8"/>
      <c r="J27" s="13"/>
      <c r="K27" s="13"/>
      <c r="L27" s="13"/>
      <c r="M27" s="13"/>
      <c r="N27" s="13"/>
      <c r="O27" s="13"/>
      <c r="P27" s="8"/>
      <c r="Q27" s="8"/>
      <c r="R27" s="8"/>
      <c r="S27" s="8"/>
      <c r="T27" s="8"/>
      <c r="U27" s="8"/>
      <c r="V27" s="8"/>
      <c r="W27" s="8"/>
      <c r="X27" s="8"/>
      <c r="AQ27" s="8"/>
      <c r="AR27" s="8"/>
      <c r="AS27" s="8"/>
      <c r="AT27" s="8"/>
      <c r="AU27" s="8"/>
      <c r="AV27" s="8"/>
    </row>
    <row r="28">
      <c r="A28" s="16" t="s">
        <v>28</v>
      </c>
      <c r="B28" s="8">
        <f t="shared" si="16"/>
        <v>16</v>
      </c>
      <c r="C28" s="8" t="str">
        <f t="shared" si="17"/>
        <v>?</v>
      </c>
      <c r="D28" s="8"/>
      <c r="E28" s="8"/>
      <c r="F28" s="8"/>
      <c r="G28" s="8"/>
      <c r="H28" s="8"/>
      <c r="I28" s="8"/>
      <c r="J28" s="13"/>
      <c r="K28" s="13"/>
      <c r="L28" s="13"/>
      <c r="M28" s="13"/>
      <c r="N28" s="13"/>
      <c r="O28" s="13"/>
      <c r="P28" s="8"/>
      <c r="Q28" s="8"/>
      <c r="R28" s="8"/>
      <c r="S28" s="8"/>
      <c r="T28" s="8"/>
      <c r="U28" s="8"/>
      <c r="V28" s="8"/>
      <c r="W28" s="8"/>
      <c r="X28" s="8"/>
      <c r="AQ28" s="8"/>
      <c r="AR28" s="8"/>
      <c r="AS28" s="8"/>
      <c r="AT28" s="8"/>
      <c r="AU28" s="8"/>
      <c r="AV28" s="8"/>
    </row>
    <row r="29">
      <c r="A29" s="16" t="s">
        <v>27</v>
      </c>
      <c r="B29" s="8">
        <f t="shared" si="16"/>
        <v>17</v>
      </c>
      <c r="C29" s="8" t="str">
        <f t="shared" si="17"/>
        <v> </v>
      </c>
      <c r="D29" s="8"/>
      <c r="E29" s="8"/>
      <c r="F29" s="8"/>
      <c r="G29" s="8"/>
      <c r="H29" s="8"/>
      <c r="I29" s="8"/>
      <c r="J29" s="6" t="s">
        <v>61</v>
      </c>
      <c r="K29" s="8"/>
      <c r="L29" s="8"/>
      <c r="M29" s="8"/>
      <c r="N29" s="8"/>
      <c r="O29" s="8"/>
      <c r="P29" s="8"/>
      <c r="Q29" s="8"/>
      <c r="R29" s="8"/>
      <c r="S29" s="8"/>
      <c r="T29" s="8"/>
      <c r="U29" s="8"/>
      <c r="V29" s="8"/>
      <c r="W29" s="8"/>
      <c r="X29" s="8"/>
      <c r="AQ29" s="8"/>
      <c r="AR29" s="8"/>
      <c r="AS29" s="8"/>
      <c r="AT29" s="8"/>
      <c r="AU29" s="8"/>
      <c r="AV29" s="8"/>
    </row>
    <row r="30">
      <c r="A30" s="16" t="s">
        <v>26</v>
      </c>
      <c r="B30" s="8">
        <f t="shared" si="16"/>
        <v>18</v>
      </c>
      <c r="C30" s="8" t="str">
        <f t="shared" si="17"/>
        <v>.</v>
      </c>
      <c r="D30" s="8"/>
      <c r="E30" s="8"/>
      <c r="F30" s="8"/>
      <c r="G30" s="8"/>
      <c r="H30" s="8"/>
      <c r="I30" s="8"/>
      <c r="J30" s="6">
        <v>1.0</v>
      </c>
      <c r="K30" s="6">
        <v>0.0</v>
      </c>
      <c r="L30" s="6">
        <v>0.0</v>
      </c>
      <c r="M30" s="6">
        <v>0.0</v>
      </c>
      <c r="N30" s="6">
        <v>0.0</v>
      </c>
      <c r="O30" s="6">
        <v>0.0</v>
      </c>
      <c r="P30" s="8"/>
      <c r="Q30" s="8"/>
      <c r="R30" s="8"/>
      <c r="S30" s="8"/>
      <c r="T30" s="8"/>
      <c r="U30" s="8"/>
      <c r="V30" s="8"/>
      <c r="W30" s="8"/>
      <c r="X30" s="8"/>
      <c r="AQ30" s="8"/>
      <c r="AR30" s="8"/>
      <c r="AS30" s="8"/>
      <c r="AT30" s="8"/>
      <c r="AU30" s="8"/>
      <c r="AV30" s="8"/>
    </row>
    <row r="31">
      <c r="A31" s="6" t="s">
        <v>29</v>
      </c>
      <c r="B31" s="8">
        <f t="shared" si="16"/>
        <v>19</v>
      </c>
      <c r="C31" s="8" t="str">
        <f t="shared" si="17"/>
        <v>N</v>
      </c>
      <c r="D31" s="8"/>
      <c r="E31" s="8"/>
      <c r="F31" s="8"/>
      <c r="G31" s="8"/>
      <c r="H31" s="8"/>
      <c r="I31" s="8"/>
      <c r="J31" s="6">
        <v>0.0</v>
      </c>
      <c r="K31" s="6">
        <v>1.0</v>
      </c>
      <c r="L31" s="6">
        <v>0.0</v>
      </c>
      <c r="M31" s="6">
        <v>0.0</v>
      </c>
      <c r="N31" s="6">
        <v>0.0</v>
      </c>
      <c r="O31" s="6">
        <v>0.0</v>
      </c>
      <c r="P31" s="8"/>
      <c r="Q31" s="8"/>
      <c r="R31" s="8"/>
      <c r="S31" s="8"/>
      <c r="T31" s="8"/>
      <c r="U31" s="8"/>
      <c r="V31" s="8"/>
      <c r="W31" s="8"/>
      <c r="X31" s="8"/>
      <c r="AQ31" s="8"/>
      <c r="AR31" s="8"/>
      <c r="AS31" s="8"/>
      <c r="AT31" s="8"/>
      <c r="AU31" s="8"/>
      <c r="AV31" s="8"/>
    </row>
    <row r="32">
      <c r="A32" s="6" t="s">
        <v>30</v>
      </c>
      <c r="B32" s="8">
        <f t="shared" si="16"/>
        <v>20</v>
      </c>
      <c r="C32" s="8" t="str">
        <f t="shared" si="17"/>
        <v>O</v>
      </c>
      <c r="D32" s="8"/>
      <c r="E32" s="8"/>
      <c r="F32" s="8"/>
      <c r="G32" s="8"/>
      <c r="H32" s="8"/>
      <c r="I32" s="8"/>
      <c r="J32" s="6">
        <v>0.0</v>
      </c>
      <c r="K32" s="6">
        <v>0.0</v>
      </c>
      <c r="L32" s="6">
        <v>1.0</v>
      </c>
      <c r="M32" s="6">
        <v>0.0</v>
      </c>
      <c r="N32" s="6">
        <v>0.0</v>
      </c>
      <c r="O32" s="6">
        <v>0.0</v>
      </c>
      <c r="P32" s="8"/>
      <c r="Q32" s="8"/>
      <c r="R32" s="8"/>
      <c r="S32" s="8"/>
      <c r="T32" s="8"/>
      <c r="U32" s="8"/>
      <c r="V32" s="8"/>
      <c r="W32" s="8"/>
      <c r="X32" s="8"/>
      <c r="AQ32" s="8"/>
      <c r="AR32" s="8"/>
      <c r="AS32" s="8"/>
      <c r="AT32" s="8"/>
      <c r="AU32" s="8"/>
      <c r="AV32" s="8"/>
    </row>
    <row r="33">
      <c r="A33" s="6" t="s">
        <v>31</v>
      </c>
      <c r="B33" s="8">
        <f t="shared" si="16"/>
        <v>21</v>
      </c>
      <c r="C33" s="8" t="str">
        <f t="shared" si="17"/>
        <v>P</v>
      </c>
      <c r="D33" s="8"/>
      <c r="E33" s="8"/>
      <c r="F33" s="8"/>
      <c r="G33" s="8"/>
      <c r="H33" s="8"/>
      <c r="I33" s="8"/>
      <c r="J33" s="6">
        <v>0.0</v>
      </c>
      <c r="K33" s="6">
        <v>0.0</v>
      </c>
      <c r="L33" s="6">
        <v>0.0</v>
      </c>
      <c r="M33" s="6">
        <v>1.0</v>
      </c>
      <c r="N33" s="6">
        <v>0.0</v>
      </c>
      <c r="O33" s="6">
        <v>0.0</v>
      </c>
      <c r="P33" s="8"/>
      <c r="Q33" s="8"/>
      <c r="R33" s="8"/>
      <c r="S33" s="8"/>
      <c r="T33" s="8"/>
      <c r="U33" s="8"/>
      <c r="V33" s="8"/>
      <c r="W33" s="8"/>
      <c r="X33" s="8"/>
      <c r="AQ33" s="8"/>
      <c r="AR33" s="8"/>
      <c r="AS33" s="8"/>
      <c r="AT33" s="8"/>
      <c r="AU33" s="8"/>
      <c r="AV33" s="8"/>
    </row>
    <row r="34">
      <c r="A34" s="6" t="s">
        <v>32</v>
      </c>
      <c r="B34" s="8">
        <f t="shared" si="16"/>
        <v>22</v>
      </c>
      <c r="C34" s="8" t="str">
        <f t="shared" si="17"/>
        <v>Q</v>
      </c>
      <c r="D34" s="8"/>
      <c r="E34" s="8"/>
      <c r="F34" s="8"/>
      <c r="G34" s="8"/>
      <c r="H34" s="8"/>
      <c r="I34" s="8"/>
      <c r="J34" s="6">
        <v>0.0</v>
      </c>
      <c r="K34" s="6">
        <v>0.0</v>
      </c>
      <c r="L34" s="6">
        <v>0.0</v>
      </c>
      <c r="M34" s="6">
        <v>0.0</v>
      </c>
      <c r="N34" s="6">
        <v>1.0</v>
      </c>
      <c r="O34" s="6">
        <v>0.0</v>
      </c>
      <c r="P34" s="8"/>
      <c r="Q34" s="8"/>
      <c r="R34" s="8"/>
      <c r="S34" s="8"/>
      <c r="T34" s="8"/>
      <c r="U34" s="8"/>
      <c r="V34" s="8"/>
      <c r="W34" s="8"/>
      <c r="X34" s="8"/>
      <c r="AQ34" s="8"/>
      <c r="AR34" s="8"/>
      <c r="AS34" s="8"/>
      <c r="AT34" s="8"/>
      <c r="AU34" s="8"/>
      <c r="AV34" s="8"/>
    </row>
    <row r="35">
      <c r="A35" s="6" t="s">
        <v>33</v>
      </c>
      <c r="B35" s="8">
        <f t="shared" si="16"/>
        <v>23</v>
      </c>
      <c r="C35" s="8" t="str">
        <f t="shared" si="17"/>
        <v>R</v>
      </c>
      <c r="D35" s="8"/>
      <c r="E35" s="8"/>
      <c r="F35" s="8"/>
      <c r="G35" s="8"/>
      <c r="H35" s="8"/>
      <c r="I35" s="8"/>
      <c r="J35" s="6">
        <v>0.0</v>
      </c>
      <c r="K35" s="6">
        <v>0.0</v>
      </c>
      <c r="L35" s="6">
        <v>0.0</v>
      </c>
      <c r="M35" s="6">
        <v>0.0</v>
      </c>
      <c r="N35" s="6">
        <v>0.0</v>
      </c>
      <c r="O35" s="6">
        <v>1.0</v>
      </c>
      <c r="P35" s="8"/>
      <c r="Q35" s="8"/>
      <c r="R35" s="8"/>
      <c r="S35" s="8"/>
      <c r="T35" s="8"/>
      <c r="U35" s="8"/>
      <c r="V35" s="8"/>
      <c r="W35" s="8"/>
      <c r="X35" s="8"/>
      <c r="AQ35" s="8"/>
      <c r="AR35" s="8"/>
      <c r="AS35" s="8"/>
      <c r="AT35" s="8"/>
      <c r="AU35" s="8"/>
      <c r="AV35" s="8"/>
    </row>
    <row r="36">
      <c r="A36" s="6" t="s">
        <v>11</v>
      </c>
      <c r="B36" s="8">
        <f t="shared" si="16"/>
        <v>24</v>
      </c>
      <c r="C36" s="8" t="str">
        <f t="shared" si="17"/>
        <v>S</v>
      </c>
      <c r="D36" s="8"/>
      <c r="E36" s="8"/>
      <c r="F36" s="8"/>
      <c r="G36" s="8"/>
      <c r="H36" s="8"/>
      <c r="I36" s="8"/>
      <c r="J36" s="8"/>
      <c r="K36" s="8"/>
      <c r="L36" s="8"/>
      <c r="M36" s="8"/>
      <c r="N36" s="8"/>
      <c r="O36" s="8"/>
      <c r="P36" s="8"/>
      <c r="Q36" s="8"/>
      <c r="R36" s="8"/>
      <c r="S36" s="8"/>
      <c r="T36" s="8"/>
      <c r="U36" s="8"/>
      <c r="V36" s="8"/>
      <c r="W36" s="8"/>
      <c r="X36" s="8"/>
      <c r="AQ36" s="8"/>
      <c r="AR36" s="8"/>
      <c r="AS36" s="8"/>
      <c r="AT36" s="8"/>
      <c r="AU36" s="8"/>
      <c r="AV36" s="8"/>
    </row>
    <row r="37">
      <c r="A37" s="6" t="s">
        <v>14</v>
      </c>
      <c r="B37" s="8">
        <f t="shared" si="16"/>
        <v>25</v>
      </c>
      <c r="C37" s="8" t="str">
        <f t="shared" si="17"/>
        <v>T</v>
      </c>
      <c r="D37" s="8"/>
      <c r="E37" s="8"/>
      <c r="F37" s="8"/>
      <c r="G37" s="8"/>
      <c r="H37" s="8"/>
      <c r="I37" s="8"/>
      <c r="J37" s="6">
        <v>0.0</v>
      </c>
      <c r="K37" s="6">
        <v>0.0</v>
      </c>
      <c r="L37" s="6">
        <v>0.0</v>
      </c>
      <c r="M37" s="6">
        <v>0.0</v>
      </c>
      <c r="N37" s="6">
        <v>0.0</v>
      </c>
      <c r="O37" s="6">
        <v>1.0</v>
      </c>
      <c r="P37" s="8"/>
      <c r="Q37" s="49">
        <v>0.0</v>
      </c>
      <c r="R37" s="49">
        <v>-1.0</v>
      </c>
      <c r="S37" s="49">
        <v>-1.0</v>
      </c>
      <c r="T37" s="49">
        <v>-1.0</v>
      </c>
      <c r="U37" s="49">
        <v>-1.0</v>
      </c>
      <c r="V37" s="49">
        <v>-1.0</v>
      </c>
      <c r="W37" s="8"/>
      <c r="X37" s="8"/>
      <c r="AQ37" s="8"/>
      <c r="AR37" s="8"/>
      <c r="AS37" s="8"/>
      <c r="AT37" s="8"/>
      <c r="AU37" s="8"/>
      <c r="AV37" s="8"/>
    </row>
    <row r="38">
      <c r="A38" s="6" t="s">
        <v>34</v>
      </c>
      <c r="B38" s="8">
        <f t="shared" si="16"/>
        <v>26</v>
      </c>
      <c r="C38" s="8" t="str">
        <f t="shared" si="17"/>
        <v>U</v>
      </c>
      <c r="D38" s="8"/>
      <c r="E38" s="8"/>
      <c r="F38" s="8"/>
      <c r="G38" s="8"/>
      <c r="H38" s="8"/>
      <c r="I38" s="8"/>
      <c r="J38" s="6">
        <v>0.0</v>
      </c>
      <c r="K38" s="6">
        <v>0.0</v>
      </c>
      <c r="L38" s="6">
        <v>0.0</v>
      </c>
      <c r="M38" s="6">
        <v>0.0</v>
      </c>
      <c r="N38" s="6">
        <v>1.0</v>
      </c>
      <c r="O38" s="6">
        <v>0.0</v>
      </c>
      <c r="P38" s="8"/>
      <c r="Q38" s="49">
        <v>0.0</v>
      </c>
      <c r="R38" s="49">
        <v>2.0</v>
      </c>
      <c r="S38" s="49">
        <v>0.0</v>
      </c>
      <c r="T38" s="49">
        <v>0.0</v>
      </c>
      <c r="U38" s="49">
        <v>0.0</v>
      </c>
      <c r="V38" s="49">
        <v>0.0</v>
      </c>
      <c r="W38" s="8"/>
      <c r="X38" s="8"/>
      <c r="AQ38" s="8"/>
      <c r="AR38" s="8"/>
      <c r="AS38" s="8"/>
      <c r="AT38" s="8"/>
      <c r="AU38" s="8"/>
      <c r="AV38" s="8"/>
    </row>
    <row r="39">
      <c r="A39" s="6" t="s">
        <v>35</v>
      </c>
      <c r="B39" s="8">
        <f t="shared" si="16"/>
        <v>27</v>
      </c>
      <c r="C39" s="8" t="str">
        <f t="shared" si="17"/>
        <v>V</v>
      </c>
      <c r="D39" s="8"/>
      <c r="E39" s="8"/>
      <c r="F39" s="8"/>
      <c r="G39" s="8"/>
      <c r="H39" s="8"/>
      <c r="I39" s="8"/>
      <c r="J39" s="6">
        <v>0.0</v>
      </c>
      <c r="K39" s="6">
        <v>0.0</v>
      </c>
      <c r="L39" s="6">
        <v>0.0</v>
      </c>
      <c r="M39" s="6">
        <v>1.0</v>
      </c>
      <c r="N39" s="6">
        <v>0.0</v>
      </c>
      <c r="O39" s="6">
        <v>0.0</v>
      </c>
      <c r="P39" s="8"/>
      <c r="Q39" s="49">
        <v>0.0</v>
      </c>
      <c r="R39" s="49">
        <v>0.0</v>
      </c>
      <c r="S39" s="49">
        <v>2.0</v>
      </c>
      <c r="T39" s="49">
        <v>0.0</v>
      </c>
      <c r="U39" s="49">
        <v>0.0</v>
      </c>
      <c r="V39" s="49">
        <v>0.0</v>
      </c>
      <c r="W39" s="8"/>
      <c r="X39" s="8"/>
      <c r="AQ39" s="8"/>
      <c r="AR39" s="8"/>
      <c r="AS39" s="8"/>
      <c r="AT39" s="8"/>
      <c r="AU39" s="8"/>
      <c r="AV39" s="8"/>
    </row>
    <row r="40">
      <c r="A40" s="6" t="s">
        <v>36</v>
      </c>
      <c r="B40" s="8">
        <f t="shared" si="16"/>
        <v>28</v>
      </c>
      <c r="C40" s="8" t="str">
        <f t="shared" si="17"/>
        <v>W</v>
      </c>
      <c r="D40" s="8"/>
      <c r="E40" s="8"/>
      <c r="F40" s="8"/>
      <c r="G40" s="8"/>
      <c r="H40" s="8"/>
      <c r="I40" s="8"/>
      <c r="J40" s="6">
        <v>0.0</v>
      </c>
      <c r="K40" s="6">
        <v>0.0</v>
      </c>
      <c r="L40" s="6">
        <v>1.0</v>
      </c>
      <c r="M40" s="6">
        <v>0.0</v>
      </c>
      <c r="N40" s="6">
        <v>0.0</v>
      </c>
      <c r="O40" s="6">
        <v>0.0</v>
      </c>
      <c r="P40" s="8"/>
      <c r="Q40" s="49">
        <v>0.0</v>
      </c>
      <c r="R40" s="49">
        <v>0.0</v>
      </c>
      <c r="S40" s="49">
        <v>0.0</v>
      </c>
      <c r="T40" s="49">
        <v>2.0</v>
      </c>
      <c r="U40" s="49">
        <v>0.0</v>
      </c>
      <c r="V40" s="49">
        <v>0.0</v>
      </c>
      <c r="W40" s="8"/>
      <c r="X40" s="8"/>
      <c r="AQ40" s="8"/>
      <c r="AR40" s="8"/>
      <c r="AS40" s="8"/>
      <c r="AT40" s="8"/>
      <c r="AU40" s="8"/>
      <c r="AV40" s="8"/>
    </row>
    <row r="41">
      <c r="A41" s="6" t="s">
        <v>37</v>
      </c>
      <c r="B41" s="8">
        <f t="shared" si="16"/>
        <v>29</v>
      </c>
      <c r="C41" s="8" t="str">
        <f t="shared" si="17"/>
        <v>X</v>
      </c>
      <c r="D41" s="8"/>
      <c r="E41" s="8"/>
      <c r="F41" s="8"/>
      <c r="G41" s="8"/>
      <c r="H41" s="8"/>
      <c r="I41" s="8"/>
      <c r="J41" s="6">
        <v>0.0</v>
      </c>
      <c r="K41" s="6">
        <v>1.0</v>
      </c>
      <c r="L41" s="6">
        <v>0.0</v>
      </c>
      <c r="M41" s="6">
        <v>0.0</v>
      </c>
      <c r="N41" s="6">
        <v>0.0</v>
      </c>
      <c r="O41" s="6">
        <v>0.0</v>
      </c>
      <c r="P41" s="8"/>
      <c r="Q41" s="49">
        <v>0.0</v>
      </c>
      <c r="R41" s="49">
        <v>0.0</v>
      </c>
      <c r="S41" s="49">
        <v>0.0</v>
      </c>
      <c r="T41" s="49">
        <v>0.0</v>
      </c>
      <c r="U41" s="49">
        <v>2.0</v>
      </c>
      <c r="V41" s="49">
        <v>0.0</v>
      </c>
      <c r="W41" s="8"/>
      <c r="X41" s="8"/>
      <c r="AQ41" s="8"/>
      <c r="AR41" s="8"/>
      <c r="AS41" s="8"/>
      <c r="AT41" s="8"/>
      <c r="AU41" s="8"/>
      <c r="AV41" s="8"/>
    </row>
    <row r="42">
      <c r="A42" s="6" t="s">
        <v>38</v>
      </c>
      <c r="B42" s="8">
        <f t="shared" si="16"/>
        <v>30</v>
      </c>
      <c r="C42" s="8" t="str">
        <f t="shared" si="17"/>
        <v>Y</v>
      </c>
      <c r="D42" s="8"/>
      <c r="E42" s="8"/>
      <c r="F42" s="8"/>
      <c r="G42" s="8"/>
      <c r="H42" s="8"/>
      <c r="I42" s="8"/>
      <c r="J42" s="6">
        <v>1.0</v>
      </c>
      <c r="K42" s="6">
        <v>0.0</v>
      </c>
      <c r="L42" s="6">
        <v>0.0</v>
      </c>
      <c r="M42" s="6">
        <v>0.0</v>
      </c>
      <c r="N42" s="6">
        <v>0.0</v>
      </c>
      <c r="O42" s="6">
        <v>0.0</v>
      </c>
      <c r="P42" s="8"/>
      <c r="Q42" s="49">
        <v>0.0</v>
      </c>
      <c r="R42" s="49">
        <v>0.0</v>
      </c>
      <c r="S42" s="49">
        <v>0.0</v>
      </c>
      <c r="T42" s="49">
        <v>0.0</v>
      </c>
      <c r="U42" s="49">
        <v>0.0</v>
      </c>
      <c r="V42" s="49">
        <v>2.0</v>
      </c>
      <c r="W42" s="8"/>
      <c r="X42" s="8"/>
      <c r="AQ42" s="8"/>
      <c r="AR42" s="8"/>
      <c r="AS42" s="8"/>
      <c r="AT42" s="8"/>
      <c r="AU42" s="8"/>
      <c r="AV42" s="8"/>
    </row>
    <row r="43">
      <c r="A43" s="6" t="s">
        <v>39</v>
      </c>
      <c r="B43" s="8">
        <f t="shared" si="16"/>
        <v>31</v>
      </c>
      <c r="C43" s="8" t="str">
        <f t="shared" si="17"/>
        <v>Z</v>
      </c>
      <c r="D43" s="8"/>
      <c r="E43" s="8"/>
      <c r="F43" s="8"/>
      <c r="G43" s="8"/>
      <c r="H43" s="8"/>
      <c r="I43" s="8"/>
      <c r="J43" s="8"/>
      <c r="K43" s="8"/>
      <c r="L43" s="8"/>
      <c r="M43" s="8"/>
      <c r="N43" s="8"/>
      <c r="O43" s="8"/>
      <c r="P43" s="8"/>
      <c r="Q43" s="8"/>
      <c r="R43" s="8"/>
      <c r="S43" s="8"/>
      <c r="T43" s="8"/>
      <c r="U43" s="8"/>
      <c r="V43" s="8"/>
      <c r="W43" s="8"/>
      <c r="X43" s="8"/>
      <c r="AQ43" s="8"/>
      <c r="AR43" s="8"/>
      <c r="AS43" s="8"/>
      <c r="AT43" s="8"/>
      <c r="AU43" s="8"/>
      <c r="AV43" s="8"/>
    </row>
  </sheetData>
  <mergeCells count="17">
    <mergeCell ref="C2:H2"/>
    <mergeCell ref="J2:O2"/>
    <mergeCell ref="Q2:V2"/>
    <mergeCell ref="Y2:AC2"/>
    <mergeCell ref="AQ2:AV2"/>
    <mergeCell ref="AW3:AW8"/>
    <mergeCell ref="D8:H8"/>
    <mergeCell ref="J10:O10"/>
    <mergeCell ref="J18:O18"/>
    <mergeCell ref="Q18:V18"/>
    <mergeCell ref="Y9:AD9"/>
    <mergeCell ref="AF9:AK9"/>
    <mergeCell ref="AY9:BD9"/>
    <mergeCell ref="Q10:V10"/>
    <mergeCell ref="AQ10:AV10"/>
    <mergeCell ref="Y16:AC16"/>
    <mergeCell ref="AQ16:AV16"/>
  </mergeCells>
  <conditionalFormatting sqref="Y16:AC22">
    <cfRule type="colorScale" priority="1">
      <colorScale>
        <cfvo type="formula" val="0"/>
        <cfvo type="formula" val="1"/>
        <color rgb="FFFFFFFF"/>
        <color rgb="FFFF0000"/>
      </colorScale>
    </cfRule>
  </conditionalFormatting>
  <conditionalFormatting sqref="C3:H7 J3:V24 AQ3:AV9">
    <cfRule type="cellIs" dxfId="0" priority="2" operator="equal">
      <formula>0</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6.38"/>
    <col customWidth="1" min="3" max="3" width="2.63"/>
    <col customWidth="1" min="4" max="12" width="3.88"/>
    <col customWidth="1" min="13" max="14" width="2.63"/>
    <col customWidth="1" min="15" max="52" width="3.88"/>
    <col customWidth="1" hidden="1" min="53" max="53" width="3.88"/>
    <col customWidth="1" min="54" max="55" width="6.38"/>
    <col customWidth="1" min="56" max="57" width="2.63"/>
    <col customWidth="1" min="58" max="67" width="3.88"/>
    <col customWidth="1" min="68" max="68" width="2.63"/>
    <col customWidth="1" min="69" max="77" width="3.88"/>
  </cols>
  <sheetData>
    <row r="1" ht="15.0" customHeight="1">
      <c r="A1" s="6"/>
      <c r="B1" s="6"/>
      <c r="C1" s="50"/>
      <c r="D1" s="50"/>
      <c r="E1" s="50"/>
      <c r="F1" s="50"/>
      <c r="G1" s="50"/>
      <c r="H1" s="50"/>
      <c r="I1" s="50"/>
      <c r="J1" s="50"/>
      <c r="K1" s="50"/>
      <c r="L1" s="50"/>
      <c r="M1" s="50"/>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8"/>
      <c r="BE1" s="19"/>
      <c r="BF1" s="19"/>
      <c r="BG1" s="19"/>
      <c r="BH1" s="19"/>
      <c r="BI1" s="19"/>
      <c r="BJ1" s="19"/>
      <c r="BK1" s="19"/>
      <c r="BL1" s="19"/>
      <c r="BM1" s="19"/>
      <c r="BN1" s="19"/>
      <c r="BO1" s="19"/>
      <c r="BP1" s="19"/>
    </row>
    <row r="2">
      <c r="A2" s="3" t="s">
        <v>5</v>
      </c>
      <c r="B2" s="3" t="s">
        <v>6</v>
      </c>
      <c r="C2" s="50"/>
      <c r="D2" s="3" t="s">
        <v>62</v>
      </c>
      <c r="E2" s="4"/>
      <c r="F2" s="4"/>
      <c r="G2" s="4"/>
      <c r="H2" s="4"/>
      <c r="I2" s="4"/>
      <c r="J2" s="4"/>
      <c r="K2" s="4"/>
      <c r="L2" s="4"/>
      <c r="M2" s="50"/>
      <c r="N2" s="17"/>
      <c r="O2" s="3" t="s">
        <v>41</v>
      </c>
      <c r="P2" s="4"/>
      <c r="Q2" s="4"/>
      <c r="R2" s="4"/>
      <c r="S2" s="4"/>
      <c r="T2" s="4"/>
      <c r="U2" s="4"/>
      <c r="V2" s="4"/>
      <c r="W2" s="4"/>
      <c r="X2" s="6"/>
      <c r="Y2" s="3" t="s">
        <v>42</v>
      </c>
      <c r="Z2" s="4"/>
      <c r="AA2" s="4"/>
      <c r="AB2" s="4"/>
      <c r="AC2" s="4"/>
      <c r="AD2" s="4"/>
      <c r="AE2" s="4"/>
      <c r="AF2" s="4"/>
      <c r="AG2" s="4"/>
      <c r="AH2" s="6"/>
      <c r="AI2" s="6"/>
      <c r="AJ2" s="3" t="s">
        <v>43</v>
      </c>
      <c r="AK2" s="4"/>
      <c r="AL2" s="4"/>
      <c r="AM2" s="4"/>
      <c r="AN2" s="4"/>
      <c r="AO2" s="4"/>
      <c r="AP2" s="6"/>
      <c r="AQ2" s="6"/>
      <c r="BD2" s="18"/>
      <c r="BE2" s="19"/>
      <c r="BF2" s="21" t="s">
        <v>44</v>
      </c>
      <c r="BG2" s="4"/>
      <c r="BH2" s="4"/>
      <c r="BI2" s="4"/>
      <c r="BJ2" s="4"/>
      <c r="BK2" s="4"/>
      <c r="BL2" s="4"/>
      <c r="BM2" s="4"/>
      <c r="BN2" s="4"/>
      <c r="BO2" s="20"/>
      <c r="BP2" s="19"/>
    </row>
    <row r="3">
      <c r="A3" s="6" t="s">
        <v>33</v>
      </c>
      <c r="B3" s="6" t="str">
        <f t="shared" ref="B3:B8" si="2">DEC2BIN(VLOOKUP(A3,$A$27:$B$58,2,FALSE),5)</f>
        <v>10111</v>
      </c>
      <c r="C3" s="50"/>
      <c r="D3" s="6">
        <v>0.0</v>
      </c>
      <c r="E3" s="6">
        <v>0.0</v>
      </c>
      <c r="F3" s="6">
        <v>0.0</v>
      </c>
      <c r="G3" s="6">
        <v>1.0</v>
      </c>
      <c r="H3" s="6">
        <f t="shared" ref="H3:L3" si="1">IF(MID($B3,COLUMN(H3)-COLUMN($G3),1) = "1",1,0)</f>
        <v>1</v>
      </c>
      <c r="I3" s="6">
        <f t="shared" si="1"/>
        <v>0</v>
      </c>
      <c r="J3" s="6">
        <f t="shared" si="1"/>
        <v>1</v>
      </c>
      <c r="K3" s="6">
        <f t="shared" si="1"/>
        <v>1</v>
      </c>
      <c r="L3" s="6">
        <f t="shared" si="1"/>
        <v>1</v>
      </c>
      <c r="M3" s="51"/>
      <c r="N3" s="22"/>
      <c r="O3" s="6">
        <v>2.0</v>
      </c>
      <c r="P3" s="6">
        <v>0.0</v>
      </c>
      <c r="Q3" s="6">
        <v>0.0</v>
      </c>
      <c r="R3" s="6">
        <v>0.0</v>
      </c>
      <c r="S3" s="6">
        <v>0.0</v>
      </c>
      <c r="T3" s="6">
        <v>0.0</v>
      </c>
      <c r="U3" s="6">
        <v>0.0</v>
      </c>
      <c r="V3" s="6">
        <v>0.0</v>
      </c>
      <c r="W3" s="6">
        <v>0.0</v>
      </c>
      <c r="X3" s="8"/>
      <c r="Y3" s="6">
        <f t="array" ref="Y3:AG8">MMULT(D18:L23,O3:W11)</f>
        <v>-1</v>
      </c>
      <c r="Z3" s="6">
        <v>-1.0</v>
      </c>
      <c r="AA3" s="6">
        <v>-1.0</v>
      </c>
      <c r="AB3" s="6">
        <v>0.0</v>
      </c>
      <c r="AC3" s="6">
        <v>0.0</v>
      </c>
      <c r="AD3" s="6">
        <v>0.0</v>
      </c>
      <c r="AE3" s="6">
        <v>0.0</v>
      </c>
      <c r="AF3" s="6">
        <v>0.0</v>
      </c>
      <c r="AG3" s="6">
        <v>0.0</v>
      </c>
      <c r="AH3" s="6"/>
      <c r="AI3" s="8"/>
      <c r="AJ3" s="6">
        <f t="array" ref="AJ3:AO8">MMULT(Y3:AF8,TRANSPOSE(Y11:AF16))</f>
        <v>-3</v>
      </c>
      <c r="AK3" s="6">
        <v>-1.0</v>
      </c>
      <c r="AL3" s="6">
        <v>1.0</v>
      </c>
      <c r="AM3" s="6">
        <v>-1.0</v>
      </c>
      <c r="AN3" s="6">
        <v>1.0</v>
      </c>
      <c r="AO3" s="6">
        <v>3.0</v>
      </c>
      <c r="AP3" s="6"/>
      <c r="AQ3" s="46"/>
      <c r="BD3" s="18"/>
      <c r="BE3" s="19"/>
      <c r="BF3" s="6">
        <v>1.0</v>
      </c>
      <c r="BG3" s="6">
        <v>0.0</v>
      </c>
      <c r="BH3" s="6">
        <v>0.0</v>
      </c>
      <c r="BI3" s="6">
        <v>0.0</v>
      </c>
      <c r="BJ3" s="6">
        <v>0.0</v>
      </c>
      <c r="BK3" s="6">
        <v>0.0</v>
      </c>
      <c r="BL3" s="6">
        <v>0.0</v>
      </c>
      <c r="BM3" s="6">
        <v>0.0</v>
      </c>
      <c r="BN3" s="6">
        <v>0.0</v>
      </c>
      <c r="BO3" s="23" t="s">
        <v>45</v>
      </c>
      <c r="BP3" s="19"/>
    </row>
    <row r="4">
      <c r="A4" s="6" t="s">
        <v>15</v>
      </c>
      <c r="B4" s="6" t="str">
        <f t="shared" si="2"/>
        <v>00100</v>
      </c>
      <c r="C4" s="50"/>
      <c r="D4" s="6">
        <v>0.0</v>
      </c>
      <c r="E4" s="6">
        <v>0.0</v>
      </c>
      <c r="F4" s="6">
        <v>0.0</v>
      </c>
      <c r="G4" s="6">
        <v>1.0</v>
      </c>
      <c r="H4" s="6">
        <f t="shared" ref="H4:L4" si="3">IF(MID($B4,COLUMN(H4)-COLUMN($G4),1) = "1",1,0)</f>
        <v>0</v>
      </c>
      <c r="I4" s="6">
        <f t="shared" si="3"/>
        <v>0</v>
      </c>
      <c r="J4" s="6">
        <f t="shared" si="3"/>
        <v>1</v>
      </c>
      <c r="K4" s="6">
        <f t="shared" si="3"/>
        <v>0</v>
      </c>
      <c r="L4" s="6">
        <f t="shared" si="3"/>
        <v>0</v>
      </c>
      <c r="M4" s="51"/>
      <c r="N4" s="22"/>
      <c r="O4" s="6">
        <v>0.0</v>
      </c>
      <c r="P4" s="6">
        <v>2.0</v>
      </c>
      <c r="Q4" s="6">
        <v>0.0</v>
      </c>
      <c r="R4" s="6">
        <v>0.0</v>
      </c>
      <c r="S4" s="6">
        <v>0.0</v>
      </c>
      <c r="T4" s="6">
        <v>0.0</v>
      </c>
      <c r="U4" s="6">
        <v>0.0</v>
      </c>
      <c r="V4" s="6">
        <v>0.0</v>
      </c>
      <c r="W4" s="6">
        <v>0.0</v>
      </c>
      <c r="X4" s="8"/>
      <c r="Y4" s="6">
        <v>-1.0</v>
      </c>
      <c r="Z4" s="6">
        <v>-1.0</v>
      </c>
      <c r="AA4" s="6">
        <v>1.0</v>
      </c>
      <c r="AB4" s="6">
        <v>0.0</v>
      </c>
      <c r="AC4" s="6">
        <v>0.0</v>
      </c>
      <c r="AD4" s="6">
        <v>0.0</v>
      </c>
      <c r="AE4" s="6">
        <v>0.0</v>
      </c>
      <c r="AF4" s="6">
        <v>0.0</v>
      </c>
      <c r="AG4" s="6">
        <v>0.0</v>
      </c>
      <c r="AH4" s="6"/>
      <c r="AI4" s="8"/>
      <c r="AJ4" s="6">
        <v>-1.0</v>
      </c>
      <c r="AK4" s="6">
        <v>-3.0</v>
      </c>
      <c r="AL4" s="6">
        <v>-1.0</v>
      </c>
      <c r="AM4" s="6">
        <v>1.0</v>
      </c>
      <c r="AN4" s="6">
        <v>3.0</v>
      </c>
      <c r="AO4" s="6">
        <v>1.0</v>
      </c>
      <c r="AP4" s="6"/>
      <c r="AQ4" s="46"/>
      <c r="BD4" s="18"/>
      <c r="BE4" s="19"/>
      <c r="BF4" s="6">
        <v>0.0</v>
      </c>
      <c r="BG4" s="6">
        <v>1.0</v>
      </c>
      <c r="BH4" s="6">
        <v>0.0</v>
      </c>
      <c r="BI4" s="6">
        <v>0.0</v>
      </c>
      <c r="BJ4" s="6">
        <v>0.0</v>
      </c>
      <c r="BK4" s="6">
        <v>0.0</v>
      </c>
      <c r="BL4" s="6">
        <v>0.0</v>
      </c>
      <c r="BM4" s="6">
        <v>0.0</v>
      </c>
      <c r="BN4" s="6">
        <v>0.0</v>
      </c>
      <c r="BP4" s="19"/>
    </row>
    <row r="5">
      <c r="A5" s="6" t="s">
        <v>31</v>
      </c>
      <c r="B5" s="6" t="str">
        <f t="shared" si="2"/>
        <v>10101</v>
      </c>
      <c r="C5" s="50"/>
      <c r="D5" s="6">
        <v>0.0</v>
      </c>
      <c r="E5" s="6">
        <v>0.0</v>
      </c>
      <c r="F5" s="6">
        <v>0.0</v>
      </c>
      <c r="G5" s="6">
        <v>1.0</v>
      </c>
      <c r="H5" s="6">
        <f t="shared" ref="H5:L5" si="4">IF(MID($B5,COLUMN(H5)-COLUMN($G5),1) = "1",1,0)</f>
        <v>1</v>
      </c>
      <c r="I5" s="6">
        <f t="shared" si="4"/>
        <v>0</v>
      </c>
      <c r="J5" s="6">
        <f t="shared" si="4"/>
        <v>1</v>
      </c>
      <c r="K5" s="6">
        <f t="shared" si="4"/>
        <v>0</v>
      </c>
      <c r="L5" s="6">
        <f t="shared" si="4"/>
        <v>1</v>
      </c>
      <c r="M5" s="51"/>
      <c r="N5" s="22"/>
      <c r="O5" s="6">
        <v>0.0</v>
      </c>
      <c r="P5" s="6">
        <v>0.0</v>
      </c>
      <c r="Q5" s="6">
        <v>2.0</v>
      </c>
      <c r="R5" s="6">
        <v>0.0</v>
      </c>
      <c r="S5" s="6">
        <v>0.0</v>
      </c>
      <c r="T5" s="6">
        <v>0.0</v>
      </c>
      <c r="U5" s="6">
        <v>0.0</v>
      </c>
      <c r="V5" s="6">
        <v>0.0</v>
      </c>
      <c r="W5" s="6">
        <v>0.0</v>
      </c>
      <c r="X5" s="8"/>
      <c r="Y5" s="6">
        <v>-1.0</v>
      </c>
      <c r="Z5" s="6">
        <v>1.0</v>
      </c>
      <c r="AA5" s="6">
        <v>1.0</v>
      </c>
      <c r="AB5" s="6">
        <v>0.0</v>
      </c>
      <c r="AC5" s="6">
        <v>0.0</v>
      </c>
      <c r="AD5" s="6">
        <v>0.0</v>
      </c>
      <c r="AE5" s="6">
        <v>0.0</v>
      </c>
      <c r="AF5" s="6">
        <v>0.0</v>
      </c>
      <c r="AG5" s="6">
        <v>0.0</v>
      </c>
      <c r="AH5" s="6"/>
      <c r="AI5" s="8"/>
      <c r="AJ5" s="6">
        <v>1.0</v>
      </c>
      <c r="AK5" s="6">
        <v>-1.0</v>
      </c>
      <c r="AL5" s="6">
        <v>-3.0</v>
      </c>
      <c r="AM5" s="6">
        <v>3.0</v>
      </c>
      <c r="AN5" s="6">
        <v>1.0</v>
      </c>
      <c r="AO5" s="6">
        <v>-1.0</v>
      </c>
      <c r="AP5" s="6"/>
      <c r="AQ5" s="46"/>
      <c r="BD5" s="18"/>
      <c r="BE5" s="19"/>
      <c r="BF5" s="6">
        <v>0.0</v>
      </c>
      <c r="BG5" s="6">
        <v>0.0</v>
      </c>
      <c r="BH5" s="6">
        <v>1.0</v>
      </c>
      <c r="BI5" s="6">
        <v>0.0</v>
      </c>
      <c r="BJ5" s="6">
        <v>0.0</v>
      </c>
      <c r="BK5" s="6">
        <v>0.0</v>
      </c>
      <c r="BL5" s="6">
        <v>0.0</v>
      </c>
      <c r="BM5" s="6">
        <v>0.0</v>
      </c>
      <c r="BN5" s="6">
        <v>0.0</v>
      </c>
      <c r="BP5" s="19"/>
    </row>
    <row r="6">
      <c r="A6" s="6" t="s">
        <v>13</v>
      </c>
      <c r="B6" s="6" t="str">
        <f t="shared" si="2"/>
        <v>00000</v>
      </c>
      <c r="C6" s="50"/>
      <c r="D6" s="6">
        <v>0.0</v>
      </c>
      <c r="E6" s="6">
        <v>0.0</v>
      </c>
      <c r="F6" s="6">
        <v>0.0</v>
      </c>
      <c r="G6" s="6">
        <v>1.0</v>
      </c>
      <c r="H6" s="6">
        <f t="shared" ref="H6:L6" si="5">IF(MID($B6,COLUMN(H6)-COLUMN($G6),1) = "1",1,0)</f>
        <v>0</v>
      </c>
      <c r="I6" s="6">
        <f t="shared" si="5"/>
        <v>0</v>
      </c>
      <c r="J6" s="6">
        <f t="shared" si="5"/>
        <v>0</v>
      </c>
      <c r="K6" s="6">
        <f t="shared" si="5"/>
        <v>0</v>
      </c>
      <c r="L6" s="6">
        <f t="shared" si="5"/>
        <v>0</v>
      </c>
      <c r="M6" s="51"/>
      <c r="N6" s="22"/>
      <c r="O6" s="6">
        <v>-1.0</v>
      </c>
      <c r="P6" s="6">
        <v>-1.0</v>
      </c>
      <c r="Q6" s="6">
        <v>-1.0</v>
      </c>
      <c r="R6" s="6">
        <v>0.0</v>
      </c>
      <c r="S6" s="6">
        <v>0.0</v>
      </c>
      <c r="T6" s="6">
        <v>0.0</v>
      </c>
      <c r="U6" s="6">
        <v>0.0</v>
      </c>
      <c r="V6" s="6">
        <v>0.0</v>
      </c>
      <c r="W6" s="6">
        <v>0.0</v>
      </c>
      <c r="X6" s="8"/>
      <c r="Y6" s="6">
        <v>1.0</v>
      </c>
      <c r="Z6" s="6">
        <v>-1.0</v>
      </c>
      <c r="AA6" s="6">
        <v>-1.0</v>
      </c>
      <c r="AB6" s="6">
        <v>0.0</v>
      </c>
      <c r="AC6" s="6">
        <v>0.0</v>
      </c>
      <c r="AD6" s="6">
        <v>0.0</v>
      </c>
      <c r="AE6" s="6">
        <v>0.0</v>
      </c>
      <c r="AF6" s="6">
        <v>0.0</v>
      </c>
      <c r="AG6" s="6">
        <v>0.0</v>
      </c>
      <c r="AH6" s="6"/>
      <c r="AI6" s="8"/>
      <c r="AJ6" s="6">
        <v>-1.0</v>
      </c>
      <c r="AK6" s="6">
        <v>1.0</v>
      </c>
      <c r="AL6" s="6">
        <v>3.0</v>
      </c>
      <c r="AM6" s="6">
        <v>-3.0</v>
      </c>
      <c r="AN6" s="6">
        <v>-1.0</v>
      </c>
      <c r="AO6" s="6">
        <v>1.0</v>
      </c>
      <c r="AP6" s="6"/>
      <c r="AQ6" s="46"/>
      <c r="BD6" s="18"/>
      <c r="BE6" s="19"/>
      <c r="BF6" s="6">
        <v>0.0</v>
      </c>
      <c r="BG6" s="6">
        <v>0.0</v>
      </c>
      <c r="BH6" s="6">
        <v>0.0</v>
      </c>
      <c r="BI6" s="6">
        <v>1.0</v>
      </c>
      <c r="BJ6" s="6">
        <v>0.0</v>
      </c>
      <c r="BK6" s="6">
        <v>0.0</v>
      </c>
      <c r="BL6" s="6">
        <v>0.0</v>
      </c>
      <c r="BM6" s="6">
        <v>0.0</v>
      </c>
      <c r="BN6" s="6">
        <v>0.0</v>
      </c>
      <c r="BP6" s="19"/>
    </row>
    <row r="7">
      <c r="A7" s="6" t="s">
        <v>22</v>
      </c>
      <c r="B7" s="6" t="str">
        <f t="shared" si="2"/>
        <v>01000</v>
      </c>
      <c r="C7" s="50"/>
      <c r="D7" s="6">
        <v>0.0</v>
      </c>
      <c r="E7" s="6">
        <v>0.0</v>
      </c>
      <c r="F7" s="6">
        <v>0.0</v>
      </c>
      <c r="G7" s="6">
        <v>1.0</v>
      </c>
      <c r="H7" s="6">
        <f t="shared" ref="H7:L7" si="6">IF(MID($B7,COLUMN(H7)-COLUMN($G7),1) = "1",1,0)</f>
        <v>0</v>
      </c>
      <c r="I7" s="6">
        <f t="shared" si="6"/>
        <v>1</v>
      </c>
      <c r="J7" s="6">
        <f t="shared" si="6"/>
        <v>0</v>
      </c>
      <c r="K7" s="6">
        <f t="shared" si="6"/>
        <v>0</v>
      </c>
      <c r="L7" s="6">
        <f t="shared" si="6"/>
        <v>0</v>
      </c>
      <c r="M7" s="51"/>
      <c r="N7" s="22"/>
      <c r="O7" s="6">
        <v>0.0</v>
      </c>
      <c r="P7" s="6">
        <v>0.0</v>
      </c>
      <c r="Q7" s="6">
        <v>0.0</v>
      </c>
      <c r="R7" s="6">
        <v>0.0</v>
      </c>
      <c r="S7" s="6">
        <v>0.0</v>
      </c>
      <c r="T7" s="6">
        <v>0.0</v>
      </c>
      <c r="U7" s="6">
        <v>0.0</v>
      </c>
      <c r="V7" s="6">
        <v>0.0</v>
      </c>
      <c r="W7" s="6">
        <v>0.0</v>
      </c>
      <c r="X7" s="8"/>
      <c r="Y7" s="6">
        <v>1.0</v>
      </c>
      <c r="Z7" s="6">
        <v>1.0</v>
      </c>
      <c r="AA7" s="6">
        <v>-1.0</v>
      </c>
      <c r="AB7" s="6">
        <v>0.0</v>
      </c>
      <c r="AC7" s="6">
        <v>0.0</v>
      </c>
      <c r="AD7" s="6">
        <v>0.0</v>
      </c>
      <c r="AE7" s="6">
        <v>0.0</v>
      </c>
      <c r="AF7" s="6">
        <v>0.0</v>
      </c>
      <c r="AG7" s="6">
        <v>0.0</v>
      </c>
      <c r="AH7" s="6"/>
      <c r="AI7" s="8"/>
      <c r="AJ7" s="6">
        <v>1.0</v>
      </c>
      <c r="AK7" s="8">
        <v>3.0</v>
      </c>
      <c r="AL7" s="8">
        <v>1.0</v>
      </c>
      <c r="AM7" s="8">
        <v>-1.0</v>
      </c>
      <c r="AN7" s="8">
        <v>-3.0</v>
      </c>
      <c r="AO7" s="8">
        <v>-1.0</v>
      </c>
      <c r="AP7" s="8"/>
      <c r="AQ7" s="46"/>
      <c r="BD7" s="18"/>
      <c r="BE7" s="19"/>
      <c r="BF7" s="6">
        <v>0.0</v>
      </c>
      <c r="BG7" s="6">
        <v>0.0</v>
      </c>
      <c r="BH7" s="6">
        <v>0.0</v>
      </c>
      <c r="BI7" s="6">
        <v>0.0</v>
      </c>
      <c r="BJ7" s="6">
        <v>1.0</v>
      </c>
      <c r="BK7" s="6">
        <v>0.0</v>
      </c>
      <c r="BL7" s="6">
        <v>0.0</v>
      </c>
      <c r="BM7" s="6">
        <v>0.0</v>
      </c>
      <c r="BN7" s="6">
        <v>0.0</v>
      </c>
      <c r="BP7" s="19"/>
    </row>
    <row r="8">
      <c r="A8" s="6" t="s">
        <v>18</v>
      </c>
      <c r="B8" s="6" t="str">
        <f t="shared" si="2"/>
        <v>00011</v>
      </c>
      <c r="C8" s="50"/>
      <c r="D8" s="6">
        <v>0.0</v>
      </c>
      <c r="E8" s="6">
        <v>0.0</v>
      </c>
      <c r="F8" s="6">
        <v>0.0</v>
      </c>
      <c r="G8" s="6">
        <v>1.0</v>
      </c>
      <c r="H8" s="6">
        <f t="shared" ref="H8:L8" si="7">IF(MID($B8,COLUMN(H8)-COLUMN($G8),1) = "1",1,0)</f>
        <v>0</v>
      </c>
      <c r="I8" s="6">
        <f t="shared" si="7"/>
        <v>0</v>
      </c>
      <c r="J8" s="6">
        <f t="shared" si="7"/>
        <v>0</v>
      </c>
      <c r="K8" s="6">
        <f t="shared" si="7"/>
        <v>1</v>
      </c>
      <c r="L8" s="6">
        <f t="shared" si="7"/>
        <v>1</v>
      </c>
      <c r="M8" s="50"/>
      <c r="N8" s="17"/>
      <c r="O8" s="6">
        <v>0.0</v>
      </c>
      <c r="P8" s="6">
        <v>0.0</v>
      </c>
      <c r="Q8" s="6">
        <v>0.0</v>
      </c>
      <c r="R8" s="6">
        <v>0.0</v>
      </c>
      <c r="S8" s="6">
        <v>0.0</v>
      </c>
      <c r="T8" s="6">
        <v>0.0</v>
      </c>
      <c r="U8" s="6">
        <v>0.0</v>
      </c>
      <c r="V8" s="6">
        <v>0.0</v>
      </c>
      <c r="W8" s="6">
        <v>0.0</v>
      </c>
      <c r="X8" s="6"/>
      <c r="Y8" s="8">
        <v>1.0</v>
      </c>
      <c r="Z8" s="8">
        <v>1.0</v>
      </c>
      <c r="AA8" s="8">
        <v>1.0</v>
      </c>
      <c r="AB8" s="8">
        <v>0.0</v>
      </c>
      <c r="AC8" s="8">
        <v>0.0</v>
      </c>
      <c r="AD8" s="8">
        <v>0.0</v>
      </c>
      <c r="AE8" s="6">
        <v>0.0</v>
      </c>
      <c r="AF8" s="6">
        <v>0.0</v>
      </c>
      <c r="AG8" s="6">
        <v>0.0</v>
      </c>
      <c r="AH8" s="6"/>
      <c r="AI8" s="8"/>
      <c r="AJ8" s="8">
        <v>3.0</v>
      </c>
      <c r="AK8" s="8">
        <v>1.0</v>
      </c>
      <c r="AL8" s="8">
        <v>-1.0</v>
      </c>
      <c r="AM8" s="8">
        <v>1.0</v>
      </c>
      <c r="AN8" s="8">
        <v>-1.0</v>
      </c>
      <c r="AO8" s="8">
        <v>-3.0</v>
      </c>
      <c r="AQ8" s="52"/>
      <c r="BD8" s="27"/>
      <c r="BE8" s="19"/>
      <c r="BF8" s="6">
        <v>0.0</v>
      </c>
      <c r="BG8" s="6">
        <v>0.0</v>
      </c>
      <c r="BH8" s="6">
        <v>0.0</v>
      </c>
      <c r="BI8" s="6">
        <v>0.0</v>
      </c>
      <c r="BJ8" s="6">
        <v>0.0</v>
      </c>
      <c r="BK8" s="6">
        <v>1.0</v>
      </c>
      <c r="BL8" s="6">
        <v>0.0</v>
      </c>
      <c r="BM8" s="6">
        <v>0.0</v>
      </c>
      <c r="BN8" s="6">
        <v>0.0</v>
      </c>
      <c r="BP8" s="19"/>
    </row>
    <row r="9">
      <c r="A9" s="53" t="s">
        <v>63</v>
      </c>
      <c r="B9" s="54" t="s">
        <v>6</v>
      </c>
      <c r="C9" s="55"/>
      <c r="D9" s="56" t="s">
        <v>64</v>
      </c>
      <c r="E9" s="4"/>
      <c r="F9" s="4"/>
      <c r="G9" s="4"/>
      <c r="H9" s="4"/>
      <c r="I9" s="4"/>
      <c r="J9" s="4"/>
      <c r="K9" s="4"/>
      <c r="L9" s="4"/>
      <c r="M9" s="51"/>
      <c r="N9" s="22"/>
      <c r="O9" s="6">
        <v>0.0</v>
      </c>
      <c r="P9" s="6">
        <v>0.0</v>
      </c>
      <c r="Q9" s="6">
        <v>0.0</v>
      </c>
      <c r="R9" s="6">
        <v>0.0</v>
      </c>
      <c r="S9" s="6">
        <v>0.0</v>
      </c>
      <c r="T9" s="6">
        <v>0.0</v>
      </c>
      <c r="U9" s="6">
        <v>0.0</v>
      </c>
      <c r="V9" s="6">
        <v>0.0</v>
      </c>
      <c r="W9" s="6">
        <v>0.0</v>
      </c>
      <c r="X9" s="8"/>
      <c r="Y9" s="8"/>
      <c r="Z9" s="8"/>
      <c r="AA9" s="8"/>
      <c r="AB9" s="8"/>
      <c r="AC9" s="8"/>
      <c r="AD9" s="8"/>
      <c r="AE9" s="6"/>
      <c r="AF9" s="6"/>
      <c r="AG9" s="6"/>
      <c r="AH9" s="6"/>
      <c r="AQ9" s="6"/>
      <c r="BD9" s="27"/>
      <c r="BE9" s="28"/>
      <c r="BF9" s="6">
        <v>0.0</v>
      </c>
      <c r="BG9" s="6">
        <v>0.0</v>
      </c>
      <c r="BH9" s="6">
        <v>0.0</v>
      </c>
      <c r="BI9" s="6">
        <v>0.0</v>
      </c>
      <c r="BJ9" s="6">
        <v>0.0</v>
      </c>
      <c r="BK9" s="6">
        <v>0.0</v>
      </c>
      <c r="BL9" s="6">
        <v>1.0</v>
      </c>
      <c r="BM9" s="6">
        <v>0.0</v>
      </c>
      <c r="BN9" s="6">
        <v>0.0</v>
      </c>
      <c r="BP9" s="28"/>
      <c r="BQ9" s="21" t="s">
        <v>52</v>
      </c>
      <c r="BR9" s="4"/>
      <c r="BS9" s="4"/>
      <c r="BT9" s="4"/>
      <c r="BU9" s="4"/>
      <c r="BV9" s="4"/>
      <c r="BW9" s="4"/>
      <c r="BX9" s="4"/>
      <c r="BY9" s="4"/>
    </row>
    <row r="10">
      <c r="A10" s="11">
        <v>0.0</v>
      </c>
      <c r="B10" s="8" t="str">
        <f t="shared" ref="B10:B15" si="10">DEC2BIN(A10,3)</f>
        <v>000</v>
      </c>
      <c r="C10" s="57"/>
      <c r="D10" s="11">
        <f t="shared" ref="D10:F10" si="8">IF(MID($B10,COLUMN(F10)-COLUMN($E10),1) = "1",1,0)</f>
        <v>0</v>
      </c>
      <c r="E10" s="11">
        <f t="shared" si="8"/>
        <v>0</v>
      </c>
      <c r="F10" s="11">
        <f t="shared" si="8"/>
        <v>0</v>
      </c>
      <c r="G10" s="6">
        <v>0.0</v>
      </c>
      <c r="H10" s="58">
        <v>0.0</v>
      </c>
      <c r="I10" s="58">
        <v>0.0</v>
      </c>
      <c r="J10" s="58">
        <v>0.0</v>
      </c>
      <c r="K10" s="58">
        <v>0.0</v>
      </c>
      <c r="L10" s="58">
        <v>0.0</v>
      </c>
      <c r="M10" s="51"/>
      <c r="N10" s="22"/>
      <c r="O10" s="6">
        <v>0.0</v>
      </c>
      <c r="P10" s="6">
        <v>0.0</v>
      </c>
      <c r="Q10" s="6">
        <v>0.0</v>
      </c>
      <c r="R10" s="6">
        <v>0.0</v>
      </c>
      <c r="S10" s="6">
        <v>0.0</v>
      </c>
      <c r="T10" s="6">
        <v>0.0</v>
      </c>
      <c r="U10" s="6">
        <v>0.0</v>
      </c>
      <c r="V10" s="6">
        <v>0.0</v>
      </c>
      <c r="W10" s="6">
        <v>0.0</v>
      </c>
      <c r="X10" s="8"/>
      <c r="Y10" s="3" t="s">
        <v>55</v>
      </c>
      <c r="Z10" s="4"/>
      <c r="AA10" s="4"/>
      <c r="AB10" s="4"/>
      <c r="AC10" s="4"/>
      <c r="AD10" s="4"/>
      <c r="AE10" s="4"/>
      <c r="AF10" s="4"/>
      <c r="AG10" s="4"/>
      <c r="AH10" s="6"/>
      <c r="AJ10" s="29" t="s">
        <v>49</v>
      </c>
      <c r="AK10" s="30"/>
      <c r="AL10" s="30"/>
      <c r="AM10" s="30"/>
      <c r="AN10" s="30"/>
      <c r="AO10" s="30"/>
      <c r="AP10" s="30"/>
      <c r="AR10" s="3" t="s">
        <v>50</v>
      </c>
      <c r="AS10" s="4"/>
      <c r="AT10" s="4"/>
      <c r="AU10" s="4"/>
      <c r="AV10" s="4"/>
      <c r="AW10" s="4"/>
      <c r="AX10" s="4"/>
      <c r="AY10" s="4"/>
      <c r="AZ10" s="4"/>
      <c r="BA10" s="3" t="s">
        <v>51</v>
      </c>
      <c r="BB10" s="3" t="s">
        <v>6</v>
      </c>
      <c r="BC10" s="3" t="s">
        <v>10</v>
      </c>
      <c r="BD10" s="27"/>
      <c r="BE10" s="28"/>
      <c r="BF10" s="6">
        <v>0.0</v>
      </c>
      <c r="BG10" s="6">
        <v>0.0</v>
      </c>
      <c r="BH10" s="6">
        <v>0.0</v>
      </c>
      <c r="BI10" s="6">
        <v>0.0</v>
      </c>
      <c r="BJ10" s="6">
        <v>0.0</v>
      </c>
      <c r="BK10" s="6">
        <v>0.0</v>
      </c>
      <c r="BL10" s="6">
        <v>0.0</v>
      </c>
      <c r="BM10" s="6">
        <v>1.0</v>
      </c>
      <c r="BN10" s="23">
        <v>0.0</v>
      </c>
      <c r="BP10" s="28"/>
      <c r="BQ10" s="36">
        <f t="shared" ref="BQ10:BY10" si="9">BF21</f>
        <v>0</v>
      </c>
      <c r="BR10" s="36">
        <f t="shared" si="9"/>
        <v>0</v>
      </c>
      <c r="BS10" s="36">
        <f t="shared" si="9"/>
        <v>0</v>
      </c>
      <c r="BT10" s="36">
        <f t="shared" si="9"/>
        <v>0</v>
      </c>
      <c r="BU10" s="36">
        <f t="shared" si="9"/>
        <v>0</v>
      </c>
      <c r="BV10" s="36">
        <f t="shared" si="9"/>
        <v>0</v>
      </c>
      <c r="BW10" s="36">
        <f t="shared" si="9"/>
        <v>0</v>
      </c>
      <c r="BX10" s="36">
        <f t="shared" si="9"/>
        <v>0.5307582887</v>
      </c>
      <c r="BY10" s="36">
        <f t="shared" si="9"/>
        <v>0.7374116528</v>
      </c>
    </row>
    <row r="11">
      <c r="A11" s="11">
        <v>1.0</v>
      </c>
      <c r="B11" s="8" t="str">
        <f t="shared" si="10"/>
        <v>001</v>
      </c>
      <c r="C11" s="57"/>
      <c r="D11" s="11">
        <f t="shared" ref="D11:F11" si="11">IF(MID($B11,COLUMN(F11)-COLUMN($E11),1) = "1",1,0)</f>
        <v>0</v>
      </c>
      <c r="E11" s="11">
        <f t="shared" si="11"/>
        <v>0</v>
      </c>
      <c r="F11" s="11">
        <f t="shared" si="11"/>
        <v>1</v>
      </c>
      <c r="G11" s="6">
        <v>0.0</v>
      </c>
      <c r="H11" s="58">
        <v>0.0</v>
      </c>
      <c r="I11" s="58">
        <v>0.0</v>
      </c>
      <c r="J11" s="58">
        <v>0.0</v>
      </c>
      <c r="K11" s="58">
        <v>0.0</v>
      </c>
      <c r="L11" s="58">
        <v>0.0</v>
      </c>
      <c r="M11" s="51"/>
      <c r="N11" s="22"/>
      <c r="O11" s="6">
        <v>0.0</v>
      </c>
      <c r="P11" s="6">
        <v>0.0</v>
      </c>
      <c r="Q11" s="6">
        <v>0.0</v>
      </c>
      <c r="R11" s="6">
        <v>0.0</v>
      </c>
      <c r="S11" s="6">
        <v>0.0</v>
      </c>
      <c r="T11" s="6">
        <v>0.0</v>
      </c>
      <c r="U11" s="6">
        <v>0.0</v>
      </c>
      <c r="V11" s="6">
        <v>0.0</v>
      </c>
      <c r="W11" s="6">
        <v>0.0</v>
      </c>
      <c r="X11" s="8"/>
      <c r="Y11" s="6">
        <f t="array" ref="Y11:AG16">MMULT(D18:L23,O13:W21)</f>
        <v>1</v>
      </c>
      <c r="Z11" s="6">
        <v>1.0</v>
      </c>
      <c r="AA11" s="6">
        <v>1.0</v>
      </c>
      <c r="AB11" s="6">
        <v>0.0</v>
      </c>
      <c r="AC11" s="6">
        <v>0.0</v>
      </c>
      <c r="AD11" s="6">
        <v>0.0</v>
      </c>
      <c r="AE11" s="6">
        <v>0.0</v>
      </c>
      <c r="AF11" s="6">
        <v>0.0</v>
      </c>
      <c r="AG11" s="6">
        <v>0.0</v>
      </c>
      <c r="AH11" s="6"/>
      <c r="AI11" s="6"/>
      <c r="AJ11" s="31">
        <f t="shared" ref="AJ11:AO11" si="12">exp(AJ3)</f>
        <v>0.04978706837</v>
      </c>
      <c r="AK11" s="31">
        <f t="shared" si="12"/>
        <v>0.3678794412</v>
      </c>
      <c r="AL11" s="31">
        <f t="shared" si="12"/>
        <v>2.718281828</v>
      </c>
      <c r="AM11" s="31">
        <f t="shared" si="12"/>
        <v>0.3678794412</v>
      </c>
      <c r="AN11" s="31">
        <f t="shared" si="12"/>
        <v>2.718281828</v>
      </c>
      <c r="AO11" s="31">
        <f t="shared" si="12"/>
        <v>20.08553692</v>
      </c>
      <c r="AP11" s="31">
        <f t="shared" ref="AP11:AP16" si="16">SUM(AJ11:AO11)</f>
        <v>26.30764653</v>
      </c>
      <c r="AR11" s="33">
        <f t="array" ref="AR11:AZ16">MMULT(AJ20:AO25,Y19:AG24)</f>
        <v>0</v>
      </c>
      <c r="AS11" s="33">
        <v>0.0</v>
      </c>
      <c r="AT11" s="33">
        <v>0.0</v>
      </c>
      <c r="AU11" s="33">
        <v>0.0</v>
      </c>
      <c r="AV11" s="33">
        <v>-0.7895616475168601</v>
      </c>
      <c r="AW11" s="33">
        <v>-0.7933466359086985</v>
      </c>
      <c r="AX11" s="59">
        <v>-0.761594155955765</v>
      </c>
      <c r="AY11" s="59">
        <v>0.5307582886952066</v>
      </c>
      <c r="AZ11" s="59">
        <v>0.7374116527865082</v>
      </c>
      <c r="BA11" s="34">
        <v>1.0</v>
      </c>
      <c r="BB11" s="9" t="str">
        <f t="shared" ref="BB11:BB16" si="17">IF(AV11 &gt; 0, 1, 0)&amp;IF(AW11 &gt; 0, 1, 0)&amp;IF(AX11 &gt; 0, 1, 0)&amp;IF(AY11 &gt; 0, 1, 0)&amp;IF(AZ11 &gt; 0, 1, 0)</f>
        <v>00011</v>
      </c>
      <c r="BC11" s="10" t="str">
        <f t="shared" ref="BC11:BC16" si="18">VLOOKUP(BIN2DEC(BB11),$B$27:$D$58,2,FALSE)</f>
        <v>D</v>
      </c>
      <c r="BD11" s="27"/>
      <c r="BE11" s="28"/>
      <c r="BF11" s="6">
        <v>0.0</v>
      </c>
      <c r="BG11" s="6">
        <v>0.0</v>
      </c>
      <c r="BH11" s="6">
        <v>0.0</v>
      </c>
      <c r="BI11" s="6">
        <v>0.0</v>
      </c>
      <c r="BJ11" s="6">
        <v>0.0</v>
      </c>
      <c r="BK11" s="6">
        <v>0.0</v>
      </c>
      <c r="BL11" s="6">
        <v>0.0</v>
      </c>
      <c r="BM11" s="6">
        <v>0.0</v>
      </c>
      <c r="BN11" s="6">
        <v>1.0</v>
      </c>
      <c r="BP11" s="35"/>
      <c r="BQ11" s="36">
        <f t="shared" ref="BQ11:BY11" si="13">BF22</f>
        <v>0</v>
      </c>
      <c r="BR11" s="36">
        <f t="shared" si="13"/>
        <v>0</v>
      </c>
      <c r="BS11" s="36">
        <f t="shared" si="13"/>
        <v>0</v>
      </c>
      <c r="BT11" s="36">
        <f t="shared" si="13"/>
        <v>0</v>
      </c>
      <c r="BU11" s="36">
        <f t="shared" si="13"/>
        <v>0</v>
      </c>
      <c r="BV11" s="36">
        <f t="shared" si="13"/>
        <v>0.5269733003</v>
      </c>
      <c r="BW11" s="36">
        <f t="shared" si="13"/>
        <v>0</v>
      </c>
      <c r="BX11" s="36">
        <f t="shared" si="13"/>
        <v>0</v>
      </c>
      <c r="BY11" s="36">
        <f t="shared" si="13"/>
        <v>0</v>
      </c>
    </row>
    <row r="12">
      <c r="A12" s="58">
        <v>3.0</v>
      </c>
      <c r="B12" s="8" t="str">
        <f t="shared" si="10"/>
        <v>011</v>
      </c>
      <c r="C12" s="57"/>
      <c r="D12" s="11">
        <f t="shared" ref="D12:F12" si="14">IF(MID($B12,COLUMN(F12)-COLUMN($E12),1) = "1",1,0)</f>
        <v>0</v>
      </c>
      <c r="E12" s="11">
        <f t="shared" si="14"/>
        <v>1</v>
      </c>
      <c r="F12" s="11">
        <f t="shared" si="14"/>
        <v>1</v>
      </c>
      <c r="G12" s="6">
        <v>0.0</v>
      </c>
      <c r="H12" s="58">
        <v>0.0</v>
      </c>
      <c r="I12" s="58">
        <v>0.0</v>
      </c>
      <c r="J12" s="58">
        <v>0.0</v>
      </c>
      <c r="K12" s="58">
        <v>0.0</v>
      </c>
      <c r="L12" s="58">
        <v>0.0</v>
      </c>
      <c r="M12" s="51"/>
      <c r="N12" s="22"/>
      <c r="O12" s="3" t="s">
        <v>54</v>
      </c>
      <c r="P12" s="4"/>
      <c r="Q12" s="4"/>
      <c r="R12" s="4"/>
      <c r="S12" s="4"/>
      <c r="T12" s="4"/>
      <c r="U12" s="4"/>
      <c r="V12" s="4"/>
      <c r="W12" s="4"/>
      <c r="X12" s="8"/>
      <c r="Y12" s="6">
        <v>1.0</v>
      </c>
      <c r="Z12" s="6">
        <v>1.0</v>
      </c>
      <c r="AA12" s="6">
        <v>-1.0</v>
      </c>
      <c r="AB12" s="6">
        <v>0.0</v>
      </c>
      <c r="AC12" s="6">
        <v>0.0</v>
      </c>
      <c r="AD12" s="6">
        <v>0.0</v>
      </c>
      <c r="AE12" s="6">
        <v>0.0</v>
      </c>
      <c r="AF12" s="6">
        <v>0.0</v>
      </c>
      <c r="AG12" s="6">
        <v>0.0</v>
      </c>
      <c r="AH12" s="6"/>
      <c r="AI12" s="6"/>
      <c r="AJ12" s="31">
        <f t="shared" ref="AJ12:AO12" si="15">exp(AJ4)</f>
        <v>0.3678794412</v>
      </c>
      <c r="AK12" s="31">
        <f t="shared" si="15"/>
        <v>0.04978706837</v>
      </c>
      <c r="AL12" s="31">
        <f t="shared" si="15"/>
        <v>0.3678794412</v>
      </c>
      <c r="AM12" s="31">
        <f t="shared" si="15"/>
        <v>2.718281828</v>
      </c>
      <c r="AN12" s="31">
        <f t="shared" si="15"/>
        <v>20.08553692</v>
      </c>
      <c r="AO12" s="31">
        <f t="shared" si="15"/>
        <v>2.718281828</v>
      </c>
      <c r="AP12" s="31">
        <f t="shared" si="16"/>
        <v>26.30764653</v>
      </c>
      <c r="AR12" s="33">
        <v>0.0</v>
      </c>
      <c r="AS12" s="33">
        <v>0.0</v>
      </c>
      <c r="AT12" s="33">
        <v>0.0</v>
      </c>
      <c r="AU12" s="33">
        <v>0.0</v>
      </c>
      <c r="AV12" s="33">
        <v>-0.9440650168778097</v>
      </c>
      <c r="AW12" s="33">
        <v>0.5269733003033682</v>
      </c>
      <c r="AX12" s="59">
        <v>-0.9402800284859714</v>
      </c>
      <c r="AY12" s="59">
        <v>-0.7653791443476033</v>
      </c>
      <c r="AZ12" s="59">
        <v>-0.7374116527865082</v>
      </c>
      <c r="BA12" s="34">
        <v>1.0</v>
      </c>
      <c r="BB12" s="9" t="str">
        <f t="shared" si="17"/>
        <v>01000</v>
      </c>
      <c r="BC12" s="10" t="str">
        <f t="shared" si="18"/>
        <v>I</v>
      </c>
      <c r="BD12" s="27"/>
      <c r="BE12" s="28"/>
      <c r="BF12" s="6">
        <v>0.0</v>
      </c>
      <c r="BG12" s="6">
        <v>0.0</v>
      </c>
      <c r="BH12" s="6">
        <v>0.0</v>
      </c>
      <c r="BI12" s="6">
        <v>0.0</v>
      </c>
      <c r="BJ12" s="6">
        <v>0.0</v>
      </c>
      <c r="BK12" s="6">
        <v>0.0</v>
      </c>
      <c r="BL12" s="6">
        <v>0.0</v>
      </c>
      <c r="BM12" s="6">
        <v>0.0</v>
      </c>
      <c r="BN12" s="6">
        <v>0.0</v>
      </c>
      <c r="BO12" s="2" t="s">
        <v>51</v>
      </c>
      <c r="BP12" s="35"/>
      <c r="BQ12" s="36">
        <f t="shared" ref="BQ12:BY12" si="19">BF23</f>
        <v>0</v>
      </c>
      <c r="BR12" s="36">
        <f t="shared" si="19"/>
        <v>0</v>
      </c>
      <c r="BS12" s="36">
        <f t="shared" si="19"/>
        <v>0</v>
      </c>
      <c r="BT12" s="36">
        <f t="shared" si="19"/>
        <v>0</v>
      </c>
      <c r="BU12" s="36">
        <f t="shared" si="19"/>
        <v>0</v>
      </c>
      <c r="BV12" s="36">
        <f t="shared" si="19"/>
        <v>0</v>
      </c>
      <c r="BW12" s="36">
        <f t="shared" si="19"/>
        <v>0</v>
      </c>
      <c r="BX12" s="36">
        <f t="shared" si="19"/>
        <v>0</v>
      </c>
      <c r="BY12" s="36">
        <f t="shared" si="19"/>
        <v>0</v>
      </c>
    </row>
    <row r="13">
      <c r="A13" s="58">
        <v>4.0</v>
      </c>
      <c r="B13" s="8" t="str">
        <f t="shared" si="10"/>
        <v>100</v>
      </c>
      <c r="C13" s="57"/>
      <c r="D13" s="11">
        <f t="shared" ref="D13:F13" si="20">IF(MID($B13,COLUMN(F13)-COLUMN($E13),1) = "1",1,0)</f>
        <v>1</v>
      </c>
      <c r="E13" s="11">
        <f t="shared" si="20"/>
        <v>0</v>
      </c>
      <c r="F13" s="11">
        <f t="shared" si="20"/>
        <v>0</v>
      </c>
      <c r="G13" s="6">
        <v>0.0</v>
      </c>
      <c r="H13" s="58">
        <v>0.0</v>
      </c>
      <c r="I13" s="58">
        <v>0.0</v>
      </c>
      <c r="J13" s="58">
        <v>0.0</v>
      </c>
      <c r="K13" s="58">
        <v>0.0</v>
      </c>
      <c r="L13" s="58">
        <v>0.0</v>
      </c>
      <c r="M13" s="51"/>
      <c r="N13" s="22"/>
      <c r="O13" s="6">
        <v>-2.0</v>
      </c>
      <c r="P13" s="6">
        <v>0.0</v>
      </c>
      <c r="Q13" s="6">
        <v>0.0</v>
      </c>
      <c r="R13" s="6">
        <v>0.0</v>
      </c>
      <c r="S13" s="6">
        <v>0.0</v>
      </c>
      <c r="T13" s="6">
        <v>0.0</v>
      </c>
      <c r="U13" s="6">
        <v>0.0</v>
      </c>
      <c r="V13" s="6">
        <v>0.0</v>
      </c>
      <c r="W13" s="6">
        <v>0.0</v>
      </c>
      <c r="X13" s="8"/>
      <c r="Y13" s="6">
        <v>1.0</v>
      </c>
      <c r="Z13" s="6">
        <v>-1.0</v>
      </c>
      <c r="AA13" s="6">
        <v>-1.0</v>
      </c>
      <c r="AB13" s="6">
        <v>0.0</v>
      </c>
      <c r="AC13" s="6">
        <v>0.0</v>
      </c>
      <c r="AD13" s="6">
        <v>0.0</v>
      </c>
      <c r="AE13" s="6">
        <v>0.0</v>
      </c>
      <c r="AF13" s="6">
        <v>0.0</v>
      </c>
      <c r="AG13" s="6">
        <v>0.0</v>
      </c>
      <c r="AH13" s="6"/>
      <c r="AI13" s="6"/>
      <c r="AJ13" s="31">
        <f t="shared" ref="AJ13:AO13" si="21">exp(AJ5)</f>
        <v>2.718281828</v>
      </c>
      <c r="AK13" s="31">
        <f t="shared" si="21"/>
        <v>0.3678794412</v>
      </c>
      <c r="AL13" s="31">
        <f t="shared" si="21"/>
        <v>0.04978706837</v>
      </c>
      <c r="AM13" s="31">
        <f t="shared" si="21"/>
        <v>20.08553692</v>
      </c>
      <c r="AN13" s="31">
        <f t="shared" si="21"/>
        <v>2.718281828</v>
      </c>
      <c r="AO13" s="31">
        <f t="shared" si="21"/>
        <v>0.3678794412</v>
      </c>
      <c r="AP13" s="31">
        <f t="shared" si="16"/>
        <v>26.30764653</v>
      </c>
      <c r="AR13" s="33">
        <v>0.0</v>
      </c>
      <c r="AS13" s="33">
        <v>0.0</v>
      </c>
      <c r="AT13" s="33">
        <v>0.0</v>
      </c>
      <c r="AU13" s="33">
        <v>0.0</v>
      </c>
      <c r="AV13" s="33">
        <v>-0.7895616475168601</v>
      </c>
      <c r="AW13" s="33">
        <v>-0.7933466359086986</v>
      </c>
      <c r="AX13" s="59">
        <v>-0.761594155955765</v>
      </c>
      <c r="AY13" s="59">
        <v>-0.7653791443476032</v>
      </c>
      <c r="AZ13" s="59">
        <v>-0.7615941559557649</v>
      </c>
      <c r="BA13" s="34">
        <v>1.0</v>
      </c>
      <c r="BB13" s="9" t="str">
        <f t="shared" si="17"/>
        <v>00000</v>
      </c>
      <c r="BC13" s="10" t="str">
        <f t="shared" si="18"/>
        <v>A</v>
      </c>
      <c r="BD13" s="27"/>
      <c r="BE13" s="28"/>
      <c r="BF13" s="21" t="s">
        <v>65</v>
      </c>
      <c r="BG13" s="4"/>
      <c r="BH13" s="4"/>
      <c r="BI13" s="4"/>
      <c r="BJ13" s="4"/>
      <c r="BK13" s="4"/>
      <c r="BL13" s="4"/>
      <c r="BM13" s="4"/>
      <c r="BN13" s="4"/>
      <c r="BP13" s="35"/>
      <c r="BQ13" s="36">
        <f t="shared" ref="BQ13:BY13" si="22">BF24</f>
        <v>0</v>
      </c>
      <c r="BR13" s="36">
        <f t="shared" si="22"/>
        <v>0</v>
      </c>
      <c r="BS13" s="36">
        <f t="shared" si="22"/>
        <v>0</v>
      </c>
      <c r="BT13" s="36">
        <f t="shared" si="22"/>
        <v>0</v>
      </c>
      <c r="BU13" s="36">
        <f t="shared" si="22"/>
        <v>0.5549407919</v>
      </c>
      <c r="BV13" s="36">
        <f t="shared" si="22"/>
        <v>0</v>
      </c>
      <c r="BW13" s="36">
        <f t="shared" si="22"/>
        <v>0.761594156</v>
      </c>
      <c r="BX13" s="36">
        <f t="shared" si="22"/>
        <v>0</v>
      </c>
      <c r="BY13" s="36">
        <f t="shared" si="22"/>
        <v>0.761594156</v>
      </c>
    </row>
    <row r="14">
      <c r="A14" s="58">
        <v>6.0</v>
      </c>
      <c r="B14" s="8" t="str">
        <f t="shared" si="10"/>
        <v>110</v>
      </c>
      <c r="C14" s="57"/>
      <c r="D14" s="11">
        <f t="shared" ref="D14:F14" si="23">IF(MID($B14,COLUMN(F14)-COLUMN($E14),1) = "1",1,0)</f>
        <v>1</v>
      </c>
      <c r="E14" s="11">
        <f t="shared" si="23"/>
        <v>1</v>
      </c>
      <c r="F14" s="11">
        <f t="shared" si="23"/>
        <v>0</v>
      </c>
      <c r="G14" s="6">
        <v>0.0</v>
      </c>
      <c r="H14" s="58">
        <v>0.0</v>
      </c>
      <c r="I14" s="58">
        <v>0.0</v>
      </c>
      <c r="J14" s="58">
        <v>0.0</v>
      </c>
      <c r="K14" s="58">
        <v>0.0</v>
      </c>
      <c r="L14" s="58">
        <v>0.0</v>
      </c>
      <c r="M14" s="51"/>
      <c r="N14" s="22"/>
      <c r="O14" s="6">
        <v>0.0</v>
      </c>
      <c r="P14" s="6">
        <v>-2.0</v>
      </c>
      <c r="Q14" s="6">
        <v>0.0</v>
      </c>
      <c r="R14" s="6">
        <v>0.0</v>
      </c>
      <c r="S14" s="6">
        <v>0.0</v>
      </c>
      <c r="T14" s="6">
        <v>0.0</v>
      </c>
      <c r="U14" s="6">
        <v>0.0</v>
      </c>
      <c r="V14" s="6">
        <v>0.0</v>
      </c>
      <c r="W14" s="6">
        <v>0.0</v>
      </c>
      <c r="X14" s="8"/>
      <c r="Y14" s="6">
        <v>-1.0</v>
      </c>
      <c r="Z14" s="6">
        <v>1.0</v>
      </c>
      <c r="AA14" s="6">
        <v>1.0</v>
      </c>
      <c r="AB14" s="6">
        <v>0.0</v>
      </c>
      <c r="AC14" s="6">
        <v>0.0</v>
      </c>
      <c r="AD14" s="6">
        <v>0.0</v>
      </c>
      <c r="AE14" s="6">
        <v>0.0</v>
      </c>
      <c r="AF14" s="6">
        <v>0.0</v>
      </c>
      <c r="AG14" s="6">
        <v>0.0</v>
      </c>
      <c r="AH14" s="6"/>
      <c r="AI14" s="6"/>
      <c r="AJ14" s="31">
        <f t="shared" ref="AJ14:AO14" si="24">exp(AJ6)</f>
        <v>0.3678794412</v>
      </c>
      <c r="AK14" s="31">
        <f t="shared" si="24"/>
        <v>2.718281828</v>
      </c>
      <c r="AL14" s="31">
        <f t="shared" si="24"/>
        <v>20.08553692</v>
      </c>
      <c r="AM14" s="31">
        <f t="shared" si="24"/>
        <v>0.04978706837</v>
      </c>
      <c r="AN14" s="31">
        <f t="shared" si="24"/>
        <v>0.3678794412</v>
      </c>
      <c r="AO14" s="31">
        <f t="shared" si="24"/>
        <v>2.718281828</v>
      </c>
      <c r="AP14" s="31">
        <f t="shared" si="16"/>
        <v>26.30764653</v>
      </c>
      <c r="AQ14" s="60"/>
      <c r="AR14" s="33">
        <v>0.0</v>
      </c>
      <c r="AS14" s="33">
        <v>0.0</v>
      </c>
      <c r="AT14" s="33">
        <v>0.0</v>
      </c>
      <c r="AU14" s="33">
        <v>0.0</v>
      </c>
      <c r="AV14" s="33">
        <v>0.5549407918644633</v>
      </c>
      <c r="AW14" s="33">
        <v>-0.9720325084389049</v>
      </c>
      <c r="AX14" s="59">
        <v>0.761594155955765</v>
      </c>
      <c r="AY14" s="59">
        <v>-0.7653791443476035</v>
      </c>
      <c r="AZ14" s="59">
        <v>0.7615941559557649</v>
      </c>
      <c r="BA14" s="34">
        <v>1.0</v>
      </c>
      <c r="BB14" s="9" t="str">
        <f t="shared" si="17"/>
        <v>10101</v>
      </c>
      <c r="BC14" s="10" t="str">
        <f t="shared" si="18"/>
        <v>P</v>
      </c>
      <c r="BD14" s="38"/>
      <c r="BE14" s="28"/>
      <c r="BF14" s="61">
        <f t="array" ref="BF14:BN19">MMULT(AR11:BA16,BF3:BN12)</f>
        <v>0</v>
      </c>
      <c r="BG14" s="37">
        <v>0.0</v>
      </c>
      <c r="BH14" s="37">
        <v>0.0</v>
      </c>
      <c r="BI14" s="37">
        <v>0.0</v>
      </c>
      <c r="BJ14" s="37">
        <v>-0.7895616475168601</v>
      </c>
      <c r="BK14" s="37">
        <v>-0.7933466359086985</v>
      </c>
      <c r="BL14" s="37">
        <v>-0.761594155955765</v>
      </c>
      <c r="BM14" s="37">
        <v>0.5307582886952066</v>
      </c>
      <c r="BN14" s="37">
        <v>0.7374116527865082</v>
      </c>
      <c r="BP14" s="35"/>
      <c r="BQ14" s="36">
        <f t="shared" ref="BQ14:BY14" si="25">BF25</f>
        <v>0</v>
      </c>
      <c r="BR14" s="36">
        <f t="shared" si="25"/>
        <v>0</v>
      </c>
      <c r="BS14" s="36">
        <f t="shared" si="25"/>
        <v>0</v>
      </c>
      <c r="BT14" s="36">
        <f t="shared" si="25"/>
        <v>0</v>
      </c>
      <c r="BU14" s="36">
        <f t="shared" si="25"/>
        <v>0</v>
      </c>
      <c r="BV14" s="36">
        <f t="shared" si="25"/>
        <v>0</v>
      </c>
      <c r="BW14" s="36">
        <f t="shared" si="25"/>
        <v>0.9402800285</v>
      </c>
      <c r="BX14" s="36">
        <f t="shared" si="25"/>
        <v>0</v>
      </c>
      <c r="BY14" s="36">
        <f t="shared" si="25"/>
        <v>0</v>
      </c>
    </row>
    <row r="15">
      <c r="A15" s="58">
        <v>7.0</v>
      </c>
      <c r="B15" s="8" t="str">
        <f t="shared" si="10"/>
        <v>111</v>
      </c>
      <c r="C15" s="57"/>
      <c r="D15" s="11">
        <f t="shared" ref="D15:F15" si="26">IF(MID($B15,COLUMN(F15)-COLUMN($E15),1) = "1",1,0)</f>
        <v>1</v>
      </c>
      <c r="E15" s="11">
        <f t="shared" si="26"/>
        <v>1</v>
      </c>
      <c r="F15" s="11">
        <f t="shared" si="26"/>
        <v>1</v>
      </c>
      <c r="G15" s="6">
        <v>0.0</v>
      </c>
      <c r="H15" s="58">
        <v>0.0</v>
      </c>
      <c r="I15" s="58">
        <v>0.0</v>
      </c>
      <c r="J15" s="58">
        <v>0.0</v>
      </c>
      <c r="K15" s="58">
        <v>0.0</v>
      </c>
      <c r="L15" s="58">
        <v>0.0</v>
      </c>
      <c r="M15" s="50"/>
      <c r="N15" s="17"/>
      <c r="O15" s="6">
        <v>0.0</v>
      </c>
      <c r="P15" s="6">
        <v>0.0</v>
      </c>
      <c r="Q15" s="6">
        <v>-2.0</v>
      </c>
      <c r="R15" s="6">
        <v>0.0</v>
      </c>
      <c r="S15" s="6">
        <v>0.0</v>
      </c>
      <c r="T15" s="6">
        <v>0.0</v>
      </c>
      <c r="U15" s="6">
        <v>0.0</v>
      </c>
      <c r="V15" s="6">
        <v>0.0</v>
      </c>
      <c r="W15" s="6">
        <v>0.0</v>
      </c>
      <c r="X15" s="6"/>
      <c r="Y15" s="6">
        <v>-1.0</v>
      </c>
      <c r="Z15" s="6">
        <v>-1.0</v>
      </c>
      <c r="AA15" s="6">
        <v>1.0</v>
      </c>
      <c r="AB15" s="6">
        <v>0.0</v>
      </c>
      <c r="AC15" s="6">
        <v>0.0</v>
      </c>
      <c r="AD15" s="6">
        <v>0.0</v>
      </c>
      <c r="AE15" s="6">
        <v>0.0</v>
      </c>
      <c r="AF15" s="6">
        <v>0.0</v>
      </c>
      <c r="AG15" s="6">
        <v>0.0</v>
      </c>
      <c r="AH15" s="6"/>
      <c r="AI15" s="6"/>
      <c r="AJ15" s="31">
        <f t="shared" ref="AJ15:AO15" si="27">exp(AJ7)</f>
        <v>2.718281828</v>
      </c>
      <c r="AK15" s="31">
        <f t="shared" si="27"/>
        <v>20.08553692</v>
      </c>
      <c r="AL15" s="31">
        <f t="shared" si="27"/>
        <v>2.718281828</v>
      </c>
      <c r="AM15" s="31">
        <f t="shared" si="27"/>
        <v>0.3678794412</v>
      </c>
      <c r="AN15" s="31">
        <f t="shared" si="27"/>
        <v>0.04978706837</v>
      </c>
      <c r="AO15" s="31">
        <f t="shared" si="27"/>
        <v>0.3678794412</v>
      </c>
      <c r="AP15" s="31">
        <f t="shared" si="16"/>
        <v>26.30764653</v>
      </c>
      <c r="AQ15" s="12"/>
      <c r="AR15" s="33">
        <v>0.0</v>
      </c>
      <c r="AS15" s="33">
        <v>0.0</v>
      </c>
      <c r="AT15" s="33">
        <v>0.0</v>
      </c>
      <c r="AU15" s="33">
        <v>0.0</v>
      </c>
      <c r="AV15" s="33">
        <v>-0.586693271817397</v>
      </c>
      <c r="AW15" s="33">
        <v>-0.9962150116081617</v>
      </c>
      <c r="AX15" s="59">
        <v>0.9402800284859713</v>
      </c>
      <c r="AY15" s="59">
        <v>-0.7653791443476033</v>
      </c>
      <c r="AZ15" s="59">
        <v>-0.5587257802563018</v>
      </c>
      <c r="BA15" s="34">
        <v>1.0</v>
      </c>
      <c r="BB15" s="9" t="str">
        <f t="shared" si="17"/>
        <v>00100</v>
      </c>
      <c r="BC15" s="10" t="str">
        <f t="shared" si="18"/>
        <v>E</v>
      </c>
      <c r="BD15" s="42"/>
      <c r="BE15" s="28"/>
      <c r="BF15" s="37">
        <v>0.0</v>
      </c>
      <c r="BG15" s="37">
        <v>0.0</v>
      </c>
      <c r="BH15" s="37">
        <v>0.0</v>
      </c>
      <c r="BI15" s="37">
        <v>0.0</v>
      </c>
      <c r="BJ15" s="37">
        <v>-0.9440650168778097</v>
      </c>
      <c r="BK15" s="37">
        <v>0.5269733003033682</v>
      </c>
      <c r="BL15" s="37">
        <v>-0.9402800284859714</v>
      </c>
      <c r="BM15" s="37">
        <v>-0.7653791443476033</v>
      </c>
      <c r="BN15" s="37">
        <v>-0.7374116527865082</v>
      </c>
      <c r="BP15" s="35"/>
      <c r="BQ15" s="36">
        <f t="shared" ref="BQ15:BY15" si="28">BF26</f>
        <v>0</v>
      </c>
      <c r="BR15" s="36">
        <f t="shared" si="28"/>
        <v>0</v>
      </c>
      <c r="BS15" s="36">
        <f t="shared" si="28"/>
        <v>0</v>
      </c>
      <c r="BT15" s="36">
        <f t="shared" si="28"/>
        <v>0</v>
      </c>
      <c r="BU15" s="36">
        <f t="shared" si="28"/>
        <v>0.5549407919</v>
      </c>
      <c r="BV15" s="36">
        <f t="shared" si="28"/>
        <v>0</v>
      </c>
      <c r="BW15" s="36">
        <f t="shared" si="28"/>
        <v>0.761594156</v>
      </c>
      <c r="BX15" s="36">
        <f t="shared" si="28"/>
        <v>0.5307582887</v>
      </c>
      <c r="BY15" s="36">
        <f t="shared" si="28"/>
        <v>0.5587257803</v>
      </c>
    </row>
    <row r="16">
      <c r="B16" s="62"/>
      <c r="C16" s="55"/>
      <c r="D16" s="63"/>
      <c r="E16" s="63"/>
      <c r="F16" s="63"/>
      <c r="G16" s="63"/>
      <c r="H16" s="63"/>
      <c r="I16" s="63"/>
      <c r="J16" s="63"/>
      <c r="K16" s="63"/>
      <c r="L16" s="63"/>
      <c r="M16" s="50"/>
      <c r="N16" s="17"/>
      <c r="O16" s="6">
        <v>1.0</v>
      </c>
      <c r="P16" s="6">
        <v>1.0</v>
      </c>
      <c r="Q16" s="6">
        <v>1.0</v>
      </c>
      <c r="R16" s="6">
        <v>0.0</v>
      </c>
      <c r="S16" s="6">
        <v>0.0</v>
      </c>
      <c r="T16" s="6">
        <v>0.0</v>
      </c>
      <c r="U16" s="6">
        <v>0.0</v>
      </c>
      <c r="V16" s="6">
        <v>0.0</v>
      </c>
      <c r="W16" s="6">
        <v>0.0</v>
      </c>
      <c r="X16" s="6"/>
      <c r="Y16" s="8">
        <v>-1.0</v>
      </c>
      <c r="Z16" s="8">
        <v>-1.0</v>
      </c>
      <c r="AA16" s="8">
        <v>-1.0</v>
      </c>
      <c r="AB16" s="8">
        <v>0.0</v>
      </c>
      <c r="AC16" s="8">
        <v>0.0</v>
      </c>
      <c r="AD16" s="8">
        <v>0.0</v>
      </c>
      <c r="AE16" s="6">
        <v>0.0</v>
      </c>
      <c r="AF16" s="6">
        <v>0.0</v>
      </c>
      <c r="AG16" s="6">
        <v>0.0</v>
      </c>
      <c r="AH16" s="6"/>
      <c r="AI16" s="6"/>
      <c r="AJ16" s="31">
        <f t="shared" ref="AJ16:AO16" si="29">exp(AJ8)</f>
        <v>20.08553692</v>
      </c>
      <c r="AK16" s="31">
        <f t="shared" si="29"/>
        <v>2.718281828</v>
      </c>
      <c r="AL16" s="31">
        <f t="shared" si="29"/>
        <v>0.3678794412</v>
      </c>
      <c r="AM16" s="31">
        <f t="shared" si="29"/>
        <v>2.718281828</v>
      </c>
      <c r="AN16" s="31">
        <f t="shared" si="29"/>
        <v>0.3678794412</v>
      </c>
      <c r="AO16" s="31">
        <f t="shared" si="29"/>
        <v>0.04978706837</v>
      </c>
      <c r="AP16" s="31">
        <f t="shared" si="16"/>
        <v>26.30764653</v>
      </c>
      <c r="AQ16" s="12"/>
      <c r="AR16" s="59">
        <v>0.0</v>
      </c>
      <c r="AS16" s="59">
        <v>0.0</v>
      </c>
      <c r="AT16" s="59">
        <v>0.0</v>
      </c>
      <c r="AU16" s="59">
        <v>0.0</v>
      </c>
      <c r="AV16" s="59">
        <v>0.5549407918644634</v>
      </c>
      <c r="AW16" s="59">
        <v>-0.9720325084389049</v>
      </c>
      <c r="AX16" s="33">
        <v>0.761594155955765</v>
      </c>
      <c r="AY16" s="33">
        <v>0.5307582886952066</v>
      </c>
      <c r="AZ16" s="59">
        <v>0.5587257802563018</v>
      </c>
      <c r="BA16" s="34">
        <v>1.0</v>
      </c>
      <c r="BB16" s="9" t="str">
        <f t="shared" si="17"/>
        <v>10111</v>
      </c>
      <c r="BC16" s="10" t="str">
        <f t="shared" si="18"/>
        <v>R</v>
      </c>
      <c r="BD16" s="42"/>
      <c r="BE16" s="19"/>
      <c r="BF16" s="37">
        <v>0.0</v>
      </c>
      <c r="BG16" s="37">
        <v>0.0</v>
      </c>
      <c r="BH16" s="37">
        <v>0.0</v>
      </c>
      <c r="BI16" s="37">
        <v>0.0</v>
      </c>
      <c r="BJ16" s="37">
        <v>-0.7895616475168601</v>
      </c>
      <c r="BK16" s="37">
        <v>-0.7933466359086986</v>
      </c>
      <c r="BL16" s="37">
        <v>-0.761594155955765</v>
      </c>
      <c r="BM16" s="37">
        <v>-0.7653791443476032</v>
      </c>
      <c r="BN16" s="37">
        <v>-0.7615941559557649</v>
      </c>
      <c r="BP16" s="19"/>
    </row>
    <row r="17">
      <c r="B17" s="62"/>
      <c r="C17" s="64"/>
      <c r="D17" s="56" t="s">
        <v>40</v>
      </c>
      <c r="E17" s="4"/>
      <c r="F17" s="4"/>
      <c r="G17" s="4"/>
      <c r="H17" s="4"/>
      <c r="I17" s="4"/>
      <c r="J17" s="4"/>
      <c r="K17" s="4"/>
      <c r="L17" s="4"/>
      <c r="M17" s="8"/>
      <c r="N17" s="22"/>
      <c r="O17" s="6">
        <v>0.0</v>
      </c>
      <c r="P17" s="6">
        <v>0.0</v>
      </c>
      <c r="Q17" s="6">
        <v>0.0</v>
      </c>
      <c r="R17" s="6">
        <v>0.0</v>
      </c>
      <c r="S17" s="6">
        <v>0.0</v>
      </c>
      <c r="T17" s="6">
        <v>0.0</v>
      </c>
      <c r="U17" s="6">
        <v>0.0</v>
      </c>
      <c r="V17" s="6">
        <v>0.0</v>
      </c>
      <c r="W17" s="6">
        <v>0.0</v>
      </c>
      <c r="X17" s="8"/>
      <c r="Y17" s="8"/>
      <c r="Z17" s="8"/>
      <c r="AA17" s="8"/>
      <c r="AB17" s="8"/>
      <c r="AC17" s="8"/>
      <c r="AD17" s="8"/>
      <c r="AE17" s="6"/>
      <c r="AF17" s="6"/>
      <c r="AG17" s="6"/>
      <c r="AH17" s="6"/>
      <c r="AR17" s="25" t="s">
        <v>66</v>
      </c>
      <c r="AS17" s="26"/>
      <c r="AT17" s="26"/>
      <c r="AU17" s="25" t="s">
        <v>46</v>
      </c>
      <c r="AV17" s="25" t="s">
        <v>67</v>
      </c>
      <c r="AW17" s="26"/>
      <c r="AX17" s="26"/>
      <c r="AY17" s="26"/>
      <c r="AZ17" s="26"/>
      <c r="BD17" s="27"/>
      <c r="BE17" s="19"/>
      <c r="BF17" s="37">
        <v>0.0</v>
      </c>
      <c r="BG17" s="37">
        <v>0.0</v>
      </c>
      <c r="BH17" s="37">
        <v>0.0</v>
      </c>
      <c r="BI17" s="37">
        <v>0.0</v>
      </c>
      <c r="BJ17" s="37">
        <v>0.5549407918644633</v>
      </c>
      <c r="BK17" s="37">
        <v>-0.9720325084389049</v>
      </c>
      <c r="BL17" s="37">
        <v>0.761594155955765</v>
      </c>
      <c r="BM17" s="37">
        <v>-0.7653791443476035</v>
      </c>
      <c r="BN17" s="37">
        <v>0.7615941559557649</v>
      </c>
      <c r="BP17" s="19"/>
      <c r="BQ17" s="36"/>
      <c r="BR17" s="36"/>
      <c r="BS17" s="36"/>
      <c r="BT17" s="36"/>
      <c r="BU17" s="36"/>
      <c r="BV17" s="36"/>
      <c r="BW17" s="36"/>
      <c r="BX17" s="36"/>
      <c r="BY17" s="36"/>
    </row>
    <row r="18">
      <c r="B18" s="62"/>
      <c r="C18" s="64"/>
      <c r="D18" s="64">
        <f t="shared" ref="D18:L18" si="30">D3+D10</f>
        <v>0</v>
      </c>
      <c r="E18" s="64">
        <f t="shared" si="30"/>
        <v>0</v>
      </c>
      <c r="F18" s="64">
        <f t="shared" si="30"/>
        <v>0</v>
      </c>
      <c r="G18" s="64">
        <f t="shared" si="30"/>
        <v>1</v>
      </c>
      <c r="H18" s="64">
        <f t="shared" si="30"/>
        <v>1</v>
      </c>
      <c r="I18" s="64">
        <f t="shared" si="30"/>
        <v>0</v>
      </c>
      <c r="J18" s="64">
        <f t="shared" si="30"/>
        <v>1</v>
      </c>
      <c r="K18" s="64">
        <f t="shared" si="30"/>
        <v>1</v>
      </c>
      <c r="L18" s="64">
        <f t="shared" si="30"/>
        <v>1</v>
      </c>
      <c r="M18" s="8"/>
      <c r="N18" s="22"/>
      <c r="O18" s="6">
        <v>0.0</v>
      </c>
      <c r="P18" s="6">
        <v>0.0</v>
      </c>
      <c r="Q18" s="6">
        <v>0.0</v>
      </c>
      <c r="R18" s="6">
        <v>0.0</v>
      </c>
      <c r="S18" s="6">
        <v>0.0</v>
      </c>
      <c r="T18" s="6">
        <v>0.0</v>
      </c>
      <c r="U18" s="6">
        <v>0.0</v>
      </c>
      <c r="V18" s="6">
        <v>0.0</v>
      </c>
      <c r="W18" s="6">
        <v>0.0</v>
      </c>
      <c r="X18" s="8"/>
      <c r="Y18" s="3" t="s">
        <v>60</v>
      </c>
      <c r="Z18" s="4"/>
      <c r="AA18" s="4"/>
      <c r="AB18" s="4"/>
      <c r="AC18" s="4"/>
      <c r="AD18" s="4"/>
      <c r="AE18" s="4"/>
      <c r="AF18" s="4"/>
      <c r="AG18" s="4"/>
      <c r="AH18" s="6"/>
      <c r="AI18" s="6"/>
      <c r="AJ18" s="43" t="s">
        <v>57</v>
      </c>
      <c r="AK18" s="4"/>
      <c r="AL18" s="4"/>
      <c r="AM18" s="4"/>
      <c r="AN18" s="4"/>
      <c r="AO18" s="4"/>
      <c r="AP18" s="40"/>
      <c r="BD18" s="27"/>
      <c r="BE18" s="19"/>
      <c r="BF18" s="37">
        <v>0.0</v>
      </c>
      <c r="BG18" s="37">
        <v>0.0</v>
      </c>
      <c r="BH18" s="37">
        <v>0.0</v>
      </c>
      <c r="BI18" s="37">
        <v>0.0</v>
      </c>
      <c r="BJ18" s="37">
        <v>-0.586693271817397</v>
      </c>
      <c r="BK18" s="37">
        <v>-0.9962150116081617</v>
      </c>
      <c r="BL18" s="37">
        <v>0.9402800284859713</v>
      </c>
      <c r="BM18" s="37">
        <v>-0.7653791443476033</v>
      </c>
      <c r="BN18" s="37">
        <v>-0.5587257802563018</v>
      </c>
      <c r="BP18" s="19"/>
      <c r="BQ18" s="36"/>
      <c r="BR18" s="36"/>
      <c r="BS18" s="36"/>
      <c r="BT18" s="36"/>
      <c r="BU18" s="36"/>
      <c r="BV18" s="36"/>
      <c r="BW18" s="36"/>
      <c r="BX18" s="36"/>
      <c r="BY18" s="36"/>
    </row>
    <row r="19">
      <c r="C19" s="64"/>
      <c r="D19" s="64">
        <f t="shared" ref="D19:L19" si="31">D4+D11</f>
        <v>0</v>
      </c>
      <c r="E19" s="64">
        <f t="shared" si="31"/>
        <v>0</v>
      </c>
      <c r="F19" s="64">
        <f t="shared" si="31"/>
        <v>1</v>
      </c>
      <c r="G19" s="64">
        <f t="shared" si="31"/>
        <v>1</v>
      </c>
      <c r="H19" s="64">
        <f t="shared" si="31"/>
        <v>0</v>
      </c>
      <c r="I19" s="64">
        <f t="shared" si="31"/>
        <v>0</v>
      </c>
      <c r="J19" s="64">
        <f t="shared" si="31"/>
        <v>1</v>
      </c>
      <c r="K19" s="64">
        <f t="shared" si="31"/>
        <v>0</v>
      </c>
      <c r="L19" s="64">
        <f t="shared" si="31"/>
        <v>0</v>
      </c>
      <c r="M19" s="8"/>
      <c r="N19" s="22"/>
      <c r="O19" s="6">
        <v>0.0</v>
      </c>
      <c r="P19" s="6">
        <v>0.0</v>
      </c>
      <c r="Q19" s="6">
        <v>0.0</v>
      </c>
      <c r="R19" s="6">
        <v>0.0</v>
      </c>
      <c r="S19" s="6">
        <v>0.0</v>
      </c>
      <c r="T19" s="6">
        <v>0.0</v>
      </c>
      <c r="U19" s="6">
        <v>0.0</v>
      </c>
      <c r="V19" s="6">
        <v>0.0</v>
      </c>
      <c r="W19" s="6">
        <v>0.0</v>
      </c>
      <c r="X19" s="8"/>
      <c r="Y19" s="6">
        <f t="array" ref="Y19:AG24">MMULT(D18:L23,O23:W31)</f>
        <v>0</v>
      </c>
      <c r="Z19" s="6">
        <v>0.0</v>
      </c>
      <c r="AA19" s="6">
        <v>0.0</v>
      </c>
      <c r="AB19" s="6">
        <v>0.0</v>
      </c>
      <c r="AC19" s="6">
        <v>1.0</v>
      </c>
      <c r="AD19" s="6">
        <v>-1.0</v>
      </c>
      <c r="AE19" s="6">
        <v>1.0</v>
      </c>
      <c r="AF19" s="6">
        <v>1.0</v>
      </c>
      <c r="AG19" s="6">
        <v>1.0</v>
      </c>
      <c r="AH19" s="6"/>
      <c r="AI19" s="6"/>
      <c r="AJ19" s="45" t="str">
        <f t="shared" ref="AJ19:AO19" si="32">INDEX($A$3:$A$8,COLUMN()-COLUMN($AI$19),1)</f>
        <v>R</v>
      </c>
      <c r="AK19" s="45" t="str">
        <f t="shared" si="32"/>
        <v>E</v>
      </c>
      <c r="AL19" s="45" t="str">
        <f t="shared" si="32"/>
        <v>P</v>
      </c>
      <c r="AM19" s="45" t="str">
        <f t="shared" si="32"/>
        <v>A</v>
      </c>
      <c r="AN19" s="45" t="str">
        <f t="shared" si="32"/>
        <v>I</v>
      </c>
      <c r="AO19" s="45" t="str">
        <f t="shared" si="32"/>
        <v>D</v>
      </c>
      <c r="AP19" s="44"/>
      <c r="BD19" s="27"/>
      <c r="BE19" s="19"/>
      <c r="BF19" s="33">
        <v>0.0</v>
      </c>
      <c r="BG19" s="33">
        <v>0.0</v>
      </c>
      <c r="BH19" s="33">
        <v>0.0</v>
      </c>
      <c r="BI19" s="33">
        <v>0.0</v>
      </c>
      <c r="BJ19" s="33">
        <v>0.5549407918644634</v>
      </c>
      <c r="BK19" s="33">
        <v>-0.9720325084389049</v>
      </c>
      <c r="BL19" s="33">
        <v>0.761594155955765</v>
      </c>
      <c r="BM19" s="33">
        <v>0.5307582886952066</v>
      </c>
      <c r="BN19" s="33">
        <v>0.5587257802563018</v>
      </c>
      <c r="BP19" s="19"/>
    </row>
    <row r="20">
      <c r="C20" s="64"/>
      <c r="D20" s="64">
        <f t="shared" ref="D20:L20" si="33">D5+D12</f>
        <v>0</v>
      </c>
      <c r="E20" s="64">
        <f t="shared" si="33"/>
        <v>1</v>
      </c>
      <c r="F20" s="64">
        <f t="shared" si="33"/>
        <v>1</v>
      </c>
      <c r="G20" s="64">
        <f t="shared" si="33"/>
        <v>1</v>
      </c>
      <c r="H20" s="64">
        <f t="shared" si="33"/>
        <v>1</v>
      </c>
      <c r="I20" s="64">
        <f t="shared" si="33"/>
        <v>0</v>
      </c>
      <c r="J20" s="64">
        <f t="shared" si="33"/>
        <v>1</v>
      </c>
      <c r="K20" s="64">
        <f t="shared" si="33"/>
        <v>0</v>
      </c>
      <c r="L20" s="64">
        <f t="shared" si="33"/>
        <v>1</v>
      </c>
      <c r="M20" s="8"/>
      <c r="N20" s="22"/>
      <c r="O20" s="6">
        <v>0.0</v>
      </c>
      <c r="P20" s="6">
        <v>0.0</v>
      </c>
      <c r="Q20" s="6">
        <v>0.0</v>
      </c>
      <c r="R20" s="6">
        <v>0.0</v>
      </c>
      <c r="S20" s="6">
        <v>0.0</v>
      </c>
      <c r="T20" s="6">
        <v>0.0</v>
      </c>
      <c r="U20" s="6">
        <v>0.0</v>
      </c>
      <c r="V20" s="6">
        <v>0.0</v>
      </c>
      <c r="W20" s="6">
        <v>0.0</v>
      </c>
      <c r="X20" s="8"/>
      <c r="Y20" s="6">
        <v>0.0</v>
      </c>
      <c r="Z20" s="6">
        <v>0.0</v>
      </c>
      <c r="AA20" s="6">
        <v>0.0</v>
      </c>
      <c r="AB20" s="6">
        <v>0.0</v>
      </c>
      <c r="AC20" s="6">
        <v>-1.0</v>
      </c>
      <c r="AD20" s="6">
        <v>-1.0</v>
      </c>
      <c r="AE20" s="6">
        <v>1.0</v>
      </c>
      <c r="AF20" s="6">
        <v>-1.0</v>
      </c>
      <c r="AG20" s="6">
        <v>-1.0</v>
      </c>
      <c r="AH20" s="6"/>
      <c r="AI20" s="6" t="str">
        <f t="shared" ref="AI20:AI25" si="36">A3</f>
        <v>R</v>
      </c>
      <c r="AJ20" s="47">
        <f t="shared" ref="AJ20:AO20" si="34">AJ11/$AP11</f>
        <v>0.001892494196</v>
      </c>
      <c r="AK20" s="47">
        <f t="shared" si="34"/>
        <v>0.01398374578</v>
      </c>
      <c r="AL20" s="47">
        <f t="shared" si="34"/>
        <v>0.103326682</v>
      </c>
      <c r="AM20" s="47">
        <f t="shared" si="34"/>
        <v>0.01398374578</v>
      </c>
      <c r="AN20" s="47">
        <f t="shared" si="34"/>
        <v>0.103326682</v>
      </c>
      <c r="AO20" s="47">
        <f t="shared" si="34"/>
        <v>0.7634866502</v>
      </c>
      <c r="AP20" s="44"/>
      <c r="BD20" s="27"/>
      <c r="BE20" s="19"/>
      <c r="BF20" s="3" t="s">
        <v>58</v>
      </c>
      <c r="BG20" s="4"/>
      <c r="BH20" s="4"/>
      <c r="BI20" s="4"/>
      <c r="BJ20" s="4"/>
      <c r="BK20" s="4"/>
      <c r="BL20" s="4"/>
      <c r="BM20" s="4"/>
      <c r="BN20" s="4"/>
      <c r="BP20" s="19"/>
    </row>
    <row r="21">
      <c r="C21" s="64"/>
      <c r="D21" s="64">
        <f t="shared" ref="D21:L21" si="35">D6+D13</f>
        <v>1</v>
      </c>
      <c r="E21" s="64">
        <f t="shared" si="35"/>
        <v>0</v>
      </c>
      <c r="F21" s="64">
        <f t="shared" si="35"/>
        <v>0</v>
      </c>
      <c r="G21" s="64">
        <f t="shared" si="35"/>
        <v>1</v>
      </c>
      <c r="H21" s="64">
        <f t="shared" si="35"/>
        <v>0</v>
      </c>
      <c r="I21" s="64">
        <f t="shared" si="35"/>
        <v>0</v>
      </c>
      <c r="J21" s="64">
        <f t="shared" si="35"/>
        <v>0</v>
      </c>
      <c r="K21" s="64">
        <f t="shared" si="35"/>
        <v>0</v>
      </c>
      <c r="L21" s="64">
        <f t="shared" si="35"/>
        <v>0</v>
      </c>
      <c r="M21" s="8"/>
      <c r="N21" s="22"/>
      <c r="O21" s="6">
        <v>0.0</v>
      </c>
      <c r="P21" s="6">
        <v>0.0</v>
      </c>
      <c r="Q21" s="6">
        <v>0.0</v>
      </c>
      <c r="R21" s="6">
        <v>0.0</v>
      </c>
      <c r="S21" s="6">
        <v>0.0</v>
      </c>
      <c r="T21" s="6">
        <v>0.0</v>
      </c>
      <c r="U21" s="6">
        <v>0.0</v>
      </c>
      <c r="V21" s="6">
        <v>0.0</v>
      </c>
      <c r="W21" s="6">
        <v>0.0</v>
      </c>
      <c r="X21" s="8"/>
      <c r="Y21" s="6">
        <v>0.0</v>
      </c>
      <c r="Z21" s="6">
        <v>0.0</v>
      </c>
      <c r="AA21" s="6">
        <v>0.0</v>
      </c>
      <c r="AB21" s="6">
        <v>0.0</v>
      </c>
      <c r="AC21" s="6">
        <v>1.0</v>
      </c>
      <c r="AD21" s="6">
        <v>-1.0</v>
      </c>
      <c r="AE21" s="6">
        <v>1.0</v>
      </c>
      <c r="AF21" s="6">
        <v>-1.0</v>
      </c>
      <c r="AG21" s="6">
        <v>1.0</v>
      </c>
      <c r="AH21" s="6"/>
      <c r="AI21" s="6" t="str">
        <f t="shared" si="36"/>
        <v>E</v>
      </c>
      <c r="AJ21" s="47">
        <f t="shared" ref="AJ21:AO21" si="37">AJ12/$AP12</f>
        <v>0.01398374578</v>
      </c>
      <c r="AK21" s="47">
        <f t="shared" si="37"/>
        <v>0.001892494196</v>
      </c>
      <c r="AL21" s="47">
        <f t="shared" si="37"/>
        <v>0.01398374578</v>
      </c>
      <c r="AM21" s="47">
        <f t="shared" si="37"/>
        <v>0.103326682</v>
      </c>
      <c r="AN21" s="47">
        <f t="shared" si="37"/>
        <v>0.7634866502</v>
      </c>
      <c r="AO21" s="47">
        <f t="shared" si="37"/>
        <v>0.103326682</v>
      </c>
      <c r="AP21" s="44"/>
      <c r="BD21" s="27"/>
      <c r="BE21" s="19"/>
      <c r="BF21" s="46">
        <f t="shared" ref="BF21:BN21" si="38">MAX(BF14,0)</f>
        <v>0</v>
      </c>
      <c r="BG21" s="46">
        <f t="shared" si="38"/>
        <v>0</v>
      </c>
      <c r="BH21" s="46">
        <f t="shared" si="38"/>
        <v>0</v>
      </c>
      <c r="BI21" s="46">
        <f t="shared" si="38"/>
        <v>0</v>
      </c>
      <c r="BJ21" s="46">
        <f t="shared" si="38"/>
        <v>0</v>
      </c>
      <c r="BK21" s="46">
        <f t="shared" si="38"/>
        <v>0</v>
      </c>
      <c r="BL21" s="46">
        <f t="shared" si="38"/>
        <v>0</v>
      </c>
      <c r="BM21" s="46">
        <f t="shared" si="38"/>
        <v>0.5307582887</v>
      </c>
      <c r="BN21" s="46">
        <f t="shared" si="38"/>
        <v>0.7374116528</v>
      </c>
      <c r="BP21" s="19"/>
    </row>
    <row r="22">
      <c r="C22" s="64"/>
      <c r="D22" s="64">
        <f t="shared" ref="D22:L22" si="39">D7+D14</f>
        <v>1</v>
      </c>
      <c r="E22" s="64">
        <f t="shared" si="39"/>
        <v>1</v>
      </c>
      <c r="F22" s="64">
        <f t="shared" si="39"/>
        <v>0</v>
      </c>
      <c r="G22" s="64">
        <f t="shared" si="39"/>
        <v>1</v>
      </c>
      <c r="H22" s="64">
        <f t="shared" si="39"/>
        <v>0</v>
      </c>
      <c r="I22" s="64">
        <f t="shared" si="39"/>
        <v>1</v>
      </c>
      <c r="J22" s="64">
        <f t="shared" si="39"/>
        <v>0</v>
      </c>
      <c r="K22" s="64">
        <f t="shared" si="39"/>
        <v>0</v>
      </c>
      <c r="L22" s="64">
        <f t="shared" si="39"/>
        <v>0</v>
      </c>
      <c r="M22" s="6"/>
      <c r="N22" s="17"/>
      <c r="O22" s="3" t="s">
        <v>59</v>
      </c>
      <c r="P22" s="4"/>
      <c r="Q22" s="4"/>
      <c r="R22" s="4"/>
      <c r="S22" s="4"/>
      <c r="T22" s="4"/>
      <c r="U22" s="4"/>
      <c r="V22" s="4"/>
      <c r="W22" s="4"/>
      <c r="X22" s="6"/>
      <c r="Y22" s="6">
        <v>0.0</v>
      </c>
      <c r="Z22" s="6">
        <v>0.0</v>
      </c>
      <c r="AA22" s="6">
        <v>0.0</v>
      </c>
      <c r="AB22" s="6">
        <v>0.0</v>
      </c>
      <c r="AC22" s="6">
        <v>-1.0</v>
      </c>
      <c r="AD22" s="6">
        <v>-1.0</v>
      </c>
      <c r="AE22" s="6">
        <v>-1.0</v>
      </c>
      <c r="AF22" s="6">
        <v>-1.0</v>
      </c>
      <c r="AG22" s="6">
        <v>-1.0</v>
      </c>
      <c r="AH22" s="6"/>
      <c r="AI22" s="6" t="str">
        <f t="shared" si="36"/>
        <v>P</v>
      </c>
      <c r="AJ22" s="47">
        <f t="shared" ref="AJ22:AO22" si="40">AJ13/$AP13</f>
        <v>0.103326682</v>
      </c>
      <c r="AK22" s="47">
        <f t="shared" si="40"/>
        <v>0.01398374578</v>
      </c>
      <c r="AL22" s="47">
        <f t="shared" si="40"/>
        <v>0.001892494196</v>
      </c>
      <c r="AM22" s="47">
        <f t="shared" si="40"/>
        <v>0.7634866502</v>
      </c>
      <c r="AN22" s="47">
        <f t="shared" si="40"/>
        <v>0.103326682</v>
      </c>
      <c r="AO22" s="47">
        <f t="shared" si="40"/>
        <v>0.01398374578</v>
      </c>
      <c r="AP22" s="44"/>
      <c r="BD22" s="27"/>
      <c r="BE22" s="19"/>
      <c r="BF22" s="46">
        <f t="shared" ref="BF22:BN22" si="41">MAX(BF15,0)</f>
        <v>0</v>
      </c>
      <c r="BG22" s="46">
        <f t="shared" si="41"/>
        <v>0</v>
      </c>
      <c r="BH22" s="46">
        <f t="shared" si="41"/>
        <v>0</v>
      </c>
      <c r="BI22" s="46">
        <f t="shared" si="41"/>
        <v>0</v>
      </c>
      <c r="BJ22" s="46">
        <f t="shared" si="41"/>
        <v>0</v>
      </c>
      <c r="BK22" s="46">
        <f t="shared" si="41"/>
        <v>0.5269733003</v>
      </c>
      <c r="BL22" s="46">
        <f t="shared" si="41"/>
        <v>0</v>
      </c>
      <c r="BM22" s="46">
        <f t="shared" si="41"/>
        <v>0</v>
      </c>
      <c r="BN22" s="46">
        <f t="shared" si="41"/>
        <v>0</v>
      </c>
      <c r="BP22" s="19"/>
    </row>
    <row r="23">
      <c r="C23" s="6"/>
      <c r="D23" s="64">
        <f t="shared" ref="D23:L23" si="42">D8+D15</f>
        <v>1</v>
      </c>
      <c r="E23" s="64">
        <f t="shared" si="42"/>
        <v>1</v>
      </c>
      <c r="F23" s="64">
        <f t="shared" si="42"/>
        <v>1</v>
      </c>
      <c r="G23" s="64">
        <f t="shared" si="42"/>
        <v>1</v>
      </c>
      <c r="H23" s="64">
        <f t="shared" si="42"/>
        <v>0</v>
      </c>
      <c r="I23" s="64">
        <f t="shared" si="42"/>
        <v>0</v>
      </c>
      <c r="J23" s="64">
        <f t="shared" si="42"/>
        <v>0</v>
      </c>
      <c r="K23" s="64">
        <f t="shared" si="42"/>
        <v>1</v>
      </c>
      <c r="L23" s="64">
        <f t="shared" si="42"/>
        <v>1</v>
      </c>
      <c r="M23" s="6"/>
      <c r="N23" s="17"/>
      <c r="O23" s="6">
        <v>0.0</v>
      </c>
      <c r="P23" s="6">
        <v>0.0</v>
      </c>
      <c r="Q23" s="6">
        <v>0.0</v>
      </c>
      <c r="R23" s="6">
        <v>0.0</v>
      </c>
      <c r="S23" s="6">
        <v>0.0</v>
      </c>
      <c r="T23" s="6">
        <v>0.0</v>
      </c>
      <c r="U23" s="6">
        <v>0.0</v>
      </c>
      <c r="V23" s="6">
        <v>0.0</v>
      </c>
      <c r="W23" s="6">
        <v>0.0</v>
      </c>
      <c r="X23" s="6"/>
      <c r="Y23" s="6">
        <v>0.0</v>
      </c>
      <c r="Z23" s="6">
        <v>0.0</v>
      </c>
      <c r="AA23" s="6">
        <v>0.0</v>
      </c>
      <c r="AB23" s="6">
        <v>0.0</v>
      </c>
      <c r="AC23" s="6">
        <v>-1.0</v>
      </c>
      <c r="AD23" s="6">
        <v>1.0</v>
      </c>
      <c r="AE23" s="8">
        <v>-1.0</v>
      </c>
      <c r="AF23" s="8">
        <v>-1.0</v>
      </c>
      <c r="AG23" s="8">
        <v>-1.0</v>
      </c>
      <c r="AH23" s="8"/>
      <c r="AI23" s="6" t="str">
        <f t="shared" si="36"/>
        <v>A</v>
      </c>
      <c r="AJ23" s="47">
        <f t="shared" ref="AJ23:AO23" si="43">AJ14/$AP14</f>
        <v>0.01398374578</v>
      </c>
      <c r="AK23" s="47">
        <f t="shared" si="43"/>
        <v>0.103326682</v>
      </c>
      <c r="AL23" s="47">
        <f t="shared" si="43"/>
        <v>0.7634866502</v>
      </c>
      <c r="AM23" s="47">
        <f t="shared" si="43"/>
        <v>0.001892494196</v>
      </c>
      <c r="AN23" s="47">
        <f t="shared" si="43"/>
        <v>0.01398374578</v>
      </c>
      <c r="AO23" s="47">
        <f t="shared" si="43"/>
        <v>0.103326682</v>
      </c>
      <c r="AP23" s="44"/>
      <c r="BD23" s="27"/>
      <c r="BE23" s="19"/>
      <c r="BF23" s="46">
        <f t="shared" ref="BF23:BN23" si="44">MAX(BF16,0)</f>
        <v>0</v>
      </c>
      <c r="BG23" s="46">
        <f t="shared" si="44"/>
        <v>0</v>
      </c>
      <c r="BH23" s="46">
        <f t="shared" si="44"/>
        <v>0</v>
      </c>
      <c r="BI23" s="46">
        <f t="shared" si="44"/>
        <v>0</v>
      </c>
      <c r="BJ23" s="46">
        <f t="shared" si="44"/>
        <v>0</v>
      </c>
      <c r="BK23" s="46">
        <f t="shared" si="44"/>
        <v>0</v>
      </c>
      <c r="BL23" s="46">
        <f t="shared" si="44"/>
        <v>0</v>
      </c>
      <c r="BM23" s="46">
        <f t="shared" si="44"/>
        <v>0</v>
      </c>
      <c r="BN23" s="46">
        <f t="shared" si="44"/>
        <v>0</v>
      </c>
      <c r="BP23" s="19"/>
    </row>
    <row r="24">
      <c r="D24" s="25" t="s">
        <v>66</v>
      </c>
      <c r="E24" s="26"/>
      <c r="F24" s="26"/>
      <c r="G24" s="25" t="s">
        <v>46</v>
      </c>
      <c r="H24" s="25" t="s">
        <v>67</v>
      </c>
      <c r="I24" s="26"/>
      <c r="J24" s="26"/>
      <c r="K24" s="26"/>
      <c r="L24" s="26"/>
      <c r="M24" s="6"/>
      <c r="N24" s="17"/>
      <c r="O24" s="6">
        <v>0.0</v>
      </c>
      <c r="P24" s="6">
        <v>0.0</v>
      </c>
      <c r="Q24" s="6">
        <v>0.0</v>
      </c>
      <c r="R24" s="6">
        <v>0.0</v>
      </c>
      <c r="S24" s="6">
        <v>0.0</v>
      </c>
      <c r="T24" s="6">
        <v>0.0</v>
      </c>
      <c r="U24" s="6">
        <v>0.0</v>
      </c>
      <c r="V24" s="6">
        <v>0.0</v>
      </c>
      <c r="W24" s="6">
        <v>0.0</v>
      </c>
      <c r="X24" s="6"/>
      <c r="Y24" s="6">
        <v>0.0</v>
      </c>
      <c r="Z24" s="6">
        <v>0.0</v>
      </c>
      <c r="AA24" s="6">
        <v>0.0</v>
      </c>
      <c r="AB24" s="8">
        <v>0.0</v>
      </c>
      <c r="AC24" s="8">
        <v>-1.0</v>
      </c>
      <c r="AD24" s="8">
        <v>-1.0</v>
      </c>
      <c r="AE24" s="8">
        <v>-1.0</v>
      </c>
      <c r="AF24" s="8">
        <v>1.0</v>
      </c>
      <c r="AG24" s="8">
        <v>1.0</v>
      </c>
      <c r="AI24" s="6" t="str">
        <f t="shared" si="36"/>
        <v>I</v>
      </c>
      <c r="AJ24" s="47">
        <f t="shared" ref="AJ24:AO24" si="45">AJ15/$AP15</f>
        <v>0.103326682</v>
      </c>
      <c r="AK24" s="47">
        <f t="shared" si="45"/>
        <v>0.7634866502</v>
      </c>
      <c r="AL24" s="47">
        <f t="shared" si="45"/>
        <v>0.103326682</v>
      </c>
      <c r="AM24" s="47">
        <f t="shared" si="45"/>
        <v>0.01398374578</v>
      </c>
      <c r="AN24" s="47">
        <f t="shared" si="45"/>
        <v>0.001892494196</v>
      </c>
      <c r="AO24" s="47">
        <f t="shared" si="45"/>
        <v>0.01398374578</v>
      </c>
      <c r="BC24" s="8"/>
      <c r="BD24" s="22"/>
      <c r="BE24" s="65"/>
      <c r="BF24" s="46">
        <f t="shared" ref="BF24:BN24" si="46">MAX(BF17,0)</f>
        <v>0</v>
      </c>
      <c r="BG24" s="46">
        <f t="shared" si="46"/>
        <v>0</v>
      </c>
      <c r="BH24" s="46">
        <f t="shared" si="46"/>
        <v>0</v>
      </c>
      <c r="BI24" s="46">
        <f t="shared" si="46"/>
        <v>0</v>
      </c>
      <c r="BJ24" s="46">
        <f t="shared" si="46"/>
        <v>0.5549407919</v>
      </c>
      <c r="BK24" s="46">
        <f t="shared" si="46"/>
        <v>0</v>
      </c>
      <c r="BL24" s="46">
        <f t="shared" si="46"/>
        <v>0.761594156</v>
      </c>
      <c r="BM24" s="46">
        <f t="shared" si="46"/>
        <v>0</v>
      </c>
      <c r="BN24" s="46">
        <f t="shared" si="46"/>
        <v>0.761594156</v>
      </c>
      <c r="BP24" s="19"/>
    </row>
    <row r="25">
      <c r="E25" s="8"/>
      <c r="F25" s="8"/>
      <c r="G25" s="8"/>
      <c r="H25" s="8"/>
      <c r="I25" s="8"/>
      <c r="J25" s="8"/>
      <c r="K25" s="8"/>
      <c r="L25" s="8"/>
      <c r="M25" s="8"/>
      <c r="N25" s="22"/>
      <c r="O25" s="6">
        <v>0.0</v>
      </c>
      <c r="P25" s="6">
        <v>0.0</v>
      </c>
      <c r="Q25" s="6">
        <v>0.0</v>
      </c>
      <c r="R25" s="6">
        <v>0.0</v>
      </c>
      <c r="S25" s="6">
        <v>0.0</v>
      </c>
      <c r="T25" s="6">
        <v>0.0</v>
      </c>
      <c r="U25" s="6">
        <v>0.0</v>
      </c>
      <c r="V25" s="6">
        <v>0.0</v>
      </c>
      <c r="W25" s="6">
        <v>0.0</v>
      </c>
      <c r="X25" s="8"/>
      <c r="Y25" s="8"/>
      <c r="Z25" s="8"/>
      <c r="AA25" s="8"/>
      <c r="AB25" s="8"/>
      <c r="AC25" s="8"/>
      <c r="AD25" s="8"/>
      <c r="AE25" s="8"/>
      <c r="AF25" s="8"/>
      <c r="AG25" s="8"/>
      <c r="AI25" s="6" t="str">
        <f t="shared" si="36"/>
        <v>D</v>
      </c>
      <c r="AJ25" s="47">
        <f t="shared" ref="AJ25:AO25" si="47">AJ16/$AP16</f>
        <v>0.7634866502</v>
      </c>
      <c r="AK25" s="47">
        <f t="shared" si="47"/>
        <v>0.103326682</v>
      </c>
      <c r="AL25" s="47">
        <f t="shared" si="47"/>
        <v>0.01398374578</v>
      </c>
      <c r="AM25" s="47">
        <f t="shared" si="47"/>
        <v>0.103326682</v>
      </c>
      <c r="AN25" s="47">
        <f t="shared" si="47"/>
        <v>0.01398374578</v>
      </c>
      <c r="AO25" s="47">
        <f t="shared" si="47"/>
        <v>0.001892494196</v>
      </c>
      <c r="BC25" s="8"/>
      <c r="BD25" s="22"/>
      <c r="BE25" s="65"/>
      <c r="BF25" s="46">
        <f t="shared" ref="BF25:BN25" si="48">MAX(BF18,0)</f>
        <v>0</v>
      </c>
      <c r="BG25" s="46">
        <f t="shared" si="48"/>
        <v>0</v>
      </c>
      <c r="BH25" s="46">
        <f t="shared" si="48"/>
        <v>0</v>
      </c>
      <c r="BI25" s="46">
        <f t="shared" si="48"/>
        <v>0</v>
      </c>
      <c r="BJ25" s="46">
        <f t="shared" si="48"/>
        <v>0</v>
      </c>
      <c r="BK25" s="46">
        <f t="shared" si="48"/>
        <v>0</v>
      </c>
      <c r="BL25" s="46">
        <f t="shared" si="48"/>
        <v>0.9402800285</v>
      </c>
      <c r="BM25" s="46">
        <f t="shared" si="48"/>
        <v>0</v>
      </c>
      <c r="BN25" s="46">
        <f t="shared" si="48"/>
        <v>0</v>
      </c>
      <c r="BP25" s="19"/>
    </row>
    <row r="26">
      <c r="E26" s="8"/>
      <c r="F26" s="8"/>
      <c r="G26" s="8"/>
      <c r="H26" s="8"/>
      <c r="I26" s="8"/>
      <c r="J26" s="8"/>
      <c r="K26" s="13"/>
      <c r="L26" s="13"/>
      <c r="M26" s="13"/>
      <c r="N26" s="66"/>
      <c r="O26" s="6">
        <v>0.0</v>
      </c>
      <c r="P26" s="6">
        <v>0.0</v>
      </c>
      <c r="Q26" s="6">
        <v>0.0</v>
      </c>
      <c r="R26" s="6">
        <v>0.0</v>
      </c>
      <c r="S26" s="6">
        <v>-1.0</v>
      </c>
      <c r="T26" s="6">
        <v>-1.0</v>
      </c>
      <c r="U26" s="6">
        <v>-1.0</v>
      </c>
      <c r="V26" s="6">
        <v>-1.0</v>
      </c>
      <c r="W26" s="6">
        <v>-1.0</v>
      </c>
      <c r="X26" s="8"/>
      <c r="Y26" s="8"/>
      <c r="Z26" s="8"/>
      <c r="AA26" s="8"/>
      <c r="AB26" s="8"/>
      <c r="AC26" s="8"/>
      <c r="AD26" s="8"/>
      <c r="AE26" s="8"/>
      <c r="AF26" s="8"/>
      <c r="AG26" s="8"/>
      <c r="BC26" s="8"/>
      <c r="BD26" s="22"/>
      <c r="BE26" s="65"/>
      <c r="BF26" s="46">
        <f t="shared" ref="BF26:BN26" si="49">MAX(BF19,0)</f>
        <v>0</v>
      </c>
      <c r="BG26" s="46">
        <f t="shared" si="49"/>
        <v>0</v>
      </c>
      <c r="BH26" s="46">
        <f t="shared" si="49"/>
        <v>0</v>
      </c>
      <c r="BI26" s="46">
        <f t="shared" si="49"/>
        <v>0</v>
      </c>
      <c r="BJ26" s="46">
        <f t="shared" si="49"/>
        <v>0.5549407919</v>
      </c>
      <c r="BK26" s="46">
        <f t="shared" si="49"/>
        <v>0</v>
      </c>
      <c r="BL26" s="46">
        <f t="shared" si="49"/>
        <v>0.761594156</v>
      </c>
      <c r="BM26" s="46">
        <f t="shared" si="49"/>
        <v>0.5307582887</v>
      </c>
      <c r="BN26" s="46">
        <f t="shared" si="49"/>
        <v>0.5587257803</v>
      </c>
      <c r="BP26" s="19"/>
    </row>
    <row r="27">
      <c r="A27" s="6" t="s">
        <v>13</v>
      </c>
      <c r="B27" s="8">
        <f t="shared" ref="B27:B58" si="50">ROW(A27)-ROW($A$27)</f>
        <v>0</v>
      </c>
      <c r="C27" s="8" t="str">
        <f t="shared" ref="C27:C58" si="51">A27</f>
        <v>A</v>
      </c>
      <c r="D27" s="8"/>
      <c r="E27" s="8"/>
      <c r="F27" s="8"/>
      <c r="G27" s="8"/>
      <c r="H27" s="8"/>
      <c r="I27" s="8"/>
      <c r="J27" s="8"/>
      <c r="K27" s="13"/>
      <c r="L27" s="13"/>
      <c r="M27" s="13"/>
      <c r="N27" s="66"/>
      <c r="O27" s="6">
        <v>0.0</v>
      </c>
      <c r="P27" s="6">
        <v>0.0</v>
      </c>
      <c r="Q27" s="6">
        <v>0.0</v>
      </c>
      <c r="R27" s="6">
        <v>0.0</v>
      </c>
      <c r="S27" s="6">
        <v>2.0</v>
      </c>
      <c r="T27" s="6">
        <v>0.0</v>
      </c>
      <c r="U27" s="6">
        <v>0.0</v>
      </c>
      <c r="V27" s="6">
        <v>0.0</v>
      </c>
      <c r="W27" s="6">
        <v>0.0</v>
      </c>
      <c r="X27" s="8"/>
      <c r="Y27" s="8"/>
      <c r="Z27" s="8"/>
      <c r="AA27" s="8"/>
      <c r="AB27" s="8"/>
      <c r="AC27" s="8"/>
      <c r="AD27" s="8"/>
      <c r="AE27" s="8"/>
      <c r="AF27" s="8"/>
      <c r="AG27" s="8"/>
      <c r="BC27" s="8"/>
      <c r="BD27" s="22"/>
      <c r="BE27" s="65"/>
      <c r="BF27" s="65"/>
      <c r="BG27" s="65"/>
      <c r="BH27" s="65"/>
      <c r="BI27" s="65"/>
      <c r="BJ27" s="19"/>
      <c r="BK27" s="19"/>
      <c r="BL27" s="19"/>
      <c r="BM27" s="19"/>
      <c r="BN27" s="19"/>
      <c r="BO27" s="19"/>
      <c r="BP27" s="19"/>
    </row>
    <row r="28">
      <c r="A28" s="6" t="s">
        <v>16</v>
      </c>
      <c r="B28" s="8">
        <f t="shared" si="50"/>
        <v>1</v>
      </c>
      <c r="C28" s="8" t="str">
        <f t="shared" si="51"/>
        <v>B</v>
      </c>
      <c r="D28" s="8"/>
      <c r="E28" s="8"/>
      <c r="F28" s="8"/>
      <c r="G28" s="8"/>
      <c r="H28" s="8"/>
      <c r="I28" s="8"/>
      <c r="J28" s="8"/>
      <c r="K28" s="13"/>
      <c r="L28" s="13"/>
      <c r="M28" s="13"/>
      <c r="N28" s="66"/>
      <c r="O28" s="6">
        <v>0.0</v>
      </c>
      <c r="P28" s="6">
        <v>0.0</v>
      </c>
      <c r="Q28" s="6">
        <v>0.0</v>
      </c>
      <c r="R28" s="6">
        <v>0.0</v>
      </c>
      <c r="S28" s="6">
        <v>0.0</v>
      </c>
      <c r="T28" s="6">
        <v>2.0</v>
      </c>
      <c r="U28" s="6">
        <v>0.0</v>
      </c>
      <c r="V28" s="6">
        <v>0.0</v>
      </c>
      <c r="W28" s="6">
        <v>0.0</v>
      </c>
      <c r="X28" s="8"/>
      <c r="Y28" s="8"/>
      <c r="Z28" s="8"/>
      <c r="AA28" s="8"/>
      <c r="AB28" s="8"/>
      <c r="AC28" s="8"/>
      <c r="AD28" s="8"/>
      <c r="AE28" s="8"/>
      <c r="AF28" s="8"/>
      <c r="AG28" s="8"/>
      <c r="BC28" s="8"/>
      <c r="BD28" s="22"/>
      <c r="BE28" s="8"/>
      <c r="BF28" s="8"/>
      <c r="BG28" s="8"/>
      <c r="BH28" s="8"/>
      <c r="BI28" s="8"/>
    </row>
    <row r="29">
      <c r="A29" s="6" t="s">
        <v>17</v>
      </c>
      <c r="B29" s="8">
        <f t="shared" si="50"/>
        <v>2</v>
      </c>
      <c r="C29" s="8" t="str">
        <f t="shared" si="51"/>
        <v>C</v>
      </c>
      <c r="D29" s="8"/>
      <c r="E29" s="8"/>
      <c r="F29" s="8"/>
      <c r="G29" s="8"/>
      <c r="H29" s="8"/>
      <c r="I29" s="8"/>
      <c r="J29" s="8"/>
      <c r="K29" s="8"/>
      <c r="L29" s="8"/>
      <c r="M29" s="8"/>
      <c r="N29" s="22"/>
      <c r="O29" s="6">
        <v>0.0</v>
      </c>
      <c r="P29" s="6">
        <v>0.0</v>
      </c>
      <c r="Q29" s="6">
        <v>0.0</v>
      </c>
      <c r="R29" s="6">
        <v>0.0</v>
      </c>
      <c r="S29" s="6">
        <v>0.0</v>
      </c>
      <c r="T29" s="6">
        <v>0.0</v>
      </c>
      <c r="U29" s="6">
        <v>2.0</v>
      </c>
      <c r="V29" s="6">
        <v>0.0</v>
      </c>
      <c r="W29" s="6">
        <v>0.0</v>
      </c>
      <c r="X29" s="8"/>
      <c r="Y29" s="8"/>
      <c r="Z29" s="8"/>
      <c r="AA29" s="8"/>
      <c r="AB29" s="8"/>
      <c r="AC29" s="8"/>
      <c r="AD29" s="8"/>
      <c r="AE29" s="8"/>
      <c r="AF29" s="8"/>
      <c r="AG29" s="8"/>
      <c r="BC29" s="8"/>
      <c r="BD29" s="22"/>
      <c r="BE29" s="8"/>
      <c r="BF29" s="8"/>
      <c r="BG29" s="8"/>
      <c r="BH29" s="8"/>
      <c r="BI29" s="8"/>
    </row>
    <row r="30">
      <c r="A30" s="6" t="s">
        <v>18</v>
      </c>
      <c r="B30" s="8">
        <f t="shared" si="50"/>
        <v>3</v>
      </c>
      <c r="C30" s="8" t="str">
        <f t="shared" si="51"/>
        <v>D</v>
      </c>
      <c r="D30" s="8"/>
      <c r="E30" s="8"/>
      <c r="F30" s="8"/>
      <c r="G30" s="8"/>
      <c r="H30" s="8"/>
      <c r="I30" s="8"/>
      <c r="J30" s="8"/>
      <c r="K30" s="8"/>
      <c r="L30" s="8"/>
      <c r="M30" s="8"/>
      <c r="N30" s="22"/>
      <c r="O30" s="6">
        <v>0.0</v>
      </c>
      <c r="P30" s="6">
        <v>0.0</v>
      </c>
      <c r="Q30" s="6">
        <v>0.0</v>
      </c>
      <c r="R30" s="6">
        <v>0.0</v>
      </c>
      <c r="S30" s="6">
        <v>0.0</v>
      </c>
      <c r="T30" s="6">
        <v>0.0</v>
      </c>
      <c r="U30" s="6">
        <v>0.0</v>
      </c>
      <c r="V30" s="6">
        <v>2.0</v>
      </c>
      <c r="W30" s="6">
        <v>0.0</v>
      </c>
      <c r="X30" s="8"/>
      <c r="Y30" s="8"/>
      <c r="Z30" s="8"/>
      <c r="AA30" s="8"/>
      <c r="AB30" s="8"/>
      <c r="AC30" s="8"/>
      <c r="AD30" s="8"/>
      <c r="AE30" s="8"/>
      <c r="AF30" s="8"/>
      <c r="AG30" s="8"/>
      <c r="BC30" s="8"/>
      <c r="BD30" s="22"/>
      <c r="BE30" s="8"/>
      <c r="BF30" s="8"/>
      <c r="BG30" s="8"/>
      <c r="BH30" s="8"/>
      <c r="BI30" s="8"/>
    </row>
    <row r="31">
      <c r="A31" s="6" t="s">
        <v>15</v>
      </c>
      <c r="B31" s="8">
        <f t="shared" si="50"/>
        <v>4</v>
      </c>
      <c r="C31" s="8" t="str">
        <f t="shared" si="51"/>
        <v>E</v>
      </c>
      <c r="D31" s="8"/>
      <c r="E31" s="8"/>
      <c r="F31" s="8"/>
      <c r="G31" s="8"/>
      <c r="H31" s="8"/>
      <c r="I31" s="8"/>
      <c r="J31" s="8"/>
      <c r="K31" s="8"/>
      <c r="L31" s="8"/>
      <c r="M31" s="8"/>
      <c r="N31" s="22"/>
      <c r="O31" s="6">
        <v>0.0</v>
      </c>
      <c r="P31" s="6">
        <v>0.0</v>
      </c>
      <c r="Q31" s="6">
        <v>0.0</v>
      </c>
      <c r="R31" s="6">
        <v>0.0</v>
      </c>
      <c r="S31" s="6">
        <v>0.0</v>
      </c>
      <c r="T31" s="6">
        <v>0.0</v>
      </c>
      <c r="U31" s="6">
        <v>0.0</v>
      </c>
      <c r="V31" s="6">
        <v>0.0</v>
      </c>
      <c r="W31" s="6">
        <v>2.0</v>
      </c>
      <c r="X31" s="8"/>
      <c r="Y31" s="8"/>
      <c r="Z31" s="8"/>
      <c r="AA31" s="8"/>
      <c r="AB31" s="8"/>
      <c r="AC31" s="8"/>
      <c r="AD31" s="8"/>
      <c r="AE31" s="8"/>
      <c r="AF31" s="8"/>
      <c r="AG31" s="8"/>
      <c r="BC31" s="8"/>
      <c r="BD31" s="22"/>
      <c r="BE31" s="8"/>
      <c r="BF31" s="8"/>
      <c r="BG31" s="8"/>
      <c r="BH31" s="8"/>
      <c r="BI31" s="8"/>
    </row>
    <row r="32">
      <c r="A32" s="6" t="s">
        <v>19</v>
      </c>
      <c r="B32" s="8">
        <f t="shared" si="50"/>
        <v>5</v>
      </c>
      <c r="C32" s="8" t="str">
        <f t="shared" si="51"/>
        <v>F</v>
      </c>
      <c r="D32" s="8"/>
      <c r="E32" s="8"/>
      <c r="F32" s="8"/>
      <c r="G32" s="8"/>
      <c r="H32" s="8"/>
      <c r="I32" s="8"/>
      <c r="J32" s="8"/>
      <c r="K32" s="8"/>
      <c r="L32" s="8"/>
      <c r="M32" s="8"/>
      <c r="N32" s="22"/>
      <c r="O32" s="22"/>
      <c r="P32" s="22"/>
      <c r="Q32" s="22"/>
      <c r="R32" s="22"/>
      <c r="S32" s="22"/>
      <c r="T32" s="22"/>
      <c r="U32" s="22"/>
      <c r="V32" s="22"/>
      <c r="W32" s="22"/>
      <c r="X32" s="22"/>
      <c r="Y32" s="22"/>
      <c r="Z32" s="22"/>
      <c r="AA32" s="22"/>
      <c r="AB32" s="22"/>
      <c r="AC32" s="22"/>
      <c r="AD32" s="22"/>
      <c r="AE32" s="22"/>
      <c r="AF32" s="22"/>
      <c r="AG32" s="22"/>
      <c r="AH32" s="27"/>
      <c r="AI32" s="27"/>
      <c r="AJ32" s="27"/>
      <c r="AK32" s="27"/>
      <c r="AL32" s="27"/>
      <c r="AM32" s="27"/>
      <c r="AN32" s="27"/>
      <c r="AO32" s="27"/>
      <c r="AP32" s="27"/>
      <c r="AQ32" s="27"/>
      <c r="AR32" s="27"/>
      <c r="AS32" s="27"/>
      <c r="AT32" s="27"/>
      <c r="AU32" s="27"/>
      <c r="AV32" s="27"/>
      <c r="AW32" s="27"/>
      <c r="AX32" s="27"/>
      <c r="AY32" s="27"/>
      <c r="AZ32" s="27"/>
      <c r="BA32" s="27"/>
      <c r="BB32" s="27"/>
      <c r="BC32" s="22"/>
      <c r="BD32" s="22"/>
      <c r="BE32" s="8"/>
      <c r="BF32" s="8"/>
      <c r="BG32" s="8"/>
      <c r="BH32" s="8"/>
      <c r="BI32" s="8"/>
    </row>
    <row r="33">
      <c r="A33" s="6" t="s">
        <v>20</v>
      </c>
      <c r="B33" s="8">
        <f t="shared" si="50"/>
        <v>6</v>
      </c>
      <c r="C33" s="8" t="str">
        <f t="shared" si="51"/>
        <v>G</v>
      </c>
      <c r="D33" s="8"/>
      <c r="E33" s="8"/>
      <c r="F33" s="8"/>
      <c r="G33" s="8"/>
      <c r="H33" s="8"/>
      <c r="I33" s="8"/>
      <c r="J33" s="8"/>
      <c r="K33" s="8"/>
      <c r="L33" s="8"/>
      <c r="M33" s="8"/>
      <c r="N33" s="8"/>
      <c r="O33" s="6"/>
      <c r="P33" s="6"/>
      <c r="Q33" s="6"/>
      <c r="R33" s="6"/>
      <c r="S33" s="6"/>
      <c r="T33" s="6"/>
      <c r="U33" s="6"/>
      <c r="V33" s="6"/>
      <c r="W33" s="8"/>
      <c r="X33" s="8"/>
      <c r="Y33" s="8"/>
      <c r="Z33" s="8"/>
      <c r="AA33" s="8"/>
      <c r="AB33" s="8"/>
      <c r="AC33" s="8"/>
      <c r="AD33" s="8"/>
      <c r="AE33" s="8"/>
      <c r="AF33" s="8"/>
      <c r="AG33" s="8"/>
      <c r="BC33" s="8"/>
      <c r="BD33" s="8"/>
      <c r="BE33" s="8"/>
      <c r="BF33" s="8"/>
      <c r="BG33" s="8"/>
      <c r="BH33" s="8"/>
      <c r="BI33" s="8"/>
    </row>
    <row r="34">
      <c r="A34" s="6" t="s">
        <v>21</v>
      </c>
      <c r="B34" s="8">
        <f t="shared" si="50"/>
        <v>7</v>
      </c>
      <c r="C34" s="8" t="str">
        <f t="shared" si="51"/>
        <v>H</v>
      </c>
      <c r="D34" s="8"/>
      <c r="E34" s="8"/>
      <c r="F34" s="8"/>
      <c r="G34" s="8"/>
      <c r="H34" s="8"/>
      <c r="I34" s="8"/>
      <c r="J34" s="8"/>
      <c r="K34" s="8"/>
      <c r="L34" s="8"/>
      <c r="M34" s="8"/>
      <c r="N34" s="8"/>
      <c r="O34" s="6"/>
      <c r="P34" s="6"/>
      <c r="Q34" s="6"/>
      <c r="R34" s="6"/>
      <c r="S34" s="6"/>
      <c r="T34" s="6"/>
      <c r="U34" s="6"/>
      <c r="V34" s="6"/>
      <c r="W34" s="6"/>
      <c r="X34" s="8"/>
      <c r="Y34" s="8"/>
      <c r="Z34" s="8"/>
      <c r="AA34" s="8"/>
      <c r="AB34" s="8"/>
      <c r="AC34" s="8"/>
      <c r="AD34" s="8"/>
      <c r="AE34" s="8"/>
      <c r="AF34" s="8"/>
      <c r="AG34" s="8"/>
      <c r="BC34" s="8"/>
      <c r="BD34" s="8"/>
      <c r="BE34" s="8"/>
      <c r="BF34" s="8"/>
      <c r="BG34" s="8"/>
      <c r="BH34" s="8"/>
      <c r="BI34" s="8"/>
    </row>
    <row r="35">
      <c r="A35" s="6" t="s">
        <v>22</v>
      </c>
      <c r="B35" s="8">
        <f t="shared" si="50"/>
        <v>8</v>
      </c>
      <c r="C35" s="8" t="str">
        <f t="shared" si="51"/>
        <v>I</v>
      </c>
      <c r="D35" s="8"/>
      <c r="E35" s="8"/>
      <c r="F35" s="8"/>
      <c r="G35" s="8"/>
      <c r="H35" s="8"/>
      <c r="I35" s="8"/>
      <c r="J35" s="8"/>
      <c r="K35" s="8"/>
      <c r="L35" s="8"/>
      <c r="M35" s="8"/>
      <c r="N35" s="8"/>
      <c r="O35" s="6"/>
      <c r="P35" s="6"/>
      <c r="Q35" s="6"/>
      <c r="R35" s="6"/>
      <c r="S35" s="6"/>
      <c r="T35" s="6"/>
      <c r="U35" s="6"/>
      <c r="V35" s="6"/>
      <c r="W35" s="6"/>
      <c r="X35" s="8"/>
      <c r="Y35" s="8"/>
      <c r="Z35" s="8"/>
      <c r="AA35" s="8"/>
      <c r="AB35" s="8"/>
      <c r="AC35" s="8"/>
      <c r="AD35" s="8"/>
      <c r="AE35" s="8"/>
      <c r="AF35" s="8"/>
      <c r="AG35" s="8"/>
      <c r="BC35" s="8"/>
      <c r="BD35" s="8"/>
      <c r="BE35" s="8"/>
      <c r="BF35" s="8"/>
      <c r="BG35" s="8"/>
      <c r="BH35" s="8"/>
      <c r="BI35" s="8"/>
    </row>
    <row r="36">
      <c r="A36" s="6" t="s">
        <v>23</v>
      </c>
      <c r="B36" s="8">
        <f t="shared" si="50"/>
        <v>9</v>
      </c>
      <c r="C36" s="8" t="str">
        <f t="shared" si="51"/>
        <v>J</v>
      </c>
      <c r="D36" s="8"/>
      <c r="E36" s="8"/>
      <c r="F36" s="8"/>
      <c r="G36" s="8"/>
      <c r="H36" s="8"/>
      <c r="I36" s="8"/>
      <c r="J36" s="8"/>
      <c r="K36" s="8"/>
      <c r="L36" s="8"/>
      <c r="M36" s="8"/>
      <c r="N36" s="8"/>
      <c r="O36" s="6"/>
      <c r="P36" s="6"/>
      <c r="Q36" s="6"/>
      <c r="R36" s="6"/>
      <c r="S36" s="6"/>
      <c r="T36" s="6"/>
      <c r="U36" s="6"/>
      <c r="V36" s="6"/>
      <c r="W36" s="6"/>
      <c r="X36" s="8"/>
      <c r="Y36" s="8"/>
      <c r="Z36" s="8"/>
      <c r="AA36" s="8"/>
      <c r="AB36" s="8"/>
      <c r="AC36" s="8"/>
      <c r="AD36" s="8"/>
      <c r="AE36" s="8"/>
      <c r="AF36" s="8"/>
      <c r="AG36" s="8"/>
      <c r="BC36" s="8"/>
      <c r="BD36" s="8"/>
      <c r="BE36" s="8"/>
      <c r="BF36" s="8"/>
      <c r="BG36" s="8"/>
      <c r="BH36" s="8"/>
      <c r="BI36" s="8"/>
    </row>
    <row r="37">
      <c r="A37" s="6" t="s">
        <v>24</v>
      </c>
      <c r="B37" s="8">
        <f t="shared" si="50"/>
        <v>10</v>
      </c>
      <c r="C37" s="8" t="str">
        <f t="shared" si="51"/>
        <v>K</v>
      </c>
      <c r="D37" s="8"/>
      <c r="E37" s="8"/>
      <c r="F37" s="8"/>
      <c r="G37" s="8"/>
      <c r="H37" s="8"/>
      <c r="I37" s="8"/>
      <c r="J37" s="8"/>
      <c r="K37" s="8"/>
      <c r="L37" s="8"/>
      <c r="M37" s="8"/>
      <c r="N37" s="8"/>
      <c r="O37" s="6"/>
      <c r="P37" s="6"/>
      <c r="Q37" s="6"/>
      <c r="R37" s="6"/>
      <c r="S37" s="6"/>
      <c r="T37" s="6"/>
      <c r="U37" s="6"/>
      <c r="V37" s="6"/>
      <c r="W37" s="6"/>
      <c r="X37" s="8"/>
      <c r="Y37" s="8"/>
      <c r="Z37" s="8"/>
      <c r="AA37" s="8"/>
      <c r="AB37" s="8"/>
      <c r="AC37" s="8"/>
      <c r="AD37" s="8"/>
      <c r="AE37" s="8"/>
      <c r="AF37" s="8"/>
      <c r="AG37" s="8"/>
      <c r="BC37" s="8"/>
      <c r="BD37" s="8"/>
      <c r="BE37" s="8"/>
      <c r="BF37" s="8"/>
      <c r="BG37" s="8"/>
      <c r="BH37" s="8"/>
      <c r="BI37" s="8"/>
    </row>
    <row r="38">
      <c r="A38" s="6" t="s">
        <v>12</v>
      </c>
      <c r="B38" s="8">
        <f t="shared" si="50"/>
        <v>11</v>
      </c>
      <c r="C38" s="8" t="str">
        <f t="shared" si="51"/>
        <v>L</v>
      </c>
      <c r="D38" s="8"/>
      <c r="E38" s="8"/>
      <c r="F38" s="8"/>
      <c r="G38" s="8"/>
      <c r="H38" s="8"/>
      <c r="I38" s="8"/>
      <c r="J38" s="8"/>
      <c r="K38" s="8"/>
      <c r="L38" s="8"/>
      <c r="M38" s="8"/>
      <c r="N38" s="8"/>
      <c r="O38" s="6"/>
      <c r="P38" s="6"/>
      <c r="Q38" s="6"/>
      <c r="R38" s="6"/>
      <c r="S38" s="6"/>
      <c r="T38" s="6"/>
      <c r="U38" s="6"/>
      <c r="V38" s="6"/>
      <c r="W38" s="6"/>
      <c r="X38" s="8"/>
      <c r="Y38" s="8"/>
      <c r="Z38" s="8"/>
      <c r="AA38" s="8"/>
      <c r="AB38" s="8"/>
      <c r="AC38" s="8"/>
      <c r="AD38" s="8"/>
      <c r="AE38" s="8"/>
      <c r="AF38" s="8"/>
      <c r="AG38" s="8"/>
      <c r="BC38" s="8"/>
      <c r="BD38" s="8"/>
      <c r="BE38" s="8"/>
      <c r="BF38" s="8"/>
      <c r="BG38" s="8"/>
      <c r="BH38" s="8"/>
      <c r="BI38" s="8"/>
    </row>
    <row r="39">
      <c r="A39" s="6" t="s">
        <v>25</v>
      </c>
      <c r="B39" s="8">
        <f t="shared" si="50"/>
        <v>12</v>
      </c>
      <c r="C39" s="8" t="str">
        <f t="shared" si="51"/>
        <v>M</v>
      </c>
      <c r="D39" s="8"/>
      <c r="E39" s="8"/>
      <c r="F39" s="8"/>
      <c r="G39" s="8"/>
      <c r="H39" s="8"/>
      <c r="I39" s="8"/>
      <c r="J39" s="8"/>
      <c r="K39" s="8"/>
      <c r="L39" s="8"/>
      <c r="M39" s="8"/>
      <c r="N39" s="8"/>
      <c r="O39" s="6"/>
      <c r="P39" s="6"/>
      <c r="Q39" s="6"/>
      <c r="R39" s="6"/>
      <c r="S39" s="6"/>
      <c r="T39" s="6"/>
      <c r="U39" s="6"/>
      <c r="V39" s="6"/>
      <c r="W39" s="6"/>
      <c r="X39" s="8"/>
      <c r="Y39" s="8"/>
      <c r="Z39" s="8"/>
      <c r="AA39" s="8"/>
      <c r="AB39" s="8"/>
      <c r="AC39" s="8"/>
      <c r="AD39" s="8"/>
      <c r="AE39" s="8"/>
      <c r="AF39" s="8"/>
      <c r="AG39" s="8"/>
      <c r="BC39" s="8"/>
      <c r="BD39" s="8"/>
      <c r="BE39" s="8"/>
      <c r="BF39" s="8"/>
      <c r="BG39" s="8"/>
      <c r="BH39" s="8"/>
      <c r="BI39" s="8"/>
    </row>
    <row r="40">
      <c r="A40" s="16" t="s">
        <v>26</v>
      </c>
      <c r="B40" s="8">
        <f t="shared" si="50"/>
        <v>13</v>
      </c>
      <c r="C40" s="8" t="str">
        <f t="shared" si="51"/>
        <v>.</v>
      </c>
      <c r="D40" s="8"/>
      <c r="E40" s="8"/>
      <c r="F40" s="8"/>
      <c r="G40" s="8"/>
      <c r="H40" s="8"/>
      <c r="I40" s="8"/>
      <c r="J40" s="8"/>
      <c r="K40" s="8"/>
      <c r="L40" s="8"/>
      <c r="M40" s="8"/>
      <c r="N40" s="8"/>
      <c r="O40" s="6"/>
      <c r="P40" s="6"/>
      <c r="Q40" s="6"/>
      <c r="R40" s="6"/>
      <c r="S40" s="6"/>
      <c r="T40" s="6"/>
      <c r="U40" s="6"/>
      <c r="V40" s="6"/>
      <c r="W40" s="6"/>
      <c r="X40" s="8"/>
      <c r="Y40" s="8"/>
      <c r="Z40" s="8"/>
      <c r="AA40" s="8"/>
      <c r="AB40" s="8"/>
      <c r="AC40" s="8"/>
      <c r="AD40" s="8"/>
      <c r="AE40" s="8"/>
      <c r="AF40" s="8"/>
      <c r="AG40" s="8"/>
      <c r="BC40" s="8"/>
      <c r="BD40" s="8"/>
      <c r="BE40" s="8"/>
      <c r="BF40" s="8"/>
      <c r="BG40" s="8"/>
      <c r="BH40" s="8"/>
      <c r="BI40" s="8"/>
    </row>
    <row r="41">
      <c r="A41" s="16" t="s">
        <v>27</v>
      </c>
      <c r="B41" s="8">
        <f t="shared" si="50"/>
        <v>14</v>
      </c>
      <c r="C41" s="8" t="str">
        <f t="shared" si="51"/>
        <v> </v>
      </c>
      <c r="D41" s="8"/>
      <c r="E41" s="8"/>
      <c r="F41" s="8"/>
      <c r="G41" s="8"/>
      <c r="H41" s="8"/>
      <c r="I41" s="8"/>
      <c r="J41" s="8"/>
      <c r="K41" s="8"/>
      <c r="L41" s="8"/>
      <c r="M41" s="8"/>
      <c r="N41" s="8"/>
      <c r="O41" s="6"/>
      <c r="P41" s="6"/>
      <c r="Q41" s="6"/>
      <c r="R41" s="6"/>
      <c r="S41" s="6"/>
      <c r="T41" s="6"/>
      <c r="U41" s="6"/>
      <c r="V41" s="6"/>
      <c r="W41" s="6"/>
      <c r="X41" s="8"/>
      <c r="Y41" s="8"/>
      <c r="Z41" s="8"/>
      <c r="AA41" s="8"/>
      <c r="AB41" s="8"/>
      <c r="AC41" s="8"/>
      <c r="AD41" s="8"/>
      <c r="AE41" s="8"/>
      <c r="AF41" s="8"/>
      <c r="AG41" s="8"/>
      <c r="BC41" s="8"/>
      <c r="BD41" s="8"/>
      <c r="BE41" s="8"/>
      <c r="BF41" s="8"/>
      <c r="BG41" s="8"/>
      <c r="BH41" s="8"/>
      <c r="BI41" s="8"/>
    </row>
    <row r="42">
      <c r="A42" s="16" t="s">
        <v>28</v>
      </c>
      <c r="B42" s="8">
        <f t="shared" si="50"/>
        <v>15</v>
      </c>
      <c r="C42" s="8" t="str">
        <f t="shared" si="51"/>
        <v>?</v>
      </c>
      <c r="D42" s="8"/>
      <c r="E42" s="8"/>
      <c r="F42" s="8"/>
      <c r="G42" s="8"/>
      <c r="H42" s="8"/>
      <c r="I42" s="8"/>
      <c r="J42" s="8"/>
      <c r="K42" s="8"/>
      <c r="L42" s="8"/>
      <c r="M42" s="8"/>
      <c r="N42" s="8"/>
      <c r="O42" s="6"/>
      <c r="P42" s="6"/>
      <c r="Q42" s="6"/>
      <c r="R42" s="6"/>
      <c r="S42" s="6"/>
      <c r="T42" s="6"/>
      <c r="U42" s="6"/>
      <c r="V42" s="6"/>
      <c r="W42" s="6"/>
      <c r="X42" s="8"/>
      <c r="Y42" s="8"/>
      <c r="Z42" s="8"/>
      <c r="AA42" s="8"/>
      <c r="AB42" s="8"/>
      <c r="AC42" s="8"/>
      <c r="AD42" s="8"/>
      <c r="AE42" s="8"/>
      <c r="AF42" s="8"/>
      <c r="AG42" s="8"/>
      <c r="BC42" s="8"/>
      <c r="BD42" s="8"/>
      <c r="BE42" s="8"/>
      <c r="BF42" s="8"/>
      <c r="BG42" s="8"/>
      <c r="BH42" s="8"/>
      <c r="BI42" s="8"/>
    </row>
    <row r="43">
      <c r="A43" s="16" t="s">
        <v>28</v>
      </c>
      <c r="B43" s="8">
        <f t="shared" si="50"/>
        <v>16</v>
      </c>
      <c r="C43" s="8" t="str">
        <f t="shared" si="51"/>
        <v>?</v>
      </c>
      <c r="D43" s="8"/>
      <c r="E43" s="8"/>
      <c r="F43" s="8"/>
      <c r="G43" s="8"/>
      <c r="H43" s="8"/>
      <c r="I43" s="8"/>
      <c r="J43" s="8"/>
      <c r="K43" s="8"/>
      <c r="L43" s="8"/>
      <c r="M43" s="8"/>
      <c r="N43" s="8"/>
      <c r="O43" s="6"/>
      <c r="P43" s="6"/>
      <c r="Q43" s="6"/>
      <c r="R43" s="6"/>
      <c r="S43" s="6"/>
      <c r="T43" s="6"/>
      <c r="U43" s="6"/>
      <c r="V43" s="6"/>
      <c r="W43" s="6"/>
      <c r="X43" s="8"/>
      <c r="Y43" s="8"/>
      <c r="Z43" s="8"/>
      <c r="AA43" s="8"/>
      <c r="AB43" s="8"/>
      <c r="AC43" s="8"/>
      <c r="AD43" s="8"/>
      <c r="AE43" s="8"/>
      <c r="AF43" s="8"/>
      <c r="AG43" s="8"/>
      <c r="BC43" s="8"/>
      <c r="BD43" s="8"/>
      <c r="BE43" s="8"/>
      <c r="BF43" s="8"/>
      <c r="BG43" s="8"/>
      <c r="BH43" s="8"/>
      <c r="BI43" s="8"/>
    </row>
    <row r="44">
      <c r="A44" s="16" t="s">
        <v>27</v>
      </c>
      <c r="B44" s="8">
        <f t="shared" si="50"/>
        <v>17</v>
      </c>
      <c r="C44" s="8" t="str">
        <f t="shared" si="51"/>
        <v> </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BC44" s="8"/>
      <c r="BD44" s="8"/>
      <c r="BE44" s="8"/>
      <c r="BF44" s="8"/>
      <c r="BG44" s="8"/>
      <c r="BH44" s="8"/>
      <c r="BI44" s="8"/>
    </row>
    <row r="45">
      <c r="A45" s="16" t="s">
        <v>26</v>
      </c>
      <c r="B45" s="8">
        <f t="shared" si="50"/>
        <v>18</v>
      </c>
      <c r="C45" s="8" t="str">
        <f t="shared" si="51"/>
        <v>.</v>
      </c>
      <c r="D45" s="8"/>
      <c r="E45" s="8"/>
      <c r="F45" s="8"/>
      <c r="G45" s="8"/>
      <c r="H45" s="8"/>
      <c r="I45" s="8"/>
      <c r="J45" s="8"/>
      <c r="K45" s="8"/>
      <c r="L45" s="8"/>
      <c r="M45" s="8"/>
      <c r="N45" s="8"/>
      <c r="O45" s="6"/>
      <c r="P45" s="6"/>
      <c r="Q45" s="6"/>
      <c r="R45" s="6"/>
      <c r="S45" s="6"/>
      <c r="T45" s="6"/>
      <c r="U45" s="6"/>
      <c r="V45" s="6"/>
      <c r="W45" s="6"/>
      <c r="X45" s="8"/>
      <c r="Y45" s="8"/>
      <c r="Z45" s="8"/>
      <c r="AA45" s="8"/>
      <c r="AB45" s="8"/>
      <c r="AC45" s="8"/>
      <c r="AD45" s="8"/>
      <c r="AE45" s="8"/>
      <c r="AF45" s="8"/>
      <c r="AG45" s="8"/>
      <c r="BC45" s="8"/>
      <c r="BD45" s="8"/>
      <c r="BE45" s="8"/>
      <c r="BF45" s="8"/>
      <c r="BG45" s="8"/>
      <c r="BH45" s="8"/>
      <c r="BI45" s="8"/>
    </row>
    <row r="46">
      <c r="A46" s="6" t="s">
        <v>29</v>
      </c>
      <c r="B46" s="8">
        <f t="shared" si="50"/>
        <v>19</v>
      </c>
      <c r="C46" s="8" t="str">
        <f t="shared" si="51"/>
        <v>N</v>
      </c>
      <c r="D46" s="8"/>
      <c r="E46" s="8"/>
      <c r="F46" s="8"/>
      <c r="G46" s="8"/>
      <c r="H46" s="8"/>
      <c r="I46" s="8"/>
      <c r="J46" s="8"/>
      <c r="K46" s="8"/>
      <c r="L46" s="8"/>
      <c r="M46" s="8"/>
      <c r="N46" s="8"/>
      <c r="O46" s="6"/>
      <c r="P46" s="6"/>
      <c r="Q46" s="6"/>
      <c r="R46" s="6"/>
      <c r="S46" s="6"/>
      <c r="T46" s="6"/>
      <c r="U46" s="6"/>
      <c r="V46" s="6"/>
      <c r="W46" s="6"/>
      <c r="X46" s="8"/>
      <c r="Y46" s="8"/>
      <c r="Z46" s="8"/>
      <c r="AA46" s="8"/>
      <c r="AB46" s="8"/>
      <c r="AC46" s="8"/>
      <c r="AD46" s="8"/>
      <c r="AE46" s="8"/>
      <c r="AF46" s="8"/>
      <c r="AG46" s="8"/>
      <c r="BC46" s="8"/>
      <c r="BD46" s="8"/>
      <c r="BE46" s="8"/>
      <c r="BF46" s="8"/>
      <c r="BG46" s="8"/>
      <c r="BH46" s="8"/>
      <c r="BI46" s="8"/>
    </row>
    <row r="47">
      <c r="A47" s="6" t="s">
        <v>30</v>
      </c>
      <c r="B47" s="8">
        <f t="shared" si="50"/>
        <v>20</v>
      </c>
      <c r="C47" s="8" t="str">
        <f t="shared" si="51"/>
        <v>O</v>
      </c>
      <c r="D47" s="8"/>
      <c r="E47" s="8"/>
      <c r="F47" s="8"/>
      <c r="G47" s="8"/>
      <c r="H47" s="8"/>
      <c r="I47" s="8"/>
      <c r="J47" s="8"/>
      <c r="K47" s="8"/>
      <c r="L47" s="8"/>
      <c r="M47" s="8"/>
      <c r="N47" s="8"/>
      <c r="O47" s="6"/>
      <c r="P47" s="6"/>
      <c r="Q47" s="6"/>
      <c r="R47" s="6"/>
      <c r="S47" s="6"/>
      <c r="T47" s="6"/>
      <c r="U47" s="6"/>
      <c r="V47" s="6"/>
      <c r="W47" s="6"/>
      <c r="X47" s="8"/>
      <c r="Y47" s="8"/>
      <c r="Z47" s="8"/>
      <c r="AA47" s="8"/>
      <c r="AB47" s="8"/>
      <c r="AC47" s="8"/>
      <c r="AD47" s="8"/>
      <c r="AE47" s="8"/>
      <c r="AF47" s="8"/>
      <c r="AG47" s="8"/>
      <c r="BC47" s="8"/>
      <c r="BD47" s="8"/>
      <c r="BE47" s="8"/>
      <c r="BF47" s="8"/>
      <c r="BG47" s="8"/>
      <c r="BH47" s="8"/>
      <c r="BI47" s="8"/>
    </row>
    <row r="48">
      <c r="A48" s="6" t="s">
        <v>31</v>
      </c>
      <c r="B48" s="8">
        <f t="shared" si="50"/>
        <v>21</v>
      </c>
      <c r="C48" s="8" t="str">
        <f t="shared" si="51"/>
        <v>P</v>
      </c>
      <c r="D48" s="8"/>
      <c r="E48" s="8"/>
      <c r="F48" s="8"/>
      <c r="G48" s="8"/>
      <c r="H48" s="8"/>
      <c r="I48" s="8"/>
      <c r="J48" s="8"/>
      <c r="K48" s="8"/>
      <c r="L48" s="8"/>
      <c r="M48" s="8"/>
      <c r="N48" s="8"/>
      <c r="O48" s="6"/>
      <c r="P48" s="6"/>
      <c r="Q48" s="6"/>
      <c r="R48" s="6"/>
      <c r="S48" s="6"/>
      <c r="T48" s="6"/>
      <c r="U48" s="6"/>
      <c r="V48" s="6"/>
      <c r="W48" s="6"/>
      <c r="X48" s="8"/>
      <c r="Y48" s="8"/>
      <c r="Z48" s="8"/>
      <c r="AA48" s="8"/>
      <c r="AB48" s="8"/>
      <c r="AC48" s="8"/>
      <c r="AD48" s="8"/>
      <c r="AE48" s="8"/>
      <c r="AF48" s="8"/>
      <c r="AG48" s="8"/>
      <c r="BC48" s="8"/>
      <c r="BD48" s="8"/>
      <c r="BE48" s="8"/>
      <c r="BF48" s="8"/>
      <c r="BG48" s="8"/>
      <c r="BH48" s="8"/>
      <c r="BI48" s="8"/>
    </row>
    <row r="49">
      <c r="A49" s="6" t="s">
        <v>32</v>
      </c>
      <c r="B49" s="8">
        <f t="shared" si="50"/>
        <v>22</v>
      </c>
      <c r="C49" s="8" t="str">
        <f t="shared" si="51"/>
        <v>Q</v>
      </c>
      <c r="D49" s="8"/>
      <c r="E49" s="8"/>
      <c r="F49" s="8"/>
      <c r="G49" s="8"/>
      <c r="H49" s="8"/>
      <c r="I49" s="8"/>
      <c r="J49" s="8"/>
      <c r="K49" s="8"/>
      <c r="L49" s="8"/>
      <c r="M49" s="8"/>
      <c r="N49" s="8"/>
      <c r="O49" s="6"/>
      <c r="P49" s="6"/>
      <c r="Q49" s="6"/>
      <c r="R49" s="6"/>
      <c r="S49" s="6"/>
      <c r="T49" s="6"/>
      <c r="U49" s="6"/>
      <c r="V49" s="6"/>
      <c r="W49" s="6"/>
      <c r="X49" s="8"/>
      <c r="Y49" s="8"/>
      <c r="Z49" s="8"/>
      <c r="AA49" s="8"/>
      <c r="AB49" s="8"/>
      <c r="AC49" s="8"/>
      <c r="AD49" s="8"/>
      <c r="AE49" s="8"/>
      <c r="AF49" s="8"/>
      <c r="AG49" s="8"/>
      <c r="BC49" s="8"/>
      <c r="BD49" s="8"/>
      <c r="BE49" s="8"/>
      <c r="BF49" s="8"/>
      <c r="BG49" s="8"/>
      <c r="BH49" s="8"/>
      <c r="BI49" s="8"/>
    </row>
    <row r="50">
      <c r="A50" s="6" t="s">
        <v>33</v>
      </c>
      <c r="B50" s="8">
        <f t="shared" si="50"/>
        <v>23</v>
      </c>
      <c r="C50" s="8" t="str">
        <f t="shared" si="51"/>
        <v>R</v>
      </c>
      <c r="D50" s="8"/>
      <c r="E50" s="8"/>
      <c r="F50" s="8"/>
      <c r="G50" s="8"/>
      <c r="H50" s="8"/>
      <c r="I50" s="8"/>
      <c r="J50" s="8"/>
      <c r="K50" s="8"/>
      <c r="L50" s="8"/>
      <c r="M50" s="8"/>
      <c r="N50" s="8"/>
      <c r="O50" s="6"/>
      <c r="P50" s="6"/>
      <c r="Q50" s="6"/>
      <c r="R50" s="6"/>
      <c r="S50" s="6"/>
      <c r="T50" s="6"/>
      <c r="U50" s="6"/>
      <c r="V50" s="6"/>
      <c r="W50" s="6"/>
      <c r="X50" s="8"/>
      <c r="Y50" s="8"/>
      <c r="Z50" s="8"/>
      <c r="AA50" s="8"/>
      <c r="AB50" s="8"/>
      <c r="AC50" s="8"/>
      <c r="AD50" s="8"/>
      <c r="AE50" s="8"/>
      <c r="AF50" s="8"/>
      <c r="AG50" s="8"/>
      <c r="BC50" s="8"/>
      <c r="BD50" s="8"/>
      <c r="BE50" s="8"/>
      <c r="BF50" s="8"/>
      <c r="BG50" s="8"/>
      <c r="BH50" s="8"/>
      <c r="BI50" s="8"/>
    </row>
    <row r="51">
      <c r="A51" s="6" t="s">
        <v>11</v>
      </c>
      <c r="B51" s="8">
        <f t="shared" si="50"/>
        <v>24</v>
      </c>
      <c r="C51" s="8" t="str">
        <f t="shared" si="51"/>
        <v>S</v>
      </c>
      <c r="D51" s="8"/>
      <c r="E51" s="8"/>
      <c r="F51" s="8"/>
      <c r="G51" s="8"/>
      <c r="H51" s="8"/>
      <c r="I51" s="8"/>
      <c r="J51" s="8"/>
      <c r="K51" s="8"/>
      <c r="L51" s="8"/>
      <c r="M51" s="8"/>
      <c r="N51" s="8"/>
      <c r="O51" s="6"/>
      <c r="P51" s="6"/>
      <c r="Q51" s="6"/>
      <c r="R51" s="6"/>
      <c r="S51" s="6"/>
      <c r="T51" s="6"/>
      <c r="U51" s="6"/>
      <c r="V51" s="6"/>
      <c r="W51" s="6"/>
      <c r="X51" s="8"/>
      <c r="Y51" s="8"/>
      <c r="Z51" s="8"/>
      <c r="AA51" s="8"/>
      <c r="AB51" s="8"/>
      <c r="AC51" s="8"/>
      <c r="AD51" s="8"/>
      <c r="AE51" s="8"/>
      <c r="AF51" s="8"/>
      <c r="AG51" s="8"/>
      <c r="BC51" s="8"/>
      <c r="BD51" s="8"/>
      <c r="BE51" s="8"/>
      <c r="BF51" s="8"/>
      <c r="BG51" s="8"/>
      <c r="BH51" s="8"/>
      <c r="BI51" s="8"/>
    </row>
    <row r="52">
      <c r="A52" s="6" t="s">
        <v>14</v>
      </c>
      <c r="B52" s="8">
        <f t="shared" si="50"/>
        <v>25</v>
      </c>
      <c r="C52" s="8" t="str">
        <f t="shared" si="51"/>
        <v>T</v>
      </c>
      <c r="D52" s="8"/>
      <c r="E52" s="8"/>
      <c r="F52" s="8"/>
      <c r="G52" s="8"/>
      <c r="H52" s="8"/>
      <c r="I52" s="8"/>
      <c r="J52" s="8"/>
      <c r="K52" s="8"/>
      <c r="L52" s="8"/>
      <c r="M52" s="8"/>
      <c r="N52" s="8"/>
      <c r="O52" s="6"/>
      <c r="P52" s="6"/>
      <c r="Q52" s="6"/>
      <c r="R52" s="6"/>
      <c r="S52" s="6"/>
      <c r="T52" s="6"/>
      <c r="U52" s="6"/>
      <c r="V52" s="6"/>
      <c r="W52" s="6"/>
      <c r="X52" s="8"/>
      <c r="Y52" s="8"/>
      <c r="Z52" s="8"/>
      <c r="AA52" s="8"/>
      <c r="AB52" s="8"/>
      <c r="AC52" s="8"/>
      <c r="AD52" s="8"/>
      <c r="AE52" s="8"/>
      <c r="AF52" s="8"/>
      <c r="AG52" s="8"/>
      <c r="BC52" s="8"/>
      <c r="BD52" s="8"/>
      <c r="BE52" s="8"/>
      <c r="BF52" s="8"/>
      <c r="BG52" s="8"/>
      <c r="BH52" s="8"/>
      <c r="BI52" s="8"/>
    </row>
    <row r="53">
      <c r="A53" s="6" t="s">
        <v>34</v>
      </c>
      <c r="B53" s="8">
        <f t="shared" si="50"/>
        <v>26</v>
      </c>
      <c r="C53" s="8" t="str">
        <f t="shared" si="51"/>
        <v>U</v>
      </c>
      <c r="D53" s="8"/>
      <c r="E53" s="8"/>
      <c r="F53" s="8"/>
      <c r="G53" s="8"/>
      <c r="H53" s="8"/>
      <c r="I53" s="8"/>
      <c r="J53" s="8"/>
      <c r="K53" s="8"/>
      <c r="L53" s="8"/>
      <c r="M53" s="8"/>
      <c r="N53" s="8"/>
      <c r="O53" s="6"/>
      <c r="P53" s="6"/>
      <c r="Q53" s="6"/>
      <c r="R53" s="6"/>
      <c r="S53" s="6"/>
      <c r="T53" s="6"/>
      <c r="U53" s="6"/>
      <c r="V53" s="6"/>
      <c r="W53" s="6"/>
      <c r="X53" s="8"/>
      <c r="Y53" s="8"/>
      <c r="Z53" s="8"/>
      <c r="AA53" s="8"/>
      <c r="AB53" s="8"/>
      <c r="AC53" s="8"/>
      <c r="AD53" s="8"/>
      <c r="AE53" s="8"/>
      <c r="AF53" s="8"/>
      <c r="AG53" s="8"/>
      <c r="BC53" s="8"/>
      <c r="BD53" s="8"/>
      <c r="BE53" s="8"/>
      <c r="BF53" s="8"/>
      <c r="BG53" s="8"/>
      <c r="BH53" s="8"/>
      <c r="BI53" s="8"/>
    </row>
    <row r="54">
      <c r="A54" s="6" t="s">
        <v>35</v>
      </c>
      <c r="B54" s="8">
        <f t="shared" si="50"/>
        <v>27</v>
      </c>
      <c r="C54" s="8" t="str">
        <f t="shared" si="51"/>
        <v>V</v>
      </c>
      <c r="D54" s="8"/>
      <c r="E54" s="8"/>
      <c r="F54" s="8"/>
      <c r="G54" s="8"/>
      <c r="H54" s="8"/>
      <c r="I54" s="8"/>
      <c r="J54" s="8"/>
      <c r="K54" s="8"/>
      <c r="L54" s="8"/>
      <c r="M54" s="8"/>
      <c r="N54" s="8"/>
      <c r="O54" s="6"/>
      <c r="P54" s="6"/>
      <c r="Q54" s="6"/>
      <c r="R54" s="6"/>
      <c r="S54" s="6"/>
      <c r="T54" s="6"/>
      <c r="U54" s="6"/>
      <c r="V54" s="6"/>
      <c r="W54" s="6"/>
      <c r="X54" s="8"/>
      <c r="Y54" s="8"/>
      <c r="Z54" s="8"/>
      <c r="AA54" s="8"/>
      <c r="AB54" s="8"/>
      <c r="AC54" s="8"/>
      <c r="AD54" s="8"/>
      <c r="AE54" s="8"/>
      <c r="AF54" s="8"/>
      <c r="AG54" s="8"/>
      <c r="BC54" s="8"/>
      <c r="BD54" s="8"/>
      <c r="BE54" s="8"/>
      <c r="BF54" s="8"/>
      <c r="BG54" s="8"/>
      <c r="BH54" s="8"/>
      <c r="BI54" s="8"/>
    </row>
    <row r="55">
      <c r="A55" s="6" t="s">
        <v>36</v>
      </c>
      <c r="B55" s="8">
        <f t="shared" si="50"/>
        <v>28</v>
      </c>
      <c r="C55" s="8" t="str">
        <f t="shared" si="51"/>
        <v>W</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BC55" s="8"/>
      <c r="BD55" s="8"/>
      <c r="BE55" s="8"/>
      <c r="BF55" s="8"/>
      <c r="BG55" s="8"/>
      <c r="BH55" s="8"/>
      <c r="BI55" s="8"/>
    </row>
    <row r="56">
      <c r="A56" s="6" t="s">
        <v>37</v>
      </c>
      <c r="B56" s="8">
        <f t="shared" si="50"/>
        <v>29</v>
      </c>
      <c r="C56" s="8" t="str">
        <f t="shared" si="51"/>
        <v>X</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BF56" s="8"/>
      <c r="BG56" s="8"/>
      <c r="BH56" s="8"/>
      <c r="BI56" s="8"/>
      <c r="BJ56" s="8"/>
      <c r="BK56" s="8"/>
      <c r="BL56" s="8"/>
      <c r="BM56" s="8"/>
    </row>
    <row r="57">
      <c r="A57" s="6" t="s">
        <v>38</v>
      </c>
      <c r="B57" s="8">
        <f t="shared" si="50"/>
        <v>30</v>
      </c>
      <c r="C57" s="8" t="str">
        <f t="shared" si="51"/>
        <v>Y</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BF57" s="8"/>
      <c r="BG57" s="8"/>
      <c r="BH57" s="8"/>
      <c r="BI57" s="8"/>
      <c r="BJ57" s="8"/>
      <c r="BK57" s="8"/>
      <c r="BL57" s="8"/>
      <c r="BM57" s="8"/>
    </row>
    <row r="58">
      <c r="A58" s="6" t="s">
        <v>39</v>
      </c>
      <c r="B58" s="8">
        <f t="shared" si="50"/>
        <v>31</v>
      </c>
      <c r="C58" s="8" t="str">
        <f t="shared" si="51"/>
        <v>Z</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BF58" s="8"/>
      <c r="BG58" s="8"/>
      <c r="BH58" s="8"/>
      <c r="BI58" s="8"/>
      <c r="BJ58" s="8"/>
      <c r="BK58" s="8"/>
      <c r="BL58" s="8"/>
      <c r="BM58" s="8"/>
    </row>
  </sheetData>
  <mergeCells count="22">
    <mergeCell ref="AJ10:AP10"/>
    <mergeCell ref="AR10:AZ10"/>
    <mergeCell ref="BF13:BN13"/>
    <mergeCell ref="BF20:BN20"/>
    <mergeCell ref="D2:L2"/>
    <mergeCell ref="O2:W2"/>
    <mergeCell ref="Y2:AG2"/>
    <mergeCell ref="AJ2:AO2"/>
    <mergeCell ref="BF2:BN2"/>
    <mergeCell ref="BO3:BO11"/>
    <mergeCell ref="BQ9:BY9"/>
    <mergeCell ref="Y18:AG18"/>
    <mergeCell ref="O22:W22"/>
    <mergeCell ref="D24:F24"/>
    <mergeCell ref="H24:L24"/>
    <mergeCell ref="D9:L9"/>
    <mergeCell ref="Y10:AG10"/>
    <mergeCell ref="O12:W12"/>
    <mergeCell ref="D17:L17"/>
    <mergeCell ref="AR17:AT17"/>
    <mergeCell ref="AV17:AZ17"/>
    <mergeCell ref="AJ18:AO18"/>
  </mergeCells>
  <conditionalFormatting sqref="AJ20:AO25">
    <cfRule type="colorScale" priority="1">
      <colorScale>
        <cfvo type="formula" val="0"/>
        <cfvo type="formula" val="1"/>
        <color rgb="FFFFFFFF"/>
        <color rgb="FFFF0000"/>
      </colorScale>
    </cfRule>
  </conditionalFormatting>
  <conditionalFormatting sqref="C1:AH31 BF2:BN12">
    <cfRule type="cellIs" dxfId="0" priority="2" operator="equal">
      <formula>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6.38"/>
    <col customWidth="1" min="3" max="3" width="2.63"/>
    <col customWidth="1" min="4" max="9" width="3.88"/>
    <col customWidth="1" min="10" max="11" width="2.63"/>
    <col customWidth="1" min="12" max="50" width="3.88"/>
    <col customWidth="1" min="51" max="52" width="2.63"/>
    <col customWidth="1" min="53" max="74" width="3.88"/>
    <col customWidth="1" min="75" max="75" width="2.63"/>
    <col customWidth="1" min="76" max="81" width="3.88"/>
  </cols>
  <sheetData>
    <row r="1" ht="15.0" customHeight="1">
      <c r="A1" s="6"/>
      <c r="B1" s="6"/>
      <c r="C1" s="50"/>
      <c r="D1" s="50"/>
      <c r="E1" s="50"/>
      <c r="F1" s="50"/>
      <c r="G1" s="50"/>
      <c r="H1" s="50"/>
      <c r="I1" s="50"/>
      <c r="J1" s="50"/>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8"/>
      <c r="AZ1" s="19"/>
      <c r="BA1" s="19"/>
      <c r="BB1" s="19"/>
      <c r="BC1" s="19"/>
      <c r="BD1" s="19"/>
      <c r="BE1" s="19"/>
      <c r="BF1" s="19"/>
      <c r="BG1" s="19"/>
      <c r="BH1" s="19"/>
      <c r="BI1" s="19"/>
      <c r="BJ1" s="19"/>
      <c r="BK1" s="19"/>
      <c r="BL1" s="19"/>
      <c r="BM1" s="19"/>
      <c r="BN1" s="19"/>
      <c r="BO1" s="19"/>
      <c r="BP1" s="19"/>
      <c r="BQ1" s="19"/>
      <c r="BR1" s="19"/>
      <c r="BS1" s="19"/>
      <c r="BT1" s="19"/>
      <c r="BU1" s="19"/>
      <c r="BV1" s="19"/>
      <c r="BW1" s="19"/>
    </row>
    <row r="2">
      <c r="A2" s="3" t="s">
        <v>5</v>
      </c>
      <c r="B2" s="3" t="s">
        <v>6</v>
      </c>
      <c r="C2" s="50"/>
      <c r="D2" s="3" t="s">
        <v>62</v>
      </c>
      <c r="E2" s="4"/>
      <c r="F2" s="4"/>
      <c r="G2" s="4"/>
      <c r="H2" s="4"/>
      <c r="I2" s="4"/>
      <c r="J2" s="50"/>
      <c r="K2" s="17"/>
      <c r="L2" s="3" t="s">
        <v>68</v>
      </c>
      <c r="M2" s="4"/>
      <c r="N2" s="4"/>
      <c r="O2" s="4"/>
      <c r="P2" s="4"/>
      <c r="Q2" s="4"/>
      <c r="R2" s="5"/>
      <c r="S2" s="3" t="s">
        <v>69</v>
      </c>
      <c r="T2" s="4"/>
      <c r="U2" s="4"/>
      <c r="V2" s="4"/>
      <c r="W2" s="4"/>
      <c r="X2" s="4"/>
      <c r="AA2" s="3" t="s">
        <v>70</v>
      </c>
      <c r="AB2" s="4"/>
      <c r="AC2" s="4"/>
      <c r="AD2" s="4"/>
      <c r="AE2" s="5"/>
      <c r="AJ2" s="5"/>
      <c r="AK2" s="5"/>
      <c r="AL2" s="6"/>
      <c r="AM2" s="6"/>
      <c r="AY2" s="18"/>
      <c r="AZ2" s="19"/>
      <c r="BA2" s="21" t="s">
        <v>71</v>
      </c>
      <c r="BB2" s="4"/>
      <c r="BC2" s="4"/>
      <c r="BD2" s="4"/>
      <c r="BE2" s="4"/>
      <c r="BF2" s="4"/>
      <c r="BG2" s="4"/>
      <c r="BH2" s="67"/>
      <c r="BI2" s="21" t="s">
        <v>72</v>
      </c>
      <c r="BJ2" s="4"/>
      <c r="BK2" s="4"/>
      <c r="BL2" s="4"/>
      <c r="BM2" s="4"/>
      <c r="BN2" s="4"/>
      <c r="BO2" s="4"/>
      <c r="BQ2" s="3" t="s">
        <v>73</v>
      </c>
      <c r="BR2" s="4"/>
      <c r="BS2" s="4"/>
      <c r="BT2" s="4"/>
      <c r="BU2" s="4"/>
      <c r="BV2" s="4"/>
      <c r="BW2" s="19"/>
    </row>
    <row r="3">
      <c r="A3" s="6">
        <v>7.0</v>
      </c>
      <c r="B3" s="6" t="str">
        <f t="shared" ref="B3:B6" si="3">DEC2BIN(A3,3)</f>
        <v>111</v>
      </c>
      <c r="C3" s="50"/>
      <c r="D3" s="6">
        <v>0.0</v>
      </c>
      <c r="E3" s="6">
        <v>0.0</v>
      </c>
      <c r="F3" s="6">
        <v>1.0</v>
      </c>
      <c r="G3" s="6">
        <f t="shared" ref="G3:I3" si="1">IF(MID($B3,COLUMN(G3)-COLUMN($F3),1) = "1",1,0)</f>
        <v>1</v>
      </c>
      <c r="H3" s="6">
        <f t="shared" si="1"/>
        <v>1</v>
      </c>
      <c r="I3" s="6">
        <f t="shared" si="1"/>
        <v>1</v>
      </c>
      <c r="J3" s="51"/>
      <c r="K3" s="22"/>
      <c r="L3" s="6">
        <v>1.5</v>
      </c>
      <c r="M3" s="6">
        <v>0.0</v>
      </c>
      <c r="N3" s="6">
        <v>0.0</v>
      </c>
      <c r="O3" s="6">
        <v>0.0</v>
      </c>
      <c r="P3" s="6">
        <v>0.0</v>
      </c>
      <c r="Q3" s="6">
        <v>0.0</v>
      </c>
      <c r="R3" s="6"/>
      <c r="S3" s="6">
        <f t="array" ref="S3:X6">MMULT($D$18:$I$21,L3:Q8)</f>
        <v>-1.5</v>
      </c>
      <c r="T3" s="6">
        <v>-1.5</v>
      </c>
      <c r="U3" s="6">
        <v>0.0</v>
      </c>
      <c r="V3" s="6">
        <v>0.0</v>
      </c>
      <c r="W3" s="6">
        <v>0.0</v>
      </c>
      <c r="X3" s="6">
        <v>0.0</v>
      </c>
      <c r="AA3" s="8">
        <f t="array" ref="AA3:AD6">MMULT(S3:X6,TRANSPOSE(S10:X13))</f>
        <v>-4.5</v>
      </c>
      <c r="AB3" s="8">
        <v>0.0</v>
      </c>
      <c r="AC3" s="6">
        <v>0.0</v>
      </c>
      <c r="AD3" s="6">
        <v>4.5</v>
      </c>
      <c r="AE3" s="6"/>
      <c r="AH3" s="6"/>
      <c r="AI3" s="6"/>
      <c r="AJ3" s="6"/>
      <c r="AK3" s="6"/>
      <c r="AL3" s="6"/>
      <c r="AM3" s="46"/>
      <c r="AY3" s="18"/>
      <c r="AZ3" s="19"/>
      <c r="BA3" s="6">
        <v>1.0</v>
      </c>
      <c r="BB3" s="6">
        <v>0.0</v>
      </c>
      <c r="BC3" s="6">
        <v>0.0</v>
      </c>
      <c r="BD3" s="6">
        <v>0.0</v>
      </c>
      <c r="BE3" s="6">
        <v>0.0</v>
      </c>
      <c r="BF3" s="6">
        <v>0.0</v>
      </c>
      <c r="BG3" s="23" t="s">
        <v>45</v>
      </c>
      <c r="BI3" s="6">
        <v>1.0</v>
      </c>
      <c r="BJ3" s="6">
        <v>0.0</v>
      </c>
      <c r="BK3" s="6">
        <v>0.0</v>
      </c>
      <c r="BL3" s="6">
        <v>0.0</v>
      </c>
      <c r="BM3" s="6">
        <v>0.0</v>
      </c>
      <c r="BN3" s="6">
        <v>0.0</v>
      </c>
      <c r="BO3" s="23" t="s">
        <v>45</v>
      </c>
      <c r="BQ3" s="36">
        <f t="shared" ref="BQ3:BV3" si="2">AO34</f>
        <v>-2.518105844</v>
      </c>
      <c r="BR3" s="36">
        <f t="shared" si="2"/>
        <v>-2.518105844</v>
      </c>
      <c r="BS3" s="36">
        <f t="shared" si="2"/>
        <v>0.3652205556</v>
      </c>
      <c r="BT3" s="36">
        <f t="shared" si="2"/>
        <v>0.9418858355</v>
      </c>
      <c r="BU3" s="36">
        <f t="shared" si="2"/>
        <v>0.9418858355</v>
      </c>
      <c r="BV3" s="36">
        <f t="shared" si="2"/>
        <v>0.9418858355</v>
      </c>
      <c r="BW3" s="19"/>
    </row>
    <row r="4">
      <c r="A4" s="6">
        <v>3.0</v>
      </c>
      <c r="B4" s="6" t="str">
        <f t="shared" si="3"/>
        <v>011</v>
      </c>
      <c r="C4" s="50"/>
      <c r="D4" s="6">
        <v>0.0</v>
      </c>
      <c r="E4" s="6">
        <v>0.0</v>
      </c>
      <c r="F4" s="6">
        <v>1.0</v>
      </c>
      <c r="G4" s="6">
        <f t="shared" ref="G4:I4" si="4">IF(MID($B4,COLUMN(G4)-COLUMN($F4),1) = "1",1,0)</f>
        <v>0</v>
      </c>
      <c r="H4" s="6">
        <f t="shared" si="4"/>
        <v>1</v>
      </c>
      <c r="I4" s="6">
        <f t="shared" si="4"/>
        <v>1</v>
      </c>
      <c r="J4" s="51"/>
      <c r="K4" s="22"/>
      <c r="L4" s="6">
        <v>0.0</v>
      </c>
      <c r="M4" s="6">
        <v>1.5</v>
      </c>
      <c r="N4" s="6">
        <v>0.0</v>
      </c>
      <c r="O4" s="6">
        <v>0.0</v>
      </c>
      <c r="P4" s="6">
        <v>0.0</v>
      </c>
      <c r="Q4" s="6">
        <v>0.0</v>
      </c>
      <c r="R4" s="6"/>
      <c r="S4" s="6">
        <v>-1.5</v>
      </c>
      <c r="T4" s="6">
        <v>1.5</v>
      </c>
      <c r="U4" s="6">
        <v>0.0</v>
      </c>
      <c r="V4" s="6">
        <v>0.0</v>
      </c>
      <c r="W4" s="6">
        <v>0.0</v>
      </c>
      <c r="X4" s="6">
        <v>0.0</v>
      </c>
      <c r="AA4" s="8">
        <v>0.0</v>
      </c>
      <c r="AB4" s="8">
        <v>-4.5</v>
      </c>
      <c r="AC4" s="6">
        <v>4.5</v>
      </c>
      <c r="AD4" s="6">
        <v>0.0</v>
      </c>
      <c r="AE4" s="6"/>
      <c r="AH4" s="6"/>
      <c r="AI4" s="6"/>
      <c r="AJ4" s="6"/>
      <c r="AK4" s="6"/>
      <c r="AL4" s="6"/>
      <c r="AM4" s="46"/>
      <c r="AY4" s="18"/>
      <c r="AZ4" s="19"/>
      <c r="BA4" s="6">
        <v>0.0</v>
      </c>
      <c r="BB4" s="6">
        <v>1.0</v>
      </c>
      <c r="BC4" s="6">
        <v>0.0</v>
      </c>
      <c r="BD4" s="6">
        <v>0.0</v>
      </c>
      <c r="BE4" s="6">
        <v>0.0</v>
      </c>
      <c r="BF4" s="6">
        <v>0.0</v>
      </c>
      <c r="BI4" s="6">
        <v>0.0</v>
      </c>
      <c r="BJ4" s="6">
        <v>1.0</v>
      </c>
      <c r="BK4" s="6">
        <v>0.0</v>
      </c>
      <c r="BL4" s="6">
        <v>0.0</v>
      </c>
      <c r="BM4" s="6">
        <v>0.0</v>
      </c>
      <c r="BN4" s="6">
        <v>0.0</v>
      </c>
      <c r="BQ4" s="36">
        <f t="shared" ref="BQ4:BV4" si="5">AO35</f>
        <v>-2.518105844</v>
      </c>
      <c r="BR4" s="36">
        <f t="shared" si="5"/>
        <v>0.3933351702</v>
      </c>
      <c r="BS4" s="36">
        <f t="shared" si="5"/>
        <v>0.3652205556</v>
      </c>
      <c r="BT4" s="36">
        <f t="shared" si="5"/>
        <v>0.2067614939</v>
      </c>
      <c r="BU4" s="36">
        <f t="shared" si="5"/>
        <v>0.9418858355</v>
      </c>
      <c r="BV4" s="36">
        <f t="shared" si="5"/>
        <v>0.9418858355</v>
      </c>
      <c r="BW4" s="19"/>
    </row>
    <row r="5">
      <c r="A5" s="6">
        <v>2.0</v>
      </c>
      <c r="B5" s="6" t="str">
        <f t="shared" si="3"/>
        <v>010</v>
      </c>
      <c r="C5" s="50"/>
      <c r="D5" s="6">
        <v>0.0</v>
      </c>
      <c r="E5" s="6">
        <v>0.0</v>
      </c>
      <c r="F5" s="6">
        <v>1.0</v>
      </c>
      <c r="G5" s="6">
        <f t="shared" ref="G5:I5" si="6">IF(MID($B5,COLUMN(G5)-COLUMN($F5),1) = "1",1,0)</f>
        <v>0</v>
      </c>
      <c r="H5" s="6">
        <f t="shared" si="6"/>
        <v>1</v>
      </c>
      <c r="I5" s="6">
        <f t="shared" si="6"/>
        <v>0</v>
      </c>
      <c r="J5" s="51"/>
      <c r="K5" s="22"/>
      <c r="L5" s="6">
        <v>0.0</v>
      </c>
      <c r="M5" s="6">
        <v>0.0</v>
      </c>
      <c r="N5" s="6">
        <v>0.0</v>
      </c>
      <c r="O5" s="6">
        <v>0.0</v>
      </c>
      <c r="P5" s="6">
        <v>0.0</v>
      </c>
      <c r="Q5" s="6">
        <v>0.0</v>
      </c>
      <c r="R5" s="6"/>
      <c r="S5" s="6">
        <v>1.5</v>
      </c>
      <c r="T5" s="6">
        <v>-1.5</v>
      </c>
      <c r="U5" s="6">
        <v>0.0</v>
      </c>
      <c r="V5" s="6">
        <v>0.0</v>
      </c>
      <c r="W5" s="6">
        <v>0.0</v>
      </c>
      <c r="X5" s="6">
        <v>0.0</v>
      </c>
      <c r="AA5" s="8">
        <v>0.0</v>
      </c>
      <c r="AB5" s="8">
        <v>4.5</v>
      </c>
      <c r="AC5" s="6">
        <v>-4.5</v>
      </c>
      <c r="AD5" s="6">
        <v>0.0</v>
      </c>
      <c r="AE5" s="6"/>
      <c r="AH5" s="6"/>
      <c r="AI5" s="6"/>
      <c r="AJ5" s="6"/>
      <c r="AK5" s="6"/>
      <c r="AL5" s="6"/>
      <c r="AM5" s="46"/>
      <c r="AY5" s="18"/>
      <c r="AZ5" s="19"/>
      <c r="BA5" s="6">
        <v>0.0</v>
      </c>
      <c r="BB5" s="6">
        <v>0.0</v>
      </c>
      <c r="BC5" s="6">
        <v>1.0</v>
      </c>
      <c r="BD5" s="6">
        <v>0.0</v>
      </c>
      <c r="BE5" s="6">
        <v>0.0</v>
      </c>
      <c r="BF5" s="6">
        <v>0.0</v>
      </c>
      <c r="BI5" s="6">
        <v>0.0</v>
      </c>
      <c r="BJ5" s="6">
        <v>0.0</v>
      </c>
      <c r="BK5" s="6">
        <v>1.0</v>
      </c>
      <c r="BL5" s="6">
        <v>0.0</v>
      </c>
      <c r="BM5" s="6">
        <v>0.0</v>
      </c>
      <c r="BN5" s="6">
        <v>0.0</v>
      </c>
      <c r="BQ5" s="36">
        <f t="shared" ref="BQ5:BV5" si="7">AO36</f>
        <v>0.06872463343</v>
      </c>
      <c r="BR5" s="36">
        <f t="shared" si="7"/>
        <v>-1.269338264</v>
      </c>
      <c r="BS5" s="36">
        <f t="shared" si="7"/>
        <v>0.3652205556</v>
      </c>
      <c r="BT5" s="36">
        <f t="shared" si="7"/>
        <v>-0.6330442963</v>
      </c>
      <c r="BU5" s="36">
        <f t="shared" si="7"/>
        <v>0.9418858355</v>
      </c>
      <c r="BV5" s="36">
        <f t="shared" si="7"/>
        <v>0.3405223241</v>
      </c>
      <c r="BW5" s="19"/>
    </row>
    <row r="6">
      <c r="A6" s="6">
        <v>5.0</v>
      </c>
      <c r="B6" s="6" t="str">
        <f t="shared" si="3"/>
        <v>101</v>
      </c>
      <c r="C6" s="50"/>
      <c r="D6" s="6">
        <v>0.0</v>
      </c>
      <c r="E6" s="6">
        <v>0.0</v>
      </c>
      <c r="F6" s="6">
        <v>1.0</v>
      </c>
      <c r="G6" s="6">
        <f t="shared" ref="G6:I6" si="8">IF(MID($B6,COLUMN(G6)-COLUMN($F6),1) = "1",1,0)</f>
        <v>1</v>
      </c>
      <c r="H6" s="6">
        <f t="shared" si="8"/>
        <v>0</v>
      </c>
      <c r="I6" s="6">
        <f t="shared" si="8"/>
        <v>1</v>
      </c>
      <c r="J6" s="51"/>
      <c r="K6" s="22"/>
      <c r="L6" s="6">
        <v>0.0</v>
      </c>
      <c r="M6" s="6">
        <v>0.0</v>
      </c>
      <c r="N6" s="6">
        <v>0.0</v>
      </c>
      <c r="O6" s="6">
        <v>0.0</v>
      </c>
      <c r="P6" s="6">
        <v>0.0</v>
      </c>
      <c r="Q6" s="6">
        <v>0.0</v>
      </c>
      <c r="R6" s="6"/>
      <c r="S6" s="6">
        <v>1.5</v>
      </c>
      <c r="T6" s="6">
        <v>1.5</v>
      </c>
      <c r="U6" s="6">
        <v>0.0</v>
      </c>
      <c r="V6" s="6">
        <v>0.0</v>
      </c>
      <c r="W6" s="6">
        <v>0.0</v>
      </c>
      <c r="X6" s="6">
        <v>0.0</v>
      </c>
      <c r="AA6" s="8">
        <v>4.5</v>
      </c>
      <c r="AB6" s="8">
        <v>0.0</v>
      </c>
      <c r="AC6" s="6">
        <v>0.0</v>
      </c>
      <c r="AD6" s="6">
        <v>-4.5</v>
      </c>
      <c r="AE6" s="6"/>
      <c r="AG6" s="3" t="s">
        <v>74</v>
      </c>
      <c r="AH6" s="4"/>
      <c r="AI6" s="4"/>
      <c r="AJ6" s="4"/>
      <c r="AK6" s="4"/>
      <c r="AL6" s="4"/>
      <c r="AM6" s="4"/>
      <c r="AN6" s="4"/>
      <c r="AO6" s="4"/>
      <c r="AP6" s="4"/>
      <c r="AQ6" s="4"/>
      <c r="AR6" s="4"/>
      <c r="AS6" s="4"/>
      <c r="AT6" s="4"/>
      <c r="AU6" s="4"/>
      <c r="AV6" s="4"/>
      <c r="AW6" s="4"/>
      <c r="AX6" s="4"/>
      <c r="AY6" s="18"/>
      <c r="AZ6" s="19"/>
      <c r="BA6" s="6">
        <v>0.0</v>
      </c>
      <c r="BB6" s="6">
        <v>0.0</v>
      </c>
      <c r="BC6" s="6">
        <v>0.0</v>
      </c>
      <c r="BD6" s="6">
        <v>1.0</v>
      </c>
      <c r="BE6" s="6">
        <v>0.0</v>
      </c>
      <c r="BF6" s="6">
        <v>0.0</v>
      </c>
      <c r="BI6" s="6">
        <v>0.0</v>
      </c>
      <c r="BJ6" s="6">
        <v>0.0</v>
      </c>
      <c r="BK6" s="6">
        <v>0.0</v>
      </c>
      <c r="BL6" s="6">
        <v>1.0</v>
      </c>
      <c r="BM6" s="6">
        <v>0.0</v>
      </c>
      <c r="BN6" s="6">
        <v>0.0</v>
      </c>
      <c r="BQ6" s="36">
        <f t="shared" ref="BQ6:BV6" si="9">AO37</f>
        <v>0.3933351702</v>
      </c>
      <c r="BR6" s="36">
        <f t="shared" si="9"/>
        <v>0.3933351702</v>
      </c>
      <c r="BS6" s="36">
        <f t="shared" si="9"/>
        <v>0.3652205556</v>
      </c>
      <c r="BT6" s="36">
        <f t="shared" si="9"/>
        <v>0.6685099109</v>
      </c>
      <c r="BU6" s="36">
        <f t="shared" si="9"/>
        <v>0.3434494562</v>
      </c>
      <c r="BV6" s="36">
        <f t="shared" si="9"/>
        <v>0.8051978732</v>
      </c>
      <c r="BW6" s="19"/>
    </row>
    <row r="7">
      <c r="A7" s="6"/>
      <c r="B7" s="6"/>
      <c r="C7" s="50"/>
      <c r="D7" s="6"/>
      <c r="E7" s="6"/>
      <c r="F7" s="6"/>
      <c r="G7" s="6"/>
      <c r="H7" s="6"/>
      <c r="I7" s="6"/>
      <c r="J7" s="51"/>
      <c r="K7" s="22"/>
      <c r="L7" s="6">
        <v>0.0</v>
      </c>
      <c r="M7" s="6">
        <v>0.0</v>
      </c>
      <c r="N7" s="6">
        <v>0.0</v>
      </c>
      <c r="O7" s="6">
        <v>0.0</v>
      </c>
      <c r="P7" s="6">
        <v>0.0</v>
      </c>
      <c r="Q7" s="6">
        <v>0.0</v>
      </c>
      <c r="R7" s="6"/>
      <c r="S7" s="6"/>
      <c r="T7" s="6"/>
      <c r="U7" s="6"/>
      <c r="V7" s="6"/>
      <c r="W7" s="6"/>
      <c r="X7" s="6"/>
      <c r="AC7" s="6"/>
      <c r="AD7" s="6"/>
      <c r="AE7" s="6"/>
      <c r="AG7" s="68" t="s">
        <v>75</v>
      </c>
      <c r="AH7" s="69"/>
      <c r="AI7" s="69"/>
      <c r="AJ7" s="69"/>
      <c r="AK7" s="69"/>
      <c r="AL7" s="69"/>
      <c r="AM7" s="70" t="s">
        <v>76</v>
      </c>
      <c r="AN7" s="71"/>
      <c r="AO7" s="71"/>
      <c r="AP7" s="71"/>
      <c r="AQ7" s="71"/>
      <c r="AR7" s="72"/>
      <c r="AS7" s="68" t="s">
        <v>77</v>
      </c>
      <c r="AT7" s="69"/>
      <c r="AU7" s="69"/>
      <c r="AV7" s="69"/>
      <c r="AW7" s="69"/>
      <c r="AX7" s="69"/>
      <c r="AY7" s="18"/>
      <c r="AZ7" s="19"/>
      <c r="BA7" s="6">
        <v>0.0</v>
      </c>
      <c r="BB7" s="6">
        <v>0.0</v>
      </c>
      <c r="BC7" s="6">
        <v>0.0</v>
      </c>
      <c r="BD7" s="6">
        <v>0.0</v>
      </c>
      <c r="BE7" s="6">
        <v>1.0</v>
      </c>
      <c r="BF7" s="6">
        <v>0.0</v>
      </c>
      <c r="BI7" s="6">
        <v>0.0</v>
      </c>
      <c r="BJ7" s="6">
        <v>0.0</v>
      </c>
      <c r="BK7" s="6">
        <v>0.0</v>
      </c>
      <c r="BL7" s="6">
        <v>0.0</v>
      </c>
      <c r="BM7" s="6">
        <v>1.0</v>
      </c>
      <c r="BN7" s="6">
        <v>0.0</v>
      </c>
      <c r="BW7" s="19"/>
    </row>
    <row r="8">
      <c r="A8" s="6"/>
      <c r="B8" s="6"/>
      <c r="C8" s="50"/>
      <c r="D8" s="6"/>
      <c r="E8" s="6"/>
      <c r="F8" s="6"/>
      <c r="G8" s="6"/>
      <c r="H8" s="6"/>
      <c r="I8" s="6"/>
      <c r="J8" s="50"/>
      <c r="K8" s="17"/>
      <c r="L8" s="6">
        <v>0.0</v>
      </c>
      <c r="M8" s="6">
        <v>0.0</v>
      </c>
      <c r="N8" s="6">
        <v>0.0</v>
      </c>
      <c r="O8" s="6">
        <v>0.0</v>
      </c>
      <c r="P8" s="6">
        <v>0.0</v>
      </c>
      <c r="Q8" s="6">
        <v>0.0</v>
      </c>
      <c r="R8" s="6"/>
      <c r="S8" s="8"/>
      <c r="T8" s="8"/>
      <c r="U8" s="8"/>
      <c r="V8" s="8"/>
      <c r="W8" s="8"/>
      <c r="X8" s="8"/>
      <c r="AA8" s="73" t="s">
        <v>78</v>
      </c>
      <c r="AB8" s="4"/>
      <c r="AC8" s="4"/>
      <c r="AD8" s="4"/>
      <c r="AE8" s="4"/>
      <c r="AG8" s="74">
        <f t="array" ref="AG8:AL11">MMULT(AA16:AD19,S17:X20)</f>
        <v>-1</v>
      </c>
      <c r="AH8" s="74">
        <v>-1.0</v>
      </c>
      <c r="AI8" s="74">
        <v>0.0</v>
      </c>
      <c r="AJ8" s="74">
        <v>1.0</v>
      </c>
      <c r="AK8" s="74">
        <v>1.0</v>
      </c>
      <c r="AL8" s="74">
        <v>1.0</v>
      </c>
      <c r="AM8" s="74">
        <f t="array" ref="AM8:AR11">MMULT(AA38:AD41,S39:X42)</f>
        <v>-1</v>
      </c>
      <c r="AN8" s="75">
        <v>-1.0</v>
      </c>
      <c r="AO8" s="75">
        <v>0.0</v>
      </c>
      <c r="AP8" s="75">
        <v>1.0</v>
      </c>
      <c r="AQ8" s="75">
        <v>1.0</v>
      </c>
      <c r="AR8" s="75">
        <v>1.0</v>
      </c>
      <c r="AS8" s="75">
        <f t="array" ref="AS8:AX11">MMULT(AA60:AD63,S61:X64)</f>
        <v>-1</v>
      </c>
      <c r="AT8" s="75">
        <v>-1.0</v>
      </c>
      <c r="AU8" s="75">
        <v>0.0</v>
      </c>
      <c r="AV8" s="75">
        <v>-1.0</v>
      </c>
      <c r="AW8" s="75">
        <v>-1.0</v>
      </c>
      <c r="AX8" s="75">
        <v>-1.0</v>
      </c>
      <c r="AY8" s="27"/>
      <c r="AZ8" s="19"/>
      <c r="BA8" s="6">
        <v>0.0</v>
      </c>
      <c r="BB8" s="6">
        <v>0.0</v>
      </c>
      <c r="BC8" s="6">
        <v>0.0</v>
      </c>
      <c r="BD8" s="6">
        <v>0.0</v>
      </c>
      <c r="BE8" s="6">
        <v>0.0</v>
      </c>
      <c r="BF8" s="6">
        <v>1.0</v>
      </c>
      <c r="BI8" s="6">
        <v>0.0</v>
      </c>
      <c r="BJ8" s="6">
        <v>0.0</v>
      </c>
      <c r="BK8" s="6">
        <v>0.0</v>
      </c>
      <c r="BL8" s="6">
        <v>0.0</v>
      </c>
      <c r="BM8" s="6">
        <v>0.0</v>
      </c>
      <c r="BN8" s="6">
        <v>1.0</v>
      </c>
      <c r="BQ8" s="3" t="s">
        <v>79</v>
      </c>
      <c r="BR8" s="4"/>
      <c r="BS8" s="4"/>
      <c r="BT8" s="4"/>
      <c r="BU8" s="4"/>
      <c r="BV8" s="4"/>
      <c r="BW8" s="19"/>
      <c r="BX8" s="21" t="s">
        <v>52</v>
      </c>
      <c r="BY8" s="4"/>
      <c r="BZ8" s="4"/>
      <c r="CA8" s="4"/>
      <c r="CB8" s="4"/>
      <c r="CC8" s="4"/>
    </row>
    <row r="9">
      <c r="A9" s="53" t="s">
        <v>63</v>
      </c>
      <c r="B9" s="54" t="s">
        <v>6</v>
      </c>
      <c r="C9" s="55"/>
      <c r="D9" s="56" t="s">
        <v>64</v>
      </c>
      <c r="E9" s="4"/>
      <c r="F9" s="4"/>
      <c r="G9" s="4"/>
      <c r="H9" s="4"/>
      <c r="I9" s="4"/>
      <c r="J9" s="51"/>
      <c r="K9" s="22"/>
      <c r="L9" s="3" t="s">
        <v>80</v>
      </c>
      <c r="M9" s="4"/>
      <c r="N9" s="4"/>
      <c r="O9" s="4"/>
      <c r="P9" s="4"/>
      <c r="Q9" s="4"/>
      <c r="R9" s="6"/>
      <c r="S9" s="3" t="s">
        <v>81</v>
      </c>
      <c r="T9" s="4"/>
      <c r="U9" s="4"/>
      <c r="V9" s="4"/>
      <c r="W9" s="4"/>
      <c r="X9" s="4"/>
      <c r="AA9" s="76">
        <f t="shared" ref="AA9:AD9" si="10">exp(AA3/$F$24+D27)</f>
        <v>0.1592759085</v>
      </c>
      <c r="AB9" s="76">
        <f t="shared" si="10"/>
        <v>0</v>
      </c>
      <c r="AC9" s="76">
        <f t="shared" si="10"/>
        <v>0</v>
      </c>
      <c r="AD9" s="76">
        <f t="shared" si="10"/>
        <v>0</v>
      </c>
      <c r="AE9" s="77">
        <f t="shared" ref="AE9:AE12" si="15">sum(AA9:AD9)</f>
        <v>0.1592759085</v>
      </c>
      <c r="AG9" s="74">
        <v>-1.0</v>
      </c>
      <c r="AH9" s="74">
        <v>-0.7252148391533795</v>
      </c>
      <c r="AI9" s="74">
        <v>0.0</v>
      </c>
      <c r="AJ9" s="74">
        <v>0.7252148391533795</v>
      </c>
      <c r="AK9" s="74">
        <v>1.0</v>
      </c>
      <c r="AL9" s="74">
        <v>1.0</v>
      </c>
      <c r="AM9" s="75">
        <v>-1.0</v>
      </c>
      <c r="AN9" s="75">
        <v>0.3869843116589957</v>
      </c>
      <c r="AO9" s="75">
        <v>0.0</v>
      </c>
      <c r="AP9" s="75">
        <v>-0.3869843116589957</v>
      </c>
      <c r="AQ9" s="75">
        <v>1.0</v>
      </c>
      <c r="AR9" s="75">
        <v>1.0</v>
      </c>
      <c r="AS9" s="74">
        <v>-1.0</v>
      </c>
      <c r="AT9" s="74">
        <v>0.3869843116589957</v>
      </c>
      <c r="AU9" s="74">
        <v>0.0</v>
      </c>
      <c r="AV9" s="74">
        <v>0.3869843116589957</v>
      </c>
      <c r="AW9" s="74">
        <v>-1.0</v>
      </c>
      <c r="AX9" s="74">
        <v>-1.0</v>
      </c>
      <c r="AY9" s="27"/>
      <c r="AZ9" s="28"/>
      <c r="BA9" s="6">
        <v>0.0</v>
      </c>
      <c r="BB9" s="6">
        <v>0.0</v>
      </c>
      <c r="BC9" s="6">
        <v>0.0</v>
      </c>
      <c r="BD9" s="6">
        <v>0.0</v>
      </c>
      <c r="BE9" s="6">
        <v>0.0</v>
      </c>
      <c r="BF9" s="6">
        <v>0.0</v>
      </c>
      <c r="BG9" s="2" t="s">
        <v>51</v>
      </c>
      <c r="BH9" s="20"/>
      <c r="BI9" s="6">
        <v>0.0</v>
      </c>
      <c r="BJ9" s="6">
        <v>0.0</v>
      </c>
      <c r="BK9" s="6">
        <v>0.0</v>
      </c>
      <c r="BL9" s="6">
        <v>0.0</v>
      </c>
      <c r="BM9" s="6">
        <v>0.0</v>
      </c>
      <c r="BN9" s="6">
        <v>0.0</v>
      </c>
      <c r="BO9" s="2" t="s">
        <v>51</v>
      </c>
      <c r="BP9" s="20"/>
      <c r="BQ9" s="78">
        <f t="shared" ref="BQ9:BV9" si="11">BQ3+BI12</f>
        <v>-2.518105844</v>
      </c>
      <c r="BR9" s="78">
        <f t="shared" si="11"/>
        <v>-2.518105844</v>
      </c>
      <c r="BS9" s="78">
        <f t="shared" si="11"/>
        <v>0.7304411112</v>
      </c>
      <c r="BT9" s="78">
        <f t="shared" si="11"/>
        <v>1.883771671</v>
      </c>
      <c r="BU9" s="78">
        <f t="shared" si="11"/>
        <v>1.883771671</v>
      </c>
      <c r="BV9" s="78">
        <f t="shared" si="11"/>
        <v>1.883771671</v>
      </c>
      <c r="BW9" s="19"/>
      <c r="BX9" s="36">
        <f t="shared" ref="BX9:CC9" si="12">BQ17</f>
        <v>-2.137916906</v>
      </c>
      <c r="BY9" s="36">
        <f t="shared" si="12"/>
        <v>-2.137916906</v>
      </c>
      <c r="BZ9" s="36">
        <f t="shared" si="12"/>
        <v>0.1634255992</v>
      </c>
      <c r="CA9" s="36">
        <f t="shared" si="12"/>
        <v>0.9804704739</v>
      </c>
      <c r="CB9" s="36">
        <f t="shared" si="12"/>
        <v>0.9804704739</v>
      </c>
      <c r="CC9" s="36">
        <f t="shared" si="12"/>
        <v>0.9804704739</v>
      </c>
    </row>
    <row r="10">
      <c r="A10" s="11">
        <v>0.0</v>
      </c>
      <c r="B10" s="8" t="str">
        <f t="shared" ref="B10:B13" si="18">DEC2BIN(A10,2)</f>
        <v>00</v>
      </c>
      <c r="C10" s="57"/>
      <c r="D10" s="11">
        <f t="shared" ref="D10:E10" si="13">IF(MID($B10,COLUMN(F10)-COLUMN($E10),1) = "1",1,-1)</f>
        <v>-1</v>
      </c>
      <c r="E10" s="11">
        <f t="shared" si="13"/>
        <v>-1</v>
      </c>
      <c r="F10" s="6">
        <v>0.0</v>
      </c>
      <c r="G10" s="6">
        <v>0.0</v>
      </c>
      <c r="H10" s="58">
        <v>0.0</v>
      </c>
      <c r="I10" s="58">
        <v>0.0</v>
      </c>
      <c r="J10" s="51"/>
      <c r="K10" s="22"/>
      <c r="L10" s="6">
        <v>-1.5</v>
      </c>
      <c r="M10" s="6">
        <v>0.0</v>
      </c>
      <c r="N10" s="6">
        <v>0.0</v>
      </c>
      <c r="O10" s="6">
        <v>0.0</v>
      </c>
      <c r="P10" s="6">
        <v>0.0</v>
      </c>
      <c r="Q10" s="6">
        <v>0.0</v>
      </c>
      <c r="R10" s="6"/>
      <c r="S10" s="6">
        <f t="array" ref="S10:X13">MMULT($D$18:$I$21,L10:Q15)</f>
        <v>1.5</v>
      </c>
      <c r="T10" s="6">
        <v>1.5</v>
      </c>
      <c r="U10" s="6">
        <v>0.0</v>
      </c>
      <c r="V10" s="6">
        <v>0.0</v>
      </c>
      <c r="W10" s="6">
        <v>0.0</v>
      </c>
      <c r="X10" s="6">
        <v>0.0</v>
      </c>
      <c r="AA10" s="76">
        <f t="shared" ref="AA10:AD10" si="14">exp(AA4/$F$24+D28)</f>
        <v>1</v>
      </c>
      <c r="AB10" s="76">
        <f t="shared" si="14"/>
        <v>0.1592759085</v>
      </c>
      <c r="AC10" s="76">
        <f t="shared" si="14"/>
        <v>0</v>
      </c>
      <c r="AD10" s="76">
        <f t="shared" si="14"/>
        <v>0</v>
      </c>
      <c r="AE10" s="77">
        <f t="shared" si="15"/>
        <v>1.159275908</v>
      </c>
      <c r="AG10" s="74">
        <v>-0.9571705938130689</v>
      </c>
      <c r="AH10" s="75">
        <v>0.6882698756004689</v>
      </c>
      <c r="AI10" s="75">
        <v>0.0</v>
      </c>
      <c r="AJ10" s="75">
        <v>-0.7310992817874001</v>
      </c>
      <c r="AK10" s="75">
        <v>1.0</v>
      </c>
      <c r="AL10" s="75">
        <v>0.9571705938130689</v>
      </c>
      <c r="AM10" s="75">
        <v>0.2215072895075912</v>
      </c>
      <c r="AN10" s="75">
        <v>-0.7613858776045208</v>
      </c>
      <c r="AO10" s="75">
        <v>0.0</v>
      </c>
      <c r="AP10" s="75">
        <v>-0.46012141190307027</v>
      </c>
      <c r="AQ10" s="75">
        <v>1.0</v>
      </c>
      <c r="AR10" s="75">
        <v>-0.2215072895075912</v>
      </c>
      <c r="AS10" s="59">
        <v>0.2215072895075912</v>
      </c>
      <c r="AT10" s="59">
        <v>-0.7613858776045208</v>
      </c>
      <c r="AU10" s="59">
        <v>0.0</v>
      </c>
      <c r="AV10" s="59">
        <v>0.46012141190307027</v>
      </c>
      <c r="AW10" s="59">
        <v>-1.0</v>
      </c>
      <c r="AX10" s="59">
        <v>0.2215072895075912</v>
      </c>
      <c r="AY10" s="27"/>
      <c r="AZ10" s="28"/>
      <c r="BG10" s="23"/>
      <c r="BO10" s="23"/>
      <c r="BQ10" s="78">
        <f t="shared" ref="BQ10:BV10" si="16">BQ4+BI13</f>
        <v>-2.518105844</v>
      </c>
      <c r="BR10" s="78">
        <f t="shared" si="16"/>
        <v>0.7866703404</v>
      </c>
      <c r="BS10" s="78">
        <f t="shared" si="16"/>
        <v>0.7304411112</v>
      </c>
      <c r="BT10" s="78">
        <f t="shared" si="16"/>
        <v>0.4135229878</v>
      </c>
      <c r="BU10" s="78">
        <f t="shared" si="16"/>
        <v>1.883771671</v>
      </c>
      <c r="BV10" s="78">
        <f t="shared" si="16"/>
        <v>1.883771671</v>
      </c>
      <c r="BW10" s="19"/>
      <c r="BX10" s="36">
        <f t="shared" ref="BX10:CC10" si="17">BQ18</f>
        <v>-2.137916906</v>
      </c>
      <c r="BY10" s="36">
        <f t="shared" si="17"/>
        <v>0.2032596287</v>
      </c>
      <c r="BZ10" s="36">
        <f t="shared" si="17"/>
        <v>0.1634255992</v>
      </c>
      <c r="CA10" s="36">
        <f t="shared" si="17"/>
        <v>-0.06108620811</v>
      </c>
      <c r="CB10" s="36">
        <f t="shared" si="17"/>
        <v>0.9804704739</v>
      </c>
      <c r="CC10" s="36">
        <f t="shared" si="17"/>
        <v>0.9804704739</v>
      </c>
    </row>
    <row r="11">
      <c r="A11" s="11">
        <v>1.0</v>
      </c>
      <c r="B11" s="8" t="str">
        <f t="shared" si="18"/>
        <v>01</v>
      </c>
      <c r="C11" s="57"/>
      <c r="D11" s="11">
        <f t="shared" ref="D11:E11" si="19">IF(MID($B11,COLUMN(F11)-COLUMN($E11),1) = "1",1,-1)</f>
        <v>-1</v>
      </c>
      <c r="E11" s="11">
        <f t="shared" si="19"/>
        <v>1</v>
      </c>
      <c r="F11" s="6">
        <v>0.0</v>
      </c>
      <c r="G11" s="6">
        <v>0.0</v>
      </c>
      <c r="H11" s="58">
        <v>0.0</v>
      </c>
      <c r="I11" s="58">
        <v>0.0</v>
      </c>
      <c r="J11" s="51"/>
      <c r="K11" s="22"/>
      <c r="L11" s="6">
        <v>0.0</v>
      </c>
      <c r="M11" s="6">
        <v>-1.5</v>
      </c>
      <c r="N11" s="6">
        <v>0.0</v>
      </c>
      <c r="O11" s="6">
        <v>0.0</v>
      </c>
      <c r="P11" s="6">
        <v>0.0</v>
      </c>
      <c r="Q11" s="6">
        <v>0.0</v>
      </c>
      <c r="R11" s="6"/>
      <c r="S11" s="6">
        <v>1.5</v>
      </c>
      <c r="T11" s="6">
        <v>-1.5</v>
      </c>
      <c r="U11" s="6">
        <v>0.0</v>
      </c>
      <c r="V11" s="6">
        <v>0.0</v>
      </c>
      <c r="W11" s="6">
        <v>0.0</v>
      </c>
      <c r="X11" s="6">
        <v>0.0</v>
      </c>
      <c r="AA11" s="76">
        <f t="shared" ref="AA11:AD11" si="20">exp(AA5/$F$24+D29)</f>
        <v>1</v>
      </c>
      <c r="AB11" s="76">
        <f t="shared" si="20"/>
        <v>6.278413412</v>
      </c>
      <c r="AC11" s="76">
        <f t="shared" si="20"/>
        <v>0.1592759085</v>
      </c>
      <c r="AD11" s="76">
        <f t="shared" si="20"/>
        <v>0</v>
      </c>
      <c r="AE11" s="77">
        <f t="shared" si="15"/>
        <v>7.43768932</v>
      </c>
      <c r="AG11" s="74">
        <v>-0.7252148391533794</v>
      </c>
      <c r="AH11" s="75">
        <v>-0.7252148391533794</v>
      </c>
      <c r="AI11" s="75">
        <v>0.0</v>
      </c>
      <c r="AJ11" s="75">
        <v>0.5259365629282619</v>
      </c>
      <c r="AK11" s="75">
        <v>0.9622465576892484</v>
      </c>
      <c r="AL11" s="75">
        <v>0.7629682814641309</v>
      </c>
      <c r="AM11" s="75">
        <v>0.3869843116589956</v>
      </c>
      <c r="AN11" s="75">
        <v>0.3869843116589956</v>
      </c>
      <c r="AO11" s="75">
        <v>0.0</v>
      </c>
      <c r="AP11" s="75">
        <v>0.1497568574701867</v>
      </c>
      <c r="AQ11" s="75">
        <v>0.03813725960591097</v>
      </c>
      <c r="AR11" s="75">
        <v>0.5748784287350933</v>
      </c>
      <c r="AS11" s="33">
        <v>0.3869843116589956</v>
      </c>
      <c r="AT11" s="33">
        <v>0.3869843116589956</v>
      </c>
      <c r="AU11" s="33">
        <v>0.0</v>
      </c>
      <c r="AV11" s="33">
        <v>-0.1497568574701867</v>
      </c>
      <c r="AW11" s="33">
        <v>-0.03813725960591097</v>
      </c>
      <c r="AX11" s="33">
        <v>-0.5748784287350933</v>
      </c>
      <c r="AY11" s="27"/>
      <c r="AZ11" s="28"/>
      <c r="BA11" s="3" t="s">
        <v>82</v>
      </c>
      <c r="BB11" s="4"/>
      <c r="BC11" s="4"/>
      <c r="BD11" s="4"/>
      <c r="BE11" s="4"/>
      <c r="BF11" s="4"/>
      <c r="BG11" s="23"/>
      <c r="BH11" s="6"/>
      <c r="BI11" s="3" t="s">
        <v>83</v>
      </c>
      <c r="BJ11" s="4"/>
      <c r="BK11" s="4"/>
      <c r="BL11" s="4"/>
      <c r="BM11" s="4"/>
      <c r="BN11" s="4"/>
      <c r="BO11" s="23"/>
      <c r="BP11" s="37"/>
      <c r="BQ11" s="78">
        <f t="shared" ref="BQ11:BV11" si="21">BQ5+BI14</f>
        <v>0.1374492669</v>
      </c>
      <c r="BR11" s="78">
        <f t="shared" si="21"/>
        <v>-1.269338264</v>
      </c>
      <c r="BS11" s="78">
        <f t="shared" si="21"/>
        <v>0.7304411112</v>
      </c>
      <c r="BT11" s="78">
        <f t="shared" si="21"/>
        <v>-0.6330442963</v>
      </c>
      <c r="BU11" s="78">
        <f t="shared" si="21"/>
        <v>1.883771671</v>
      </c>
      <c r="BV11" s="78">
        <f t="shared" si="21"/>
        <v>0.6810446482</v>
      </c>
      <c r="BW11" s="19"/>
      <c r="BX11" s="36">
        <f t="shared" ref="BX11:CC11" si="22">BQ19</f>
        <v>-0.2566629375</v>
      </c>
      <c r="BY11" s="36">
        <f t="shared" si="22"/>
        <v>-1.253262336</v>
      </c>
      <c r="BZ11" s="36">
        <f t="shared" si="22"/>
        <v>0.1634255992</v>
      </c>
      <c r="CA11" s="36">
        <f t="shared" si="22"/>
        <v>-0.8024976172</v>
      </c>
      <c r="CB11" s="36">
        <f t="shared" si="22"/>
        <v>0.9804704739</v>
      </c>
      <c r="CC11" s="36">
        <f t="shared" si="22"/>
        <v>0.1284320524</v>
      </c>
    </row>
    <row r="12">
      <c r="A12" s="58">
        <v>2.0</v>
      </c>
      <c r="B12" s="8" t="str">
        <f t="shared" si="18"/>
        <v>10</v>
      </c>
      <c r="C12" s="57"/>
      <c r="D12" s="11">
        <f t="shared" ref="D12:E12" si="23">IF(MID($B12,COLUMN(F12)-COLUMN($E12),1) = "1",1,-1)</f>
        <v>1</v>
      </c>
      <c r="E12" s="11">
        <f t="shared" si="23"/>
        <v>-1</v>
      </c>
      <c r="F12" s="6">
        <v>0.0</v>
      </c>
      <c r="G12" s="6">
        <v>0.0</v>
      </c>
      <c r="H12" s="58">
        <v>0.0</v>
      </c>
      <c r="I12" s="58">
        <v>0.0</v>
      </c>
      <c r="J12" s="51"/>
      <c r="K12" s="22"/>
      <c r="L12" s="6">
        <v>0.0</v>
      </c>
      <c r="M12" s="6">
        <v>0.0</v>
      </c>
      <c r="N12" s="6">
        <v>0.0</v>
      </c>
      <c r="O12" s="6">
        <v>0.0</v>
      </c>
      <c r="P12" s="6">
        <v>0.0</v>
      </c>
      <c r="Q12" s="6">
        <v>0.0</v>
      </c>
      <c r="R12" s="5"/>
      <c r="S12" s="6">
        <v>-1.5</v>
      </c>
      <c r="T12" s="6">
        <v>1.5</v>
      </c>
      <c r="U12" s="6">
        <v>0.0</v>
      </c>
      <c r="V12" s="6">
        <v>0.0</v>
      </c>
      <c r="W12" s="6">
        <v>0.0</v>
      </c>
      <c r="X12" s="6">
        <v>0.0</v>
      </c>
      <c r="AA12" s="76">
        <f t="shared" ref="AA12:AD12" si="24">exp(AA6/$F$24+D30)</f>
        <v>6.278413412</v>
      </c>
      <c r="AB12" s="76">
        <f t="shared" si="24"/>
        <v>1</v>
      </c>
      <c r="AC12" s="76">
        <f t="shared" si="24"/>
        <v>1</v>
      </c>
      <c r="AD12" s="76">
        <f t="shared" si="24"/>
        <v>0.1592759085</v>
      </c>
      <c r="AE12" s="77">
        <f t="shared" si="15"/>
        <v>8.43768932</v>
      </c>
      <c r="AM12" s="34"/>
      <c r="AN12" s="5"/>
      <c r="AO12" s="5"/>
      <c r="AP12" s="5"/>
      <c r="AQ12" s="5"/>
      <c r="AR12" s="5"/>
      <c r="AS12" s="5"/>
      <c r="AT12" s="5"/>
      <c r="AU12" s="5"/>
      <c r="AV12" s="5"/>
      <c r="AW12" s="5"/>
      <c r="AX12" s="10"/>
      <c r="AY12" s="27"/>
      <c r="AZ12" s="28"/>
      <c r="BA12" s="36">
        <f t="array" ref="BA12:BF15">MMULT(AO34:AU37,BA3:BF9)</f>
        <v>-2.518105844</v>
      </c>
      <c r="BB12" s="36">
        <v>-2.5181058439575037</v>
      </c>
      <c r="BC12" s="36">
        <v>0.3652205556190077</v>
      </c>
      <c r="BD12" s="36">
        <v>0.9418858355343099</v>
      </c>
      <c r="BE12" s="36">
        <v>0.9418858355343099</v>
      </c>
      <c r="BF12" s="36">
        <v>0.9418858355343099</v>
      </c>
      <c r="BG12" s="6"/>
      <c r="BH12" s="6"/>
      <c r="BI12" s="36">
        <f t="array" ref="BI12:BN15">MMULT(BA18:BG21,BI3:BN9)</f>
        <v>0</v>
      </c>
      <c r="BJ12" s="36">
        <v>0.0</v>
      </c>
      <c r="BK12" s="36">
        <v>0.3652205556190077</v>
      </c>
      <c r="BL12" s="36">
        <v>0.9418858355343099</v>
      </c>
      <c r="BM12" s="36">
        <v>0.9418858355343099</v>
      </c>
      <c r="BN12" s="36">
        <v>0.9418858355343099</v>
      </c>
      <c r="BO12" s="6"/>
      <c r="BP12" s="37"/>
      <c r="BQ12" s="78">
        <f t="shared" ref="BQ12:BV12" si="25">BQ6+BI15</f>
        <v>0.7866703404</v>
      </c>
      <c r="BR12" s="78">
        <f t="shared" si="25"/>
        <v>0.7866703404</v>
      </c>
      <c r="BS12" s="78">
        <f t="shared" si="25"/>
        <v>0.7304411112</v>
      </c>
      <c r="BT12" s="78">
        <f t="shared" si="25"/>
        <v>1.337019822</v>
      </c>
      <c r="BU12" s="78">
        <f t="shared" si="25"/>
        <v>0.6868989125</v>
      </c>
      <c r="BV12" s="78">
        <f t="shared" si="25"/>
        <v>1.610395746</v>
      </c>
      <c r="BW12" s="19"/>
      <c r="BX12" s="36">
        <f t="shared" ref="BX12:CC12" si="26">BQ20</f>
        <v>0.2032596287</v>
      </c>
      <c r="BY12" s="36">
        <f t="shared" si="26"/>
        <v>0.2032596287</v>
      </c>
      <c r="BZ12" s="36">
        <f t="shared" si="26"/>
        <v>0.1634255992</v>
      </c>
      <c r="CA12" s="36">
        <f t="shared" si="26"/>
        <v>0.5931393723</v>
      </c>
      <c r="CB12" s="36">
        <f t="shared" si="26"/>
        <v>0.1325793427</v>
      </c>
      <c r="CC12" s="36">
        <f t="shared" si="26"/>
        <v>0.7868049231</v>
      </c>
    </row>
    <row r="13">
      <c r="A13" s="58">
        <v>3.0</v>
      </c>
      <c r="B13" s="8" t="str">
        <f t="shared" si="18"/>
        <v>11</v>
      </c>
      <c r="C13" s="57"/>
      <c r="D13" s="11">
        <f t="shared" ref="D13:E13" si="27">IF(MID($B13,COLUMN(F13)-COLUMN($E13),1) = "1",1,-1)</f>
        <v>1</v>
      </c>
      <c r="E13" s="11">
        <f t="shared" si="27"/>
        <v>1</v>
      </c>
      <c r="F13" s="6">
        <v>0.0</v>
      </c>
      <c r="G13" s="6">
        <v>0.0</v>
      </c>
      <c r="H13" s="58">
        <v>0.0</v>
      </c>
      <c r="I13" s="58">
        <v>0.0</v>
      </c>
      <c r="J13" s="51"/>
      <c r="K13" s="22"/>
      <c r="L13" s="6">
        <v>0.0</v>
      </c>
      <c r="M13" s="6">
        <v>0.0</v>
      </c>
      <c r="N13" s="6">
        <v>0.0</v>
      </c>
      <c r="O13" s="6">
        <v>0.0</v>
      </c>
      <c r="P13" s="6">
        <v>0.0</v>
      </c>
      <c r="Q13" s="6">
        <v>0.0</v>
      </c>
      <c r="R13" s="6"/>
      <c r="S13" s="6">
        <v>-1.5</v>
      </c>
      <c r="T13" s="6">
        <v>-1.5</v>
      </c>
      <c r="U13" s="6">
        <v>0.0</v>
      </c>
      <c r="V13" s="6">
        <v>0.0</v>
      </c>
      <c r="W13" s="6">
        <v>0.0</v>
      </c>
      <c r="X13" s="6">
        <v>0.0</v>
      </c>
      <c r="AB13" s="6"/>
      <c r="AC13" s="6"/>
      <c r="AD13" s="6"/>
      <c r="AE13" s="6"/>
      <c r="AF13" s="6"/>
      <c r="AH13" s="43" t="s">
        <v>84</v>
      </c>
      <c r="AI13" s="4"/>
      <c r="AJ13" s="4"/>
      <c r="AK13" s="4"/>
      <c r="AL13" s="4"/>
      <c r="AM13" s="4"/>
      <c r="AT13" s="5"/>
      <c r="AU13" s="5"/>
      <c r="AV13" s="5"/>
      <c r="AW13" s="5"/>
      <c r="AX13" s="10"/>
      <c r="AY13" s="27"/>
      <c r="AZ13" s="28"/>
      <c r="BA13" s="36">
        <v>-2.5181058439575037</v>
      </c>
      <c r="BB13" s="36">
        <v>0.3933351702112239</v>
      </c>
      <c r="BC13" s="36">
        <v>0.3652205556190077</v>
      </c>
      <c r="BD13" s="36">
        <v>0.20676149392281992</v>
      </c>
      <c r="BE13" s="36">
        <v>0.9418858355343099</v>
      </c>
      <c r="BF13" s="36">
        <v>0.9418858355343099</v>
      </c>
      <c r="BG13" s="6"/>
      <c r="BH13" s="6"/>
      <c r="BI13" s="36">
        <v>0.0</v>
      </c>
      <c r="BJ13" s="36">
        <v>0.3933351702112239</v>
      </c>
      <c r="BK13" s="36">
        <v>0.3652205556190077</v>
      </c>
      <c r="BL13" s="36">
        <v>0.20676149392281992</v>
      </c>
      <c r="BM13" s="36">
        <v>0.9418858355343099</v>
      </c>
      <c r="BN13" s="36">
        <v>0.9418858355343099</v>
      </c>
      <c r="BO13" s="6"/>
      <c r="BP13" s="37"/>
      <c r="BQ13" s="37"/>
      <c r="BR13" s="37"/>
      <c r="BS13" s="37"/>
      <c r="BT13" s="37"/>
      <c r="BU13" s="37"/>
      <c r="BV13" s="37"/>
      <c r="BW13" s="19"/>
      <c r="BX13" s="37"/>
      <c r="BY13" s="37"/>
      <c r="BZ13" s="37"/>
      <c r="CA13" s="37"/>
      <c r="CB13" s="37"/>
      <c r="CC13" s="37"/>
    </row>
    <row r="14">
      <c r="A14" s="58"/>
      <c r="B14" s="8"/>
      <c r="C14" s="57"/>
      <c r="D14" s="11"/>
      <c r="E14" s="11"/>
      <c r="F14" s="6"/>
      <c r="G14" s="6"/>
      <c r="H14" s="58"/>
      <c r="I14" s="58"/>
      <c r="J14" s="51"/>
      <c r="K14" s="22"/>
      <c r="L14" s="6">
        <v>0.0</v>
      </c>
      <c r="M14" s="6">
        <v>0.0</v>
      </c>
      <c r="N14" s="6">
        <v>0.0</v>
      </c>
      <c r="O14" s="6">
        <v>0.0</v>
      </c>
      <c r="P14" s="6">
        <v>0.0</v>
      </c>
      <c r="Q14" s="6">
        <v>0.0</v>
      </c>
      <c r="R14" s="6"/>
      <c r="S14" s="6"/>
      <c r="T14" s="6"/>
      <c r="U14" s="6"/>
      <c r="V14" s="6"/>
      <c r="W14" s="6"/>
      <c r="X14" s="6"/>
      <c r="Z14" s="43" t="s">
        <v>85</v>
      </c>
      <c r="AA14" s="4"/>
      <c r="AB14" s="4"/>
      <c r="AC14" s="4"/>
      <c r="AD14" s="4"/>
      <c r="AE14" s="79"/>
      <c r="AF14" s="79"/>
      <c r="AG14" s="80" t="s">
        <v>75</v>
      </c>
      <c r="AH14" s="34">
        <v>1.0</v>
      </c>
      <c r="AI14" s="34">
        <v>0.0</v>
      </c>
      <c r="AJ14" s="34">
        <v>0.0</v>
      </c>
      <c r="AK14" s="34">
        <v>0.0</v>
      </c>
      <c r="AL14" s="34">
        <v>0.0</v>
      </c>
      <c r="AM14" s="34">
        <v>0.0</v>
      </c>
      <c r="AO14" s="3" t="s">
        <v>86</v>
      </c>
      <c r="AP14" s="4"/>
      <c r="AQ14" s="4"/>
      <c r="AR14" s="4"/>
      <c r="AS14" s="4"/>
      <c r="AT14" s="4"/>
      <c r="AU14" s="5"/>
      <c r="AV14" s="5"/>
      <c r="AW14" s="5"/>
      <c r="AX14" s="10"/>
      <c r="AY14" s="38"/>
      <c r="AZ14" s="28"/>
      <c r="BA14" s="36">
        <v>0.06872463342544818</v>
      </c>
      <c r="BB14" s="36">
        <v>-1.26933826420592</v>
      </c>
      <c r="BC14" s="36">
        <v>0.3652205556190077</v>
      </c>
      <c r="BD14" s="36">
        <v>-0.633044296274102</v>
      </c>
      <c r="BE14" s="36">
        <v>0.9418858355343099</v>
      </c>
      <c r="BF14" s="36">
        <v>0.3405223241116148</v>
      </c>
      <c r="BG14" s="6"/>
      <c r="BH14" s="6"/>
      <c r="BI14" s="36">
        <v>0.06872463342544818</v>
      </c>
      <c r="BJ14" s="36">
        <v>0.0</v>
      </c>
      <c r="BK14" s="36">
        <v>0.3652205556190077</v>
      </c>
      <c r="BL14" s="36">
        <v>0.0</v>
      </c>
      <c r="BM14" s="36">
        <v>0.9418858355343099</v>
      </c>
      <c r="BN14" s="36">
        <v>0.3405223241116148</v>
      </c>
      <c r="BO14" s="6"/>
      <c r="BP14" s="37"/>
      <c r="BQ14" s="78" t="s">
        <v>87</v>
      </c>
      <c r="BS14" s="37">
        <f>AVERAGE(BQ9:BV12)</f>
        <v>0.4997515327</v>
      </c>
      <c r="BT14" s="37"/>
      <c r="BU14" s="37"/>
      <c r="BV14" s="37"/>
      <c r="BW14" s="19"/>
      <c r="BX14" s="37"/>
      <c r="BY14" s="37"/>
      <c r="BZ14" s="37"/>
      <c r="CA14" s="37"/>
      <c r="CB14" s="37"/>
      <c r="CC14" s="37"/>
    </row>
    <row r="15">
      <c r="A15" s="15" t="s">
        <v>88</v>
      </c>
      <c r="C15" s="57"/>
      <c r="D15" s="11"/>
      <c r="E15" s="11"/>
      <c r="F15" s="6"/>
      <c r="G15" s="6"/>
      <c r="H15" s="58"/>
      <c r="I15" s="58"/>
      <c r="J15" s="50"/>
      <c r="K15" s="17"/>
      <c r="L15" s="6">
        <v>0.0</v>
      </c>
      <c r="M15" s="6">
        <v>0.0</v>
      </c>
      <c r="N15" s="6">
        <v>0.0</v>
      </c>
      <c r="O15" s="6">
        <v>0.0</v>
      </c>
      <c r="P15" s="6">
        <v>0.0</v>
      </c>
      <c r="Q15" s="6">
        <v>0.0</v>
      </c>
      <c r="R15" s="6"/>
      <c r="Z15" s="6"/>
      <c r="AA15" s="10">
        <f t="shared" ref="AA15:AD15" si="28">INDEX($A$3:$A$8,COLUMN()-COLUMN($Z$15),1)</f>
        <v>7</v>
      </c>
      <c r="AB15" s="10">
        <f t="shared" si="28"/>
        <v>3</v>
      </c>
      <c r="AC15" s="10">
        <f t="shared" si="28"/>
        <v>2</v>
      </c>
      <c r="AD15" s="10">
        <f t="shared" si="28"/>
        <v>5</v>
      </c>
      <c r="AE15" s="45"/>
      <c r="AF15" s="45"/>
      <c r="AG15" s="81"/>
      <c r="AH15" s="34">
        <v>0.0</v>
      </c>
      <c r="AI15" s="34">
        <v>1.0</v>
      </c>
      <c r="AJ15" s="34">
        <v>0.0</v>
      </c>
      <c r="AK15" s="34">
        <v>0.0</v>
      </c>
      <c r="AL15" s="34">
        <v>0.0</v>
      </c>
      <c r="AM15" s="34">
        <v>0.0</v>
      </c>
      <c r="AO15" s="59">
        <f t="array" ref="AO15:AT18">MMULT(AG8:AX11,AH14:AM31)</f>
        <v>-3</v>
      </c>
      <c r="AP15" s="59">
        <v>-3.0</v>
      </c>
      <c r="AQ15" s="59">
        <v>0.0</v>
      </c>
      <c r="AR15" s="59">
        <v>1.0</v>
      </c>
      <c r="AS15" s="59">
        <v>1.0</v>
      </c>
      <c r="AT15" s="59">
        <v>1.0</v>
      </c>
      <c r="AU15" s="12"/>
      <c r="AV15" s="12"/>
      <c r="AW15" s="12"/>
      <c r="AX15" s="10"/>
      <c r="AY15" s="42"/>
      <c r="AZ15" s="28"/>
      <c r="BA15" s="36">
        <v>0.3933351702112239</v>
      </c>
      <c r="BB15" s="36">
        <v>0.3933351702112239</v>
      </c>
      <c r="BC15" s="36">
        <v>0.3652205556190077</v>
      </c>
      <c r="BD15" s="36">
        <v>0.6685099108977258</v>
      </c>
      <c r="BE15" s="36">
        <v>0.3434494562411119</v>
      </c>
      <c r="BF15" s="36">
        <v>0.8051978732160179</v>
      </c>
      <c r="BG15" s="6"/>
      <c r="BH15" s="6"/>
      <c r="BI15" s="36">
        <v>0.3933351702112239</v>
      </c>
      <c r="BJ15" s="36">
        <v>0.3933351702112239</v>
      </c>
      <c r="BK15" s="36">
        <v>0.3652205556190077</v>
      </c>
      <c r="BL15" s="36">
        <v>0.6685099108977258</v>
      </c>
      <c r="BM15" s="36">
        <v>0.3434494562411119</v>
      </c>
      <c r="BN15" s="36">
        <v>0.8051978732160179</v>
      </c>
      <c r="BO15" s="6"/>
      <c r="BP15" s="37"/>
      <c r="BQ15" s="78" t="s">
        <v>89</v>
      </c>
      <c r="BS15" s="37">
        <f>STDEV(BQ9:BV12)</f>
        <v>1.411587779</v>
      </c>
      <c r="BT15" s="37"/>
      <c r="BU15" s="37"/>
      <c r="BV15" s="37"/>
      <c r="BW15" s="19"/>
    </row>
    <row r="16">
      <c r="C16" s="55"/>
      <c r="D16" s="63"/>
      <c r="E16" s="63"/>
      <c r="F16" s="63"/>
      <c r="G16" s="63"/>
      <c r="H16" s="63"/>
      <c r="I16" s="63"/>
      <c r="J16" s="50"/>
      <c r="K16" s="17"/>
      <c r="L16" s="3" t="s">
        <v>90</v>
      </c>
      <c r="M16" s="4"/>
      <c r="N16" s="4"/>
      <c r="O16" s="4"/>
      <c r="P16" s="4"/>
      <c r="Q16" s="4"/>
      <c r="R16" s="6"/>
      <c r="S16" s="3" t="s">
        <v>91</v>
      </c>
      <c r="T16" s="4"/>
      <c r="U16" s="4"/>
      <c r="V16" s="4"/>
      <c r="W16" s="4"/>
      <c r="X16" s="4"/>
      <c r="Z16" s="6">
        <f t="shared" ref="Z16:Z19" si="30">A3</f>
        <v>7</v>
      </c>
      <c r="AA16" s="47">
        <f t="shared" ref="AA16:AD16" si="29">AA9/$AE9</f>
        <v>1</v>
      </c>
      <c r="AB16" s="47">
        <f t="shared" si="29"/>
        <v>0</v>
      </c>
      <c r="AC16" s="47">
        <f t="shared" si="29"/>
        <v>0</v>
      </c>
      <c r="AD16" s="47">
        <f t="shared" si="29"/>
        <v>0</v>
      </c>
      <c r="AE16" s="47"/>
      <c r="AF16" s="47"/>
      <c r="AG16" s="81"/>
      <c r="AH16" s="34">
        <v>0.0</v>
      </c>
      <c r="AI16" s="34">
        <v>0.0</v>
      </c>
      <c r="AJ16" s="34">
        <v>1.0</v>
      </c>
      <c r="AK16" s="34">
        <v>0.0</v>
      </c>
      <c r="AL16" s="34">
        <v>0.0</v>
      </c>
      <c r="AM16" s="34">
        <v>0.0</v>
      </c>
      <c r="AO16" s="59">
        <v>-3.0</v>
      </c>
      <c r="AP16" s="59">
        <v>0.04875378416461196</v>
      </c>
      <c r="AQ16" s="59">
        <v>0.0</v>
      </c>
      <c r="AR16" s="59">
        <v>0.7252148391533795</v>
      </c>
      <c r="AS16" s="59">
        <v>1.0</v>
      </c>
      <c r="AT16" s="59">
        <v>1.0</v>
      </c>
      <c r="AU16" s="12"/>
      <c r="AV16" s="12"/>
      <c r="AW16" s="12"/>
      <c r="AX16" s="10"/>
      <c r="AY16" s="42"/>
      <c r="AZ16" s="19"/>
      <c r="BG16" s="6"/>
      <c r="BH16" s="6"/>
      <c r="BO16" s="6"/>
      <c r="BP16" s="33"/>
      <c r="BQ16" s="21" t="s">
        <v>92</v>
      </c>
      <c r="BR16" s="4"/>
      <c r="BS16" s="4"/>
      <c r="BT16" s="4"/>
      <c r="BU16" s="4"/>
      <c r="BV16" s="4"/>
      <c r="BW16" s="19"/>
    </row>
    <row r="17">
      <c r="C17" s="64"/>
      <c r="D17" s="56" t="s">
        <v>40</v>
      </c>
      <c r="E17" s="4"/>
      <c r="F17" s="4"/>
      <c r="G17" s="4"/>
      <c r="H17" s="4"/>
      <c r="I17" s="4"/>
      <c r="J17" s="8"/>
      <c r="K17" s="22"/>
      <c r="L17" s="6">
        <v>1.0</v>
      </c>
      <c r="M17" s="6">
        <v>0.0</v>
      </c>
      <c r="N17" s="6">
        <v>0.0</v>
      </c>
      <c r="O17" s="6">
        <v>0.0</v>
      </c>
      <c r="P17" s="6">
        <v>0.0</v>
      </c>
      <c r="Q17" s="6">
        <v>0.0</v>
      </c>
      <c r="R17" s="6"/>
      <c r="S17" s="8">
        <f t="array" ref="S17:X20">MMULT($D$18:$I$21,L17:Q22)</f>
        <v>-1</v>
      </c>
      <c r="T17" s="8">
        <v>-1.0</v>
      </c>
      <c r="U17" s="8">
        <v>0.0</v>
      </c>
      <c r="V17" s="8">
        <v>1.0</v>
      </c>
      <c r="W17" s="8">
        <v>1.0</v>
      </c>
      <c r="X17" s="8">
        <v>1.0</v>
      </c>
      <c r="Z17" s="6">
        <f t="shared" si="30"/>
        <v>3</v>
      </c>
      <c r="AA17" s="47">
        <f t="shared" ref="AA17:AD17" si="31">AA10/$AE10</f>
        <v>0.8626074196</v>
      </c>
      <c r="AB17" s="47">
        <f t="shared" si="31"/>
        <v>0.1373925804</v>
      </c>
      <c r="AC17" s="47">
        <f t="shared" si="31"/>
        <v>0</v>
      </c>
      <c r="AD17" s="47">
        <f t="shared" si="31"/>
        <v>0</v>
      </c>
      <c r="AE17" s="47"/>
      <c r="AF17" s="47"/>
      <c r="AG17" s="81"/>
      <c r="AH17" s="34">
        <v>0.0</v>
      </c>
      <c r="AI17" s="34">
        <v>0.0</v>
      </c>
      <c r="AJ17" s="34">
        <v>0.0</v>
      </c>
      <c r="AK17" s="34">
        <v>1.0</v>
      </c>
      <c r="AL17" s="34">
        <v>0.0</v>
      </c>
      <c r="AM17" s="34">
        <v>0.0</v>
      </c>
      <c r="AO17" s="59">
        <v>-0.5141560147978865</v>
      </c>
      <c r="AP17" s="59">
        <v>-0.8345018796085727</v>
      </c>
      <c r="AQ17" s="59">
        <v>0.0</v>
      </c>
      <c r="AR17" s="59">
        <v>-0.7310992817874</v>
      </c>
      <c r="AS17" s="59">
        <v>1.0</v>
      </c>
      <c r="AT17" s="59">
        <v>0.9571705938130688</v>
      </c>
      <c r="AU17" s="12"/>
      <c r="AV17" s="12"/>
      <c r="AW17" s="12"/>
      <c r="AY17" s="27"/>
      <c r="AZ17" s="19"/>
      <c r="BA17" s="3" t="s">
        <v>93</v>
      </c>
      <c r="BB17" s="4"/>
      <c r="BC17" s="4"/>
      <c r="BD17" s="4"/>
      <c r="BE17" s="4"/>
      <c r="BF17" s="4"/>
      <c r="BG17" s="6"/>
      <c r="BH17" s="6"/>
      <c r="BI17" s="5"/>
      <c r="BJ17" s="5"/>
      <c r="BK17" s="5"/>
      <c r="BL17" s="5"/>
      <c r="BM17" s="5"/>
      <c r="BN17" s="5"/>
      <c r="BO17" s="6"/>
      <c r="BP17" s="36"/>
      <c r="BQ17" s="36">
        <f t="shared" ref="BQ17:BV17" si="32">(BQ9-$BS$14)/$BS$15</f>
        <v>-2.137916906</v>
      </c>
      <c r="BR17" s="36">
        <f t="shared" si="32"/>
        <v>-2.137916906</v>
      </c>
      <c r="BS17" s="36">
        <f t="shared" si="32"/>
        <v>0.1634255992</v>
      </c>
      <c r="BT17" s="36">
        <f t="shared" si="32"/>
        <v>0.9804704739</v>
      </c>
      <c r="BU17" s="36">
        <f t="shared" si="32"/>
        <v>0.9804704739</v>
      </c>
      <c r="BV17" s="36">
        <f t="shared" si="32"/>
        <v>0.9804704739</v>
      </c>
      <c r="BW17" s="19"/>
    </row>
    <row r="18">
      <c r="C18" s="64"/>
      <c r="D18" s="64">
        <f t="shared" ref="D18:I18" si="33">D3+D10</f>
        <v>-1</v>
      </c>
      <c r="E18" s="64">
        <f t="shared" si="33"/>
        <v>-1</v>
      </c>
      <c r="F18" s="64">
        <f t="shared" si="33"/>
        <v>1</v>
      </c>
      <c r="G18" s="64">
        <f t="shared" si="33"/>
        <v>1</v>
      </c>
      <c r="H18" s="64">
        <f t="shared" si="33"/>
        <v>1</v>
      </c>
      <c r="I18" s="64">
        <f t="shared" si="33"/>
        <v>1</v>
      </c>
      <c r="J18" s="8"/>
      <c r="K18" s="22"/>
      <c r="L18" s="6">
        <v>0.0</v>
      </c>
      <c r="M18" s="6">
        <v>1.0</v>
      </c>
      <c r="N18" s="6">
        <v>0.0</v>
      </c>
      <c r="O18" s="6">
        <v>0.0</v>
      </c>
      <c r="P18" s="6">
        <v>0.0</v>
      </c>
      <c r="Q18" s="6">
        <v>0.0</v>
      </c>
      <c r="R18" s="6"/>
      <c r="S18" s="8">
        <v>-1.0</v>
      </c>
      <c r="T18" s="8">
        <v>1.0</v>
      </c>
      <c r="U18" s="8">
        <v>0.0</v>
      </c>
      <c r="V18" s="8">
        <v>-1.0</v>
      </c>
      <c r="W18" s="8">
        <v>1.0</v>
      </c>
      <c r="X18" s="8">
        <v>1.0</v>
      </c>
      <c r="Z18" s="6">
        <f t="shared" si="30"/>
        <v>2</v>
      </c>
      <c r="AA18" s="47">
        <f t="shared" ref="AA18:AD18" si="34">AA11/$AE11</f>
        <v>0.1344503591</v>
      </c>
      <c r="AB18" s="47">
        <f t="shared" si="34"/>
        <v>0.8441349378</v>
      </c>
      <c r="AC18" s="47">
        <f t="shared" si="34"/>
        <v>0.02141470309</v>
      </c>
      <c r="AD18" s="47">
        <f t="shared" si="34"/>
        <v>0</v>
      </c>
      <c r="AE18" s="47"/>
      <c r="AF18" s="47"/>
      <c r="AG18" s="81"/>
      <c r="AH18" s="34">
        <v>0.0</v>
      </c>
      <c r="AI18" s="34">
        <v>0.0</v>
      </c>
      <c r="AJ18" s="34">
        <v>0.0</v>
      </c>
      <c r="AK18" s="34">
        <v>0.0</v>
      </c>
      <c r="AL18" s="34">
        <v>1.0</v>
      </c>
      <c r="AM18" s="34">
        <v>0.0</v>
      </c>
      <c r="AN18" s="12"/>
      <c r="AO18" s="59">
        <v>0.048753784164611846</v>
      </c>
      <c r="AP18" s="59">
        <v>0.048753784164611846</v>
      </c>
      <c r="AQ18" s="59">
        <v>0.0</v>
      </c>
      <c r="AR18" s="59">
        <v>0.525936562928262</v>
      </c>
      <c r="AS18" s="59">
        <v>0.9622465576892484</v>
      </c>
      <c r="AT18" s="59">
        <v>0.7629682814641309</v>
      </c>
      <c r="AU18" s="12"/>
      <c r="AV18" s="12"/>
      <c r="AW18" s="12"/>
      <c r="AY18" s="27"/>
      <c r="AZ18" s="19"/>
      <c r="BA18" s="52">
        <f t="shared" ref="BA18:BF18" si="35">MAX(0, BA12)</f>
        <v>0</v>
      </c>
      <c r="BB18" s="52">
        <f t="shared" si="35"/>
        <v>0</v>
      </c>
      <c r="BC18" s="52">
        <f t="shared" si="35"/>
        <v>0.3652205556</v>
      </c>
      <c r="BD18" s="52">
        <f t="shared" si="35"/>
        <v>0.9418858355</v>
      </c>
      <c r="BE18" s="52">
        <f t="shared" si="35"/>
        <v>0.9418858355</v>
      </c>
      <c r="BF18" s="52">
        <f t="shared" si="35"/>
        <v>0.9418858355</v>
      </c>
      <c r="BG18" s="6">
        <v>1.0</v>
      </c>
      <c r="BH18" s="6"/>
      <c r="BI18" s="5"/>
      <c r="BJ18" s="5"/>
      <c r="BK18" s="5"/>
      <c r="BL18" s="5"/>
      <c r="BM18" s="5"/>
      <c r="BN18" s="5"/>
      <c r="BO18" s="6"/>
      <c r="BP18" s="36"/>
      <c r="BQ18" s="36">
        <f t="shared" ref="BQ18:BV18" si="36">(BQ10-$BS$14)/$BS$15</f>
        <v>-2.137916906</v>
      </c>
      <c r="BR18" s="36">
        <f t="shared" si="36"/>
        <v>0.2032596287</v>
      </c>
      <c r="BS18" s="36">
        <f t="shared" si="36"/>
        <v>0.1634255992</v>
      </c>
      <c r="BT18" s="36">
        <f t="shared" si="36"/>
        <v>-0.06108620811</v>
      </c>
      <c r="BU18" s="36">
        <f t="shared" si="36"/>
        <v>0.9804704739</v>
      </c>
      <c r="BV18" s="36">
        <f t="shared" si="36"/>
        <v>0.9804704739</v>
      </c>
      <c r="BW18" s="19"/>
    </row>
    <row r="19">
      <c r="C19" s="64"/>
      <c r="D19" s="64">
        <f t="shared" ref="D19:I19" si="37">D4+D11</f>
        <v>-1</v>
      </c>
      <c r="E19" s="64">
        <f t="shared" si="37"/>
        <v>1</v>
      </c>
      <c r="F19" s="64">
        <f t="shared" si="37"/>
        <v>1</v>
      </c>
      <c r="G19" s="64">
        <f t="shared" si="37"/>
        <v>0</v>
      </c>
      <c r="H19" s="64">
        <f t="shared" si="37"/>
        <v>1</v>
      </c>
      <c r="I19" s="64">
        <f t="shared" si="37"/>
        <v>1</v>
      </c>
      <c r="J19" s="8"/>
      <c r="K19" s="22"/>
      <c r="L19" s="6">
        <v>0.0</v>
      </c>
      <c r="M19" s="6">
        <v>0.0</v>
      </c>
      <c r="N19" s="6">
        <v>0.0</v>
      </c>
      <c r="O19" s="6">
        <v>-1.0</v>
      </c>
      <c r="P19" s="6">
        <v>-1.0</v>
      </c>
      <c r="Q19" s="6">
        <v>-1.0</v>
      </c>
      <c r="R19" s="6"/>
      <c r="S19" s="6">
        <v>1.0</v>
      </c>
      <c r="T19" s="6">
        <v>-1.0</v>
      </c>
      <c r="U19" s="8">
        <v>0.0</v>
      </c>
      <c r="V19" s="6">
        <v>-1.0</v>
      </c>
      <c r="W19" s="6">
        <v>1.0</v>
      </c>
      <c r="X19" s="6">
        <v>-1.0</v>
      </c>
      <c r="Y19" s="6"/>
      <c r="Z19" s="6">
        <f t="shared" si="30"/>
        <v>5</v>
      </c>
      <c r="AA19" s="47">
        <f t="shared" ref="AA19:AD19" si="38">AA12/$AE12</f>
        <v>0.7440915603</v>
      </c>
      <c r="AB19" s="47">
        <f t="shared" si="38"/>
        <v>0.1185158593</v>
      </c>
      <c r="AC19" s="47">
        <f t="shared" si="38"/>
        <v>0.1185158593</v>
      </c>
      <c r="AD19" s="47">
        <f t="shared" si="38"/>
        <v>0.01887672116</v>
      </c>
      <c r="AE19" s="47"/>
      <c r="AF19" s="47"/>
      <c r="AG19" s="81"/>
      <c r="AH19" s="34">
        <v>0.0</v>
      </c>
      <c r="AI19" s="34">
        <v>0.0</v>
      </c>
      <c r="AJ19" s="34">
        <v>0.0</v>
      </c>
      <c r="AK19" s="34">
        <v>0.0</v>
      </c>
      <c r="AL19" s="34">
        <v>0.0</v>
      </c>
      <c r="AM19" s="34">
        <v>1.0</v>
      </c>
      <c r="AY19" s="27"/>
      <c r="AZ19" s="19"/>
      <c r="BA19" s="52">
        <f t="shared" ref="BA19:BF19" si="39">MAX(0, BA13)</f>
        <v>0</v>
      </c>
      <c r="BB19" s="52">
        <f t="shared" si="39"/>
        <v>0.3933351702</v>
      </c>
      <c r="BC19" s="52">
        <f t="shared" si="39"/>
        <v>0.3652205556</v>
      </c>
      <c r="BD19" s="52">
        <f t="shared" si="39"/>
        <v>0.2067614939</v>
      </c>
      <c r="BE19" s="52">
        <f t="shared" si="39"/>
        <v>0.9418858355</v>
      </c>
      <c r="BF19" s="52">
        <f t="shared" si="39"/>
        <v>0.9418858355</v>
      </c>
      <c r="BG19" s="6">
        <v>1.0</v>
      </c>
      <c r="BH19" s="6"/>
      <c r="BI19" s="5"/>
      <c r="BJ19" s="5"/>
      <c r="BK19" s="5"/>
      <c r="BL19" s="5"/>
      <c r="BM19" s="5"/>
      <c r="BN19" s="5"/>
      <c r="BO19" s="6"/>
      <c r="BQ19" s="36">
        <f t="shared" ref="BQ19:BV19" si="40">(BQ11-$BS$14)/$BS$15</f>
        <v>-0.2566629375</v>
      </c>
      <c r="BR19" s="36">
        <f t="shared" si="40"/>
        <v>-1.253262336</v>
      </c>
      <c r="BS19" s="36">
        <f t="shared" si="40"/>
        <v>0.1634255992</v>
      </c>
      <c r="BT19" s="36">
        <f t="shared" si="40"/>
        <v>-0.8024976172</v>
      </c>
      <c r="BU19" s="36">
        <f t="shared" si="40"/>
        <v>0.9804704739</v>
      </c>
      <c r="BV19" s="36">
        <f t="shared" si="40"/>
        <v>0.1284320524</v>
      </c>
      <c r="BW19" s="19"/>
    </row>
    <row r="20">
      <c r="C20" s="64"/>
      <c r="D20" s="64">
        <f t="shared" ref="D20:I20" si="41">D5+D12</f>
        <v>1</v>
      </c>
      <c r="E20" s="64">
        <f t="shared" si="41"/>
        <v>-1</v>
      </c>
      <c r="F20" s="64">
        <f t="shared" si="41"/>
        <v>1</v>
      </c>
      <c r="G20" s="64">
        <f t="shared" si="41"/>
        <v>0</v>
      </c>
      <c r="H20" s="64">
        <f t="shared" si="41"/>
        <v>1</v>
      </c>
      <c r="I20" s="64">
        <f t="shared" si="41"/>
        <v>0</v>
      </c>
      <c r="J20" s="8"/>
      <c r="K20" s="22"/>
      <c r="L20" s="6">
        <v>0.0</v>
      </c>
      <c r="M20" s="6">
        <v>0.0</v>
      </c>
      <c r="N20" s="6">
        <v>0.0</v>
      </c>
      <c r="O20" s="6">
        <v>2.0</v>
      </c>
      <c r="P20" s="6">
        <v>0.0</v>
      </c>
      <c r="Q20" s="6">
        <v>0.0</v>
      </c>
      <c r="R20" s="6"/>
      <c r="S20" s="6">
        <v>1.0</v>
      </c>
      <c r="T20" s="6">
        <v>1.0</v>
      </c>
      <c r="U20" s="8">
        <v>0.0</v>
      </c>
      <c r="V20" s="6">
        <v>1.0</v>
      </c>
      <c r="W20" s="6">
        <v>-1.0</v>
      </c>
      <c r="X20" s="6">
        <v>1.0</v>
      </c>
      <c r="Y20" s="6"/>
      <c r="Z20" s="6"/>
      <c r="AA20" s="6"/>
      <c r="AB20" s="6"/>
      <c r="AC20" s="6"/>
      <c r="AD20" s="6"/>
      <c r="AE20" s="6"/>
      <c r="AF20" s="6"/>
      <c r="AG20" s="82" t="s">
        <v>76</v>
      </c>
      <c r="AH20" s="34">
        <v>1.0</v>
      </c>
      <c r="AI20" s="34">
        <v>0.0</v>
      </c>
      <c r="AJ20" s="34">
        <v>0.0</v>
      </c>
      <c r="AK20" s="34">
        <v>0.0</v>
      </c>
      <c r="AL20" s="34">
        <v>0.0</v>
      </c>
      <c r="AM20" s="34">
        <v>0.0</v>
      </c>
      <c r="AO20" s="3" t="s">
        <v>73</v>
      </c>
      <c r="AP20" s="4"/>
      <c r="AQ20" s="4"/>
      <c r="AR20" s="4"/>
      <c r="AS20" s="4"/>
      <c r="AT20" s="4"/>
      <c r="AY20" s="27"/>
      <c r="AZ20" s="19"/>
      <c r="BA20" s="52">
        <f t="shared" ref="BA20:BF20" si="42">MAX(0, BA14)</f>
        <v>0.06872463343</v>
      </c>
      <c r="BB20" s="52">
        <f t="shared" si="42"/>
        <v>0</v>
      </c>
      <c r="BC20" s="52">
        <f t="shared" si="42"/>
        <v>0.3652205556</v>
      </c>
      <c r="BD20" s="52">
        <f t="shared" si="42"/>
        <v>0</v>
      </c>
      <c r="BE20" s="52">
        <f t="shared" si="42"/>
        <v>0.9418858355</v>
      </c>
      <c r="BF20" s="52">
        <f t="shared" si="42"/>
        <v>0.3405223241</v>
      </c>
      <c r="BG20" s="6">
        <v>1.0</v>
      </c>
      <c r="BH20" s="6"/>
      <c r="BI20" s="5"/>
      <c r="BJ20" s="5"/>
      <c r="BK20" s="5"/>
      <c r="BL20" s="5"/>
      <c r="BM20" s="5"/>
      <c r="BN20" s="5"/>
      <c r="BO20" s="6"/>
      <c r="BQ20" s="36">
        <f t="shared" ref="BQ20:BV20" si="43">(BQ12-$BS$14)/$BS$15</f>
        <v>0.2032596287</v>
      </c>
      <c r="BR20" s="36">
        <f t="shared" si="43"/>
        <v>0.2032596287</v>
      </c>
      <c r="BS20" s="36">
        <f t="shared" si="43"/>
        <v>0.1634255992</v>
      </c>
      <c r="BT20" s="36">
        <f t="shared" si="43"/>
        <v>0.5931393723</v>
      </c>
      <c r="BU20" s="36">
        <f t="shared" si="43"/>
        <v>0.1325793427</v>
      </c>
      <c r="BV20" s="36">
        <f t="shared" si="43"/>
        <v>0.7868049231</v>
      </c>
      <c r="BW20" s="19"/>
    </row>
    <row r="21">
      <c r="C21" s="64"/>
      <c r="D21" s="64">
        <f t="shared" ref="D21:I21" si="44">D6+D13</f>
        <v>1</v>
      </c>
      <c r="E21" s="64">
        <f t="shared" si="44"/>
        <v>1</v>
      </c>
      <c r="F21" s="64">
        <f t="shared" si="44"/>
        <v>1</v>
      </c>
      <c r="G21" s="64">
        <f t="shared" si="44"/>
        <v>1</v>
      </c>
      <c r="H21" s="64">
        <f t="shared" si="44"/>
        <v>0</v>
      </c>
      <c r="I21" s="64">
        <f t="shared" si="44"/>
        <v>1</v>
      </c>
      <c r="J21" s="8"/>
      <c r="K21" s="22"/>
      <c r="L21" s="6">
        <v>0.0</v>
      </c>
      <c r="M21" s="6">
        <v>0.0</v>
      </c>
      <c r="N21" s="6">
        <v>0.0</v>
      </c>
      <c r="O21" s="6">
        <v>0.0</v>
      </c>
      <c r="P21" s="6">
        <v>2.0</v>
      </c>
      <c r="Q21" s="6">
        <v>0.0</v>
      </c>
      <c r="R21" s="6"/>
      <c r="S21" s="6"/>
      <c r="T21" s="6"/>
      <c r="U21" s="8"/>
      <c r="V21" s="6"/>
      <c r="W21" s="6"/>
      <c r="X21" s="6"/>
      <c r="Y21" s="6"/>
      <c r="Z21" s="6"/>
      <c r="AA21" s="6"/>
      <c r="AB21" s="6"/>
      <c r="AC21" s="6"/>
      <c r="AD21" s="6"/>
      <c r="AE21" s="6"/>
      <c r="AF21" s="6"/>
      <c r="AG21" s="81"/>
      <c r="AH21" s="34">
        <v>0.0</v>
      </c>
      <c r="AI21" s="34">
        <v>1.0</v>
      </c>
      <c r="AJ21" s="34">
        <v>0.0</v>
      </c>
      <c r="AK21" s="34">
        <v>0.0</v>
      </c>
      <c r="AL21" s="34">
        <v>0.0</v>
      </c>
      <c r="AM21" s="34">
        <v>0.0</v>
      </c>
      <c r="AN21" s="79"/>
      <c r="AO21" s="52">
        <f t="shared" ref="AO21:AT21" si="45">D18</f>
        <v>-1</v>
      </c>
      <c r="AP21" s="52">
        <f t="shared" si="45"/>
        <v>-1</v>
      </c>
      <c r="AQ21" s="52">
        <f t="shared" si="45"/>
        <v>1</v>
      </c>
      <c r="AR21" s="52">
        <f t="shared" si="45"/>
        <v>1</v>
      </c>
      <c r="AS21" s="52">
        <f t="shared" si="45"/>
        <v>1</v>
      </c>
      <c r="AT21" s="52">
        <f t="shared" si="45"/>
        <v>1</v>
      </c>
      <c r="AY21" s="27"/>
      <c r="AZ21" s="19"/>
      <c r="BA21" s="52">
        <f t="shared" ref="BA21:BF21" si="46">MAX(0, BA15)</f>
        <v>0.3933351702</v>
      </c>
      <c r="BB21" s="52">
        <f t="shared" si="46"/>
        <v>0.3933351702</v>
      </c>
      <c r="BC21" s="52">
        <f t="shared" si="46"/>
        <v>0.3652205556</v>
      </c>
      <c r="BD21" s="52">
        <f t="shared" si="46"/>
        <v>0.6685099109</v>
      </c>
      <c r="BE21" s="52">
        <f t="shared" si="46"/>
        <v>0.3434494562</v>
      </c>
      <c r="BF21" s="52">
        <f t="shared" si="46"/>
        <v>0.8051978732</v>
      </c>
      <c r="BG21" s="6">
        <v>1.0</v>
      </c>
      <c r="BH21" s="8"/>
      <c r="BI21" s="5"/>
      <c r="BJ21" s="5"/>
      <c r="BK21" s="5"/>
      <c r="BL21" s="5"/>
      <c r="BM21" s="5"/>
      <c r="BN21" s="5"/>
      <c r="BO21" s="8"/>
      <c r="BQ21" s="36"/>
      <c r="BR21" s="36"/>
      <c r="BS21" s="36"/>
      <c r="BT21" s="36"/>
      <c r="BU21" s="36"/>
      <c r="BV21" s="36"/>
      <c r="BW21" s="19"/>
    </row>
    <row r="22">
      <c r="C22" s="64"/>
      <c r="D22" s="25" t="s">
        <v>66</v>
      </c>
      <c r="E22" s="26"/>
      <c r="F22" s="25" t="s">
        <v>46</v>
      </c>
      <c r="G22" s="25" t="s">
        <v>67</v>
      </c>
      <c r="H22" s="26"/>
      <c r="I22" s="26"/>
      <c r="J22" s="6"/>
      <c r="K22" s="17"/>
      <c r="L22" s="6">
        <v>0.0</v>
      </c>
      <c r="M22" s="6">
        <v>0.0</v>
      </c>
      <c r="N22" s="6">
        <v>0.0</v>
      </c>
      <c r="O22" s="6">
        <v>0.0</v>
      </c>
      <c r="P22" s="6">
        <v>0.0</v>
      </c>
      <c r="Q22" s="6">
        <v>2.0</v>
      </c>
      <c r="R22" s="5"/>
      <c r="S22" s="5"/>
      <c r="T22" s="5"/>
      <c r="U22" s="6"/>
      <c r="V22" s="6"/>
      <c r="W22" s="6"/>
      <c r="X22" s="6"/>
      <c r="Y22" s="6"/>
      <c r="Z22" s="6"/>
      <c r="AA22" s="6"/>
      <c r="AB22" s="6"/>
      <c r="AC22" s="6"/>
      <c r="AD22" s="6"/>
      <c r="AE22" s="6"/>
      <c r="AF22" s="6"/>
      <c r="AG22" s="81"/>
      <c r="AH22" s="34">
        <v>0.0</v>
      </c>
      <c r="AI22" s="34">
        <v>0.0</v>
      </c>
      <c r="AJ22" s="34">
        <v>1.0</v>
      </c>
      <c r="AK22" s="34">
        <v>0.0</v>
      </c>
      <c r="AL22" s="34">
        <v>0.0</v>
      </c>
      <c r="AM22" s="34">
        <v>0.0</v>
      </c>
      <c r="AN22" s="34"/>
      <c r="AO22" s="52">
        <f t="shared" ref="AO22:AT22" si="47">D19</f>
        <v>-1</v>
      </c>
      <c r="AP22" s="52">
        <f t="shared" si="47"/>
        <v>1</v>
      </c>
      <c r="AQ22" s="52">
        <f t="shared" si="47"/>
        <v>1</v>
      </c>
      <c r="AR22" s="52">
        <f t="shared" si="47"/>
        <v>0</v>
      </c>
      <c r="AS22" s="52">
        <f t="shared" si="47"/>
        <v>1</v>
      </c>
      <c r="AT22" s="52">
        <f t="shared" si="47"/>
        <v>1</v>
      </c>
      <c r="AY22" s="27"/>
      <c r="AZ22" s="19"/>
      <c r="BG22" s="2" t="s">
        <v>51</v>
      </c>
      <c r="BW22" s="19"/>
    </row>
    <row r="23">
      <c r="C23" s="6"/>
      <c r="E23" s="8"/>
      <c r="F23" s="8"/>
      <c r="G23" s="8"/>
      <c r="H23" s="8"/>
      <c r="I23" s="8"/>
      <c r="J23" s="6"/>
      <c r="K23" s="17"/>
      <c r="L23" s="83"/>
      <c r="M23" s="83"/>
      <c r="N23" s="83"/>
      <c r="O23" s="83"/>
      <c r="P23" s="83"/>
      <c r="Q23" s="83"/>
      <c r="R23" s="84"/>
      <c r="S23" s="84"/>
      <c r="T23" s="84"/>
      <c r="U23" s="84"/>
      <c r="V23" s="84"/>
      <c r="W23" s="84"/>
      <c r="X23" s="84"/>
      <c r="Y23" s="84"/>
      <c r="Z23" s="84"/>
      <c r="AA23" s="84"/>
      <c r="AB23" s="85"/>
      <c r="AC23" s="85"/>
      <c r="AD23" s="85"/>
      <c r="AE23" s="85"/>
      <c r="AF23" s="84"/>
      <c r="AG23" s="81"/>
      <c r="AH23" s="34">
        <v>0.0</v>
      </c>
      <c r="AI23" s="34">
        <v>0.0</v>
      </c>
      <c r="AJ23" s="34">
        <v>0.0</v>
      </c>
      <c r="AK23" s="34">
        <v>1.0</v>
      </c>
      <c r="AL23" s="34">
        <v>0.0</v>
      </c>
      <c r="AM23" s="34">
        <v>0.0</v>
      </c>
      <c r="AO23" s="52">
        <f t="shared" ref="AO23:AT23" si="48">D20</f>
        <v>1</v>
      </c>
      <c r="AP23" s="52">
        <f t="shared" si="48"/>
        <v>-1</v>
      </c>
      <c r="AQ23" s="52">
        <f t="shared" si="48"/>
        <v>1</v>
      </c>
      <c r="AR23" s="52">
        <f t="shared" si="48"/>
        <v>0</v>
      </c>
      <c r="AS23" s="52">
        <f t="shared" si="48"/>
        <v>1</v>
      </c>
      <c r="AT23" s="52">
        <f t="shared" si="48"/>
        <v>0</v>
      </c>
      <c r="AY23" s="27"/>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row>
    <row r="24">
      <c r="D24" s="5" t="s">
        <v>94</v>
      </c>
      <c r="F24" s="86">
        <f>SQRT(COUNT(D3:I3))</f>
        <v>2.449489743</v>
      </c>
      <c r="H24" s="8"/>
      <c r="I24" s="8"/>
      <c r="J24" s="6"/>
      <c r="K24" s="17"/>
      <c r="L24" s="3" t="s">
        <v>95</v>
      </c>
      <c r="M24" s="4"/>
      <c r="N24" s="4"/>
      <c r="O24" s="4"/>
      <c r="P24" s="4"/>
      <c r="Q24" s="4"/>
      <c r="R24" s="5"/>
      <c r="S24" s="3" t="s">
        <v>96</v>
      </c>
      <c r="T24" s="4"/>
      <c r="U24" s="4"/>
      <c r="V24" s="4"/>
      <c r="W24" s="4"/>
      <c r="X24" s="4"/>
      <c r="AA24" s="3" t="s">
        <v>97</v>
      </c>
      <c r="AB24" s="4"/>
      <c r="AC24" s="4"/>
      <c r="AD24" s="4"/>
      <c r="AE24" s="5"/>
      <c r="AF24" s="6"/>
      <c r="AG24" s="81"/>
      <c r="AH24" s="34">
        <v>0.0</v>
      </c>
      <c r="AI24" s="34">
        <v>0.0</v>
      </c>
      <c r="AJ24" s="34">
        <v>0.0</v>
      </c>
      <c r="AK24" s="34">
        <v>0.0</v>
      </c>
      <c r="AL24" s="34">
        <v>1.0</v>
      </c>
      <c r="AM24" s="34">
        <v>0.0</v>
      </c>
      <c r="AO24" s="52">
        <f t="shared" ref="AO24:AT24" si="49">D21</f>
        <v>1</v>
      </c>
      <c r="AP24" s="52">
        <f t="shared" si="49"/>
        <v>1</v>
      </c>
      <c r="AQ24" s="52">
        <f t="shared" si="49"/>
        <v>1</v>
      </c>
      <c r="AR24" s="52">
        <f t="shared" si="49"/>
        <v>1</v>
      </c>
      <c r="AS24" s="52">
        <f t="shared" si="49"/>
        <v>0</v>
      </c>
      <c r="AT24" s="52">
        <f t="shared" si="49"/>
        <v>1</v>
      </c>
      <c r="AY24" s="22"/>
      <c r="AZ24" s="8"/>
      <c r="BA24" s="8"/>
      <c r="BB24" s="8"/>
      <c r="BC24" s="8"/>
      <c r="BD24" s="8"/>
    </row>
    <row r="25">
      <c r="H25" s="8"/>
      <c r="I25" s="8"/>
      <c r="J25" s="8"/>
      <c r="K25" s="22"/>
      <c r="L25" s="6">
        <v>1.0</v>
      </c>
      <c r="M25" s="6">
        <v>0.0</v>
      </c>
      <c r="N25" s="6">
        <v>0.0</v>
      </c>
      <c r="O25" s="6">
        <v>0.0</v>
      </c>
      <c r="P25" s="6">
        <v>0.0</v>
      </c>
      <c r="Q25" s="6">
        <v>0.0</v>
      </c>
      <c r="R25" s="6"/>
      <c r="S25" s="6">
        <f t="array" ref="S25:X28">MMULT($D$18:$I$21,L25:Q30)</f>
        <v>-1</v>
      </c>
      <c r="T25" s="6">
        <v>-1.0</v>
      </c>
      <c r="U25" s="6">
        <v>0.0</v>
      </c>
      <c r="V25" s="6">
        <v>0.0</v>
      </c>
      <c r="W25" s="6">
        <v>0.0</v>
      </c>
      <c r="X25" s="6">
        <v>0.0</v>
      </c>
      <c r="AA25" s="8">
        <f t="array" ref="AA25:AD28">MMULT(S25:X28,TRANSPOSE(S32:X35))</f>
        <v>2</v>
      </c>
      <c r="AB25" s="8">
        <v>0.0</v>
      </c>
      <c r="AC25" s="6">
        <v>0.0</v>
      </c>
      <c r="AD25" s="6">
        <v>-2.0</v>
      </c>
      <c r="AE25" s="6"/>
      <c r="AF25" s="6"/>
      <c r="AG25" s="87"/>
      <c r="AH25" s="34">
        <v>0.0</v>
      </c>
      <c r="AI25" s="34">
        <v>0.0</v>
      </c>
      <c r="AJ25" s="34">
        <v>0.0</v>
      </c>
      <c r="AK25" s="34">
        <v>0.0</v>
      </c>
      <c r="AL25" s="34">
        <v>0.0</v>
      </c>
      <c r="AM25" s="34">
        <v>1.0</v>
      </c>
      <c r="AO25" s="79"/>
      <c r="AP25" s="79"/>
      <c r="AQ25" s="79"/>
      <c r="AR25" s="79"/>
      <c r="AS25" s="79"/>
      <c r="AT25" s="79"/>
      <c r="AY25" s="22"/>
      <c r="AZ25" s="8"/>
      <c r="BA25" s="8"/>
      <c r="BB25" s="8"/>
      <c r="BC25" s="8"/>
      <c r="BD25" s="8"/>
    </row>
    <row r="26">
      <c r="D26" s="5" t="s">
        <v>98</v>
      </c>
      <c r="H26" s="8"/>
      <c r="I26" s="8"/>
      <c r="J26" s="13"/>
      <c r="K26" s="66"/>
      <c r="L26" s="6">
        <v>0.0</v>
      </c>
      <c r="M26" s="6">
        <v>1.0</v>
      </c>
      <c r="N26" s="6">
        <v>0.0</v>
      </c>
      <c r="O26" s="6">
        <v>0.0</v>
      </c>
      <c r="P26" s="6">
        <v>0.0</v>
      </c>
      <c r="Q26" s="6">
        <v>0.0</v>
      </c>
      <c r="R26" s="6"/>
      <c r="S26" s="6">
        <v>-1.0</v>
      </c>
      <c r="T26" s="6">
        <v>1.0</v>
      </c>
      <c r="U26" s="6">
        <v>0.0</v>
      </c>
      <c r="V26" s="6">
        <v>0.0</v>
      </c>
      <c r="W26" s="6">
        <v>0.0</v>
      </c>
      <c r="X26" s="6">
        <v>0.0</v>
      </c>
      <c r="AA26" s="8">
        <v>0.0</v>
      </c>
      <c r="AB26" s="8">
        <v>2.0</v>
      </c>
      <c r="AC26" s="6">
        <v>-2.0</v>
      </c>
      <c r="AD26" s="6">
        <v>0.0</v>
      </c>
      <c r="AE26" s="6"/>
      <c r="AG26" s="80" t="s">
        <v>77</v>
      </c>
      <c r="AH26" s="34">
        <v>1.0</v>
      </c>
      <c r="AI26" s="34">
        <v>0.0</v>
      </c>
      <c r="AJ26" s="34">
        <v>0.0</v>
      </c>
      <c r="AK26" s="34">
        <v>0.0</v>
      </c>
      <c r="AL26" s="34">
        <v>0.0</v>
      </c>
      <c r="AM26" s="34">
        <v>0.0</v>
      </c>
      <c r="AO26" s="3" t="s">
        <v>99</v>
      </c>
      <c r="AP26" s="4"/>
      <c r="AQ26" s="4"/>
      <c r="AR26" s="4"/>
      <c r="AS26" s="4"/>
      <c r="AT26" s="4"/>
      <c r="AY26" s="22"/>
      <c r="AZ26" s="8"/>
      <c r="BA26" s="8"/>
      <c r="BB26" s="8"/>
      <c r="BC26" s="8"/>
      <c r="BD26" s="8"/>
    </row>
    <row r="27">
      <c r="C27" s="8"/>
      <c r="D27" s="6">
        <v>0.0</v>
      </c>
      <c r="E27" s="88">
        <v>-1.0E7</v>
      </c>
      <c r="F27" s="88">
        <v>-1.0E7</v>
      </c>
      <c r="G27" s="88">
        <v>-1.0E7</v>
      </c>
      <c r="H27" s="8"/>
      <c r="I27" s="8"/>
      <c r="J27" s="13"/>
      <c r="K27" s="66"/>
      <c r="L27" s="6">
        <v>0.0</v>
      </c>
      <c r="M27" s="6">
        <v>0.0</v>
      </c>
      <c r="N27" s="6">
        <v>0.0</v>
      </c>
      <c r="O27" s="6">
        <v>0.0</v>
      </c>
      <c r="P27" s="6">
        <v>0.0</v>
      </c>
      <c r="Q27" s="6">
        <v>0.0</v>
      </c>
      <c r="R27" s="6"/>
      <c r="S27" s="6">
        <v>1.0</v>
      </c>
      <c r="T27" s="6">
        <v>-1.0</v>
      </c>
      <c r="U27" s="6">
        <v>0.0</v>
      </c>
      <c r="V27" s="6">
        <v>0.0</v>
      </c>
      <c r="W27" s="6">
        <v>0.0</v>
      </c>
      <c r="X27" s="6">
        <v>0.0</v>
      </c>
      <c r="AA27" s="8">
        <v>0.0</v>
      </c>
      <c r="AB27" s="8">
        <v>-2.0</v>
      </c>
      <c r="AC27" s="6">
        <v>2.0</v>
      </c>
      <c r="AD27" s="6">
        <v>0.0</v>
      </c>
      <c r="AE27" s="6"/>
      <c r="AG27" s="81"/>
      <c r="AH27" s="34">
        <v>0.0</v>
      </c>
      <c r="AI27" s="34">
        <v>1.0</v>
      </c>
      <c r="AJ27" s="34">
        <v>0.0</v>
      </c>
      <c r="AK27" s="34">
        <v>0.0</v>
      </c>
      <c r="AL27" s="34">
        <v>0.0</v>
      </c>
      <c r="AM27" s="34">
        <v>0.0</v>
      </c>
      <c r="AO27" s="36">
        <f t="shared" ref="AO27:AT27" si="50">AO15+AO21</f>
        <v>-4</v>
      </c>
      <c r="AP27" s="36">
        <f t="shared" si="50"/>
        <v>-4</v>
      </c>
      <c r="AQ27" s="36">
        <f t="shared" si="50"/>
        <v>1</v>
      </c>
      <c r="AR27" s="36">
        <f t="shared" si="50"/>
        <v>2</v>
      </c>
      <c r="AS27" s="36">
        <f t="shared" si="50"/>
        <v>2</v>
      </c>
      <c r="AT27" s="36">
        <f t="shared" si="50"/>
        <v>2</v>
      </c>
      <c r="AY27" s="22"/>
      <c r="AZ27" s="8"/>
      <c r="BA27" s="8"/>
      <c r="BB27" s="8"/>
      <c r="BC27" s="8"/>
      <c r="BD27" s="8"/>
    </row>
    <row r="28">
      <c r="C28" s="8"/>
      <c r="D28" s="6">
        <v>0.0</v>
      </c>
      <c r="E28" s="6">
        <v>0.0</v>
      </c>
      <c r="F28" s="88">
        <v>-1.0E7</v>
      </c>
      <c r="G28" s="88">
        <v>-1.0E7</v>
      </c>
      <c r="H28" s="8"/>
      <c r="I28" s="8"/>
      <c r="J28" s="13"/>
      <c r="K28" s="66"/>
      <c r="L28" s="6">
        <v>0.0</v>
      </c>
      <c r="M28" s="6">
        <v>0.0</v>
      </c>
      <c r="N28" s="6">
        <v>0.0</v>
      </c>
      <c r="O28" s="6">
        <v>0.0</v>
      </c>
      <c r="P28" s="6">
        <v>0.0</v>
      </c>
      <c r="Q28" s="6">
        <v>0.0</v>
      </c>
      <c r="R28" s="6"/>
      <c r="S28" s="6">
        <v>1.0</v>
      </c>
      <c r="T28" s="6">
        <v>1.0</v>
      </c>
      <c r="U28" s="6">
        <v>0.0</v>
      </c>
      <c r="V28" s="6">
        <v>0.0</v>
      </c>
      <c r="W28" s="6">
        <v>0.0</v>
      </c>
      <c r="X28" s="6">
        <v>0.0</v>
      </c>
      <c r="AA28" s="8">
        <v>-2.0</v>
      </c>
      <c r="AB28" s="8">
        <v>0.0</v>
      </c>
      <c r="AC28" s="6">
        <v>0.0</v>
      </c>
      <c r="AD28" s="6">
        <v>2.0</v>
      </c>
      <c r="AE28" s="6"/>
      <c r="AG28" s="81"/>
      <c r="AH28" s="34">
        <v>0.0</v>
      </c>
      <c r="AI28" s="34">
        <v>0.0</v>
      </c>
      <c r="AJ28" s="34">
        <v>1.0</v>
      </c>
      <c r="AK28" s="34">
        <v>0.0</v>
      </c>
      <c r="AL28" s="34">
        <v>0.0</v>
      </c>
      <c r="AM28" s="34">
        <v>0.0</v>
      </c>
      <c r="AO28" s="36">
        <f t="shared" ref="AO28:AT28" si="51">AO16+AO22</f>
        <v>-4</v>
      </c>
      <c r="AP28" s="36">
        <f t="shared" si="51"/>
        <v>1.048753784</v>
      </c>
      <c r="AQ28" s="36">
        <f t="shared" si="51"/>
        <v>1</v>
      </c>
      <c r="AR28" s="36">
        <f t="shared" si="51"/>
        <v>0.7252148392</v>
      </c>
      <c r="AS28" s="36">
        <f t="shared" si="51"/>
        <v>2</v>
      </c>
      <c r="AT28" s="36">
        <f t="shared" si="51"/>
        <v>2</v>
      </c>
      <c r="AV28" s="6" t="s">
        <v>87</v>
      </c>
      <c r="AX28" s="36">
        <f>AVERAGE(AO27:AT31)</f>
        <v>0.3666680337</v>
      </c>
      <c r="AY28" s="22"/>
      <c r="AZ28" s="8"/>
      <c r="BA28" s="8"/>
      <c r="BB28" s="8"/>
      <c r="BC28" s="8"/>
      <c r="BD28" s="8"/>
    </row>
    <row r="29">
      <c r="C29" s="8"/>
      <c r="D29" s="6">
        <v>0.0</v>
      </c>
      <c r="E29" s="6">
        <v>0.0</v>
      </c>
      <c r="F29" s="6">
        <v>0.0</v>
      </c>
      <c r="G29" s="88">
        <v>-1.0E7</v>
      </c>
      <c r="H29" s="8"/>
      <c r="I29" s="8"/>
      <c r="J29" s="8"/>
      <c r="K29" s="22"/>
      <c r="L29" s="6">
        <v>0.0</v>
      </c>
      <c r="M29" s="6">
        <v>0.0</v>
      </c>
      <c r="N29" s="6">
        <v>0.0</v>
      </c>
      <c r="O29" s="6">
        <v>0.0</v>
      </c>
      <c r="P29" s="6">
        <v>0.0</v>
      </c>
      <c r="Q29" s="6">
        <v>0.0</v>
      </c>
      <c r="R29" s="6"/>
      <c r="S29" s="6"/>
      <c r="T29" s="6"/>
      <c r="U29" s="6"/>
      <c r="V29" s="6"/>
      <c r="W29" s="6"/>
      <c r="X29" s="6"/>
      <c r="AC29" s="6"/>
      <c r="AD29" s="6"/>
      <c r="AE29" s="6"/>
      <c r="AG29" s="81"/>
      <c r="AH29" s="34">
        <v>0.0</v>
      </c>
      <c r="AI29" s="34">
        <v>0.0</v>
      </c>
      <c r="AJ29" s="34">
        <v>0.0</v>
      </c>
      <c r="AK29" s="34">
        <v>1.0</v>
      </c>
      <c r="AL29" s="34">
        <v>0.0</v>
      </c>
      <c r="AM29" s="34">
        <v>0.0</v>
      </c>
      <c r="AO29" s="36">
        <f t="shared" ref="AO29:AT29" si="52">AO17+AO23</f>
        <v>0.4858439852</v>
      </c>
      <c r="AP29" s="36">
        <f t="shared" si="52"/>
        <v>-1.83450188</v>
      </c>
      <c r="AQ29" s="36">
        <f t="shared" si="52"/>
        <v>1</v>
      </c>
      <c r="AR29" s="36">
        <f t="shared" si="52"/>
        <v>-0.7310992818</v>
      </c>
      <c r="AS29" s="36">
        <f t="shared" si="52"/>
        <v>2</v>
      </c>
      <c r="AT29" s="36">
        <f t="shared" si="52"/>
        <v>0.9571705938</v>
      </c>
      <c r="AV29" s="6" t="s">
        <v>89</v>
      </c>
      <c r="AX29" s="36">
        <f>STDEV(AO27:AT31)</f>
        <v>1.734108216</v>
      </c>
      <c r="AY29" s="22"/>
      <c r="AZ29" s="8"/>
      <c r="BA29" s="8"/>
      <c r="BB29" s="8"/>
      <c r="BC29" s="8"/>
      <c r="BD29" s="8"/>
    </row>
    <row r="30">
      <c r="C30" s="8"/>
      <c r="D30" s="6">
        <v>0.0</v>
      </c>
      <c r="E30" s="6">
        <v>0.0</v>
      </c>
      <c r="F30" s="6">
        <v>0.0</v>
      </c>
      <c r="G30" s="6">
        <v>0.0</v>
      </c>
      <c r="H30" s="8"/>
      <c r="I30" s="8"/>
      <c r="J30" s="8"/>
      <c r="K30" s="22"/>
      <c r="L30" s="6">
        <v>0.0</v>
      </c>
      <c r="M30" s="6">
        <v>0.0</v>
      </c>
      <c r="N30" s="6">
        <v>0.0</v>
      </c>
      <c r="O30" s="6">
        <v>0.0</v>
      </c>
      <c r="P30" s="6">
        <v>0.0</v>
      </c>
      <c r="Q30" s="6">
        <v>0.0</v>
      </c>
      <c r="R30" s="6"/>
      <c r="S30" s="8"/>
      <c r="T30" s="8"/>
      <c r="U30" s="8"/>
      <c r="V30" s="8"/>
      <c r="W30" s="8"/>
      <c r="X30" s="8"/>
      <c r="AA30" s="73" t="s">
        <v>78</v>
      </c>
      <c r="AB30" s="4"/>
      <c r="AC30" s="4"/>
      <c r="AD30" s="4"/>
      <c r="AE30" s="4"/>
      <c r="AG30" s="81"/>
      <c r="AH30" s="34">
        <v>0.0</v>
      </c>
      <c r="AI30" s="34">
        <v>0.0</v>
      </c>
      <c r="AJ30" s="34">
        <v>0.0</v>
      </c>
      <c r="AK30" s="34">
        <v>0.0</v>
      </c>
      <c r="AL30" s="34">
        <v>1.0</v>
      </c>
      <c r="AM30" s="34">
        <v>0.0</v>
      </c>
      <c r="AO30" s="36">
        <f t="shared" ref="AO30:AT30" si="53">AO18+AO24</f>
        <v>1.048753784</v>
      </c>
      <c r="AP30" s="36">
        <f t="shared" si="53"/>
        <v>1.048753784</v>
      </c>
      <c r="AQ30" s="36">
        <f t="shared" si="53"/>
        <v>1</v>
      </c>
      <c r="AR30" s="36">
        <f t="shared" si="53"/>
        <v>1.525936563</v>
      </c>
      <c r="AS30" s="36">
        <f t="shared" si="53"/>
        <v>0.9622465577</v>
      </c>
      <c r="AT30" s="36">
        <f t="shared" si="53"/>
        <v>1.762968281</v>
      </c>
      <c r="AY30" s="22"/>
      <c r="AZ30" s="8"/>
      <c r="BA30" s="8"/>
      <c r="BB30" s="8"/>
      <c r="BC30" s="8"/>
      <c r="BD30" s="8"/>
    </row>
    <row r="31">
      <c r="C31" s="8"/>
      <c r="D31" s="8"/>
      <c r="E31" s="8"/>
      <c r="F31" s="8"/>
      <c r="G31" s="8"/>
      <c r="H31" s="8"/>
      <c r="I31" s="8"/>
      <c r="J31" s="8"/>
      <c r="K31" s="22"/>
      <c r="L31" s="3" t="s">
        <v>100</v>
      </c>
      <c r="M31" s="4"/>
      <c r="N31" s="4"/>
      <c r="O31" s="4"/>
      <c r="P31" s="4"/>
      <c r="Q31" s="4"/>
      <c r="R31" s="6"/>
      <c r="S31" s="3" t="s">
        <v>101</v>
      </c>
      <c r="T31" s="4"/>
      <c r="U31" s="4"/>
      <c r="V31" s="4"/>
      <c r="W31" s="4"/>
      <c r="X31" s="4"/>
      <c r="AA31" s="76">
        <f t="shared" ref="AA31:AD31" si="54">exp(AA25/$F$24+D27)</f>
        <v>2.262559243</v>
      </c>
      <c r="AB31" s="76">
        <f t="shared" si="54"/>
        <v>0</v>
      </c>
      <c r="AC31" s="76">
        <f t="shared" si="54"/>
        <v>0</v>
      </c>
      <c r="AD31" s="76">
        <f t="shared" si="54"/>
        <v>0</v>
      </c>
      <c r="AE31" s="77">
        <f t="shared" ref="AE31:AE34" si="57">sum(AA31:AD31)</f>
        <v>2.262559243</v>
      </c>
      <c r="AG31" s="81"/>
      <c r="AH31" s="34">
        <v>0.0</v>
      </c>
      <c r="AI31" s="34">
        <v>0.0</v>
      </c>
      <c r="AJ31" s="34">
        <v>0.0</v>
      </c>
      <c r="AK31" s="34">
        <v>0.0</v>
      </c>
      <c r="AL31" s="34">
        <v>0.0</v>
      </c>
      <c r="AM31" s="34">
        <v>1.0</v>
      </c>
      <c r="AO31" s="36">
        <f t="shared" ref="AO31:AT31" si="55">AO19+AO25</f>
        <v>0</v>
      </c>
      <c r="AP31" s="36">
        <f t="shared" si="55"/>
        <v>0</v>
      </c>
      <c r="AQ31" s="36">
        <f t="shared" si="55"/>
        <v>0</v>
      </c>
      <c r="AR31" s="36">
        <f t="shared" si="55"/>
        <v>0</v>
      </c>
      <c r="AS31" s="36">
        <f t="shared" si="55"/>
        <v>0</v>
      </c>
      <c r="AT31" s="36">
        <f t="shared" si="55"/>
        <v>0</v>
      </c>
      <c r="AY31" s="22"/>
      <c r="AZ31" s="8"/>
      <c r="BA31" s="8"/>
      <c r="BB31" s="8"/>
      <c r="BC31" s="8"/>
      <c r="BD31" s="8"/>
    </row>
    <row r="32">
      <c r="C32" s="8"/>
      <c r="D32" s="8"/>
      <c r="E32" s="8"/>
      <c r="F32" s="8"/>
      <c r="G32" s="8"/>
      <c r="H32" s="8"/>
      <c r="I32" s="8"/>
      <c r="J32" s="8"/>
      <c r="K32" s="22"/>
      <c r="L32" s="6">
        <v>1.0</v>
      </c>
      <c r="M32" s="6">
        <v>0.0</v>
      </c>
      <c r="N32" s="6">
        <v>0.0</v>
      </c>
      <c r="O32" s="6">
        <v>0.0</v>
      </c>
      <c r="P32" s="6">
        <v>0.0</v>
      </c>
      <c r="Q32" s="6">
        <v>0.0</v>
      </c>
      <c r="R32" s="6"/>
      <c r="S32" s="6">
        <f t="array" ref="S32:X35">MMULT($D$18:$I$21,L32:Q37)</f>
        <v>-1</v>
      </c>
      <c r="T32" s="6">
        <v>-1.0</v>
      </c>
      <c r="U32" s="6">
        <v>0.0</v>
      </c>
      <c r="V32" s="6">
        <v>0.0</v>
      </c>
      <c r="W32" s="6">
        <v>0.0</v>
      </c>
      <c r="X32" s="6">
        <v>0.0</v>
      </c>
      <c r="AA32" s="76">
        <f t="shared" ref="AA32:AD32" si="56">exp(AA26/$F$24+D28)</f>
        <v>1</v>
      </c>
      <c r="AB32" s="76">
        <f t="shared" si="56"/>
        <v>2.262559243</v>
      </c>
      <c r="AC32" s="76">
        <f t="shared" si="56"/>
        <v>0</v>
      </c>
      <c r="AD32" s="76">
        <f t="shared" si="56"/>
        <v>0</v>
      </c>
      <c r="AE32" s="77">
        <f t="shared" si="57"/>
        <v>3.262559243</v>
      </c>
      <c r="AY32" s="22"/>
      <c r="AZ32" s="8"/>
      <c r="BA32" s="8"/>
      <c r="BB32" s="8"/>
      <c r="BC32" s="8"/>
      <c r="BD32" s="8"/>
    </row>
    <row r="33">
      <c r="A33" s="89" t="s">
        <v>102</v>
      </c>
      <c r="E33" s="8"/>
      <c r="F33" s="8"/>
      <c r="G33" s="8"/>
      <c r="H33" s="8"/>
      <c r="I33" s="8"/>
      <c r="J33" s="8"/>
      <c r="K33" s="22"/>
      <c r="L33" s="6">
        <v>0.0</v>
      </c>
      <c r="M33" s="6">
        <v>1.0</v>
      </c>
      <c r="N33" s="6">
        <v>0.0</v>
      </c>
      <c r="O33" s="6">
        <v>0.0</v>
      </c>
      <c r="P33" s="6">
        <v>0.0</v>
      </c>
      <c r="Q33" s="6">
        <v>0.0</v>
      </c>
      <c r="R33" s="6"/>
      <c r="S33" s="6">
        <v>-1.0</v>
      </c>
      <c r="T33" s="6">
        <v>1.0</v>
      </c>
      <c r="U33" s="6">
        <v>0.0</v>
      </c>
      <c r="V33" s="6">
        <v>0.0</v>
      </c>
      <c r="W33" s="6">
        <v>0.0</v>
      </c>
      <c r="X33" s="6">
        <v>0.0</v>
      </c>
      <c r="AA33" s="76">
        <f t="shared" ref="AA33:AD33" si="58">exp(AA27/$F$24+D29)</f>
        <v>1</v>
      </c>
      <c r="AB33" s="76">
        <f t="shared" si="58"/>
        <v>0.4419773772</v>
      </c>
      <c r="AC33" s="76">
        <f t="shared" si="58"/>
        <v>2.262559243</v>
      </c>
      <c r="AD33" s="76">
        <f t="shared" si="58"/>
        <v>0</v>
      </c>
      <c r="AE33" s="77">
        <f t="shared" si="57"/>
        <v>3.70453662</v>
      </c>
      <c r="AO33" s="3" t="s">
        <v>103</v>
      </c>
      <c r="AP33" s="4"/>
      <c r="AQ33" s="4"/>
      <c r="AR33" s="4"/>
      <c r="AS33" s="4"/>
      <c r="AT33" s="4"/>
      <c r="AY33" s="22"/>
      <c r="AZ33" s="8"/>
      <c r="BA33" s="8"/>
      <c r="BB33" s="8"/>
      <c r="BC33" s="8"/>
      <c r="BD33" s="8"/>
    </row>
    <row r="34">
      <c r="A34" s="6"/>
      <c r="B34" s="8"/>
      <c r="C34" s="8"/>
      <c r="D34" s="8"/>
      <c r="E34" s="8"/>
      <c r="F34" s="8"/>
      <c r="G34" s="8"/>
      <c r="H34" s="8"/>
      <c r="I34" s="8"/>
      <c r="J34" s="8"/>
      <c r="K34" s="22"/>
      <c r="L34" s="6">
        <v>0.0</v>
      </c>
      <c r="M34" s="6">
        <v>0.0</v>
      </c>
      <c r="N34" s="6">
        <v>0.0</v>
      </c>
      <c r="O34" s="6">
        <v>0.0</v>
      </c>
      <c r="P34" s="6">
        <v>0.0</v>
      </c>
      <c r="Q34" s="6">
        <v>0.0</v>
      </c>
      <c r="R34" s="5"/>
      <c r="S34" s="6">
        <v>1.0</v>
      </c>
      <c r="T34" s="6">
        <v>-1.0</v>
      </c>
      <c r="U34" s="6">
        <v>0.0</v>
      </c>
      <c r="V34" s="6">
        <v>0.0</v>
      </c>
      <c r="W34" s="6">
        <v>0.0</v>
      </c>
      <c r="X34" s="6">
        <v>0.0</v>
      </c>
      <c r="AA34" s="76">
        <f t="shared" ref="AA34:AD34" si="59">exp(AA28/$F$24+D30)</f>
        <v>0.4419773772</v>
      </c>
      <c r="AB34" s="76">
        <f t="shared" si="59"/>
        <v>1</v>
      </c>
      <c r="AC34" s="76">
        <f t="shared" si="59"/>
        <v>1</v>
      </c>
      <c r="AD34" s="76">
        <f t="shared" si="59"/>
        <v>2.262559243</v>
      </c>
      <c r="AE34" s="77">
        <f t="shared" si="57"/>
        <v>4.70453662</v>
      </c>
      <c r="AO34" s="36">
        <f t="shared" ref="AO34:AT34" si="60">(AO27-$AX$28)/$AX$29</f>
        <v>-2.518105844</v>
      </c>
      <c r="AP34" s="36">
        <f t="shared" si="60"/>
        <v>-2.518105844</v>
      </c>
      <c r="AQ34" s="36">
        <f t="shared" si="60"/>
        <v>0.3652205556</v>
      </c>
      <c r="AR34" s="36">
        <f t="shared" si="60"/>
        <v>0.9418858355</v>
      </c>
      <c r="AS34" s="36">
        <f t="shared" si="60"/>
        <v>0.9418858355</v>
      </c>
      <c r="AT34" s="36">
        <f t="shared" si="60"/>
        <v>0.9418858355</v>
      </c>
      <c r="AU34" s="6">
        <v>1.0</v>
      </c>
      <c r="AY34" s="22"/>
      <c r="AZ34" s="8"/>
      <c r="BA34" s="8"/>
      <c r="BB34" s="8"/>
      <c r="BC34" s="8"/>
      <c r="BD34" s="8"/>
    </row>
    <row r="35">
      <c r="A35" s="6"/>
      <c r="B35" s="8"/>
      <c r="C35" s="8"/>
      <c r="D35" s="8"/>
      <c r="E35" s="8"/>
      <c r="F35" s="8"/>
      <c r="G35" s="8"/>
      <c r="H35" s="8"/>
      <c r="I35" s="8"/>
      <c r="J35" s="8"/>
      <c r="K35" s="22"/>
      <c r="L35" s="6">
        <v>0.0</v>
      </c>
      <c r="M35" s="6">
        <v>0.0</v>
      </c>
      <c r="N35" s="6">
        <v>0.0</v>
      </c>
      <c r="O35" s="6">
        <v>0.0</v>
      </c>
      <c r="P35" s="6">
        <v>0.0</v>
      </c>
      <c r="Q35" s="6">
        <v>0.0</v>
      </c>
      <c r="R35" s="6"/>
      <c r="S35" s="6">
        <v>1.0</v>
      </c>
      <c r="T35" s="6">
        <v>1.0</v>
      </c>
      <c r="U35" s="6">
        <v>0.0</v>
      </c>
      <c r="V35" s="6">
        <v>0.0</v>
      </c>
      <c r="W35" s="6">
        <v>0.0</v>
      </c>
      <c r="X35" s="6">
        <v>0.0</v>
      </c>
      <c r="AB35" s="6"/>
      <c r="AC35" s="6"/>
      <c r="AD35" s="6"/>
      <c r="AE35" s="6"/>
      <c r="AO35" s="36">
        <f t="shared" ref="AO35:AT35" si="61">(AO28-$AX$28)/$AX$29</f>
        <v>-2.518105844</v>
      </c>
      <c r="AP35" s="36">
        <f t="shared" si="61"/>
        <v>0.3933351702</v>
      </c>
      <c r="AQ35" s="36">
        <f t="shared" si="61"/>
        <v>0.3652205556</v>
      </c>
      <c r="AR35" s="36">
        <f t="shared" si="61"/>
        <v>0.2067614939</v>
      </c>
      <c r="AS35" s="36">
        <f t="shared" si="61"/>
        <v>0.9418858355</v>
      </c>
      <c r="AT35" s="36">
        <f t="shared" si="61"/>
        <v>0.9418858355</v>
      </c>
      <c r="AU35" s="6">
        <v>1.0</v>
      </c>
      <c r="AY35" s="22"/>
      <c r="AZ35" s="8"/>
      <c r="BA35" s="8"/>
      <c r="BB35" s="8"/>
      <c r="BC35" s="8"/>
      <c r="BD35" s="8"/>
    </row>
    <row r="36">
      <c r="A36" s="6"/>
      <c r="B36" s="8"/>
      <c r="C36" s="8"/>
      <c r="D36" s="8"/>
      <c r="E36" s="8"/>
      <c r="F36" s="8"/>
      <c r="G36" s="8"/>
      <c r="H36" s="8"/>
      <c r="I36" s="8"/>
      <c r="J36" s="8"/>
      <c r="K36" s="22"/>
      <c r="L36" s="6">
        <v>0.0</v>
      </c>
      <c r="M36" s="6">
        <v>0.0</v>
      </c>
      <c r="N36" s="6">
        <v>0.0</v>
      </c>
      <c r="O36" s="6">
        <v>0.0</v>
      </c>
      <c r="P36" s="6">
        <v>0.0</v>
      </c>
      <c r="Q36" s="6">
        <v>0.0</v>
      </c>
      <c r="R36" s="6"/>
      <c r="S36" s="6"/>
      <c r="T36" s="6"/>
      <c r="U36" s="6"/>
      <c r="V36" s="6"/>
      <c r="W36" s="6"/>
      <c r="X36" s="6"/>
      <c r="Z36" s="43" t="s">
        <v>104</v>
      </c>
      <c r="AA36" s="4"/>
      <c r="AB36" s="4"/>
      <c r="AC36" s="4"/>
      <c r="AD36" s="4"/>
      <c r="AE36" s="79"/>
      <c r="AO36" s="36">
        <f t="shared" ref="AO36:AT36" si="62">(AO29-$AX$28)/$AX$29</f>
        <v>0.06872463343</v>
      </c>
      <c r="AP36" s="36">
        <f t="shared" si="62"/>
        <v>-1.269338264</v>
      </c>
      <c r="AQ36" s="36">
        <f t="shared" si="62"/>
        <v>0.3652205556</v>
      </c>
      <c r="AR36" s="36">
        <f t="shared" si="62"/>
        <v>-0.6330442963</v>
      </c>
      <c r="AS36" s="36">
        <f t="shared" si="62"/>
        <v>0.9418858355</v>
      </c>
      <c r="AT36" s="36">
        <f t="shared" si="62"/>
        <v>0.3405223241</v>
      </c>
      <c r="AU36" s="6">
        <v>1.0</v>
      </c>
      <c r="AY36" s="22"/>
      <c r="AZ36" s="8"/>
      <c r="BA36" s="8"/>
      <c r="BB36" s="8"/>
      <c r="BC36" s="8"/>
      <c r="BD36" s="8"/>
    </row>
    <row r="37">
      <c r="A37" s="6"/>
      <c r="B37" s="8"/>
      <c r="C37" s="8"/>
      <c r="D37" s="8"/>
      <c r="E37" s="8"/>
      <c r="F37" s="8"/>
      <c r="G37" s="8"/>
      <c r="H37" s="8"/>
      <c r="I37" s="8"/>
      <c r="J37" s="8"/>
      <c r="K37" s="22"/>
      <c r="L37" s="6">
        <v>0.0</v>
      </c>
      <c r="M37" s="6">
        <v>0.0</v>
      </c>
      <c r="N37" s="6">
        <v>0.0</v>
      </c>
      <c r="O37" s="6">
        <v>0.0</v>
      </c>
      <c r="P37" s="6">
        <v>0.0</v>
      </c>
      <c r="Q37" s="6">
        <v>0.0</v>
      </c>
      <c r="R37" s="6"/>
      <c r="Z37" s="6"/>
      <c r="AA37" s="10">
        <f t="shared" ref="AA37:AD37" si="63">INDEX($A$3:$A$8,COLUMN()-COLUMN($Z$15),1)</f>
        <v>7</v>
      </c>
      <c r="AB37" s="10">
        <f t="shared" si="63"/>
        <v>3</v>
      </c>
      <c r="AC37" s="10">
        <f t="shared" si="63"/>
        <v>2</v>
      </c>
      <c r="AD37" s="10">
        <f t="shared" si="63"/>
        <v>5</v>
      </c>
      <c r="AE37" s="45"/>
      <c r="AO37" s="36">
        <f t="shared" ref="AO37:AT37" si="64">(AO30-$AX$28)/$AX$29</f>
        <v>0.3933351702</v>
      </c>
      <c r="AP37" s="36">
        <f t="shared" si="64"/>
        <v>0.3933351702</v>
      </c>
      <c r="AQ37" s="36">
        <f t="shared" si="64"/>
        <v>0.3652205556</v>
      </c>
      <c r="AR37" s="36">
        <f t="shared" si="64"/>
        <v>0.6685099109</v>
      </c>
      <c r="AS37" s="36">
        <f t="shared" si="64"/>
        <v>0.3434494562</v>
      </c>
      <c r="AT37" s="36">
        <f t="shared" si="64"/>
        <v>0.8051978732</v>
      </c>
      <c r="AU37" s="6">
        <v>1.0</v>
      </c>
      <c r="AY37" s="22"/>
      <c r="AZ37" s="8"/>
      <c r="BA37" s="8"/>
      <c r="BB37" s="8"/>
      <c r="BC37" s="8"/>
      <c r="BD37" s="8"/>
    </row>
    <row r="38">
      <c r="A38" s="6"/>
      <c r="B38" s="8"/>
      <c r="C38" s="8"/>
      <c r="D38" s="8"/>
      <c r="E38" s="8"/>
      <c r="F38" s="8"/>
      <c r="G38" s="8"/>
      <c r="H38" s="8"/>
      <c r="I38" s="8"/>
      <c r="J38" s="8"/>
      <c r="K38" s="22"/>
      <c r="L38" s="3" t="s">
        <v>105</v>
      </c>
      <c r="M38" s="4"/>
      <c r="N38" s="4"/>
      <c r="O38" s="4"/>
      <c r="P38" s="4"/>
      <c r="Q38" s="4"/>
      <c r="R38" s="6"/>
      <c r="S38" s="3" t="s">
        <v>106</v>
      </c>
      <c r="T38" s="4"/>
      <c r="U38" s="4"/>
      <c r="V38" s="4"/>
      <c r="W38" s="4"/>
      <c r="X38" s="4"/>
      <c r="Z38" s="6">
        <f t="shared" ref="Z38:Z41" si="66">A3</f>
        <v>7</v>
      </c>
      <c r="AA38" s="47">
        <f t="shared" ref="AA38:AD38" si="65">AA31/$AE31</f>
        <v>1</v>
      </c>
      <c r="AB38" s="47">
        <f t="shared" si="65"/>
        <v>0</v>
      </c>
      <c r="AC38" s="47">
        <f t="shared" si="65"/>
        <v>0</v>
      </c>
      <c r="AD38" s="47">
        <f t="shared" si="65"/>
        <v>0</v>
      </c>
      <c r="AE38" s="47"/>
      <c r="AU38" s="2" t="s">
        <v>51</v>
      </c>
      <c r="AY38" s="22"/>
      <c r="AZ38" s="8"/>
      <c r="BA38" s="8"/>
      <c r="BB38" s="8"/>
      <c r="BC38" s="8"/>
      <c r="BD38" s="8"/>
    </row>
    <row r="39">
      <c r="A39" s="6"/>
      <c r="B39" s="8"/>
      <c r="C39" s="8"/>
      <c r="D39" s="8"/>
      <c r="E39" s="8"/>
      <c r="F39" s="8"/>
      <c r="G39" s="8"/>
      <c r="H39" s="8"/>
      <c r="I39" s="8"/>
      <c r="J39" s="8"/>
      <c r="K39" s="22"/>
      <c r="L39" s="6">
        <v>1.0</v>
      </c>
      <c r="M39" s="6">
        <v>0.0</v>
      </c>
      <c r="N39" s="6">
        <v>0.0</v>
      </c>
      <c r="O39" s="6">
        <v>0.0</v>
      </c>
      <c r="P39" s="6">
        <v>0.0</v>
      </c>
      <c r="Q39" s="6">
        <v>0.0</v>
      </c>
      <c r="R39" s="6"/>
      <c r="S39" s="8">
        <f t="array" ref="S39:X42">MMULT($D$18:$I$21,L39:Q44)</f>
        <v>-1</v>
      </c>
      <c r="T39" s="8">
        <v>-1.0</v>
      </c>
      <c r="U39" s="8">
        <v>0.0</v>
      </c>
      <c r="V39" s="8">
        <v>1.0</v>
      </c>
      <c r="W39" s="8">
        <v>1.0</v>
      </c>
      <c r="X39" s="8">
        <v>1.0</v>
      </c>
      <c r="Z39" s="6">
        <f t="shared" si="66"/>
        <v>3</v>
      </c>
      <c r="AA39" s="47">
        <f t="shared" ref="AA39:AD39" si="67">AA32/$AE32</f>
        <v>0.3065078442</v>
      </c>
      <c r="AB39" s="47">
        <f t="shared" si="67"/>
        <v>0.6934921558</v>
      </c>
      <c r="AC39" s="47">
        <f t="shared" si="67"/>
        <v>0</v>
      </c>
      <c r="AD39" s="47">
        <f t="shared" si="67"/>
        <v>0</v>
      </c>
      <c r="AE39" s="47"/>
      <c r="AY39" s="22"/>
      <c r="AZ39" s="8"/>
      <c r="BA39" s="8"/>
      <c r="BB39" s="8"/>
      <c r="BC39" s="8"/>
      <c r="BD39" s="8"/>
    </row>
    <row r="40">
      <c r="B40" s="8"/>
      <c r="C40" s="8"/>
      <c r="D40" s="8"/>
      <c r="E40" s="8"/>
      <c r="F40" s="8"/>
      <c r="G40" s="8"/>
      <c r="H40" s="8"/>
      <c r="I40" s="8"/>
      <c r="J40" s="8"/>
      <c r="K40" s="22"/>
      <c r="L40" s="6">
        <v>0.0</v>
      </c>
      <c r="M40" s="6">
        <v>1.0</v>
      </c>
      <c r="N40" s="6">
        <v>0.0</v>
      </c>
      <c r="O40" s="6">
        <v>0.0</v>
      </c>
      <c r="P40" s="6">
        <v>0.0</v>
      </c>
      <c r="Q40" s="6">
        <v>0.0</v>
      </c>
      <c r="R40" s="6"/>
      <c r="S40" s="8">
        <v>-1.0</v>
      </c>
      <c r="T40" s="8">
        <v>1.0</v>
      </c>
      <c r="U40" s="8">
        <v>0.0</v>
      </c>
      <c r="V40" s="8">
        <v>-1.0</v>
      </c>
      <c r="W40" s="8">
        <v>1.0</v>
      </c>
      <c r="X40" s="8">
        <v>1.0</v>
      </c>
      <c r="Z40" s="6">
        <f t="shared" si="66"/>
        <v>2</v>
      </c>
      <c r="AA40" s="47">
        <f t="shared" ref="AA40:AD40" si="68">AA33/$AE33</f>
        <v>0.269939294</v>
      </c>
      <c r="AB40" s="47">
        <f t="shared" si="68"/>
        <v>0.1193070612</v>
      </c>
      <c r="AC40" s="47">
        <f t="shared" si="68"/>
        <v>0.6107536448</v>
      </c>
      <c r="AD40" s="47">
        <f t="shared" si="68"/>
        <v>0</v>
      </c>
      <c r="AE40" s="47"/>
      <c r="AY40" s="22"/>
      <c r="AZ40" s="8"/>
      <c r="BA40" s="8"/>
      <c r="BB40" s="8"/>
      <c r="BC40" s="8"/>
      <c r="BD40" s="8"/>
    </row>
    <row r="41">
      <c r="B41" s="8"/>
      <c r="C41" s="8"/>
      <c r="D41" s="8"/>
      <c r="E41" s="8"/>
      <c r="F41" s="8"/>
      <c r="G41" s="8"/>
      <c r="H41" s="8"/>
      <c r="I41" s="8"/>
      <c r="J41" s="8"/>
      <c r="K41" s="22"/>
      <c r="L41" s="6">
        <v>0.0</v>
      </c>
      <c r="M41" s="6">
        <v>0.0</v>
      </c>
      <c r="N41" s="6">
        <v>0.0</v>
      </c>
      <c r="O41" s="6">
        <v>-1.0</v>
      </c>
      <c r="P41" s="6">
        <v>-1.0</v>
      </c>
      <c r="Q41" s="6">
        <v>-1.0</v>
      </c>
      <c r="R41" s="6"/>
      <c r="S41" s="6">
        <v>1.0</v>
      </c>
      <c r="T41" s="6">
        <v>-1.0</v>
      </c>
      <c r="U41" s="8">
        <v>0.0</v>
      </c>
      <c r="V41" s="6">
        <v>-1.0</v>
      </c>
      <c r="W41" s="6">
        <v>1.0</v>
      </c>
      <c r="X41" s="6">
        <v>-1.0</v>
      </c>
      <c r="Y41" s="6"/>
      <c r="Z41" s="6">
        <f t="shared" si="66"/>
        <v>5</v>
      </c>
      <c r="AA41" s="47">
        <f t="shared" ref="AA41:AD41" si="69">AA34/$AE34</f>
        <v>0.09394705854</v>
      </c>
      <c r="AB41" s="47">
        <f t="shared" si="69"/>
        <v>0.2125607856</v>
      </c>
      <c r="AC41" s="47">
        <f t="shared" si="69"/>
        <v>0.2125607856</v>
      </c>
      <c r="AD41" s="47">
        <f t="shared" si="69"/>
        <v>0.4809313702</v>
      </c>
      <c r="AE41" s="47"/>
      <c r="AY41" s="22"/>
      <c r="AZ41" s="8"/>
      <c r="BA41" s="8"/>
      <c r="BB41" s="8"/>
      <c r="BC41" s="8"/>
      <c r="BD41" s="8"/>
    </row>
    <row r="42">
      <c r="B42" s="8"/>
      <c r="C42" s="8"/>
      <c r="D42" s="8"/>
      <c r="E42" s="8"/>
      <c r="F42" s="8"/>
      <c r="G42" s="8"/>
      <c r="H42" s="8"/>
      <c r="I42" s="8"/>
      <c r="J42" s="8"/>
      <c r="K42" s="22"/>
      <c r="L42" s="6">
        <v>0.0</v>
      </c>
      <c r="M42" s="6">
        <v>0.0</v>
      </c>
      <c r="N42" s="6">
        <v>0.0</v>
      </c>
      <c r="O42" s="6">
        <v>2.0</v>
      </c>
      <c r="P42" s="6">
        <v>0.0</v>
      </c>
      <c r="Q42" s="6">
        <v>0.0</v>
      </c>
      <c r="R42" s="6"/>
      <c r="S42" s="6">
        <v>1.0</v>
      </c>
      <c r="T42" s="6">
        <v>1.0</v>
      </c>
      <c r="U42" s="8">
        <v>0.0</v>
      </c>
      <c r="V42" s="6">
        <v>1.0</v>
      </c>
      <c r="W42" s="6">
        <v>-1.0</v>
      </c>
      <c r="X42" s="6">
        <v>1.0</v>
      </c>
      <c r="Y42" s="6"/>
      <c r="Z42" s="6"/>
      <c r="AA42" s="6"/>
      <c r="AB42" s="6"/>
      <c r="AC42" s="6"/>
      <c r="AD42" s="6"/>
      <c r="AE42" s="6"/>
      <c r="AY42" s="22"/>
      <c r="AZ42" s="8"/>
      <c r="BA42" s="8"/>
      <c r="BB42" s="8"/>
      <c r="BC42" s="8"/>
      <c r="BD42" s="8"/>
    </row>
    <row r="43">
      <c r="B43" s="8"/>
      <c r="C43" s="8"/>
      <c r="D43" s="8"/>
      <c r="E43" s="8"/>
      <c r="F43" s="8"/>
      <c r="G43" s="8"/>
      <c r="H43" s="8"/>
      <c r="I43" s="8"/>
      <c r="J43" s="8"/>
      <c r="K43" s="22"/>
      <c r="L43" s="6">
        <v>0.0</v>
      </c>
      <c r="M43" s="6">
        <v>0.0</v>
      </c>
      <c r="N43" s="6">
        <v>0.0</v>
      </c>
      <c r="O43" s="6">
        <v>0.0</v>
      </c>
      <c r="P43" s="6">
        <v>2.0</v>
      </c>
      <c r="Q43" s="6">
        <v>0.0</v>
      </c>
      <c r="R43" s="6"/>
      <c r="S43" s="6"/>
      <c r="T43" s="6"/>
      <c r="U43" s="8"/>
      <c r="V43" s="6"/>
      <c r="W43" s="6"/>
      <c r="X43" s="6"/>
      <c r="Y43" s="6"/>
      <c r="Z43" s="6"/>
      <c r="AA43" s="6"/>
      <c r="AB43" s="6"/>
      <c r="AC43" s="6"/>
      <c r="AD43" s="6"/>
      <c r="AE43" s="6"/>
      <c r="AY43" s="22"/>
      <c r="AZ43" s="8"/>
      <c r="BA43" s="8"/>
      <c r="BB43" s="8"/>
      <c r="BC43" s="8"/>
      <c r="BD43" s="8"/>
    </row>
    <row r="44">
      <c r="B44" s="8"/>
      <c r="C44" s="8"/>
      <c r="D44" s="8"/>
      <c r="E44" s="8"/>
      <c r="F44" s="8"/>
      <c r="G44" s="8"/>
      <c r="H44" s="8"/>
      <c r="I44" s="8"/>
      <c r="J44" s="8"/>
      <c r="K44" s="22"/>
      <c r="L44" s="6">
        <v>0.0</v>
      </c>
      <c r="M44" s="6">
        <v>0.0</v>
      </c>
      <c r="N44" s="6">
        <v>0.0</v>
      </c>
      <c r="O44" s="6">
        <v>0.0</v>
      </c>
      <c r="P44" s="6">
        <v>0.0</v>
      </c>
      <c r="Q44" s="6">
        <v>2.0</v>
      </c>
      <c r="R44" s="5"/>
      <c r="S44" s="5"/>
      <c r="T44" s="5"/>
      <c r="U44" s="6"/>
      <c r="V44" s="6"/>
      <c r="W44" s="6"/>
      <c r="X44" s="6"/>
      <c r="Y44" s="6"/>
      <c r="Z44" s="6"/>
      <c r="AA44" s="6"/>
      <c r="AB44" s="6"/>
      <c r="AC44" s="6"/>
      <c r="AD44" s="6"/>
      <c r="AE44" s="6"/>
      <c r="AY44" s="22"/>
      <c r="AZ44" s="8"/>
      <c r="BA44" s="8"/>
      <c r="BB44" s="8"/>
      <c r="BC44" s="8"/>
      <c r="BD44" s="8"/>
    </row>
    <row r="45">
      <c r="B45" s="8"/>
      <c r="C45" s="8"/>
      <c r="D45" s="8"/>
      <c r="E45" s="8"/>
      <c r="F45" s="8"/>
      <c r="G45" s="8"/>
      <c r="H45" s="8"/>
      <c r="I45" s="8"/>
      <c r="J45" s="8"/>
      <c r="K45" s="22"/>
      <c r="L45" s="83"/>
      <c r="M45" s="83"/>
      <c r="N45" s="83"/>
      <c r="O45" s="83"/>
      <c r="P45" s="83"/>
      <c r="Q45" s="83"/>
      <c r="R45" s="84"/>
      <c r="S45" s="84"/>
      <c r="T45" s="84"/>
      <c r="U45" s="84"/>
      <c r="V45" s="84"/>
      <c r="W45" s="84"/>
      <c r="X45" s="84"/>
      <c r="Y45" s="84"/>
      <c r="Z45" s="84"/>
      <c r="AA45" s="84"/>
      <c r="AB45" s="85"/>
      <c r="AC45" s="85"/>
      <c r="AD45" s="85"/>
      <c r="AE45" s="85"/>
      <c r="AF45" s="84"/>
      <c r="AY45" s="22"/>
      <c r="AZ45" s="8"/>
      <c r="BA45" s="8"/>
      <c r="BB45" s="8"/>
      <c r="BC45" s="8"/>
      <c r="BD45" s="8"/>
    </row>
    <row r="46">
      <c r="A46" s="6"/>
      <c r="B46" s="8"/>
      <c r="C46" s="8"/>
      <c r="D46" s="8"/>
      <c r="E46" s="8"/>
      <c r="F46" s="8"/>
      <c r="G46" s="8"/>
      <c r="H46" s="8"/>
      <c r="I46" s="8"/>
      <c r="J46" s="8"/>
      <c r="K46" s="22"/>
      <c r="L46" s="3" t="s">
        <v>107</v>
      </c>
      <c r="M46" s="4"/>
      <c r="N46" s="4"/>
      <c r="O46" s="4"/>
      <c r="P46" s="4"/>
      <c r="Q46" s="4"/>
      <c r="R46" s="5"/>
      <c r="S46" s="3" t="s">
        <v>108</v>
      </c>
      <c r="T46" s="4"/>
      <c r="U46" s="4"/>
      <c r="V46" s="4"/>
      <c r="W46" s="4"/>
      <c r="X46" s="4"/>
      <c r="AA46" s="3" t="s">
        <v>109</v>
      </c>
      <c r="AB46" s="4"/>
      <c r="AC46" s="4"/>
      <c r="AD46" s="4"/>
      <c r="AE46" s="5"/>
      <c r="AF46" s="6"/>
      <c r="AY46" s="22"/>
      <c r="AZ46" s="8"/>
      <c r="BA46" s="8"/>
      <c r="BB46" s="8"/>
      <c r="BC46" s="8"/>
      <c r="BD46" s="8"/>
    </row>
    <row r="47">
      <c r="A47" s="6"/>
      <c r="B47" s="8"/>
      <c r="C47" s="8"/>
      <c r="D47" s="8"/>
      <c r="E47" s="8"/>
      <c r="F47" s="8"/>
      <c r="G47" s="8"/>
      <c r="H47" s="8"/>
      <c r="I47" s="8"/>
      <c r="J47" s="8"/>
      <c r="K47" s="22"/>
      <c r="L47" s="6">
        <v>1.0</v>
      </c>
      <c r="M47" s="6">
        <v>0.0</v>
      </c>
      <c r="N47" s="6">
        <v>0.0</v>
      </c>
      <c r="O47" s="6">
        <v>0.0</v>
      </c>
      <c r="P47" s="6">
        <v>0.0</v>
      </c>
      <c r="Q47" s="6">
        <v>0.0</v>
      </c>
      <c r="R47" s="6"/>
      <c r="S47" s="6">
        <f t="array" ref="S47:X50">MMULT($D$18:$I$21,L47:Q52)</f>
        <v>-1</v>
      </c>
      <c r="T47" s="6">
        <v>-1.0</v>
      </c>
      <c r="U47" s="6">
        <v>0.0</v>
      </c>
      <c r="V47" s="6">
        <v>0.0</v>
      </c>
      <c r="W47" s="6">
        <v>0.0</v>
      </c>
      <c r="X47" s="6">
        <v>0.0</v>
      </c>
      <c r="AA47" s="8">
        <f t="array" ref="AA47:AD50">MMULT(S47:X50,TRANSPOSE(S54:X57))</f>
        <v>2</v>
      </c>
      <c r="AB47" s="8">
        <v>0.0</v>
      </c>
      <c r="AC47" s="6">
        <v>0.0</v>
      </c>
      <c r="AD47" s="6">
        <v>-2.0</v>
      </c>
      <c r="AE47" s="6"/>
      <c r="AF47" s="6"/>
      <c r="AY47" s="22"/>
      <c r="AZ47" s="8"/>
      <c r="BA47" s="8"/>
      <c r="BB47" s="8"/>
      <c r="BC47" s="8"/>
      <c r="BD47" s="8"/>
    </row>
    <row r="48">
      <c r="A48" s="6"/>
      <c r="B48" s="8"/>
      <c r="C48" s="8"/>
      <c r="D48" s="8"/>
      <c r="E48" s="8"/>
      <c r="F48" s="8"/>
      <c r="G48" s="8"/>
      <c r="H48" s="8"/>
      <c r="I48" s="8"/>
      <c r="J48" s="8"/>
      <c r="K48" s="22"/>
      <c r="L48" s="6">
        <v>0.0</v>
      </c>
      <c r="M48" s="6">
        <v>1.0</v>
      </c>
      <c r="N48" s="6">
        <v>0.0</v>
      </c>
      <c r="O48" s="6">
        <v>0.0</v>
      </c>
      <c r="P48" s="6">
        <v>0.0</v>
      </c>
      <c r="Q48" s="6">
        <v>0.0</v>
      </c>
      <c r="R48" s="6"/>
      <c r="S48" s="6">
        <v>-1.0</v>
      </c>
      <c r="T48" s="6">
        <v>1.0</v>
      </c>
      <c r="U48" s="6">
        <v>0.0</v>
      </c>
      <c r="V48" s="6">
        <v>0.0</v>
      </c>
      <c r="W48" s="6">
        <v>0.0</v>
      </c>
      <c r="X48" s="6">
        <v>0.0</v>
      </c>
      <c r="AA48" s="8">
        <v>0.0</v>
      </c>
      <c r="AB48" s="8">
        <v>2.0</v>
      </c>
      <c r="AC48" s="6">
        <v>-2.0</v>
      </c>
      <c r="AD48" s="6">
        <v>0.0</v>
      </c>
      <c r="AE48" s="6"/>
      <c r="AY48" s="22"/>
      <c r="AZ48" s="8"/>
      <c r="BA48" s="8"/>
      <c r="BB48" s="8"/>
      <c r="BC48" s="8"/>
      <c r="BD48" s="8"/>
    </row>
    <row r="49">
      <c r="A49" s="6"/>
      <c r="B49" s="8"/>
      <c r="C49" s="8"/>
      <c r="D49" s="8"/>
      <c r="E49" s="8"/>
      <c r="F49" s="8"/>
      <c r="G49" s="8"/>
      <c r="H49" s="8"/>
      <c r="I49" s="8"/>
      <c r="J49" s="8"/>
      <c r="K49" s="22"/>
      <c r="L49" s="6">
        <v>0.0</v>
      </c>
      <c r="M49" s="6">
        <v>0.0</v>
      </c>
      <c r="N49" s="6">
        <v>0.0</v>
      </c>
      <c r="O49" s="6">
        <v>0.0</v>
      </c>
      <c r="P49" s="6">
        <v>0.0</v>
      </c>
      <c r="Q49" s="6">
        <v>0.0</v>
      </c>
      <c r="R49" s="6"/>
      <c r="S49" s="6">
        <v>1.0</v>
      </c>
      <c r="T49" s="6">
        <v>-1.0</v>
      </c>
      <c r="U49" s="6">
        <v>0.0</v>
      </c>
      <c r="V49" s="6">
        <v>0.0</v>
      </c>
      <c r="W49" s="6">
        <v>0.0</v>
      </c>
      <c r="X49" s="6">
        <v>0.0</v>
      </c>
      <c r="AA49" s="8">
        <v>0.0</v>
      </c>
      <c r="AB49" s="8">
        <v>-2.0</v>
      </c>
      <c r="AC49" s="6">
        <v>2.0</v>
      </c>
      <c r="AD49" s="6">
        <v>0.0</v>
      </c>
      <c r="AE49" s="6"/>
      <c r="AY49" s="22"/>
      <c r="AZ49" s="8"/>
      <c r="BA49" s="8"/>
      <c r="BB49" s="8"/>
      <c r="BC49" s="8"/>
      <c r="BD49" s="8"/>
    </row>
    <row r="50">
      <c r="A50" s="6"/>
      <c r="B50" s="8"/>
      <c r="C50" s="8"/>
      <c r="D50" s="8"/>
      <c r="E50" s="8"/>
      <c r="F50" s="8"/>
      <c r="G50" s="8"/>
      <c r="H50" s="8"/>
      <c r="I50" s="8"/>
      <c r="J50" s="8"/>
      <c r="K50" s="22"/>
      <c r="L50" s="6">
        <v>0.0</v>
      </c>
      <c r="M50" s="6">
        <v>0.0</v>
      </c>
      <c r="N50" s="6">
        <v>0.0</v>
      </c>
      <c r="O50" s="6">
        <v>0.0</v>
      </c>
      <c r="P50" s="6">
        <v>0.0</v>
      </c>
      <c r="Q50" s="6">
        <v>0.0</v>
      </c>
      <c r="R50" s="6"/>
      <c r="S50" s="6">
        <v>1.0</v>
      </c>
      <c r="T50" s="6">
        <v>1.0</v>
      </c>
      <c r="U50" s="6">
        <v>0.0</v>
      </c>
      <c r="V50" s="6">
        <v>0.0</v>
      </c>
      <c r="W50" s="6">
        <v>0.0</v>
      </c>
      <c r="X50" s="6">
        <v>0.0</v>
      </c>
      <c r="AA50" s="8">
        <v>-2.0</v>
      </c>
      <c r="AB50" s="8">
        <v>0.0</v>
      </c>
      <c r="AC50" s="6">
        <v>0.0</v>
      </c>
      <c r="AD50" s="6">
        <v>2.0</v>
      </c>
      <c r="AE50" s="6"/>
      <c r="AY50" s="22"/>
      <c r="AZ50" s="8"/>
      <c r="BA50" s="8"/>
      <c r="BB50" s="8"/>
      <c r="BC50" s="8"/>
      <c r="BD50" s="8"/>
    </row>
    <row r="51">
      <c r="A51" s="6"/>
      <c r="B51" s="8"/>
      <c r="C51" s="8"/>
      <c r="D51" s="8"/>
      <c r="E51" s="8"/>
      <c r="F51" s="8"/>
      <c r="G51" s="8"/>
      <c r="H51" s="8"/>
      <c r="I51" s="8"/>
      <c r="J51" s="8"/>
      <c r="K51" s="22"/>
      <c r="L51" s="6">
        <v>0.0</v>
      </c>
      <c r="M51" s="6">
        <v>0.0</v>
      </c>
      <c r="N51" s="6">
        <v>0.0</v>
      </c>
      <c r="O51" s="6">
        <v>0.0</v>
      </c>
      <c r="P51" s="6">
        <v>0.0</v>
      </c>
      <c r="Q51" s="6">
        <v>0.0</v>
      </c>
      <c r="R51" s="6"/>
      <c r="S51" s="6"/>
      <c r="T51" s="6"/>
      <c r="U51" s="6"/>
      <c r="V51" s="6"/>
      <c r="W51" s="6"/>
      <c r="X51" s="6"/>
      <c r="AC51" s="6"/>
      <c r="AD51" s="6"/>
      <c r="AE51" s="6"/>
      <c r="AY51" s="22"/>
      <c r="AZ51" s="8"/>
      <c r="BA51" s="8"/>
      <c r="BB51" s="8"/>
      <c r="BC51" s="8"/>
      <c r="BD51" s="8"/>
    </row>
    <row r="52">
      <c r="A52" s="6"/>
      <c r="B52" s="8"/>
      <c r="C52" s="8"/>
      <c r="D52" s="8"/>
      <c r="E52" s="8"/>
      <c r="F52" s="8"/>
      <c r="G52" s="8"/>
      <c r="H52" s="8"/>
      <c r="I52" s="8"/>
      <c r="J52" s="8"/>
      <c r="K52" s="22"/>
      <c r="L52" s="6">
        <v>0.0</v>
      </c>
      <c r="M52" s="6">
        <v>0.0</v>
      </c>
      <c r="N52" s="6">
        <v>0.0</v>
      </c>
      <c r="O52" s="6">
        <v>0.0</v>
      </c>
      <c r="P52" s="6">
        <v>0.0</v>
      </c>
      <c r="Q52" s="6">
        <v>0.0</v>
      </c>
      <c r="R52" s="6"/>
      <c r="S52" s="8"/>
      <c r="T52" s="8"/>
      <c r="U52" s="8"/>
      <c r="V52" s="8"/>
      <c r="W52" s="8"/>
      <c r="X52" s="8"/>
      <c r="AA52" s="73" t="s">
        <v>78</v>
      </c>
      <c r="AB52" s="4"/>
      <c r="AC52" s="4"/>
      <c r="AD52" s="4"/>
      <c r="AE52" s="4"/>
      <c r="AY52" s="22"/>
      <c r="AZ52" s="8"/>
      <c r="BA52" s="8"/>
      <c r="BB52" s="8"/>
      <c r="BC52" s="8"/>
      <c r="BD52" s="8"/>
    </row>
    <row r="53">
      <c r="A53" s="6"/>
      <c r="B53" s="8"/>
      <c r="C53" s="8"/>
      <c r="D53" s="8"/>
      <c r="E53" s="8"/>
      <c r="F53" s="8"/>
      <c r="G53" s="8"/>
      <c r="H53" s="8"/>
      <c r="I53" s="8"/>
      <c r="J53" s="8"/>
      <c r="K53" s="22"/>
      <c r="L53" s="3" t="s">
        <v>110</v>
      </c>
      <c r="M53" s="4"/>
      <c r="N53" s="4"/>
      <c r="O53" s="4"/>
      <c r="P53" s="4"/>
      <c r="Q53" s="4"/>
      <c r="R53" s="6"/>
      <c r="S53" s="3" t="s">
        <v>111</v>
      </c>
      <c r="T53" s="4"/>
      <c r="U53" s="4"/>
      <c r="V53" s="4"/>
      <c r="W53" s="4"/>
      <c r="X53" s="4"/>
      <c r="AA53" s="76">
        <f t="shared" ref="AA53:AD53" si="70">exp(AA47/$F$24+D27)</f>
        <v>2.262559243</v>
      </c>
      <c r="AB53" s="76">
        <f t="shared" si="70"/>
        <v>0</v>
      </c>
      <c r="AC53" s="76">
        <f t="shared" si="70"/>
        <v>0</v>
      </c>
      <c r="AD53" s="76">
        <f t="shared" si="70"/>
        <v>0</v>
      </c>
      <c r="AE53" s="77">
        <f t="shared" ref="AE53:AE56" si="72">sum(AA53:AD53)</f>
        <v>2.262559243</v>
      </c>
      <c r="AY53" s="22"/>
      <c r="AZ53" s="8"/>
      <c r="BA53" s="8"/>
      <c r="BB53" s="8"/>
      <c r="BC53" s="8"/>
      <c r="BD53" s="8"/>
    </row>
    <row r="54">
      <c r="A54" s="6"/>
      <c r="B54" s="8"/>
      <c r="C54" s="8"/>
      <c r="D54" s="8"/>
      <c r="E54" s="8"/>
      <c r="F54" s="8"/>
      <c r="G54" s="8"/>
      <c r="H54" s="8"/>
      <c r="I54" s="8"/>
      <c r="J54" s="8"/>
      <c r="K54" s="22"/>
      <c r="L54" s="6">
        <v>1.0</v>
      </c>
      <c r="M54" s="6">
        <v>0.0</v>
      </c>
      <c r="N54" s="6">
        <v>0.0</v>
      </c>
      <c r="O54" s="6">
        <v>0.0</v>
      </c>
      <c r="P54" s="6">
        <v>0.0</v>
      </c>
      <c r="Q54" s="6">
        <v>0.0</v>
      </c>
      <c r="R54" s="6"/>
      <c r="S54" s="6">
        <f t="array" ref="S54:X57">MMULT($D$18:$I$21,L54:Q59)</f>
        <v>-1</v>
      </c>
      <c r="T54" s="6">
        <v>-1.0</v>
      </c>
      <c r="U54" s="6">
        <v>0.0</v>
      </c>
      <c r="V54" s="6">
        <v>0.0</v>
      </c>
      <c r="W54" s="6">
        <v>0.0</v>
      </c>
      <c r="X54" s="6">
        <v>0.0</v>
      </c>
      <c r="AA54" s="76">
        <f t="shared" ref="AA54:AD54" si="71">exp(AA48/$F$24+D28)</f>
        <v>1</v>
      </c>
      <c r="AB54" s="76">
        <f t="shared" si="71"/>
        <v>2.262559243</v>
      </c>
      <c r="AC54" s="76">
        <f t="shared" si="71"/>
        <v>0</v>
      </c>
      <c r="AD54" s="76">
        <f t="shared" si="71"/>
        <v>0</v>
      </c>
      <c r="AE54" s="77">
        <f t="shared" si="72"/>
        <v>3.262559243</v>
      </c>
      <c r="AY54" s="22"/>
      <c r="AZ54" s="8"/>
      <c r="BA54" s="8"/>
      <c r="BB54" s="8"/>
      <c r="BC54" s="8"/>
      <c r="BD54" s="8"/>
    </row>
    <row r="55">
      <c r="A55" s="6"/>
      <c r="B55" s="8"/>
      <c r="C55" s="8"/>
      <c r="D55" s="8"/>
      <c r="E55" s="8"/>
      <c r="F55" s="8"/>
      <c r="G55" s="8"/>
      <c r="H55" s="8"/>
      <c r="I55" s="8"/>
      <c r="J55" s="8"/>
      <c r="K55" s="22"/>
      <c r="L55" s="6">
        <v>0.0</v>
      </c>
      <c r="M55" s="6">
        <v>1.0</v>
      </c>
      <c r="N55" s="6">
        <v>0.0</v>
      </c>
      <c r="O55" s="6">
        <v>0.0</v>
      </c>
      <c r="P55" s="6">
        <v>0.0</v>
      </c>
      <c r="Q55" s="6">
        <v>0.0</v>
      </c>
      <c r="R55" s="6"/>
      <c r="S55" s="6">
        <v>-1.0</v>
      </c>
      <c r="T55" s="6">
        <v>1.0</v>
      </c>
      <c r="U55" s="6">
        <v>0.0</v>
      </c>
      <c r="V55" s="6">
        <v>0.0</v>
      </c>
      <c r="W55" s="6">
        <v>0.0</v>
      </c>
      <c r="X55" s="6">
        <v>0.0</v>
      </c>
      <c r="AA55" s="76">
        <f t="shared" ref="AA55:AD55" si="73">exp(AA49/$F$24+D29)</f>
        <v>1</v>
      </c>
      <c r="AB55" s="76">
        <f t="shared" si="73"/>
        <v>0.4419773772</v>
      </c>
      <c r="AC55" s="76">
        <f t="shared" si="73"/>
        <v>2.262559243</v>
      </c>
      <c r="AD55" s="76">
        <f t="shared" si="73"/>
        <v>0</v>
      </c>
      <c r="AE55" s="77">
        <f t="shared" si="72"/>
        <v>3.70453662</v>
      </c>
      <c r="AY55" s="22"/>
      <c r="AZ55" s="8"/>
      <c r="BA55" s="8"/>
      <c r="BB55" s="8"/>
      <c r="BC55" s="8"/>
      <c r="BD55" s="8"/>
    </row>
    <row r="56">
      <c r="A56" s="6"/>
      <c r="B56" s="8"/>
      <c r="C56" s="8"/>
      <c r="D56" s="8"/>
      <c r="E56" s="8"/>
      <c r="F56" s="8"/>
      <c r="G56" s="8"/>
      <c r="H56" s="8"/>
      <c r="I56" s="8"/>
      <c r="J56" s="8"/>
      <c r="K56" s="22"/>
      <c r="L56" s="6">
        <v>0.0</v>
      </c>
      <c r="M56" s="6">
        <v>0.0</v>
      </c>
      <c r="N56" s="6">
        <v>0.0</v>
      </c>
      <c r="O56" s="6">
        <v>0.0</v>
      </c>
      <c r="P56" s="6">
        <v>0.0</v>
      </c>
      <c r="Q56" s="6">
        <v>0.0</v>
      </c>
      <c r="R56" s="5"/>
      <c r="S56" s="6">
        <v>1.0</v>
      </c>
      <c r="T56" s="6">
        <v>-1.0</v>
      </c>
      <c r="U56" s="6">
        <v>0.0</v>
      </c>
      <c r="V56" s="6">
        <v>0.0</v>
      </c>
      <c r="W56" s="6">
        <v>0.0</v>
      </c>
      <c r="X56" s="6">
        <v>0.0</v>
      </c>
      <c r="AA56" s="76">
        <f t="shared" ref="AA56:AD56" si="74">exp(AA50/$F$24+D30)</f>
        <v>0.4419773772</v>
      </c>
      <c r="AB56" s="76">
        <f t="shared" si="74"/>
        <v>1</v>
      </c>
      <c r="AC56" s="76">
        <f t="shared" si="74"/>
        <v>1</v>
      </c>
      <c r="AD56" s="76">
        <f t="shared" si="74"/>
        <v>2.262559243</v>
      </c>
      <c r="AE56" s="77">
        <f t="shared" si="72"/>
        <v>4.70453662</v>
      </c>
      <c r="AY56" s="22"/>
      <c r="BA56" s="8"/>
      <c r="BB56" s="8"/>
      <c r="BC56" s="8"/>
      <c r="BD56" s="8"/>
      <c r="BE56" s="8"/>
      <c r="BF56" s="8"/>
      <c r="BG56" s="8"/>
      <c r="BH56" s="8"/>
    </row>
    <row r="57">
      <c r="A57" s="6"/>
      <c r="B57" s="8"/>
      <c r="C57" s="8"/>
      <c r="D57" s="8"/>
      <c r="E57" s="8"/>
      <c r="F57" s="8"/>
      <c r="G57" s="8"/>
      <c r="H57" s="8"/>
      <c r="I57" s="8"/>
      <c r="J57" s="8"/>
      <c r="K57" s="22"/>
      <c r="L57" s="6">
        <v>0.0</v>
      </c>
      <c r="M57" s="6">
        <v>0.0</v>
      </c>
      <c r="N57" s="6">
        <v>0.0</v>
      </c>
      <c r="O57" s="6">
        <v>0.0</v>
      </c>
      <c r="P57" s="6">
        <v>0.0</v>
      </c>
      <c r="Q57" s="6">
        <v>0.0</v>
      </c>
      <c r="R57" s="6"/>
      <c r="S57" s="6">
        <v>1.0</v>
      </c>
      <c r="T57" s="6">
        <v>1.0</v>
      </c>
      <c r="U57" s="6">
        <v>0.0</v>
      </c>
      <c r="V57" s="6">
        <v>0.0</v>
      </c>
      <c r="W57" s="6">
        <v>0.0</v>
      </c>
      <c r="X57" s="6">
        <v>0.0</v>
      </c>
      <c r="AB57" s="6"/>
      <c r="AC57" s="6"/>
      <c r="AD57" s="6"/>
      <c r="AE57" s="6"/>
      <c r="AY57" s="22"/>
      <c r="BA57" s="8"/>
      <c r="BB57" s="8"/>
      <c r="BC57" s="8"/>
      <c r="BD57" s="8"/>
      <c r="BE57" s="8"/>
      <c r="BF57" s="8"/>
      <c r="BG57" s="8"/>
      <c r="BH57" s="8"/>
    </row>
    <row r="58">
      <c r="A58" s="6"/>
      <c r="B58" s="8"/>
      <c r="C58" s="8"/>
      <c r="D58" s="8"/>
      <c r="E58" s="8"/>
      <c r="F58" s="8"/>
      <c r="G58" s="8"/>
      <c r="H58" s="8"/>
      <c r="I58" s="8"/>
      <c r="J58" s="8"/>
      <c r="K58" s="22"/>
      <c r="L58" s="6">
        <v>0.0</v>
      </c>
      <c r="M58" s="6">
        <v>0.0</v>
      </c>
      <c r="N58" s="6">
        <v>0.0</v>
      </c>
      <c r="O58" s="6">
        <v>0.0</v>
      </c>
      <c r="P58" s="6">
        <v>0.0</v>
      </c>
      <c r="Q58" s="6">
        <v>0.0</v>
      </c>
      <c r="R58" s="6"/>
      <c r="S58" s="6"/>
      <c r="T58" s="6"/>
      <c r="U58" s="6"/>
      <c r="V58" s="6"/>
      <c r="W58" s="6"/>
      <c r="X58" s="6"/>
      <c r="Z58" s="43" t="s">
        <v>112</v>
      </c>
      <c r="AA58" s="4"/>
      <c r="AB58" s="4"/>
      <c r="AC58" s="4"/>
      <c r="AD58" s="4"/>
      <c r="AE58" s="79"/>
      <c r="AY58" s="22"/>
      <c r="BA58" s="8"/>
      <c r="BB58" s="8"/>
      <c r="BC58" s="8"/>
      <c r="BD58" s="8"/>
      <c r="BE58" s="8"/>
      <c r="BF58" s="8"/>
      <c r="BG58" s="8"/>
      <c r="BH58" s="8"/>
    </row>
    <row r="59">
      <c r="A59" s="8"/>
      <c r="B59" s="8"/>
      <c r="C59" s="8"/>
      <c r="D59" s="8"/>
      <c r="E59" s="8"/>
      <c r="F59" s="8"/>
      <c r="G59" s="8"/>
      <c r="H59" s="8"/>
      <c r="I59" s="8"/>
      <c r="J59" s="8"/>
      <c r="K59" s="22"/>
      <c r="L59" s="6">
        <v>0.0</v>
      </c>
      <c r="M59" s="6">
        <v>0.0</v>
      </c>
      <c r="N59" s="6">
        <v>0.0</v>
      </c>
      <c r="O59" s="6">
        <v>0.0</v>
      </c>
      <c r="P59" s="6">
        <v>0.0</v>
      </c>
      <c r="Q59" s="6">
        <v>0.0</v>
      </c>
      <c r="R59" s="6"/>
      <c r="Z59" s="6"/>
      <c r="AA59" s="10">
        <f t="shared" ref="AA59:AD59" si="75">INDEX($A$3:$A$8,COLUMN()-COLUMN($Z$15),1)</f>
        <v>7</v>
      </c>
      <c r="AB59" s="10">
        <f t="shared" si="75"/>
        <v>3</v>
      </c>
      <c r="AC59" s="10">
        <f t="shared" si="75"/>
        <v>2</v>
      </c>
      <c r="AD59" s="10">
        <f t="shared" si="75"/>
        <v>5</v>
      </c>
      <c r="AE59" s="45"/>
      <c r="AY59" s="22"/>
      <c r="BA59" s="8"/>
      <c r="BB59" s="8"/>
      <c r="BC59" s="8"/>
      <c r="BD59" s="8"/>
      <c r="BE59" s="8"/>
      <c r="BF59" s="8"/>
      <c r="BG59" s="8"/>
      <c r="BH59" s="8"/>
    </row>
    <row r="60">
      <c r="A60" s="8"/>
      <c r="B60" s="8"/>
      <c r="C60" s="8"/>
      <c r="D60" s="8"/>
      <c r="E60" s="8"/>
      <c r="F60" s="8"/>
      <c r="G60" s="8"/>
      <c r="H60" s="8"/>
      <c r="I60" s="8"/>
      <c r="J60" s="8"/>
      <c r="K60" s="22"/>
      <c r="L60" s="3" t="s">
        <v>113</v>
      </c>
      <c r="M60" s="4"/>
      <c r="N60" s="4"/>
      <c r="O60" s="4"/>
      <c r="P60" s="4"/>
      <c r="Q60" s="4"/>
      <c r="R60" s="6"/>
      <c r="S60" s="3" t="s">
        <v>114</v>
      </c>
      <c r="T60" s="4"/>
      <c r="U60" s="4"/>
      <c r="V60" s="4"/>
      <c r="W60" s="4"/>
      <c r="X60" s="4"/>
      <c r="Z60" s="6">
        <f t="shared" ref="Z60:Z63" si="77">A3</f>
        <v>7</v>
      </c>
      <c r="AA60" s="47">
        <f t="shared" ref="AA60:AD60" si="76">AA53/$AE53</f>
        <v>1</v>
      </c>
      <c r="AB60" s="47">
        <f t="shared" si="76"/>
        <v>0</v>
      </c>
      <c r="AC60" s="47">
        <f t="shared" si="76"/>
        <v>0</v>
      </c>
      <c r="AD60" s="47">
        <f t="shared" si="76"/>
        <v>0</v>
      </c>
      <c r="AE60" s="47"/>
      <c r="AY60" s="22"/>
      <c r="BA60" s="8"/>
      <c r="BB60" s="8"/>
      <c r="BC60" s="8"/>
      <c r="BD60" s="8"/>
      <c r="BE60" s="8"/>
      <c r="BF60" s="8"/>
      <c r="BG60" s="8"/>
      <c r="BH60" s="8"/>
    </row>
    <row r="61">
      <c r="A61" s="8"/>
      <c r="B61" s="8"/>
      <c r="C61" s="8"/>
      <c r="D61" s="8"/>
      <c r="E61" s="8"/>
      <c r="F61" s="8"/>
      <c r="G61" s="8"/>
      <c r="H61" s="8"/>
      <c r="I61" s="8"/>
      <c r="J61" s="8"/>
      <c r="K61" s="22"/>
      <c r="L61" s="6">
        <v>1.0</v>
      </c>
      <c r="M61" s="6">
        <v>0.0</v>
      </c>
      <c r="N61" s="6">
        <v>0.0</v>
      </c>
      <c r="O61" s="6">
        <v>0.0</v>
      </c>
      <c r="P61" s="6">
        <v>0.0</v>
      </c>
      <c r="Q61" s="6">
        <v>0.0</v>
      </c>
      <c r="R61" s="6"/>
      <c r="S61" s="8">
        <f t="array" ref="S61:X64">MMULT($D$18:$I$21,L61:Q66)</f>
        <v>-1</v>
      </c>
      <c r="T61" s="8">
        <v>-1.0</v>
      </c>
      <c r="U61" s="8">
        <v>0.0</v>
      </c>
      <c r="V61" s="8">
        <v>-1.0</v>
      </c>
      <c r="W61" s="8">
        <v>-1.0</v>
      </c>
      <c r="X61" s="8">
        <v>-1.0</v>
      </c>
      <c r="Z61" s="6">
        <f t="shared" si="77"/>
        <v>3</v>
      </c>
      <c r="AA61" s="47">
        <f t="shared" ref="AA61:AD61" si="78">AA54/$AE54</f>
        <v>0.3065078442</v>
      </c>
      <c r="AB61" s="47">
        <f t="shared" si="78"/>
        <v>0.6934921558</v>
      </c>
      <c r="AC61" s="47">
        <f t="shared" si="78"/>
        <v>0</v>
      </c>
      <c r="AD61" s="47">
        <f t="shared" si="78"/>
        <v>0</v>
      </c>
      <c r="AE61" s="47"/>
      <c r="AY61" s="22"/>
      <c r="BA61" s="8"/>
      <c r="BB61" s="8"/>
      <c r="BC61" s="8"/>
      <c r="BD61" s="8"/>
      <c r="BE61" s="8"/>
      <c r="BF61" s="8"/>
      <c r="BG61" s="8"/>
      <c r="BH61" s="8"/>
    </row>
    <row r="62">
      <c r="A62" s="8"/>
      <c r="B62" s="8"/>
      <c r="C62" s="8"/>
      <c r="D62" s="8"/>
      <c r="E62" s="8"/>
      <c r="F62" s="8"/>
      <c r="G62" s="8"/>
      <c r="H62" s="8"/>
      <c r="I62" s="8"/>
      <c r="J62" s="8"/>
      <c r="K62" s="22"/>
      <c r="L62" s="6">
        <v>0.0</v>
      </c>
      <c r="M62" s="6">
        <v>1.0</v>
      </c>
      <c r="N62" s="6">
        <v>0.0</v>
      </c>
      <c r="O62" s="6">
        <v>0.0</v>
      </c>
      <c r="P62" s="6">
        <v>0.0</v>
      </c>
      <c r="Q62" s="6">
        <v>0.0</v>
      </c>
      <c r="R62" s="6"/>
      <c r="S62" s="8">
        <v>-1.0</v>
      </c>
      <c r="T62" s="8">
        <v>1.0</v>
      </c>
      <c r="U62" s="8">
        <v>0.0</v>
      </c>
      <c r="V62" s="8">
        <v>1.0</v>
      </c>
      <c r="W62" s="8">
        <v>-1.0</v>
      </c>
      <c r="X62" s="8">
        <v>-1.0</v>
      </c>
      <c r="Z62" s="6">
        <f t="shared" si="77"/>
        <v>2</v>
      </c>
      <c r="AA62" s="47">
        <f t="shared" ref="AA62:AD62" si="79">AA55/$AE55</f>
        <v>0.269939294</v>
      </c>
      <c r="AB62" s="47">
        <f t="shared" si="79"/>
        <v>0.1193070612</v>
      </c>
      <c r="AC62" s="47">
        <f t="shared" si="79"/>
        <v>0.6107536448</v>
      </c>
      <c r="AD62" s="47">
        <f t="shared" si="79"/>
        <v>0</v>
      </c>
      <c r="AE62" s="47"/>
      <c r="AY62" s="22"/>
      <c r="BA62" s="8"/>
      <c r="BB62" s="8"/>
      <c r="BC62" s="8"/>
      <c r="BD62" s="8"/>
      <c r="BE62" s="8"/>
      <c r="BF62" s="8"/>
      <c r="BG62" s="8"/>
      <c r="BH62" s="8"/>
    </row>
    <row r="63">
      <c r="A63" s="8"/>
      <c r="B63" s="8"/>
      <c r="C63" s="8"/>
      <c r="D63" s="8"/>
      <c r="E63" s="8"/>
      <c r="F63" s="8"/>
      <c r="G63" s="8"/>
      <c r="H63" s="8"/>
      <c r="I63" s="8"/>
      <c r="J63" s="8"/>
      <c r="K63" s="22"/>
      <c r="L63" s="6">
        <v>0.0</v>
      </c>
      <c r="M63" s="6">
        <v>0.0</v>
      </c>
      <c r="N63" s="6">
        <v>0.0</v>
      </c>
      <c r="O63" s="6">
        <v>1.0</v>
      </c>
      <c r="P63" s="6">
        <v>1.0</v>
      </c>
      <c r="Q63" s="6">
        <v>1.0</v>
      </c>
      <c r="R63" s="6"/>
      <c r="S63" s="6">
        <v>1.0</v>
      </c>
      <c r="T63" s="6">
        <v>-1.0</v>
      </c>
      <c r="U63" s="8">
        <v>0.0</v>
      </c>
      <c r="V63" s="6">
        <v>1.0</v>
      </c>
      <c r="W63" s="6">
        <v>-1.0</v>
      </c>
      <c r="X63" s="6">
        <v>1.0</v>
      </c>
      <c r="Y63" s="6"/>
      <c r="Z63" s="6">
        <f t="shared" si="77"/>
        <v>5</v>
      </c>
      <c r="AA63" s="47">
        <f t="shared" ref="AA63:AD63" si="80">AA56/$AE56</f>
        <v>0.09394705854</v>
      </c>
      <c r="AB63" s="47">
        <f t="shared" si="80"/>
        <v>0.2125607856</v>
      </c>
      <c r="AC63" s="47">
        <f t="shared" si="80"/>
        <v>0.2125607856</v>
      </c>
      <c r="AD63" s="47">
        <f t="shared" si="80"/>
        <v>0.4809313702</v>
      </c>
      <c r="AE63" s="47"/>
      <c r="AY63" s="22"/>
      <c r="BA63" s="8"/>
      <c r="BB63" s="8"/>
      <c r="BC63" s="8"/>
      <c r="BD63" s="8"/>
      <c r="BE63" s="8"/>
      <c r="BF63" s="8"/>
      <c r="BG63" s="8"/>
      <c r="BH63" s="8"/>
    </row>
    <row r="64">
      <c r="A64" s="8"/>
      <c r="B64" s="8"/>
      <c r="C64" s="8"/>
      <c r="D64" s="8"/>
      <c r="E64" s="8"/>
      <c r="F64" s="8"/>
      <c r="G64" s="8"/>
      <c r="H64" s="8"/>
      <c r="I64" s="8"/>
      <c r="J64" s="8"/>
      <c r="K64" s="22"/>
      <c r="L64" s="6">
        <v>0.0</v>
      </c>
      <c r="M64" s="6">
        <v>0.0</v>
      </c>
      <c r="N64" s="6">
        <v>0.0</v>
      </c>
      <c r="O64" s="6">
        <v>-2.0</v>
      </c>
      <c r="P64" s="6">
        <v>0.0</v>
      </c>
      <c r="Q64" s="6">
        <v>0.0</v>
      </c>
      <c r="R64" s="6"/>
      <c r="S64" s="6">
        <v>1.0</v>
      </c>
      <c r="T64" s="6">
        <v>1.0</v>
      </c>
      <c r="U64" s="8">
        <v>0.0</v>
      </c>
      <c r="V64" s="6">
        <v>-1.0</v>
      </c>
      <c r="W64" s="6">
        <v>1.0</v>
      </c>
      <c r="X64" s="6">
        <v>-1.0</v>
      </c>
      <c r="Y64" s="6"/>
      <c r="Z64" s="6"/>
      <c r="AA64" s="6"/>
      <c r="AB64" s="6"/>
      <c r="AC64" s="6"/>
      <c r="AD64" s="6"/>
      <c r="AE64" s="6"/>
      <c r="AY64" s="22"/>
      <c r="BA64" s="8"/>
      <c r="BB64" s="8"/>
      <c r="BC64" s="8"/>
      <c r="BD64" s="8"/>
      <c r="BE64" s="8"/>
      <c r="BF64" s="8"/>
      <c r="BG64" s="8"/>
      <c r="BH64" s="8"/>
    </row>
    <row r="65">
      <c r="A65" s="8"/>
      <c r="B65" s="8"/>
      <c r="C65" s="8"/>
      <c r="D65" s="8"/>
      <c r="E65" s="8"/>
      <c r="F65" s="8"/>
      <c r="G65" s="8"/>
      <c r="H65" s="8"/>
      <c r="I65" s="8"/>
      <c r="J65" s="8"/>
      <c r="K65" s="22"/>
      <c r="L65" s="6">
        <v>0.0</v>
      </c>
      <c r="M65" s="6">
        <v>0.0</v>
      </c>
      <c r="N65" s="6">
        <v>0.0</v>
      </c>
      <c r="O65" s="6">
        <v>0.0</v>
      </c>
      <c r="P65" s="6">
        <v>-2.0</v>
      </c>
      <c r="Q65" s="6">
        <v>0.0</v>
      </c>
      <c r="R65" s="6"/>
      <c r="S65" s="6"/>
      <c r="T65" s="6"/>
      <c r="U65" s="8"/>
      <c r="V65" s="6"/>
      <c r="W65" s="6"/>
      <c r="X65" s="6"/>
      <c r="Y65" s="6"/>
      <c r="Z65" s="6"/>
      <c r="AA65" s="6"/>
      <c r="AB65" s="6"/>
      <c r="AC65" s="6"/>
      <c r="AD65" s="6"/>
      <c r="AE65" s="6"/>
      <c r="AY65" s="22"/>
      <c r="BA65" s="8"/>
      <c r="BB65" s="8"/>
      <c r="BC65" s="8"/>
      <c r="BD65" s="8"/>
      <c r="BE65" s="8"/>
      <c r="BF65" s="8"/>
      <c r="BG65" s="8"/>
      <c r="BH65" s="8"/>
    </row>
    <row r="66">
      <c r="A66" s="8"/>
      <c r="B66" s="8"/>
      <c r="C66" s="8"/>
      <c r="D66" s="8"/>
      <c r="E66" s="8"/>
      <c r="F66" s="8"/>
      <c r="G66" s="8"/>
      <c r="H66" s="8"/>
      <c r="I66" s="8"/>
      <c r="J66" s="8"/>
      <c r="K66" s="22"/>
      <c r="L66" s="6">
        <v>0.0</v>
      </c>
      <c r="M66" s="6">
        <v>0.0</v>
      </c>
      <c r="N66" s="6">
        <v>0.0</v>
      </c>
      <c r="O66" s="6">
        <v>0.0</v>
      </c>
      <c r="P66" s="6">
        <v>0.0</v>
      </c>
      <c r="Q66" s="6">
        <v>-2.0</v>
      </c>
      <c r="R66" s="5"/>
      <c r="S66" s="5"/>
      <c r="T66" s="5"/>
      <c r="U66" s="6"/>
      <c r="V66" s="6"/>
      <c r="W66" s="6"/>
      <c r="X66" s="6"/>
      <c r="Y66" s="6"/>
      <c r="Z66" s="6"/>
      <c r="AA66" s="6"/>
      <c r="AB66" s="6"/>
      <c r="AC66" s="6"/>
      <c r="AD66" s="6"/>
      <c r="AE66" s="6"/>
      <c r="AY66" s="22"/>
      <c r="BA66" s="8"/>
      <c r="BB66" s="8"/>
      <c r="BC66" s="8"/>
      <c r="BD66" s="8"/>
      <c r="BE66" s="8"/>
      <c r="BF66" s="8"/>
      <c r="BG66" s="8"/>
      <c r="BH66" s="8"/>
    </row>
    <row r="67">
      <c r="A67" s="8"/>
      <c r="B67" s="8"/>
      <c r="C67" s="8"/>
      <c r="D67" s="8"/>
      <c r="E67" s="8"/>
      <c r="F67" s="8"/>
      <c r="G67" s="8"/>
      <c r="H67" s="8"/>
      <c r="I67" s="8"/>
      <c r="J67" s="8"/>
      <c r="K67" s="22"/>
      <c r="L67" s="6" t="s">
        <v>115</v>
      </c>
      <c r="AF67" s="8"/>
      <c r="AY67" s="22"/>
      <c r="BA67" s="8"/>
      <c r="BB67" s="8"/>
      <c r="BC67" s="8"/>
      <c r="BD67" s="8"/>
      <c r="BE67" s="8"/>
      <c r="BF67" s="8"/>
      <c r="BG67" s="8"/>
      <c r="BH67" s="8"/>
    </row>
    <row r="68">
      <c r="A68" s="8"/>
      <c r="B68" s="8"/>
      <c r="C68" s="8"/>
      <c r="D68" s="8"/>
      <c r="E68" s="8"/>
      <c r="F68" s="8"/>
      <c r="G68" s="8"/>
      <c r="H68" s="8"/>
      <c r="I68" s="8"/>
      <c r="J68" s="8"/>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BA68" s="8"/>
      <c r="BB68" s="8"/>
      <c r="BC68" s="8"/>
      <c r="BD68" s="8"/>
      <c r="BE68" s="8"/>
      <c r="BF68" s="8"/>
      <c r="BG68" s="8"/>
      <c r="BH68" s="8"/>
    </row>
  </sheetData>
  <mergeCells count="65">
    <mergeCell ref="A15:B32"/>
    <mergeCell ref="A33:D33"/>
    <mergeCell ref="D9:I9"/>
    <mergeCell ref="L9:Q9"/>
    <mergeCell ref="S9:X9"/>
    <mergeCell ref="L16:Q16"/>
    <mergeCell ref="S16:X16"/>
    <mergeCell ref="D17:I17"/>
    <mergeCell ref="D26:G26"/>
    <mergeCell ref="L24:Q24"/>
    <mergeCell ref="S24:X24"/>
    <mergeCell ref="AG26:AG31"/>
    <mergeCell ref="AA30:AE30"/>
    <mergeCell ref="L31:Q31"/>
    <mergeCell ref="S31:X31"/>
    <mergeCell ref="Z36:AD36"/>
    <mergeCell ref="AA52:AE52"/>
    <mergeCell ref="Z58:AD58"/>
    <mergeCell ref="L60:Q60"/>
    <mergeCell ref="S60:X60"/>
    <mergeCell ref="L67:AE67"/>
    <mergeCell ref="L38:Q38"/>
    <mergeCell ref="S38:X38"/>
    <mergeCell ref="L46:Q46"/>
    <mergeCell ref="S46:X46"/>
    <mergeCell ref="AA46:AD46"/>
    <mergeCell ref="L53:Q53"/>
    <mergeCell ref="S53:X53"/>
    <mergeCell ref="BI2:BO2"/>
    <mergeCell ref="BO3:BO8"/>
    <mergeCell ref="BA11:BF11"/>
    <mergeCell ref="BI11:BN11"/>
    <mergeCell ref="BA17:BF17"/>
    <mergeCell ref="BQ2:BV2"/>
    <mergeCell ref="BQ8:BV8"/>
    <mergeCell ref="BX8:CC8"/>
    <mergeCell ref="BQ14:BR14"/>
    <mergeCell ref="BQ15:BR15"/>
    <mergeCell ref="BQ16:BV16"/>
    <mergeCell ref="D2:I2"/>
    <mergeCell ref="L2:Q2"/>
    <mergeCell ref="S2:X2"/>
    <mergeCell ref="AA2:AD2"/>
    <mergeCell ref="BA2:BG2"/>
    <mergeCell ref="BG3:BG8"/>
    <mergeCell ref="AA8:AE8"/>
    <mergeCell ref="AG14:AG19"/>
    <mergeCell ref="AG20:AG25"/>
    <mergeCell ref="AG6:AX6"/>
    <mergeCell ref="AG7:AL7"/>
    <mergeCell ref="AM7:AR7"/>
    <mergeCell ref="AS7:AX7"/>
    <mergeCell ref="AH13:AM13"/>
    <mergeCell ref="Z14:AD14"/>
    <mergeCell ref="AO14:AT14"/>
    <mergeCell ref="AO20:AT20"/>
    <mergeCell ref="D22:E22"/>
    <mergeCell ref="G22:I22"/>
    <mergeCell ref="D24:E24"/>
    <mergeCell ref="F24:G24"/>
    <mergeCell ref="AA24:AD24"/>
    <mergeCell ref="AO26:AT26"/>
    <mergeCell ref="AV28:AW28"/>
    <mergeCell ref="AV29:AW29"/>
    <mergeCell ref="AO33:AT33"/>
  </mergeCells>
  <conditionalFormatting sqref="AA16:AF19 AA38:AE41 AA60:AE63">
    <cfRule type="colorScale" priority="1">
      <colorScale>
        <cfvo type="formula" val="0"/>
        <cfvo type="formula" val="1"/>
        <color rgb="FFFFFFFF"/>
        <color rgb="FFFF0000"/>
      </colorScale>
    </cfRule>
  </conditionalFormatting>
  <conditionalFormatting sqref="C1:Y67 BA3:BN9 AH14:AM31">
    <cfRule type="cellIs" dxfId="0" priority="2" operator="equal">
      <formula>0</formula>
    </cfRule>
  </conditionalFormatting>
  <hyperlinks>
    <hyperlink r:id="rId2" ref="A33"/>
  </hyperlinks>
  <drawing r:id="rId3"/>
  <legacyDrawing r:id="rId4"/>
</worksheet>
</file>