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ejsroczek/Desktop/University/MastersThesis/"/>
    </mc:Choice>
  </mc:AlternateContent>
  <xr:revisionPtr revIDLastSave="0" documentId="13_ncr:1_{60062D46-BEA2-DB4E-84C6-5D3B8EE1C15F}" xr6:coauthVersionLast="47" xr6:coauthVersionMax="47" xr10:uidLastSave="{00000000-0000-0000-0000-000000000000}"/>
  <bookViews>
    <workbookView xWindow="-20" yWindow="880" windowWidth="41120" windowHeight="25700" activeTab="8" xr2:uid="{FB775EE3-F728-1F4A-933A-9B954A97E593}"/>
  </bookViews>
  <sheets>
    <sheet name="data" sheetId="1" r:id="rId1"/>
    <sheet name="Overall CPU" sheetId="2" r:id="rId2"/>
    <sheet name="Overall RAM" sheetId="3" r:id="rId3"/>
    <sheet name="Overall Power" sheetId="5" r:id="rId4"/>
    <sheet name="Overall FPS" sheetId="4" r:id="rId5"/>
    <sheet name="Scenario 1" sheetId="9" r:id="rId6"/>
    <sheet name="Scenario 2" sheetId="10" r:id="rId7"/>
    <sheet name="Scenario 3" sheetId="7" r:id="rId8"/>
    <sheet name="Scenario 4" sheetId="8" r:id="rId9"/>
  </sheets>
  <definedNames>
    <definedName name="_xlchart.v1.0" hidden="1">'Scenario 1'!$A$26</definedName>
    <definedName name="_xlchart.v1.1" hidden="1">'Scenario 1'!$A$27</definedName>
    <definedName name="_xlchart.v1.10" hidden="1">'Scenario 1'!$A$27</definedName>
    <definedName name="_xlchart.v1.11" hidden="1">'Scenario 1'!$A$28</definedName>
    <definedName name="_xlchart.v1.12" hidden="1">'Scenario 1'!$A$29</definedName>
    <definedName name="_xlchart.v1.13" hidden="1">'Scenario 1'!$B$24:$E$25</definedName>
    <definedName name="_xlchart.v1.14" hidden="1">'Scenario 1'!$B$26:$E$26</definedName>
    <definedName name="_xlchart.v1.15" hidden="1">'Scenario 1'!$B$27:$E$27</definedName>
    <definedName name="_xlchart.v1.16" hidden="1">'Scenario 1'!$B$28:$E$28</definedName>
    <definedName name="_xlchart.v1.17" hidden="1">'Scenario 1'!$B$29:$E$29</definedName>
    <definedName name="_xlchart.v1.18" hidden="1">'Scenario 2'!$A$26:$A$29</definedName>
    <definedName name="_xlchart.v1.19" hidden="1">'Scenario 2'!$B$24:$B$25</definedName>
    <definedName name="_xlchart.v1.2" hidden="1">'Scenario 1'!$A$28</definedName>
    <definedName name="_xlchart.v1.20" hidden="1">'Scenario 2'!$B$26:$B$29</definedName>
    <definedName name="_xlchart.v1.21" hidden="1">'Scenario 2'!$C$24:$C$25</definedName>
    <definedName name="_xlchart.v1.22" hidden="1">'Scenario 2'!$C$26:$C$29</definedName>
    <definedName name="_xlchart.v1.23" hidden="1">'Scenario 2'!$D$24:$D$25</definedName>
    <definedName name="_xlchart.v1.24" hidden="1">'Scenario 2'!$D$26:$D$29</definedName>
    <definedName name="_xlchart.v1.25" hidden="1">'Scenario 2'!$E$24:$E$25</definedName>
    <definedName name="_xlchart.v1.26" hidden="1">'Scenario 2'!$E$26:$E$29</definedName>
    <definedName name="_xlchart.v1.3" hidden="1">'Scenario 1'!$A$29</definedName>
    <definedName name="_xlchart.v1.4" hidden="1">'Scenario 1'!$B$24:$E$25</definedName>
    <definedName name="_xlchart.v1.5" hidden="1">'Scenario 1'!$B$26:$E$26</definedName>
    <definedName name="_xlchart.v1.6" hidden="1">'Scenario 1'!$B$27:$E$27</definedName>
    <definedName name="_xlchart.v1.7" hidden="1">'Scenario 1'!$B$28:$E$28</definedName>
    <definedName name="_xlchart.v1.8" hidden="1">'Scenario 1'!$B$29:$E$29</definedName>
    <definedName name="_xlchart.v1.9" hidden="1">'Scenario 1'!$A$26</definedName>
    <definedName name="_xlchart.v2.27" hidden="1">'Scenario 4'!$A$11</definedName>
    <definedName name="_xlchart.v2.28" hidden="1">'Scenario 4'!$A$12</definedName>
    <definedName name="_xlchart.v2.29" hidden="1">'Scenario 4'!$A$13</definedName>
    <definedName name="_xlchart.v2.30" hidden="1">'Scenario 4'!$A$1:$E$10</definedName>
    <definedName name="_xlchart.v2.31" hidden="1">'Scenario 4'!$B$11:$E$11</definedName>
    <definedName name="_xlchart.v2.32" hidden="1">'Scenario 4'!$B$12:$E$12</definedName>
    <definedName name="_xlchart.v2.33" hidden="1">'Scenario 4'!$B$13:$E$13</definedName>
    <definedName name="_xlchart.v2.34" hidden="1">'Scenario 4'!$B$9:$E$10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0" l="1"/>
  <c r="D29" i="10"/>
  <c r="E28" i="10"/>
  <c r="D28" i="10"/>
  <c r="C29" i="10"/>
  <c r="C28" i="10"/>
  <c r="B29" i="10"/>
  <c r="B28" i="10"/>
  <c r="E21" i="10"/>
  <c r="D21" i="10"/>
  <c r="C21" i="10"/>
  <c r="B21" i="10"/>
  <c r="E20" i="10"/>
  <c r="D20" i="10"/>
  <c r="C20" i="10"/>
  <c r="B20" i="10"/>
  <c r="E29" i="9"/>
  <c r="D29" i="9"/>
  <c r="E28" i="9"/>
  <c r="D28" i="9"/>
  <c r="C29" i="9"/>
  <c r="B29" i="9"/>
  <c r="C28" i="9"/>
  <c r="B28" i="9"/>
  <c r="E21" i="9"/>
  <c r="D21" i="9"/>
  <c r="E20" i="9"/>
  <c r="D20" i="9"/>
  <c r="C21" i="9"/>
  <c r="C20" i="9"/>
  <c r="B21" i="9"/>
  <c r="B20" i="9"/>
  <c r="B18" i="9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3" i="8"/>
  <c r="D13" i="8"/>
  <c r="C13" i="8"/>
  <c r="B13" i="8"/>
  <c r="E12" i="8"/>
  <c r="D12" i="8"/>
  <c r="C12" i="8"/>
  <c r="B12" i="8"/>
  <c r="E11" i="8"/>
  <c r="D11" i="8"/>
  <c r="C11" i="8"/>
  <c r="B11" i="8"/>
  <c r="E6" i="8"/>
  <c r="D6" i="8"/>
  <c r="C6" i="8"/>
  <c r="B6" i="8"/>
  <c r="E5" i="8"/>
  <c r="D5" i="8"/>
  <c r="C5" i="8"/>
  <c r="B5" i="8"/>
  <c r="E4" i="8"/>
  <c r="D4" i="8"/>
  <c r="C4" i="8"/>
  <c r="B4" i="8"/>
  <c r="E21" i="7"/>
  <c r="D21" i="7"/>
  <c r="E20" i="7"/>
  <c r="D20" i="7"/>
  <c r="C21" i="7"/>
  <c r="B21" i="7"/>
  <c r="C20" i="7"/>
  <c r="B20" i="7"/>
  <c r="E19" i="7"/>
  <c r="D19" i="7"/>
  <c r="C19" i="7"/>
  <c r="B19" i="7"/>
  <c r="E18" i="7"/>
  <c r="D18" i="7"/>
  <c r="C18" i="7"/>
  <c r="B18" i="7"/>
  <c r="E13" i="7"/>
  <c r="D13" i="7"/>
  <c r="C13" i="7"/>
  <c r="B13" i="7"/>
  <c r="E12" i="7"/>
  <c r="D12" i="7"/>
  <c r="C12" i="7"/>
  <c r="B12" i="7"/>
  <c r="E11" i="7"/>
  <c r="D11" i="7"/>
  <c r="C11" i="7"/>
  <c r="B11" i="7"/>
  <c r="E6" i="7"/>
  <c r="D6" i="7"/>
  <c r="C6" i="7"/>
  <c r="B6" i="7"/>
  <c r="E5" i="7"/>
  <c r="D5" i="7"/>
  <c r="C5" i="7"/>
  <c r="B5" i="7"/>
  <c r="E4" i="7"/>
  <c r="D4" i="7"/>
  <c r="C4" i="7"/>
  <c r="B4" i="7"/>
  <c r="E27" i="10"/>
  <c r="D27" i="10"/>
  <c r="C27" i="10"/>
  <c r="B27" i="10"/>
  <c r="E26" i="10"/>
  <c r="D26" i="10"/>
  <c r="C26" i="10"/>
  <c r="B26" i="10"/>
  <c r="E19" i="10"/>
  <c r="D19" i="10"/>
  <c r="C19" i="10"/>
  <c r="B19" i="10"/>
  <c r="E18" i="10"/>
  <c r="D18" i="10"/>
  <c r="C18" i="10"/>
  <c r="B18" i="10"/>
  <c r="E13" i="10"/>
  <c r="D13" i="10"/>
  <c r="C13" i="10"/>
  <c r="B13" i="10"/>
  <c r="E12" i="10"/>
  <c r="D12" i="10"/>
  <c r="C12" i="10"/>
  <c r="B12" i="10"/>
  <c r="B11" i="10"/>
  <c r="C11" i="10"/>
  <c r="E11" i="10"/>
  <c r="D11" i="10"/>
  <c r="E6" i="10"/>
  <c r="D6" i="10"/>
  <c r="C6" i="10"/>
  <c r="B6" i="10"/>
  <c r="E5" i="10"/>
  <c r="D5" i="10"/>
  <c r="C5" i="10"/>
  <c r="B5" i="10"/>
  <c r="E4" i="10"/>
  <c r="D4" i="10"/>
  <c r="C4" i="10"/>
  <c r="B4" i="10"/>
  <c r="E27" i="9"/>
  <c r="C27" i="9"/>
  <c r="D27" i="9"/>
  <c r="B27" i="9"/>
  <c r="E26" i="9"/>
  <c r="C26" i="9"/>
  <c r="D26" i="9"/>
  <c r="B26" i="9"/>
  <c r="E19" i="9"/>
  <c r="C19" i="9"/>
  <c r="D19" i="9"/>
  <c r="B19" i="9"/>
  <c r="E18" i="9"/>
  <c r="D18" i="9"/>
  <c r="C18" i="9"/>
  <c r="E12" i="9"/>
  <c r="E11" i="9"/>
  <c r="E13" i="9"/>
  <c r="D13" i="9"/>
  <c r="D12" i="9"/>
  <c r="D11" i="9"/>
  <c r="C13" i="9"/>
  <c r="C12" i="9"/>
  <c r="C11" i="9"/>
  <c r="B13" i="9"/>
  <c r="B12" i="9"/>
  <c r="B11" i="9"/>
  <c r="E6" i="9"/>
  <c r="D6" i="9"/>
  <c r="C6" i="9"/>
  <c r="B6" i="9"/>
  <c r="E5" i="9"/>
  <c r="D5" i="9"/>
  <c r="C5" i="9"/>
  <c r="E4" i="9"/>
  <c r="C4" i="9"/>
  <c r="B5" i="9"/>
  <c r="D4" i="9"/>
  <c r="B4" i="9"/>
  <c r="C11" i="5"/>
  <c r="C10" i="5"/>
  <c r="B11" i="5"/>
  <c r="B10" i="5"/>
  <c r="C9" i="5"/>
  <c r="B9" i="5"/>
  <c r="C5" i="5"/>
  <c r="B5" i="5"/>
  <c r="C4" i="5"/>
  <c r="B4" i="5"/>
  <c r="C3" i="5"/>
  <c r="B3" i="5"/>
  <c r="K11" i="4"/>
  <c r="J11" i="4"/>
  <c r="K10" i="4"/>
  <c r="J10" i="4"/>
  <c r="K9" i="4"/>
  <c r="J9" i="4"/>
  <c r="K5" i="4"/>
  <c r="J5" i="4"/>
  <c r="K4" i="4"/>
  <c r="J4" i="4"/>
  <c r="K3" i="4"/>
  <c r="J3" i="4"/>
  <c r="G11" i="4"/>
  <c r="F11" i="4"/>
  <c r="G10" i="4"/>
  <c r="F10" i="4"/>
  <c r="G9" i="4"/>
  <c r="F9" i="4"/>
  <c r="G5" i="4"/>
  <c r="F5" i="4"/>
  <c r="G4" i="4"/>
  <c r="F4" i="4"/>
  <c r="G3" i="4"/>
  <c r="F3" i="4"/>
  <c r="C11" i="4"/>
  <c r="B11" i="4"/>
  <c r="C10" i="4"/>
  <c r="B10" i="4"/>
  <c r="C9" i="4"/>
  <c r="B9" i="4"/>
  <c r="C5" i="4"/>
  <c r="B5" i="4"/>
  <c r="C4" i="4"/>
  <c r="B4" i="4"/>
  <c r="C3" i="4"/>
  <c r="B3" i="4"/>
  <c r="G11" i="3"/>
  <c r="F11" i="3"/>
  <c r="G10" i="3"/>
  <c r="F10" i="3"/>
  <c r="G9" i="3"/>
  <c r="F9" i="3"/>
  <c r="G5" i="3"/>
  <c r="F5" i="3"/>
  <c r="G4" i="3"/>
  <c r="F4" i="3"/>
  <c r="G3" i="3"/>
  <c r="F3" i="3"/>
  <c r="C11" i="3"/>
  <c r="B11" i="3"/>
  <c r="C10" i="3"/>
  <c r="B10" i="3"/>
  <c r="C9" i="3"/>
  <c r="B9" i="3"/>
  <c r="C5" i="3"/>
  <c r="B5" i="3"/>
  <c r="C4" i="3"/>
  <c r="B4" i="3"/>
  <c r="C3" i="3"/>
  <c r="B3" i="3"/>
  <c r="G11" i="2"/>
  <c r="G10" i="2"/>
  <c r="G9" i="2"/>
  <c r="F11" i="2"/>
  <c r="F10" i="2"/>
  <c r="F9" i="2"/>
  <c r="B11" i="2"/>
  <c r="C11" i="2"/>
  <c r="C10" i="2"/>
  <c r="B10" i="2"/>
  <c r="C9" i="2"/>
  <c r="B9" i="2"/>
  <c r="G5" i="2"/>
  <c r="F5" i="2"/>
  <c r="G4" i="2"/>
  <c r="G3" i="2"/>
  <c r="F4" i="2"/>
  <c r="F3" i="2"/>
  <c r="C5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<sst xmlns="http://schemas.openxmlformats.org/spreadsheetml/2006/main" count="410" uniqueCount="34">
  <si>
    <t>Sony Xperia Z1</t>
  </si>
  <si>
    <t>Xiaomi Mi 9T Pro</t>
  </si>
  <si>
    <t>iPhone 7</t>
  </si>
  <si>
    <t>iPhone 13 mini</t>
  </si>
  <si>
    <t>Device</t>
  </si>
  <si>
    <t>CPU (Average)</t>
  </si>
  <si>
    <t>CPU (Max)</t>
  </si>
  <si>
    <t>FPS (Average)</t>
  </si>
  <si>
    <t>FPS (Min)</t>
  </si>
  <si>
    <t>FPS Stability</t>
  </si>
  <si>
    <t>RAM (Average) [MB]</t>
  </si>
  <si>
    <t>RAM (Max) [MB]</t>
  </si>
  <si>
    <t>Power [mAh]</t>
  </si>
  <si>
    <t>Kotlin</t>
  </si>
  <si>
    <t>Swift</t>
  </si>
  <si>
    <t>Flutter</t>
  </si>
  <si>
    <t>React Native</t>
  </si>
  <si>
    <t>Low-end devices</t>
  </si>
  <si>
    <t>High-end devices</t>
  </si>
  <si>
    <t>ANDROID AVG</t>
  </si>
  <si>
    <t>IOS AVG</t>
  </si>
  <si>
    <t>ANDROID MAX</t>
  </si>
  <si>
    <t>IOS MAX</t>
  </si>
  <si>
    <t>IOS STABILITY</t>
  </si>
  <si>
    <t>IOS MIN</t>
  </si>
  <si>
    <t>ANDROID MIN</t>
  </si>
  <si>
    <t>ANDROID STABILITY</t>
  </si>
  <si>
    <t>ANDROID CPU</t>
  </si>
  <si>
    <t>Average</t>
  </si>
  <si>
    <t>Max</t>
  </si>
  <si>
    <t>IOS CPU</t>
  </si>
  <si>
    <t>MEMORY</t>
  </si>
  <si>
    <t>FPS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</si>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</sst>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usage</a:t>
            </a:r>
            <a:r>
              <a:rPr lang="en-GB" baseline="0"/>
              <a:t>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CPU'!$B$3:$B$5</c:f>
              <c:numCache>
                <c:formatCode>0.00%</c:formatCode>
                <c:ptCount val="3"/>
                <c:pt idx="0">
                  <c:v>9.5899999999999999E-2</c:v>
                </c:pt>
                <c:pt idx="1">
                  <c:v>7.4550000000000005E-2</c:v>
                </c:pt>
                <c:pt idx="2">
                  <c:v>0.1668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0-6A46-8B05-A3224D473763}"/>
            </c:ext>
          </c:extLst>
        </c:ser>
        <c:ser>
          <c:idx val="1"/>
          <c:order val="1"/>
          <c:tx>
            <c:strRef>
              <c:f>'Overall CPU'!$C$2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CPU'!$C$3:$C$5</c:f>
              <c:numCache>
                <c:formatCode>0.00%</c:formatCode>
                <c:ptCount val="3"/>
                <c:pt idx="0">
                  <c:v>4.8274999999999998E-2</c:v>
                </c:pt>
                <c:pt idx="1">
                  <c:v>2.9900000000000003E-2</c:v>
                </c:pt>
                <c:pt idx="2">
                  <c:v>5.7024999999999999E-2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0-6A46-8B05-A3224D473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030207"/>
        <c:axId val="280314335"/>
      </c:barChart>
      <c:catAx>
        <c:axId val="3980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80314335"/>
        <c:crosses val="autoZero"/>
        <c:auto val="1"/>
        <c:lblAlgn val="ctr"/>
        <c:lblOffset val="100"/>
        <c:noMultiLvlLbl val="0"/>
      </c:catAx>
      <c:valAx>
        <c:axId val="2803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80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consumption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Power'!$B$8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Power'!$B$9:$B$11</c:f>
              <c:numCache>
                <c:formatCode>0.00</c:formatCode>
                <c:ptCount val="3"/>
                <c:pt idx="0">
                  <c:v>27.95</c:v>
                </c:pt>
                <c:pt idx="1">
                  <c:v>31.85</c:v>
                </c:pt>
                <c:pt idx="2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F-6944-A81D-8196177E8E9B}"/>
            </c:ext>
          </c:extLst>
        </c:ser>
        <c:ser>
          <c:idx val="1"/>
          <c:order val="1"/>
          <c:tx>
            <c:strRef>
              <c:f>'Overall Power'!$C$8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Power'!$C$9:$C$11</c:f>
              <c:numCache>
                <c:formatCode>0.00</c:formatCode>
                <c:ptCount val="3"/>
                <c:pt idx="0">
                  <c:v>17.05</c:v>
                </c:pt>
                <c:pt idx="1">
                  <c:v>26.75</c:v>
                </c:pt>
                <c:pt idx="2">
                  <c:v>24.549999999999997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F-6944-A81D-8196177E8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748655"/>
        <c:axId val="1380973183"/>
      </c:barChart>
      <c:catAx>
        <c:axId val="6667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80973183"/>
        <c:crosses val="autoZero"/>
        <c:auto val="1"/>
        <c:lblAlgn val="ctr"/>
        <c:lblOffset val="100"/>
        <c:noMultiLvlLbl val="0"/>
      </c:catAx>
      <c:valAx>
        <c:axId val="1380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[mAh]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7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frame rate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FPS'!$B$3:$B$5</c:f>
              <c:numCache>
                <c:formatCode>0</c:formatCode>
                <c:ptCount val="3"/>
                <c:pt idx="0">
                  <c:v>32.5</c:v>
                </c:pt>
                <c:pt idx="1">
                  <c:v>56.5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AD4E-AB9D-D149E14D2A4C}"/>
            </c:ext>
          </c:extLst>
        </c:ser>
        <c:ser>
          <c:idx val="1"/>
          <c:order val="1"/>
          <c:tx>
            <c:strRef>
              <c:f>'Overall FPS'!$C$2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FPS'!$C$3:$C$5</c:f>
              <c:numCache>
                <c:formatCode>0</c:formatCode>
                <c:ptCount val="3"/>
                <c:pt idx="0">
                  <c:v>56.5</c:v>
                </c:pt>
                <c:pt idx="1">
                  <c:v>58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E-AD4E-AB9D-D149E14D2A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2439695"/>
        <c:axId val="962556815"/>
      </c:barChart>
      <c:catAx>
        <c:axId val="9624396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62556815"/>
        <c:crosses val="autoZero"/>
        <c:auto val="1"/>
        <c:lblAlgn val="ctr"/>
        <c:lblOffset val="100"/>
        <c:noMultiLvlLbl val="0"/>
      </c:catAx>
      <c:valAx>
        <c:axId val="9625568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624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</a:t>
            </a:r>
            <a:r>
              <a:rPr lang="en-GB" baseline="0"/>
              <a:t> frame rate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FPS'!$F$2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FPS'!$F$3:$F$5</c:f>
              <c:numCache>
                <c:formatCode>0</c:formatCode>
                <c:ptCount val="3"/>
                <c:pt idx="0">
                  <c:v>11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743-8672-CD23E55DCE91}"/>
            </c:ext>
          </c:extLst>
        </c:ser>
        <c:ser>
          <c:idx val="1"/>
          <c:order val="1"/>
          <c:tx>
            <c:strRef>
              <c:f>'Overall FPS'!$G$2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FPS'!$G$3:$G$5</c:f>
              <c:numCache>
                <c:formatCode>0</c:formatCode>
                <c:ptCount val="3"/>
                <c:pt idx="0">
                  <c:v>55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5-4743-8672-CD23E55DC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7108719"/>
        <c:axId val="1066891999"/>
      </c:barChart>
      <c:catAx>
        <c:axId val="1067108719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66891999"/>
        <c:crosses val="autoZero"/>
        <c:auto val="1"/>
        <c:lblAlgn val="ctr"/>
        <c:lblOffset val="100"/>
        <c:noMultiLvlLbl val="0"/>
      </c:catAx>
      <c:valAx>
        <c:axId val="1066891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671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stability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FPS'!$J$2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FPS'!$I$3:$I$5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FPS'!$J$3:$J$5</c:f>
              <c:numCache>
                <c:formatCode>0%</c:formatCode>
                <c:ptCount val="3"/>
                <c:pt idx="0">
                  <c:v>0.95</c:v>
                </c:pt>
                <c:pt idx="1">
                  <c:v>0.97499999999999998</c:v>
                </c:pt>
                <c:pt idx="2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B-3043-858D-B1D241BFD6F0}"/>
            </c:ext>
          </c:extLst>
        </c:ser>
        <c:ser>
          <c:idx val="1"/>
          <c:order val="1"/>
          <c:tx>
            <c:strRef>
              <c:f>'Overall FPS'!$K$2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FPS'!$I$3:$I$5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FPS'!$K$3:$K$5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B-3043-858D-B1D241BFD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5794831"/>
        <c:axId val="666210079"/>
      </c:barChart>
      <c:catAx>
        <c:axId val="10057948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210079"/>
        <c:crosses val="autoZero"/>
        <c:auto val="1"/>
        <c:lblAlgn val="ctr"/>
        <c:lblOffset val="100"/>
        <c:noMultiLvlLbl val="0"/>
      </c:catAx>
      <c:valAx>
        <c:axId val="666210079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05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frame rate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FPS'!$B$9:$B$11</c:f>
              <c:numCache>
                <c:formatCode>0</c:formatCode>
                <c:ptCount val="3"/>
                <c:pt idx="0">
                  <c:v>57</c:v>
                </c:pt>
                <c:pt idx="1">
                  <c:v>59</c:v>
                </c:pt>
                <c:pt idx="2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A-2A47-B3DB-7E7276503CD5}"/>
            </c:ext>
          </c:extLst>
        </c:ser>
        <c:ser>
          <c:idx val="1"/>
          <c:order val="1"/>
          <c:tx>
            <c:strRef>
              <c:f>'Overall FPS'!$C$8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FPS'!$C$9:$C$11</c:f>
              <c:numCache>
                <c:formatCode>0</c:formatCode>
                <c:ptCount val="3"/>
                <c:pt idx="0">
                  <c:v>57</c:v>
                </c:pt>
                <c:pt idx="1">
                  <c:v>59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A-2A47-B3DB-7E7276503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7251327"/>
        <c:axId val="1327478111"/>
      </c:barChart>
      <c:catAx>
        <c:axId val="13272513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27478111"/>
        <c:crosses val="autoZero"/>
        <c:auto val="1"/>
        <c:lblAlgn val="ctr"/>
        <c:lblOffset val="100"/>
        <c:noMultiLvlLbl val="0"/>
      </c:catAx>
      <c:valAx>
        <c:axId val="1327478111"/>
        <c:scaling>
          <c:orientation val="minMax"/>
          <c:max val="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272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frame rate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FPS'!$F$8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FPS'!$F$9:$F$11</c:f>
              <c:numCache>
                <c:formatCode>0</c:formatCode>
                <c:ptCount val="3"/>
                <c:pt idx="0">
                  <c:v>55</c:v>
                </c:pt>
                <c:pt idx="1">
                  <c:v>59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2-4D49-8EC8-47FDC4BEFECA}"/>
            </c:ext>
          </c:extLst>
        </c:ser>
        <c:ser>
          <c:idx val="1"/>
          <c:order val="1"/>
          <c:tx>
            <c:strRef>
              <c:f>'Overall FPS'!$G$8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FPS'!$G$9:$G$11</c:f>
              <c:numCache>
                <c:formatCode>0</c:formatCode>
                <c:ptCount val="3"/>
                <c:pt idx="0">
                  <c:v>55</c:v>
                </c:pt>
                <c:pt idx="1">
                  <c:v>58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2-4D49-8EC8-47FDC4BEF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6564191"/>
        <c:axId val="1318638447"/>
      </c:barChart>
      <c:catAx>
        <c:axId val="13265641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18638447"/>
        <c:crosses val="autoZero"/>
        <c:auto val="1"/>
        <c:lblAlgn val="ctr"/>
        <c:lblOffset val="100"/>
        <c:noMultiLvlLbl val="0"/>
      </c:catAx>
      <c:valAx>
        <c:axId val="1318638447"/>
        <c:scaling>
          <c:orientation val="minMax"/>
          <c:max val="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265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stability in iOS</a:t>
            </a:r>
            <a:r>
              <a:rPr lang="en-GB" baseline="0"/>
              <a:t>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FPS'!$J$8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FPS'!$I$9:$I$11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FPS'!$J$9:$J$11</c:f>
              <c:numCache>
                <c:formatCode>0%</c:formatCode>
                <c:ptCount val="3"/>
                <c:pt idx="0">
                  <c:v>0.94</c:v>
                </c:pt>
                <c:pt idx="1">
                  <c:v>0.94</c:v>
                </c:pt>
                <c:pt idx="2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B-8149-8CEB-9E16DFC2C1D9}"/>
            </c:ext>
          </c:extLst>
        </c:ser>
        <c:ser>
          <c:idx val="1"/>
          <c:order val="1"/>
          <c:tx>
            <c:strRef>
              <c:f>'Overall FPS'!$K$8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FPS'!$I$9:$I$11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FPS'!$K$9:$K$11</c:f>
              <c:numCache>
                <c:formatCode>0%</c:formatCode>
                <c:ptCount val="3"/>
                <c:pt idx="0">
                  <c:v>0.98499999999999999</c:v>
                </c:pt>
                <c:pt idx="1">
                  <c:v>0.99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B-8149-8CEB-9E16DFC2C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4033023"/>
        <c:axId val="1427327407"/>
      </c:barChart>
      <c:catAx>
        <c:axId val="17240330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7327407"/>
        <c:crosses val="autoZero"/>
        <c:auto val="1"/>
        <c:lblAlgn val="ctr"/>
        <c:lblOffset val="100"/>
        <c:noMultiLvlLbl val="0"/>
      </c:catAx>
      <c:valAx>
        <c:axId val="1427327407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 Stability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2403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</a:t>
            </a:r>
            <a:r>
              <a:rPr lang="en-GB" baseline="0"/>
              <a:t>usage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1'!$B$4:$E$4</c:f>
              <c:numCache>
                <c:formatCode>0%</c:formatCode>
                <c:ptCount val="4"/>
                <c:pt idx="0">
                  <c:v>0.14319999999999999</c:v>
                </c:pt>
                <c:pt idx="1">
                  <c:v>0.32090000000000002</c:v>
                </c:pt>
                <c:pt idx="2">
                  <c:v>3.5700000000000003E-2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7-8948-99F3-E9CA12A1DD75}"/>
            </c:ext>
          </c:extLst>
        </c:ser>
        <c:ser>
          <c:idx val="1"/>
          <c:order val="1"/>
          <c:tx>
            <c:strRef>
              <c:f>'Scenario 1'!$A$5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1'!$B$5:$E$5</c:f>
              <c:numCache>
                <c:formatCode>0%</c:formatCode>
                <c:ptCount val="4"/>
                <c:pt idx="0">
                  <c:v>6.4000000000000001E-2</c:v>
                </c:pt>
                <c:pt idx="1">
                  <c:v>0.1172</c:v>
                </c:pt>
                <c:pt idx="2">
                  <c:v>2.9399999999999999E-2</c:v>
                </c:pt>
                <c:pt idx="3">
                  <c:v>6.5199999999999994E-2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7-8948-99F3-E9CA12A1DD75}"/>
            </c:ext>
          </c:extLst>
        </c:ser>
        <c:ser>
          <c:idx val="2"/>
          <c:order val="2"/>
          <c:tx>
            <c:strRef>
              <c:f>'Scenario 1'!$A$6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1'!$B$6:$E$6</c:f>
              <c:numCache>
                <c:formatCode>0%</c:formatCode>
                <c:ptCount val="4"/>
                <c:pt idx="0">
                  <c:v>0.2606</c:v>
                </c:pt>
                <c:pt idx="1">
                  <c:v>0.81689999999999996</c:v>
                </c:pt>
                <c:pt idx="2">
                  <c:v>0.12039999999999999</c:v>
                </c:pt>
                <c:pt idx="3">
                  <c:v>0.26490000000000002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7-8948-99F3-E9CA12A1D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816847"/>
        <c:axId val="991555183"/>
      </c:barChart>
      <c:catAx>
        <c:axId val="13508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1555183"/>
        <c:crosses val="autoZero"/>
        <c:auto val="1"/>
        <c:lblAlgn val="ctr"/>
        <c:lblOffset val="100"/>
        <c:noMultiLvlLbl val="0"/>
      </c:catAx>
      <c:valAx>
        <c:axId val="9915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508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(per core)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1'!$B$11:$E$11</c:f>
              <c:numCache>
                <c:formatCode>0%</c:formatCode>
                <c:ptCount val="4"/>
                <c:pt idx="0">
                  <c:v>8.165E-2</c:v>
                </c:pt>
                <c:pt idx="1">
                  <c:v>0.224</c:v>
                </c:pt>
                <c:pt idx="2">
                  <c:v>5.2983333333333334E-2</c:v>
                </c:pt>
                <c:pt idx="3">
                  <c:v>9.3983333333333322E-2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E-D944-BA40-D2C8043824A4}"/>
            </c:ext>
          </c:extLst>
        </c:ser>
        <c:ser>
          <c:idx val="1"/>
          <c:order val="1"/>
          <c:tx>
            <c:strRef>
              <c:f>'Scenario 1'!$A$12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1'!$B$12:$E$12</c:f>
              <c:numCache>
                <c:formatCode>0%</c:formatCode>
                <c:ptCount val="4"/>
                <c:pt idx="0">
                  <c:v>0.1048</c:v>
                </c:pt>
                <c:pt idx="1">
                  <c:v>0.128</c:v>
                </c:pt>
                <c:pt idx="2">
                  <c:v>6.9466666666666663E-2</c:v>
                </c:pt>
                <c:pt idx="3">
                  <c:v>7.7533333333333329E-2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E-D944-BA40-D2C8043824A4}"/>
            </c:ext>
          </c:extLst>
        </c:ser>
        <c:ser>
          <c:idx val="2"/>
          <c:order val="2"/>
          <c:tx>
            <c:strRef>
              <c:f>'Scenario 1'!$A$13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1'!$B$13:$E$13</c:f>
              <c:numCache>
                <c:formatCode>0%</c:formatCode>
                <c:ptCount val="4"/>
                <c:pt idx="0">
                  <c:v>0.22795000000000001</c:v>
                </c:pt>
                <c:pt idx="1">
                  <c:v>0.37640000000000001</c:v>
                </c:pt>
                <c:pt idx="2">
                  <c:v>8.1066666666666662E-2</c:v>
                </c:pt>
                <c:pt idx="3">
                  <c:v>0.23648333333333335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E-D944-BA40-D2C804382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958975"/>
        <c:axId val="1168404319"/>
      </c:barChart>
      <c:catAx>
        <c:axId val="9969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68404319"/>
        <c:crosses val="autoZero"/>
        <c:auto val="1"/>
        <c:lblAlgn val="ctr"/>
        <c:lblOffset val="100"/>
        <c:noMultiLvlLbl val="0"/>
      </c:catAx>
      <c:valAx>
        <c:axId val="11684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69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Memory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1'!$B$18:$E$18</c:f>
              <c:numCache>
                <c:formatCode>General</c:formatCode>
                <c:ptCount val="4"/>
                <c:pt idx="0">
                  <c:v>74</c:v>
                </c:pt>
                <c:pt idx="1">
                  <c:v>82</c:v>
                </c:pt>
                <c:pt idx="2">
                  <c:v>75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D-704B-9BAF-8BC69DF9D00D}"/>
            </c:ext>
          </c:extLst>
        </c:ser>
        <c:ser>
          <c:idx val="1"/>
          <c:order val="1"/>
          <c:tx>
            <c:strRef>
              <c:f>'Scenario 1'!$A$19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1'!$B$19:$E$19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D-704B-9BAF-8BC69DF9D00D}"/>
            </c:ext>
          </c:extLst>
        </c:ser>
        <c:ser>
          <c:idx val="2"/>
          <c:order val="2"/>
          <c:tx>
            <c:strRef>
              <c:f>'Scenario 1'!$A$20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1'!$B$20:$E$20</c:f>
              <c:numCache>
                <c:formatCode>General</c:formatCode>
                <c:ptCount val="4"/>
                <c:pt idx="0">
                  <c:v>65</c:v>
                </c:pt>
                <c:pt idx="1">
                  <c:v>76</c:v>
                </c:pt>
                <c:pt idx="2" formatCode="0">
                  <c:v>91.5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D-704B-9BAF-8BC69DF9D00D}"/>
            </c:ext>
          </c:extLst>
        </c:ser>
        <c:ser>
          <c:idx val="3"/>
          <c:order val="3"/>
          <c:tx>
            <c:strRef>
              <c:f>'Scenario 1'!$A$21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1'!$B$21:$E$21</c:f>
              <c:numCache>
                <c:formatCode>General</c:formatCode>
                <c:ptCount val="4"/>
                <c:pt idx="0" formatCode="0">
                  <c:v>123.5</c:v>
                </c:pt>
                <c:pt idx="1">
                  <c:v>151</c:v>
                </c:pt>
                <c:pt idx="2" formatCode="0">
                  <c:v>105.5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D-704B-9BAF-8BC69DF9D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8376191"/>
        <c:axId val="1419988463"/>
      </c:barChart>
      <c:catAx>
        <c:axId val="11783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19988463"/>
        <c:crosses val="autoZero"/>
        <c:auto val="1"/>
        <c:lblAlgn val="ctr"/>
        <c:lblOffset val="100"/>
        <c:noMultiLvlLbl val="0"/>
      </c:catAx>
      <c:valAx>
        <c:axId val="14199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7837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</a:t>
            </a:r>
            <a:r>
              <a:rPr lang="en-GB" baseline="0"/>
              <a:t> usage (per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CPU'!$B$9:$B$11</c:f>
              <c:numCache>
                <c:formatCode>0.00%</c:formatCode>
                <c:ptCount val="3"/>
                <c:pt idx="0">
                  <c:v>4.965E-2</c:v>
                </c:pt>
                <c:pt idx="1">
                  <c:v>0.10145</c:v>
                </c:pt>
                <c:pt idx="2">
                  <c:v>0.1120125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7-5C4E-B012-A5E5EFAF60B7}"/>
            </c:ext>
          </c:extLst>
        </c:ser>
        <c:ser>
          <c:idx val="1"/>
          <c:order val="1"/>
          <c:tx>
            <c:strRef>
              <c:f>'Overall CPU'!$C$8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CPU'!$C$9:$C$11</c:f>
              <c:numCache>
                <c:formatCode>0.00%</c:formatCode>
                <c:ptCount val="3"/>
                <c:pt idx="0">
                  <c:v>3.5495833333333331E-2</c:v>
                </c:pt>
                <c:pt idx="1">
                  <c:v>6.822916666666666E-2</c:v>
                </c:pt>
                <c:pt idx="2">
                  <c:v>4.574583333333334E-2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7-5C4E-B012-A5E5EFAF6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889727"/>
        <c:axId val="652891455"/>
      </c:barChart>
      <c:catAx>
        <c:axId val="65288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2891455"/>
        <c:crosses val="autoZero"/>
        <c:auto val="1"/>
        <c:lblAlgn val="ctr"/>
        <c:lblOffset val="100"/>
        <c:noMultiLvlLbl val="0"/>
      </c:catAx>
      <c:valAx>
        <c:axId val="6528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</a:t>
                </a:r>
                <a:r>
                  <a:rPr lang="en-GB" baseline="0"/>
                  <a:t>(per 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28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Frame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1'!$A$26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1'!$B$26:$E$26</c:f>
              <c:numCache>
                <c:formatCode>General</c:formatCode>
                <c:ptCount val="4"/>
                <c:pt idx="0">
                  <c:v>54</c:v>
                </c:pt>
                <c:pt idx="1">
                  <c:v>10</c:v>
                </c:pt>
                <c:pt idx="2">
                  <c:v>55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A44E-891A-09ECE21A91D5}"/>
            </c:ext>
          </c:extLst>
        </c:ser>
        <c:ser>
          <c:idx val="1"/>
          <c:order val="1"/>
          <c:tx>
            <c:strRef>
              <c:f>'Scenario 1'!$A$27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1'!$B$27:$E$27</c:f>
              <c:numCache>
                <c:formatCode>General</c:formatCode>
                <c:ptCount val="4"/>
                <c:pt idx="0">
                  <c:v>55</c:v>
                </c:pt>
                <c:pt idx="1">
                  <c:v>15</c:v>
                </c:pt>
                <c:pt idx="2">
                  <c:v>55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9-A44E-891A-09ECE21A91D5}"/>
            </c:ext>
          </c:extLst>
        </c:ser>
        <c:ser>
          <c:idx val="2"/>
          <c:order val="2"/>
          <c:tx>
            <c:strRef>
              <c:f>'Scenario 1'!$A$28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1'!$B$28:$E$28</c:f>
              <c:numCache>
                <c:formatCode>General</c:formatCode>
                <c:ptCount val="4"/>
                <c:pt idx="0" formatCode="0">
                  <c:v>58.5</c:v>
                </c:pt>
                <c:pt idx="1">
                  <c:v>5</c:v>
                </c:pt>
                <c:pt idx="2">
                  <c:v>57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9-A44E-891A-09ECE21A91D5}"/>
            </c:ext>
          </c:extLst>
        </c:ser>
        <c:ser>
          <c:idx val="3"/>
          <c:order val="3"/>
          <c:tx>
            <c:strRef>
              <c:f>'Scenario 1'!$A$29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1'!$B$29:$E$29</c:f>
              <c:numCache>
                <c:formatCode>General</c:formatCode>
                <c:ptCount val="4"/>
                <c:pt idx="0" formatCode="0">
                  <c:v>54.5</c:v>
                </c:pt>
                <c:pt idx="1">
                  <c:v>7</c:v>
                </c:pt>
                <c:pt idx="2">
                  <c:v>54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9-A44E-891A-09ECE21A9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777887"/>
        <c:axId val="1427160383"/>
      </c:barChart>
      <c:catAx>
        <c:axId val="14207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7160383"/>
        <c:crosses val="autoZero"/>
        <c:auto val="1"/>
        <c:lblAlgn val="ctr"/>
        <c:lblOffset val="100"/>
        <c:noMultiLvlLbl val="0"/>
      </c:catAx>
      <c:valAx>
        <c:axId val="1427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07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2'!$B$18:$E$18</c:f>
              <c:numCache>
                <c:formatCode>General</c:formatCode>
                <c:ptCount val="4"/>
                <c:pt idx="0">
                  <c:v>85</c:v>
                </c:pt>
                <c:pt idx="1">
                  <c:v>92</c:v>
                </c:pt>
                <c:pt idx="2">
                  <c:v>140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6-0646-BFA2-B28A58A3A0A3}"/>
            </c:ext>
          </c:extLst>
        </c:ser>
        <c:ser>
          <c:idx val="1"/>
          <c:order val="1"/>
          <c:tx>
            <c:strRef>
              <c:f>'Scenario 2'!$A$19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2'!$B$19:$E$19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6-0646-BFA2-B28A58A3A0A3}"/>
            </c:ext>
          </c:extLst>
        </c:ser>
        <c:ser>
          <c:idx val="2"/>
          <c:order val="2"/>
          <c:tx>
            <c:strRef>
              <c:f>'Scenario 2'!$A$20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2'!$B$20:$E$20</c:f>
              <c:numCache>
                <c:formatCode>General</c:formatCode>
                <c:ptCount val="4"/>
                <c:pt idx="0" formatCode="0">
                  <c:v>64.5</c:v>
                </c:pt>
                <c:pt idx="1">
                  <c:v>86</c:v>
                </c:pt>
                <c:pt idx="2">
                  <c:v>87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6-0646-BFA2-B28A58A3A0A3}"/>
            </c:ext>
          </c:extLst>
        </c:ser>
        <c:ser>
          <c:idx val="3"/>
          <c:order val="3"/>
          <c:tx>
            <c:strRef>
              <c:f>'Scenario 2'!$A$21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2'!$B$21:$E$21</c:f>
              <c:numCache>
                <c:formatCode>General</c:formatCode>
                <c:ptCount val="4"/>
                <c:pt idx="0" formatCode="0">
                  <c:v>97.5</c:v>
                </c:pt>
                <c:pt idx="1">
                  <c:v>116</c:v>
                </c:pt>
                <c:pt idx="2" formatCode="0">
                  <c:v>113.5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6-0646-BFA2-B28A58A3A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022799"/>
        <c:axId val="1419994959"/>
      </c:barChart>
      <c:catAx>
        <c:axId val="14750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19994959"/>
        <c:crosses val="autoZero"/>
        <c:auto val="1"/>
        <c:lblAlgn val="ctr"/>
        <c:lblOffset val="100"/>
        <c:noMultiLvlLbl val="0"/>
      </c:catAx>
      <c:valAx>
        <c:axId val="14199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consiumption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750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CPU usage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2'!$B$4:$E$4</c:f>
              <c:numCache>
                <c:formatCode>0%</c:formatCode>
                <c:ptCount val="4"/>
                <c:pt idx="0">
                  <c:v>0.1356</c:v>
                </c:pt>
                <c:pt idx="1">
                  <c:v>0.3679</c:v>
                </c:pt>
                <c:pt idx="2">
                  <c:v>0.1196</c:v>
                </c:pt>
                <c:pt idx="3">
                  <c:v>0.14180000000000001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2A47-B5E7-E2547A99BD4C}"/>
            </c:ext>
          </c:extLst>
        </c:ser>
        <c:ser>
          <c:idx val="1"/>
          <c:order val="1"/>
          <c:tx>
            <c:strRef>
              <c:f>'Scenario 2'!$A$5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2'!$B$5:$E$5</c:f>
              <c:numCache>
                <c:formatCode>0%</c:formatCode>
                <c:ptCount val="4"/>
                <c:pt idx="0">
                  <c:v>0.13289999999999999</c:v>
                </c:pt>
                <c:pt idx="1">
                  <c:v>0.34320000000000001</c:v>
                </c:pt>
                <c:pt idx="2">
                  <c:v>4.1000000000000002E-2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2A47-B5E7-E2547A99BD4C}"/>
            </c:ext>
          </c:extLst>
        </c:ser>
        <c:ser>
          <c:idx val="2"/>
          <c:order val="2"/>
          <c:tx>
            <c:strRef>
              <c:f>'Scenario 2'!$A$6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2'!$B$6:$E$6</c:f>
              <c:numCache>
                <c:formatCode>0%</c:formatCode>
                <c:ptCount val="4"/>
                <c:pt idx="0">
                  <c:v>0.20039999999999999</c:v>
                </c:pt>
                <c:pt idx="1">
                  <c:v>0.34320000000000001</c:v>
                </c:pt>
                <c:pt idx="2">
                  <c:v>4.3799999999999999E-2</c:v>
                </c:pt>
                <c:pt idx="3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2A47-B5E7-E2547A99BD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249327"/>
        <c:axId val="1435251599"/>
      </c:barChart>
      <c:catAx>
        <c:axId val="14352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35251599"/>
        <c:crosses val="autoZero"/>
        <c:auto val="1"/>
        <c:lblAlgn val="ctr"/>
        <c:lblOffset val="100"/>
        <c:noMultiLvlLbl val="0"/>
      </c:catAx>
      <c:valAx>
        <c:axId val="14352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352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(per</a:t>
            </a:r>
            <a:r>
              <a:rPr lang="en-GB" baseline="0"/>
              <a:t>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2'!$B$11:$E$11</c:f>
              <c:numCache>
                <c:formatCode>0%</c:formatCode>
                <c:ptCount val="4"/>
                <c:pt idx="0">
                  <c:v>6.5275E-2</c:v>
                </c:pt>
                <c:pt idx="1">
                  <c:v>9.1550000000000006E-2</c:v>
                </c:pt>
                <c:pt idx="2">
                  <c:v>5.6033333333333331E-2</c:v>
                </c:pt>
                <c:pt idx="3">
                  <c:v>6.826666666666667E-2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C-024A-ADFB-95979F15FB74}"/>
            </c:ext>
          </c:extLst>
        </c:ser>
        <c:ser>
          <c:idx val="1"/>
          <c:order val="1"/>
          <c:tx>
            <c:strRef>
              <c:f>'Scenario 2'!$A$12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2'!$B$12:$E$12</c:f>
              <c:numCache>
                <c:formatCode>0%</c:formatCode>
                <c:ptCount val="4"/>
                <c:pt idx="0">
                  <c:v>0.12445000000000001</c:v>
                </c:pt>
                <c:pt idx="1">
                  <c:v>0.14119999999999999</c:v>
                </c:pt>
                <c:pt idx="2">
                  <c:v>6.9416666666666668E-2</c:v>
                </c:pt>
                <c:pt idx="3">
                  <c:v>7.8316666666666659E-2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C-024A-ADFB-95979F15FB74}"/>
            </c:ext>
          </c:extLst>
        </c:ser>
        <c:ser>
          <c:idx val="2"/>
          <c:order val="2"/>
          <c:tx>
            <c:strRef>
              <c:f>'Scenario 2'!$A$13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2'!$B$13:$E$13</c:f>
              <c:numCache>
                <c:formatCode>0%</c:formatCode>
                <c:ptCount val="4"/>
                <c:pt idx="0">
                  <c:v>0.10605000000000001</c:v>
                </c:pt>
                <c:pt idx="1">
                  <c:v>0.22589999999999999</c:v>
                </c:pt>
                <c:pt idx="2">
                  <c:v>3.8833333333333338E-2</c:v>
                </c:pt>
                <c:pt idx="3">
                  <c:v>4.6250000000000006E-2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C-024A-ADFB-95979F15F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3797871"/>
        <c:axId val="1445516815"/>
      </c:barChart>
      <c:catAx>
        <c:axId val="146379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45516815"/>
        <c:crosses val="autoZero"/>
        <c:auto val="1"/>
        <c:lblAlgn val="ctr"/>
        <c:lblOffset val="100"/>
        <c:noMultiLvlLbl val="0"/>
      </c:catAx>
      <c:valAx>
        <c:axId val="14455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637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Frame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2'!$A$26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2'!$B$26:$E$26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58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9B44-B607-FB54E1579F77}"/>
            </c:ext>
          </c:extLst>
        </c:ser>
        <c:ser>
          <c:idx val="1"/>
          <c:order val="1"/>
          <c:tx>
            <c:strRef>
              <c:f>'Scenario 2'!$A$27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2'!$B$27:$E$27</c:f>
              <c:numCache>
                <c:formatCode>General</c:formatCode>
                <c:ptCount val="4"/>
                <c:pt idx="0">
                  <c:v>59</c:v>
                </c:pt>
                <c:pt idx="1">
                  <c:v>50</c:v>
                </c:pt>
                <c:pt idx="2">
                  <c:v>59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4-9B44-B607-FB54E1579F77}"/>
            </c:ext>
          </c:extLst>
        </c:ser>
        <c:ser>
          <c:idx val="2"/>
          <c:order val="2"/>
          <c:tx>
            <c:strRef>
              <c:f>'Scenario 2'!$A$28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2'!$B$28:$E$28</c:f>
              <c:numCache>
                <c:formatCode>General</c:formatCode>
                <c:ptCount val="4"/>
                <c:pt idx="0">
                  <c:v>57</c:v>
                </c:pt>
                <c:pt idx="1">
                  <c:v>36</c:v>
                </c:pt>
                <c:pt idx="2">
                  <c:v>60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4-9B44-B607-FB54E1579F77}"/>
            </c:ext>
          </c:extLst>
        </c:ser>
        <c:ser>
          <c:idx val="3"/>
          <c:order val="3"/>
          <c:tx>
            <c:strRef>
              <c:f>'Scenario 2'!$A$29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2'!$B$24:$E$25</c:f>
              <c:multiLvlStrCache>
                <c:ptCount val="4"/>
                <c:lvl>
                  <c:pt idx="0">
                    <c:v>Average</c:v>
                  </c:pt>
                  <c:pt idx="1">
                    <c:v>Min</c:v>
                  </c:pt>
                  <c:pt idx="2">
                    <c:v>Average</c:v>
                  </c:pt>
                  <c:pt idx="3">
                    <c:v>Min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2'!$B$29:$E$29</c:f>
              <c:numCache>
                <c:formatCode>General</c:formatCode>
                <c:ptCount val="4"/>
                <c:pt idx="0">
                  <c:v>59</c:v>
                </c:pt>
                <c:pt idx="1">
                  <c:v>28</c:v>
                </c:pt>
                <c:pt idx="2">
                  <c:v>60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4-9B44-B607-FB54E1579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2379071"/>
        <c:axId val="2142381343"/>
      </c:barChart>
      <c:catAx>
        <c:axId val="21423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142381343"/>
        <c:crosses val="autoZero"/>
        <c:auto val="1"/>
        <c:lblAlgn val="ctr"/>
        <c:lblOffset val="100"/>
        <c:noMultiLvlLbl val="0"/>
      </c:catAx>
      <c:valAx>
        <c:axId val="21423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1423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3'!$B$4:$E$4</c:f>
              <c:numCache>
                <c:formatCode>0%</c:formatCode>
                <c:ptCount val="4"/>
                <c:pt idx="0">
                  <c:v>2.2599999999999999E-2</c:v>
                </c:pt>
                <c:pt idx="1">
                  <c:v>0.16470000000000001</c:v>
                </c:pt>
                <c:pt idx="2">
                  <c:v>1.55E-2</c:v>
                </c:pt>
                <c:pt idx="3">
                  <c:v>7.1099999999999997E-2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6-CE48-97ED-70A096C5F65A}"/>
            </c:ext>
          </c:extLst>
        </c:ser>
        <c:ser>
          <c:idx val="1"/>
          <c:order val="1"/>
          <c:tx>
            <c:strRef>
              <c:f>'Scenario 3'!$A$5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3'!$B$5:$E$5</c:f>
              <c:numCache>
                <c:formatCode>0%</c:formatCode>
                <c:ptCount val="4"/>
                <c:pt idx="0">
                  <c:v>5.7099999999999998E-2</c:v>
                </c:pt>
                <c:pt idx="1">
                  <c:v>0.27710000000000001</c:v>
                </c:pt>
                <c:pt idx="2">
                  <c:v>2.9700000000000001E-2</c:v>
                </c:pt>
                <c:pt idx="3">
                  <c:v>0.13589999999999999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6-CE48-97ED-70A096C5F65A}"/>
            </c:ext>
          </c:extLst>
        </c:ser>
        <c:ser>
          <c:idx val="2"/>
          <c:order val="2"/>
          <c:tx>
            <c:strRef>
              <c:f>'Scenario 3'!$A$6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3'!$B$6:$E$6</c:f>
              <c:numCache>
                <c:formatCode>0%</c:formatCode>
                <c:ptCount val="4"/>
                <c:pt idx="0">
                  <c:v>0.1197</c:v>
                </c:pt>
                <c:pt idx="1">
                  <c:v>0.3004</c:v>
                </c:pt>
                <c:pt idx="2">
                  <c:v>3.6400000000000002E-2</c:v>
                </c:pt>
                <c:pt idx="3">
                  <c:v>0.12570000000000001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6-CE48-97ED-70A096C5F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526207"/>
        <c:axId val="1568022975"/>
      </c:barChart>
      <c:catAx>
        <c:axId val="16755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68022975"/>
        <c:crosses val="autoZero"/>
        <c:auto val="1"/>
        <c:lblAlgn val="ctr"/>
        <c:lblOffset val="100"/>
        <c:noMultiLvlLbl val="0"/>
      </c:catAx>
      <c:valAx>
        <c:axId val="1568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55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CPU usage (per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3'!$B$11:$E$11</c:f>
              <c:numCache>
                <c:formatCode>0%</c:formatCode>
                <c:ptCount val="4"/>
                <c:pt idx="0">
                  <c:v>1.8225000000000002E-2</c:v>
                </c:pt>
                <c:pt idx="1">
                  <c:v>5.5675000000000002E-2</c:v>
                </c:pt>
                <c:pt idx="2">
                  <c:v>1.1616666666666666E-2</c:v>
                </c:pt>
                <c:pt idx="3">
                  <c:v>6.4733333333333337E-2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B-B149-BC26-C958874DECDB}"/>
            </c:ext>
          </c:extLst>
        </c:ser>
        <c:ser>
          <c:idx val="1"/>
          <c:order val="1"/>
          <c:tx>
            <c:strRef>
              <c:f>'Scenario 3'!$A$12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3'!$B$12:$E$12</c:f>
              <c:numCache>
                <c:formatCode>0%</c:formatCode>
                <c:ptCount val="4"/>
                <c:pt idx="0">
                  <c:v>6.3E-2</c:v>
                </c:pt>
                <c:pt idx="1">
                  <c:v>0.14954999999999999</c:v>
                </c:pt>
                <c:pt idx="2">
                  <c:v>7.5900000000000009E-2</c:v>
                </c:pt>
                <c:pt idx="3">
                  <c:v>0.32339999999999997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B-B149-BC26-C958874DECDB}"/>
            </c:ext>
          </c:extLst>
        </c:ser>
        <c:ser>
          <c:idx val="2"/>
          <c:order val="2"/>
          <c:tx>
            <c:strRef>
              <c:f>'Scenario 3'!$A$13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3'!$B$13:$E$13</c:f>
              <c:numCache>
                <c:formatCode>0%</c:formatCode>
                <c:ptCount val="4"/>
                <c:pt idx="0">
                  <c:v>4.1950000000000001E-2</c:v>
                </c:pt>
                <c:pt idx="1">
                  <c:v>0.24562500000000001</c:v>
                </c:pt>
                <c:pt idx="2">
                  <c:v>3.0533333333333332E-2</c:v>
                </c:pt>
                <c:pt idx="3">
                  <c:v>0.15456666666666666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B-B149-BC26-C958874DE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009135"/>
        <c:axId val="1567908543"/>
      </c:barChart>
      <c:catAx>
        <c:axId val="1420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67908543"/>
        <c:crosses val="autoZero"/>
        <c:auto val="1"/>
        <c:lblAlgn val="ctr"/>
        <c:lblOffset val="100"/>
        <c:noMultiLvlLbl val="0"/>
      </c:catAx>
      <c:valAx>
        <c:axId val="15679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0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Memory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3'!$B$18:$E$18</c:f>
              <c:numCache>
                <c:formatCode>General</c:formatCode>
                <c:ptCount val="4"/>
                <c:pt idx="0">
                  <c:v>68</c:v>
                </c:pt>
                <c:pt idx="1">
                  <c:v>89</c:v>
                </c:pt>
                <c:pt idx="2">
                  <c:v>86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754C-89D3-5C00C628FF90}"/>
            </c:ext>
          </c:extLst>
        </c:ser>
        <c:ser>
          <c:idx val="1"/>
          <c:order val="1"/>
          <c:tx>
            <c:strRef>
              <c:f>'Scenario 3'!$A$19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3'!$B$19:$E$19</c:f>
              <c:numCache>
                <c:formatCode>General</c:formatCode>
                <c:ptCount val="4"/>
                <c:pt idx="0">
                  <c:v>12</c:v>
                </c:pt>
                <c:pt idx="1">
                  <c:v>35</c:v>
                </c:pt>
                <c:pt idx="2">
                  <c:v>95</c:v>
                </c:pt>
                <c:pt idx="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6-754C-89D3-5C00C628FF90}"/>
            </c:ext>
          </c:extLst>
        </c:ser>
        <c:ser>
          <c:idx val="2"/>
          <c:order val="2"/>
          <c:tx>
            <c:strRef>
              <c:f>'Scenario 3'!$A$20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3'!$B$20:$E$20</c:f>
              <c:numCache>
                <c:formatCode>General</c:formatCode>
                <c:ptCount val="4"/>
                <c:pt idx="0">
                  <c:v>122</c:v>
                </c:pt>
                <c:pt idx="1">
                  <c:v>238</c:v>
                </c:pt>
                <c:pt idx="2" formatCode="0">
                  <c:v>237.5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6-754C-89D3-5C00C628FF90}"/>
            </c:ext>
          </c:extLst>
        </c:ser>
        <c:ser>
          <c:idx val="3"/>
          <c:order val="3"/>
          <c:tx>
            <c:strRef>
              <c:f>'Scenario 3'!$A$21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3'!$B$21:$E$21</c:f>
              <c:numCache>
                <c:formatCode>General</c:formatCode>
                <c:ptCount val="4"/>
                <c:pt idx="0">
                  <c:v>167</c:v>
                </c:pt>
                <c:pt idx="1">
                  <c:v>396</c:v>
                </c:pt>
                <c:pt idx="2" formatCode="0">
                  <c:v>228.5</c:v>
                </c:pt>
                <c:pt idx="3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6-754C-89D3-5C00C628F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5392287"/>
        <c:axId val="1678155295"/>
      </c:barChart>
      <c:catAx>
        <c:axId val="16153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8155295"/>
        <c:crosses val="autoZero"/>
        <c:auto val="1"/>
        <c:lblAlgn val="ctr"/>
        <c:lblOffset val="100"/>
        <c:noMultiLvlLbl val="0"/>
      </c:catAx>
      <c:valAx>
        <c:axId val="16781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15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4'!$A$18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4'!$B$18:$E$18</c:f>
              <c:numCache>
                <c:formatCode>General</c:formatCode>
                <c:ptCount val="4"/>
                <c:pt idx="0">
                  <c:v>78</c:v>
                </c:pt>
                <c:pt idx="1">
                  <c:v>86</c:v>
                </c:pt>
                <c:pt idx="2">
                  <c:v>127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1-CB48-9214-6B202F2C717B}"/>
            </c:ext>
          </c:extLst>
        </c:ser>
        <c:ser>
          <c:idx val="1"/>
          <c:order val="1"/>
          <c:tx>
            <c:strRef>
              <c:f>'Scenario 4'!$A$19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4'!$B$19:$E$19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1-CB48-9214-6B202F2C717B}"/>
            </c:ext>
          </c:extLst>
        </c:ser>
        <c:ser>
          <c:idx val="2"/>
          <c:order val="2"/>
          <c:tx>
            <c:strRef>
              <c:f>'Scenario 4'!$A$20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4'!$B$20:$E$20</c:f>
              <c:numCache>
                <c:formatCode>General</c:formatCode>
                <c:ptCount val="4"/>
                <c:pt idx="0">
                  <c:v>78</c:v>
                </c:pt>
                <c:pt idx="1">
                  <c:v>105</c:v>
                </c:pt>
                <c:pt idx="2" formatCode="0">
                  <c:v>142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1-CB48-9214-6B202F2C717B}"/>
            </c:ext>
          </c:extLst>
        </c:ser>
        <c:ser>
          <c:idx val="3"/>
          <c:order val="3"/>
          <c:tx>
            <c:strRef>
              <c:f>'Scenario 4'!$A$21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4'!$B$16:$E$17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4'!$B$21:$E$21</c:f>
              <c:numCache>
                <c:formatCode>General</c:formatCode>
                <c:ptCount val="4"/>
                <c:pt idx="0">
                  <c:v>121</c:v>
                </c:pt>
                <c:pt idx="1">
                  <c:v>145</c:v>
                </c:pt>
                <c:pt idx="2" formatCode="0">
                  <c:v>93.5</c:v>
                </c:pt>
                <c:pt idx="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1-CB48-9214-6B202F2C7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492063"/>
        <c:axId val="1675149695"/>
      </c:barChart>
      <c:catAx>
        <c:axId val="17514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75149695"/>
        <c:crosses val="autoZero"/>
        <c:auto val="1"/>
        <c:lblAlgn val="ctr"/>
        <c:lblOffset val="100"/>
        <c:noMultiLvlLbl val="0"/>
      </c:catAx>
      <c:valAx>
        <c:axId val="16751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514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CPU usage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4'!$A$4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4'!$B$4:$E$4</c:f>
              <c:numCache>
                <c:formatCode>0%</c:formatCode>
                <c:ptCount val="4"/>
                <c:pt idx="0">
                  <c:v>8.2199999999999995E-2</c:v>
                </c:pt>
                <c:pt idx="1">
                  <c:v>0.25779999999999997</c:v>
                </c:pt>
                <c:pt idx="2">
                  <c:v>2.23E-2</c:v>
                </c:pt>
                <c:pt idx="3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0-2745-8B86-D4A547E892FB}"/>
            </c:ext>
          </c:extLst>
        </c:ser>
        <c:ser>
          <c:idx val="1"/>
          <c:order val="1"/>
          <c:tx>
            <c:strRef>
              <c:f>'Scenario 4'!$A$5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4'!$B$5:$E$5</c:f>
              <c:numCache>
                <c:formatCode>0%</c:formatCode>
                <c:ptCount val="4"/>
                <c:pt idx="0">
                  <c:v>4.4200000000000003E-2</c:v>
                </c:pt>
                <c:pt idx="1">
                  <c:v>0.1968</c:v>
                </c:pt>
                <c:pt idx="2">
                  <c:v>1.95E-2</c:v>
                </c:pt>
                <c:pt idx="3">
                  <c:v>4.2200000000000001E-2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0-2745-8B86-D4A547E892FB}"/>
            </c:ext>
          </c:extLst>
        </c:ser>
        <c:ser>
          <c:idx val="2"/>
          <c:order val="2"/>
          <c:tx>
            <c:strRef>
              <c:f>'Scenario 4'!$A$6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4'!$B$2:$E$3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4'!$B$6:$E$6</c:f>
              <c:numCache>
                <c:formatCode>0%</c:formatCode>
                <c:ptCount val="4"/>
                <c:pt idx="0">
                  <c:v>8.6499999999999994E-2</c:v>
                </c:pt>
                <c:pt idx="1">
                  <c:v>0.39400000000000002</c:v>
                </c:pt>
                <c:pt idx="2">
                  <c:v>2.75E-2</c:v>
                </c:pt>
                <c:pt idx="3">
                  <c:v>9.7699999999999995E-2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0-2745-8B86-D4A547E89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9935887"/>
        <c:axId val="1420016015"/>
      </c:barChart>
      <c:catAx>
        <c:axId val="14199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20016015"/>
        <c:crosses val="autoZero"/>
        <c:auto val="1"/>
        <c:lblAlgn val="ctr"/>
        <c:lblOffset val="100"/>
        <c:noMultiLvlLbl val="0"/>
      </c:catAx>
      <c:valAx>
        <c:axId val="14200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1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CPU usage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CPU'!$F$2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CPU'!$F$3:$F$5</c:f>
              <c:numCache>
                <c:formatCode>0.00%</c:formatCode>
                <c:ptCount val="3"/>
                <c:pt idx="0">
                  <c:v>0.3679</c:v>
                </c:pt>
                <c:pt idx="1">
                  <c:v>0.27710000000000001</c:v>
                </c:pt>
                <c:pt idx="2">
                  <c:v>0.81689999999999996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3-5A44-A0CF-94FDA932224C}"/>
            </c:ext>
          </c:extLst>
        </c:ser>
        <c:ser>
          <c:idx val="1"/>
          <c:order val="1"/>
          <c:tx>
            <c:strRef>
              <c:f>'Overall CPU'!$G$2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CPU'!$G$3:$G$5</c:f>
              <c:numCache>
                <c:formatCode>0.00%</c:formatCode>
                <c:ptCount val="3"/>
                <c:pt idx="0">
                  <c:v>0.14180000000000001</c:v>
                </c:pt>
                <c:pt idx="1">
                  <c:v>0.13589999999999999</c:v>
                </c:pt>
                <c:pt idx="2">
                  <c:v>0.26490000000000002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3-5A44-A0CF-94FDA9322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046559"/>
        <c:axId val="653048831"/>
      </c:barChart>
      <c:catAx>
        <c:axId val="65304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3048831"/>
        <c:crosses val="autoZero"/>
        <c:auto val="1"/>
        <c:lblAlgn val="ctr"/>
        <c:lblOffset val="100"/>
        <c:noMultiLvlLbl val="0"/>
      </c:catAx>
      <c:valAx>
        <c:axId val="6530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530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 (per core)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4'!$A$11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4'!$B$11:$E$11</c:f>
              <c:numCache>
                <c:formatCode>0%</c:formatCode>
                <c:ptCount val="4"/>
                <c:pt idx="0">
                  <c:v>3.3450000000000001E-2</c:v>
                </c:pt>
                <c:pt idx="1">
                  <c:v>7.2849999999999998E-2</c:v>
                </c:pt>
                <c:pt idx="2">
                  <c:v>2.1349999999999997E-2</c:v>
                </c:pt>
                <c:pt idx="3">
                  <c:v>4.9666666666666665E-2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9A43-B76A-0B3284A92691}"/>
            </c:ext>
          </c:extLst>
        </c:ser>
        <c:ser>
          <c:idx val="1"/>
          <c:order val="1"/>
          <c:tx>
            <c:strRef>
              <c:f>'Scenario 4'!$A$12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4'!$B$12:$E$12</c:f>
              <c:numCache>
                <c:formatCode>0%</c:formatCode>
                <c:ptCount val="4"/>
                <c:pt idx="0">
                  <c:v>0.11355</c:v>
                </c:pt>
                <c:pt idx="1">
                  <c:v>0.173425</c:v>
                </c:pt>
                <c:pt idx="2">
                  <c:v>5.8133333333333335E-2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9A43-B76A-0B3284A92691}"/>
            </c:ext>
          </c:extLst>
        </c:ser>
        <c:ser>
          <c:idx val="2"/>
          <c:order val="2"/>
          <c:tx>
            <c:strRef>
              <c:f>'Scenario 4'!$A$13</c:f>
              <c:strCache>
                <c:ptCount val="1"/>
                <c:pt idx="0">
                  <c:v>React 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4'!$B$9:$E$10</c:f>
              <c:multiLvlStrCache>
                <c:ptCount val="4"/>
                <c:lvl>
                  <c:pt idx="0">
                    <c:v>Average</c:v>
                  </c:pt>
                  <c:pt idx="1">
                    <c:v>Max</c:v>
                  </c:pt>
                  <c:pt idx="2">
                    <c:v>Average</c:v>
                  </c:pt>
                  <c:pt idx="3">
                    <c:v>Max</c:v>
                  </c:pt>
                </c:lvl>
                <c:lvl>
                  <c:pt idx="0">
                    <c:v>Low-end devices</c:v>
                  </c:pt>
                  <c:pt idx="2">
                    <c:v>High-end devices</c:v>
                  </c:pt>
                </c:lvl>
              </c:multiLvlStrCache>
            </c:multiLvlStrRef>
          </c:cat>
          <c:val>
            <c:numRef>
              <c:f>'Scenario 4'!$B$13:$E$13</c:f>
              <c:numCache>
                <c:formatCode>0%</c:formatCode>
                <c:ptCount val="4"/>
                <c:pt idx="0">
                  <c:v>7.2099999999999997E-2</c:v>
                </c:pt>
                <c:pt idx="1">
                  <c:v>0.233375</c:v>
                </c:pt>
                <c:pt idx="2">
                  <c:v>3.2550000000000003E-2</c:v>
                </c:pt>
                <c:pt idx="3">
                  <c:v>6.5949999999999995E-2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9A43-B76A-0B3284A92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063023"/>
        <c:axId val="1926055983"/>
      </c:barChart>
      <c:catAx>
        <c:axId val="19260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26055983"/>
        <c:crosses val="autoZero"/>
        <c:auto val="1"/>
        <c:lblAlgn val="ctr"/>
        <c:lblOffset val="100"/>
        <c:noMultiLvlLbl val="0"/>
      </c:catAx>
      <c:valAx>
        <c:axId val="19260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260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</a:t>
            </a:r>
            <a:r>
              <a:rPr lang="en-GB" baseline="0"/>
              <a:t>m CPU usage (per core)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CPU'!$F$8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CPU'!$F$9:$F$11</c:f>
              <c:numCache>
                <c:formatCode>0.00%</c:formatCode>
                <c:ptCount val="3"/>
                <c:pt idx="0">
                  <c:v>0.224</c:v>
                </c:pt>
                <c:pt idx="1">
                  <c:v>0.173425</c:v>
                </c:pt>
                <c:pt idx="2">
                  <c:v>0.37640000000000001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94A-9735-C8ACE0E4DBC0}"/>
            </c:ext>
          </c:extLst>
        </c:ser>
        <c:ser>
          <c:idx val="1"/>
          <c:order val="1"/>
          <c:tx>
            <c:strRef>
              <c:f>'Overall CPU'!$G$8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CPU'!$E$9:$E$11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CPU'!$G$9:$G$11</c:f>
              <c:numCache>
                <c:formatCode>0.00%</c:formatCode>
                <c:ptCount val="3"/>
                <c:pt idx="0">
                  <c:v>9.3983333333333322E-2</c:v>
                </c:pt>
                <c:pt idx="1">
                  <c:v>0.32339999999999997</c:v>
                </c:pt>
                <c:pt idx="2">
                  <c:v>0.23648333333333335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7-494A-9735-C8ACE0E4D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999679"/>
        <c:axId val="991007887"/>
      </c:barChart>
      <c:catAx>
        <c:axId val="9909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1007887"/>
        <c:crosses val="autoZero"/>
        <c:auto val="1"/>
        <c:lblAlgn val="ctr"/>
        <c:lblOffset val="100"/>
        <c:noMultiLvlLbl val="0"/>
      </c:catAx>
      <c:valAx>
        <c:axId val="9910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usage (per 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09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memory</a:t>
            </a:r>
            <a:r>
              <a:rPr lang="en-GB" baseline="0"/>
              <a:t> consumption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RAM'!$B$3:$B$5</c:f>
              <c:numCache>
                <c:formatCode>0</c:formatCode>
                <c:ptCount val="3"/>
                <c:pt idx="0">
                  <c:v>76.25</c:v>
                </c:pt>
                <c:pt idx="1">
                  <c:v>87.75</c:v>
                </c:pt>
                <c:pt idx="2">
                  <c:v>138.25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0-3745-B14A-5246278B7EBF}"/>
            </c:ext>
          </c:extLst>
        </c:ser>
        <c:ser>
          <c:idx val="1"/>
          <c:order val="1"/>
          <c:tx>
            <c:strRef>
              <c:f>'Overall RAM'!$C$2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RAM'!$C$3:$C$5</c:f>
              <c:numCache>
                <c:formatCode>0</c:formatCode>
                <c:ptCount val="3"/>
                <c:pt idx="0">
                  <c:v>107</c:v>
                </c:pt>
                <c:pt idx="1">
                  <c:v>156.75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0-3745-B14A-5246278B7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423871"/>
        <c:axId val="552425599"/>
      </c:barChart>
      <c:catAx>
        <c:axId val="55242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52425599"/>
        <c:crosses val="autoZero"/>
        <c:auto val="1"/>
        <c:lblAlgn val="ctr"/>
        <c:lblOffset val="100"/>
        <c:noMultiLvlLbl val="0"/>
      </c:catAx>
      <c:valAx>
        <c:axId val="5524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524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memory consumption in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RAM'!$F$2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RAM'!$F$3:$F$5</c:f>
              <c:numCache>
                <c:formatCode>0</c:formatCode>
                <c:ptCount val="3"/>
                <c:pt idx="0">
                  <c:v>92</c:v>
                </c:pt>
                <c:pt idx="1">
                  <c:v>238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642-A554-293834F747F1}"/>
            </c:ext>
          </c:extLst>
        </c:ser>
        <c:ser>
          <c:idx val="1"/>
          <c:order val="1"/>
          <c:tx>
            <c:strRef>
              <c:f>'Overall RAM'!$G$2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RAM'!$E$3:$E$5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RAM'!$G$3:$G$5</c:f>
              <c:numCache>
                <c:formatCode>0</c:formatCode>
                <c:ptCount val="3"/>
                <c:pt idx="0">
                  <c:v>183</c:v>
                </c:pt>
                <c:pt idx="1">
                  <c:v>525</c:v>
                </c:pt>
                <c:pt idx="2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642-A554-293834F74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693487"/>
        <c:axId val="996216863"/>
      </c:barChart>
      <c:catAx>
        <c:axId val="99669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6216863"/>
        <c:crosses val="autoZero"/>
        <c:auto val="1"/>
        <c:lblAlgn val="ctr"/>
        <c:lblOffset val="100"/>
        <c:noMultiLvlLbl val="0"/>
      </c:catAx>
      <c:valAx>
        <c:axId val="9962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669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memory</a:t>
            </a:r>
            <a:r>
              <a:rPr lang="en-GB" baseline="0"/>
              <a:t> consumption in iOS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RAM'!$B$8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RAM'!$B$9:$B$11</c:f>
              <c:numCache>
                <c:formatCode>0</c:formatCode>
                <c:ptCount val="3"/>
                <c:pt idx="0">
                  <c:v>10.5</c:v>
                </c:pt>
                <c:pt idx="1">
                  <c:v>77</c:v>
                </c:pt>
                <c:pt idx="2">
                  <c:v>116.25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C64F-8AA3-08148C5230E0}"/>
            </c:ext>
          </c:extLst>
        </c:ser>
        <c:ser>
          <c:idx val="1"/>
          <c:order val="1"/>
          <c:tx>
            <c:strRef>
              <c:f>'Overall RAM'!$C$8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RAM'!$A$9:$A$11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RAM'!$C$9:$C$11</c:f>
              <c:numCache>
                <c:formatCode>0</c:formatCode>
                <c:ptCount val="3"/>
                <c:pt idx="0">
                  <c:v>33.75</c:v>
                </c:pt>
                <c:pt idx="1">
                  <c:v>122.25</c:v>
                </c:pt>
                <c:pt idx="2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A-C64F-8AA3-08148C523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521983"/>
        <c:axId val="1122723199"/>
      </c:barChart>
      <c:catAx>
        <c:axId val="9915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22723199"/>
        <c:crosses val="autoZero"/>
        <c:auto val="1"/>
        <c:lblAlgn val="ctr"/>
        <c:lblOffset val="100"/>
        <c:noMultiLvlLbl val="0"/>
      </c:catAx>
      <c:valAx>
        <c:axId val="11227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consumpition</a:t>
                </a:r>
                <a:r>
                  <a:rPr lang="en-GB" baseline="0"/>
                  <a:t> [MB]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915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memory consumption in iOS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RAM'!$F$8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RAM'!$F$9:$F$11</c:f>
              <c:numCache>
                <c:formatCode>0</c:formatCode>
                <c:ptCount val="3"/>
                <c:pt idx="0">
                  <c:v>35</c:v>
                </c:pt>
                <c:pt idx="1">
                  <c:v>156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3846-B896-338B6D3E38A4}"/>
            </c:ext>
          </c:extLst>
        </c:ser>
        <c:ser>
          <c:idx val="1"/>
          <c:order val="1"/>
          <c:tx>
            <c:strRef>
              <c:f>'Overall RAM'!$G$8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RAM'!$E$9:$E$11</c:f>
              <c:strCache>
                <c:ptCount val="3"/>
                <c:pt idx="0">
                  <c:v>Swift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RAM'!$G$9:$G$11</c:f>
              <c:numCache>
                <c:formatCode>0</c:formatCode>
                <c:ptCount val="3"/>
                <c:pt idx="0">
                  <c:v>264</c:v>
                </c:pt>
                <c:pt idx="1">
                  <c:v>486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B-3846-B896-338B6D3E3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99071"/>
        <c:axId val="666600799"/>
      </c:barChart>
      <c:catAx>
        <c:axId val="66659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600799"/>
        <c:crosses val="autoZero"/>
        <c:auto val="1"/>
        <c:lblAlgn val="ctr"/>
        <c:lblOffset val="100"/>
        <c:noMultiLvlLbl val="0"/>
      </c:catAx>
      <c:valAx>
        <c:axId val="6666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consumption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6665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consumption in Android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Power'!$B$2</c:f>
              <c:strCache>
                <c:ptCount val="1"/>
                <c:pt idx="0">
                  <c:v>Low-end devices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Power'!$B$3:$B$5</c:f>
              <c:numCache>
                <c:formatCode>0.00</c:formatCode>
                <c:ptCount val="3"/>
                <c:pt idx="0">
                  <c:v>3.3949999999999996</c:v>
                </c:pt>
                <c:pt idx="1">
                  <c:v>2.8925000000000001</c:v>
                </c:pt>
                <c:pt idx="2">
                  <c:v>5.2549999999999999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D-9343-BE5E-3DAD118D928B}"/>
            </c:ext>
          </c:extLst>
        </c:ser>
        <c:ser>
          <c:idx val="1"/>
          <c:order val="1"/>
          <c:tx>
            <c:strRef>
              <c:f>'Overall Power'!$C$2</c:f>
              <c:strCache>
                <c:ptCount val="1"/>
                <c:pt idx="0">
                  <c:v>High-end devices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Power'!$A$3:$A$5</c:f>
              <c:strCache>
                <c:ptCount val="3"/>
                <c:pt idx="0">
                  <c:v>Kotlin</c:v>
                </c:pt>
                <c:pt idx="1">
                  <c:v>Flutter</c:v>
                </c:pt>
                <c:pt idx="2">
                  <c:v>React Native</c:v>
                </c:pt>
              </c:strCache>
            </c:strRef>
          </c:cat>
          <c:val>
            <c:numRef>
              <c:f>'Overall Power'!$C$3:$C$5</c:f>
              <c:numCache>
                <c:formatCode>0.00</c:formatCode>
                <c:ptCount val="3"/>
                <c:pt idx="0">
                  <c:v>2.0174999999999996</c:v>
                </c:pt>
                <c:pt idx="1">
                  <c:v>2.1850000000000001</c:v>
                </c:pt>
                <c:pt idx="2">
                  <c:v>2.1774999999999998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D-9343-BE5E-3DAD118D9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3070463"/>
        <c:axId val="1344933007"/>
      </c:barChart>
      <c:catAx>
        <c:axId val="144307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44933007"/>
        <c:crosses val="autoZero"/>
        <c:auto val="1"/>
        <c:lblAlgn val="ctr"/>
        <c:lblOffset val="100"/>
        <c:noMultiLvlLbl val="0"/>
      </c:catAx>
      <c:valAx>
        <c:axId val="1344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[mAh]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430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4</xdr:row>
      <xdr:rowOff>107950</xdr:rowOff>
    </xdr:from>
    <xdr:to>
      <xdr:col>15</xdr:col>
      <xdr:colOff>63500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2C086-C25F-5623-AFED-B09A36AA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18</xdr:row>
      <xdr:rowOff>184150</xdr:rowOff>
    </xdr:from>
    <xdr:to>
      <xdr:col>15</xdr:col>
      <xdr:colOff>63500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196C7-B538-D729-2B65-FE6D447ED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635000</xdr:colOff>
      <xdr:row>4</xdr:row>
      <xdr:rowOff>6350</xdr:rowOff>
    </xdr:from>
    <xdr:to>
      <xdr:col>21</xdr:col>
      <xdr:colOff>254000</xdr:colOff>
      <xdr:row>17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F279DC-09AB-145F-E5E3-87971AC5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19</xdr:row>
      <xdr:rowOff>146050</xdr:rowOff>
    </xdr:from>
    <xdr:to>
      <xdr:col>21</xdr:col>
      <xdr:colOff>38100</xdr:colOff>
      <xdr:row>33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E72C2-0675-9F2F-E12F-A97171C9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0</xdr:row>
      <xdr:rowOff>184150</xdr:rowOff>
    </xdr:from>
    <xdr:to>
      <xdr:col>15</xdr:col>
      <xdr:colOff>292100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4CAAD-A30A-EAA7-799B-BC6FADF0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0</xdr:row>
      <xdr:rowOff>184150</xdr:rowOff>
    </xdr:from>
    <xdr:to>
      <xdr:col>21</xdr:col>
      <xdr:colOff>228600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396F5-09F6-BDA4-DB63-7F3764B57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15</xdr:row>
      <xdr:rowOff>184150</xdr:rowOff>
    </xdr:from>
    <xdr:to>
      <xdr:col>15</xdr:col>
      <xdr:colOff>279400</xdr:colOff>
      <xdr:row>29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A328B-81FE-1D8E-7D3F-1C4ED30C4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711200</xdr:colOff>
      <xdr:row>16</xdr:row>
      <xdr:rowOff>6350</xdr:rowOff>
    </xdr:from>
    <xdr:to>
      <xdr:col>21</xdr:col>
      <xdr:colOff>330200</xdr:colOff>
      <xdr:row>29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F0A31-75B2-56C0-CF96-2A31DFE4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76200</xdr:rowOff>
    </xdr:from>
    <xdr:to>
      <xdr:col>10</xdr:col>
      <xdr:colOff>133350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47AC-7DA6-CA34-A405-037F44FE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4</xdr:row>
      <xdr:rowOff>44450</xdr:rowOff>
    </xdr:from>
    <xdr:to>
      <xdr:col>16</xdr:col>
      <xdr:colOff>120650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D9668-4FEF-1B3A-F937-9911F75E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120650</xdr:rowOff>
    </xdr:from>
    <xdr:to>
      <xdr:col>4</xdr:col>
      <xdr:colOff>774700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1AABB-B6AA-9EBF-CE2E-955BCFFD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15</xdr:row>
      <xdr:rowOff>196850</xdr:rowOff>
    </xdr:from>
    <xdr:to>
      <xdr:col>9</xdr:col>
      <xdr:colOff>266700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55677-82FB-B331-FC43-3569B117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16</xdr:row>
      <xdr:rowOff>31750</xdr:rowOff>
    </xdr:from>
    <xdr:to>
      <xdr:col>14</xdr:col>
      <xdr:colOff>609600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F8BC-3070-8B2A-D565-D655E3243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31</xdr:row>
      <xdr:rowOff>158750</xdr:rowOff>
    </xdr:from>
    <xdr:to>
      <xdr:col>4</xdr:col>
      <xdr:colOff>781050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60BEB-328D-45E6-391E-2177EE9C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95250</xdr:colOff>
      <xdr:row>31</xdr:row>
      <xdr:rowOff>184150</xdr:rowOff>
    </xdr:from>
    <xdr:to>
      <xdr:col>9</xdr:col>
      <xdr:colOff>222250</xdr:colOff>
      <xdr:row>45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2F50D6-F60F-6E1E-29BC-8A5F16763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32</xdr:row>
      <xdr:rowOff>6350</xdr:rowOff>
    </xdr:from>
    <xdr:to>
      <xdr:col>14</xdr:col>
      <xdr:colOff>603250</xdr:colOff>
      <xdr:row>45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D1D91-A2B3-CC68-EA47-7878EBB8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69850</xdr:rowOff>
    </xdr:from>
    <xdr:to>
      <xdr:col>11</xdr:col>
      <xdr:colOff>762000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1971-291D-A2C6-2F60-B8D3357A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326972</xdr:colOff>
      <xdr:row>3</xdr:row>
      <xdr:rowOff>102138</xdr:rowOff>
    </xdr:from>
    <xdr:to>
      <xdr:col>17</xdr:col>
      <xdr:colOff>774701</xdr:colOff>
      <xdr:row>16</xdr:row>
      <xdr:rowOff>203739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B57EC-AD1B-21F9-4571-6610DA67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313195</xdr:colOff>
      <xdr:row>17</xdr:row>
      <xdr:rowOff>162087</xdr:rowOff>
    </xdr:from>
    <xdr:to>
      <xdr:col>11</xdr:col>
      <xdr:colOff>741551</xdr:colOff>
      <xdr:row>31</xdr:row>
      <xdr:rowOff>42406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A6483-FB1C-1C92-47C6-29E20FF0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334720</xdr:colOff>
      <xdr:row>18</xdr:row>
      <xdr:rowOff>75985</xdr:rowOff>
    </xdr:from>
    <xdr:to>
      <xdr:col>17</xdr:col>
      <xdr:colOff>763076</xdr:colOff>
      <xdr:row>31</xdr:row>
      <xdr:rowOff>160795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2438E-68C1-CEF0-9E8A-322A3AEB3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15</xdr:row>
      <xdr:rowOff>107950</xdr:rowOff>
    </xdr:from>
    <xdr:to>
      <xdr:col>12</xdr:col>
      <xdr:colOff>819150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738BD-9AF5-7377-1365-9C040D85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158750</xdr:rowOff>
    </xdr:from>
    <xdr:to>
      <xdr:col>13</xdr:col>
      <xdr:colOff>19050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48906-352E-C4DF-73B4-2C19A304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0</xdr:row>
      <xdr:rowOff>184150</xdr:rowOff>
    </xdr:from>
    <xdr:to>
      <xdr:col>19</xdr:col>
      <xdr:colOff>95250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A6CBE-8D16-F523-DB4C-B85C34D4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488950</xdr:colOff>
      <xdr:row>15</xdr:row>
      <xdr:rowOff>120650</xdr:rowOff>
    </xdr:from>
    <xdr:to>
      <xdr:col>19</xdr:col>
      <xdr:colOff>107950</xdr:colOff>
      <xdr:row>29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55DF85-F9DB-225D-DB8A-5F1E31E9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25400</xdr:rowOff>
    </xdr:from>
    <xdr:to>
      <xdr:col>12</xdr:col>
      <xdr:colOff>749300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EC5D9-C4EE-7F0D-3C9A-50094391F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273050</xdr:colOff>
      <xdr:row>1</xdr:row>
      <xdr:rowOff>44450</xdr:rowOff>
    </xdr:from>
    <xdr:to>
      <xdr:col>18</xdr:col>
      <xdr:colOff>717550</xdr:colOff>
      <xdr:row>14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7FB66-FFEC-15EE-10C6-76AE07DF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1</xdr:row>
      <xdr:rowOff>57150</xdr:rowOff>
    </xdr:from>
    <xdr:to>
      <xdr:col>24</xdr:col>
      <xdr:colOff>577850</xdr:colOff>
      <xdr:row>14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60497-E1D3-A2B2-11CE-CBC3EC113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450850</xdr:colOff>
      <xdr:row>1</xdr:row>
      <xdr:rowOff>6350</xdr:rowOff>
    </xdr:from>
    <xdr:to>
      <xdr:col>24</xdr:col>
      <xdr:colOff>69850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CD3C7-152E-75B2-09FB-2F73E7F7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</xdr:row>
      <xdr:rowOff>0</xdr:rowOff>
    </xdr:from>
    <xdr:to>
      <xdr:col>11</xdr:col>
      <xdr:colOff>666750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9167E-A0EF-1521-FEDD-08F62AB6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</xdr:row>
      <xdr:rowOff>44450</xdr:rowOff>
    </xdr:from>
    <xdr:to>
      <xdr:col>18</xdr:col>
      <xdr:colOff>19050</xdr:colOff>
      <xdr:row>14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16704-8B75-78A5-3098-9C8358098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76CC-455C-894B-AD8A-59157ABA6AAE}">
  <dimension ref="A1:W39"/>
  <sheetViews>
    <sheetView workbookViewId="0">
      <selection activeCell="K28" sqref="K28"/>
    </sheetView>
  </sheetViews>
  <sheetFormatPr baseColWidth="10" defaultRowHeight="16" x14ac:dyDescent="0.2"/>
  <cols>
    <col min="1" max="1" width="13.6640625" bestFit="1" customWidth="1"/>
    <col min="2" max="2" width="13.1640625" bestFit="1" customWidth="1"/>
    <col min="3" max="3" width="15.1640625" bestFit="1" customWidth="1"/>
    <col min="4" max="4" width="10" bestFit="1" customWidth="1"/>
    <col min="5" max="5" width="13.33203125" bestFit="1" customWidth="1"/>
    <col min="7" max="7" width="13.6640625" bestFit="1" customWidth="1"/>
    <col min="8" max="8" width="13.1640625" bestFit="1" customWidth="1"/>
    <col min="9" max="9" width="15.1640625" bestFit="1" customWidth="1"/>
    <col min="10" max="10" width="8.1640625" bestFit="1" customWidth="1"/>
    <col min="11" max="11" width="13.33203125" bestFit="1" customWidth="1"/>
    <col min="13" max="13" width="13.6640625" bestFit="1" customWidth="1"/>
    <col min="14" max="14" width="13.1640625" bestFit="1" customWidth="1"/>
    <col min="15" max="15" width="15.1640625" bestFit="1" customWidth="1"/>
    <col min="16" max="16" width="9" bestFit="1" customWidth="1"/>
    <col min="17" max="17" width="13.33203125" bestFit="1" customWidth="1"/>
    <col min="19" max="19" width="13.6640625" bestFit="1" customWidth="1"/>
    <col min="20" max="20" width="13.1640625" bestFit="1" customWidth="1"/>
    <col min="21" max="21" width="15.1640625" bestFit="1" customWidth="1"/>
    <col min="22" max="22" width="9" bestFit="1" customWidth="1"/>
    <col min="23" max="23" width="13.33203125" bestFit="1" customWidth="1"/>
  </cols>
  <sheetData>
    <row r="1" spans="1:23" x14ac:dyDescent="0.2">
      <c r="A1" t="s">
        <v>4</v>
      </c>
      <c r="B1" t="s">
        <v>0</v>
      </c>
      <c r="C1" t="s">
        <v>1</v>
      </c>
      <c r="G1" t="s">
        <v>4</v>
      </c>
      <c r="H1" t="s">
        <v>0</v>
      </c>
      <c r="I1" t="s">
        <v>1</v>
      </c>
      <c r="M1" t="s">
        <v>4</v>
      </c>
      <c r="N1" t="s">
        <v>0</v>
      </c>
      <c r="O1" t="s">
        <v>1</v>
      </c>
      <c r="S1" t="s">
        <v>4</v>
      </c>
      <c r="T1" t="s">
        <v>0</v>
      </c>
      <c r="U1" t="s">
        <v>1</v>
      </c>
    </row>
    <row r="2" spans="1:23" x14ac:dyDescent="0.2">
      <c r="A2" t="s">
        <v>5</v>
      </c>
      <c r="B2" s="1">
        <v>0.14319999999999999</v>
      </c>
      <c r="C2" s="1">
        <v>3.5700000000000003E-2</v>
      </c>
      <c r="G2" t="s">
        <v>5</v>
      </c>
      <c r="H2" s="1">
        <v>0.1356</v>
      </c>
      <c r="I2" s="1">
        <v>0.1196</v>
      </c>
      <c r="M2" t="s">
        <v>5</v>
      </c>
      <c r="N2" s="1">
        <v>2.2599999999999999E-2</v>
      </c>
      <c r="O2" s="1">
        <v>1.55E-2</v>
      </c>
      <c r="S2" t="s">
        <v>5</v>
      </c>
      <c r="T2" s="1">
        <v>8.2199999999999995E-2</v>
      </c>
      <c r="U2" s="1">
        <v>2.23E-2</v>
      </c>
    </row>
    <row r="3" spans="1:23" x14ac:dyDescent="0.2">
      <c r="A3" t="s">
        <v>6</v>
      </c>
      <c r="B3" s="1">
        <v>0.32090000000000002</v>
      </c>
      <c r="C3" s="1">
        <v>6.25E-2</v>
      </c>
      <c r="G3" t="s">
        <v>6</v>
      </c>
      <c r="H3" s="1">
        <v>0.3679</v>
      </c>
      <c r="I3" s="1">
        <v>0.14180000000000001</v>
      </c>
      <c r="M3" t="s">
        <v>6</v>
      </c>
      <c r="N3" s="1">
        <v>0.16470000000000001</v>
      </c>
      <c r="O3" s="1">
        <v>7.1099999999999997E-2</v>
      </c>
      <c r="S3" t="s">
        <v>6</v>
      </c>
      <c r="T3" s="1">
        <v>0.25779999999999997</v>
      </c>
      <c r="U3" s="1">
        <v>4.5499999999999999E-2</v>
      </c>
    </row>
    <row r="4" spans="1:23" x14ac:dyDescent="0.2">
      <c r="A4" t="s">
        <v>10</v>
      </c>
      <c r="B4">
        <v>74</v>
      </c>
      <c r="C4">
        <v>75</v>
      </c>
      <c r="G4" t="s">
        <v>10</v>
      </c>
      <c r="H4">
        <v>85</v>
      </c>
      <c r="I4">
        <v>140</v>
      </c>
      <c r="M4" t="s">
        <v>10</v>
      </c>
      <c r="N4">
        <v>68</v>
      </c>
      <c r="O4">
        <v>86</v>
      </c>
      <c r="S4" t="s">
        <v>10</v>
      </c>
      <c r="T4">
        <v>78</v>
      </c>
      <c r="U4">
        <v>127</v>
      </c>
    </row>
    <row r="5" spans="1:23" x14ac:dyDescent="0.2">
      <c r="A5" t="s">
        <v>11</v>
      </c>
      <c r="B5">
        <v>82</v>
      </c>
      <c r="C5">
        <v>96</v>
      </c>
      <c r="G5" t="s">
        <v>11</v>
      </c>
      <c r="H5">
        <v>92</v>
      </c>
      <c r="I5">
        <v>183</v>
      </c>
      <c r="M5" t="s">
        <v>11</v>
      </c>
      <c r="N5">
        <v>89</v>
      </c>
      <c r="O5">
        <v>123</v>
      </c>
      <c r="S5" t="s">
        <v>11</v>
      </c>
      <c r="T5">
        <v>86</v>
      </c>
      <c r="U5">
        <v>150</v>
      </c>
    </row>
    <row r="6" spans="1:23" x14ac:dyDescent="0.2">
      <c r="A6" t="s">
        <v>12</v>
      </c>
      <c r="B6">
        <v>4.25</v>
      </c>
      <c r="C6">
        <v>2.69</v>
      </c>
      <c r="G6" t="s">
        <v>12</v>
      </c>
      <c r="H6">
        <v>5.88</v>
      </c>
      <c r="I6">
        <v>3.17</v>
      </c>
      <c r="M6" t="s">
        <v>12</v>
      </c>
      <c r="N6">
        <v>1.01</v>
      </c>
      <c r="O6">
        <v>0.89</v>
      </c>
      <c r="S6" t="s">
        <v>12</v>
      </c>
      <c r="T6">
        <v>2.44</v>
      </c>
      <c r="U6">
        <v>1.32</v>
      </c>
    </row>
    <row r="7" spans="1:23" x14ac:dyDescent="0.2">
      <c r="A7" t="s">
        <v>7</v>
      </c>
      <c r="B7">
        <v>54</v>
      </c>
      <c r="C7">
        <v>55</v>
      </c>
      <c r="G7" t="s">
        <v>7</v>
      </c>
      <c r="H7">
        <v>11</v>
      </c>
      <c r="I7">
        <v>58</v>
      </c>
    </row>
    <row r="8" spans="1:23" x14ac:dyDescent="0.2">
      <c r="A8" t="s">
        <v>8</v>
      </c>
      <c r="B8">
        <v>10</v>
      </c>
      <c r="C8">
        <v>38</v>
      </c>
      <c r="G8" t="s">
        <v>8</v>
      </c>
      <c r="H8">
        <v>10</v>
      </c>
      <c r="I8">
        <v>50</v>
      </c>
      <c r="M8" t="s">
        <v>4</v>
      </c>
      <c r="N8" t="s">
        <v>2</v>
      </c>
      <c r="O8" t="s">
        <v>3</v>
      </c>
      <c r="S8" t="s">
        <v>4</v>
      </c>
      <c r="T8" t="s">
        <v>2</v>
      </c>
      <c r="U8" t="s">
        <v>3</v>
      </c>
    </row>
    <row r="9" spans="1:23" x14ac:dyDescent="0.2">
      <c r="A9" t="s">
        <v>9</v>
      </c>
      <c r="B9" s="2">
        <v>0.93</v>
      </c>
      <c r="C9" s="2">
        <v>0.98</v>
      </c>
      <c r="G9" t="s">
        <v>9</v>
      </c>
      <c r="H9" s="2">
        <v>0.97</v>
      </c>
      <c r="I9" s="2">
        <v>1</v>
      </c>
      <c r="M9" t="s">
        <v>5</v>
      </c>
      <c r="N9" s="1">
        <v>7.2900000000000006E-2</v>
      </c>
      <c r="O9" s="1">
        <v>6.9699999999999998E-2</v>
      </c>
      <c r="S9" t="s">
        <v>5</v>
      </c>
      <c r="T9" s="1">
        <v>0.1338</v>
      </c>
      <c r="U9" s="1">
        <v>0.12809999999999999</v>
      </c>
    </row>
    <row r="10" spans="1:23" x14ac:dyDescent="0.2">
      <c r="M10" t="s">
        <v>6</v>
      </c>
      <c r="N10" s="1">
        <v>0.22270000000000001</v>
      </c>
      <c r="O10" s="1">
        <v>0.38840000000000002</v>
      </c>
      <c r="S10" t="s">
        <v>6</v>
      </c>
      <c r="T10" s="1">
        <v>0.29139999999999999</v>
      </c>
      <c r="U10" s="1">
        <v>0.29799999999999999</v>
      </c>
    </row>
    <row r="11" spans="1:23" x14ac:dyDescent="0.2">
      <c r="A11" t="s">
        <v>4</v>
      </c>
      <c r="B11" t="s">
        <v>2</v>
      </c>
      <c r="C11" t="s">
        <v>3</v>
      </c>
      <c r="G11" t="s">
        <v>4</v>
      </c>
      <c r="H11" t="s">
        <v>2</v>
      </c>
      <c r="I11" t="s">
        <v>3</v>
      </c>
      <c r="M11" t="s">
        <v>10</v>
      </c>
      <c r="N11">
        <v>12</v>
      </c>
      <c r="O11">
        <v>95</v>
      </c>
      <c r="S11" t="s">
        <v>10</v>
      </c>
      <c r="T11">
        <v>11</v>
      </c>
      <c r="U11">
        <v>12</v>
      </c>
    </row>
    <row r="12" spans="1:23" x14ac:dyDescent="0.2">
      <c r="A12" t="s">
        <v>5</v>
      </c>
      <c r="B12" s="1">
        <v>0.3266</v>
      </c>
      <c r="C12" s="1">
        <v>0.31790000000000002</v>
      </c>
      <c r="G12" t="s">
        <v>5</v>
      </c>
      <c r="H12" s="1">
        <v>0.2611</v>
      </c>
      <c r="I12" s="1">
        <v>0.3362</v>
      </c>
      <c r="M12" t="s">
        <v>11</v>
      </c>
      <c r="N12">
        <v>35</v>
      </c>
      <c r="O12">
        <v>264</v>
      </c>
      <c r="S12" t="s">
        <v>11</v>
      </c>
      <c r="T12">
        <v>14</v>
      </c>
      <c r="U12">
        <v>22</v>
      </c>
    </row>
    <row r="13" spans="1:23" x14ac:dyDescent="0.2">
      <c r="A13" t="s">
        <v>6</v>
      </c>
      <c r="B13" s="1">
        <v>0.89600000000000002</v>
      </c>
      <c r="C13" s="1">
        <v>0.56389999999999996</v>
      </c>
      <c r="G13" t="s">
        <v>6</v>
      </c>
      <c r="H13" s="1">
        <v>0.36620000000000003</v>
      </c>
      <c r="I13" s="1">
        <v>0.40960000000000002</v>
      </c>
      <c r="M13" t="s">
        <v>12</v>
      </c>
      <c r="N13">
        <v>14.2</v>
      </c>
      <c r="O13">
        <v>11.8</v>
      </c>
      <c r="S13" t="s">
        <v>12</v>
      </c>
      <c r="T13">
        <v>14.6</v>
      </c>
      <c r="U13">
        <v>16.8</v>
      </c>
    </row>
    <row r="14" spans="1:23" x14ac:dyDescent="0.2">
      <c r="A14" t="s">
        <v>10</v>
      </c>
      <c r="B14">
        <v>13</v>
      </c>
      <c r="C14">
        <v>19</v>
      </c>
      <c r="G14" t="s">
        <v>10</v>
      </c>
      <c r="H14">
        <v>6</v>
      </c>
      <c r="I14">
        <v>9</v>
      </c>
    </row>
    <row r="15" spans="1:23" x14ac:dyDescent="0.2">
      <c r="A15" t="s">
        <v>11</v>
      </c>
      <c r="B15">
        <v>18</v>
      </c>
      <c r="C15">
        <v>23</v>
      </c>
      <c r="G15" t="s">
        <v>11</v>
      </c>
      <c r="H15">
        <v>7</v>
      </c>
      <c r="I15">
        <v>10</v>
      </c>
      <c r="M15" t="s">
        <v>4</v>
      </c>
      <c r="N15" t="s">
        <v>0</v>
      </c>
      <c r="O15" t="s">
        <v>1</v>
      </c>
      <c r="P15" t="s">
        <v>2</v>
      </c>
      <c r="Q15" t="s">
        <v>3</v>
      </c>
      <c r="S15" t="s">
        <v>4</v>
      </c>
      <c r="T15" t="s">
        <v>0</v>
      </c>
      <c r="U15" t="s">
        <v>1</v>
      </c>
      <c r="V15" t="s">
        <v>2</v>
      </c>
      <c r="W15" t="s">
        <v>3</v>
      </c>
    </row>
    <row r="16" spans="1:23" x14ac:dyDescent="0.2">
      <c r="A16" t="s">
        <v>12</v>
      </c>
      <c r="B16">
        <v>42</v>
      </c>
      <c r="C16">
        <v>24</v>
      </c>
      <c r="G16" t="s">
        <v>12</v>
      </c>
      <c r="H16">
        <v>41</v>
      </c>
      <c r="I16">
        <v>15.6</v>
      </c>
      <c r="M16" t="s">
        <v>5</v>
      </c>
      <c r="N16" s="1">
        <v>5.7099999999999998E-2</v>
      </c>
      <c r="O16" s="1">
        <v>2.9700000000000001E-2</v>
      </c>
      <c r="P16" s="1">
        <v>0.252</v>
      </c>
      <c r="Q16" s="1">
        <v>0.45540000000000003</v>
      </c>
      <c r="S16" t="s">
        <v>5</v>
      </c>
      <c r="T16" s="1">
        <v>4.4200000000000003E-2</v>
      </c>
      <c r="U16" s="1">
        <v>1.95E-2</v>
      </c>
      <c r="V16" s="1">
        <v>0.45419999999999999</v>
      </c>
      <c r="W16" s="1">
        <v>0.3488</v>
      </c>
    </row>
    <row r="17" spans="1:23" x14ac:dyDescent="0.2">
      <c r="A17" t="s">
        <v>7</v>
      </c>
      <c r="B17">
        <v>55</v>
      </c>
      <c r="C17">
        <v>55</v>
      </c>
      <c r="G17" t="s">
        <v>7</v>
      </c>
      <c r="H17">
        <v>59</v>
      </c>
      <c r="I17">
        <v>59</v>
      </c>
      <c r="M17" t="s">
        <v>6</v>
      </c>
      <c r="N17" s="1">
        <v>0.27710000000000001</v>
      </c>
      <c r="O17" s="1">
        <v>0.13589999999999999</v>
      </c>
      <c r="P17" s="1">
        <v>0.59819999999999995</v>
      </c>
      <c r="Q17" s="1">
        <v>1.9403999999999999</v>
      </c>
      <c r="S17" t="s">
        <v>6</v>
      </c>
      <c r="T17" s="1">
        <v>0.1968</v>
      </c>
      <c r="U17" s="1">
        <v>4.2200000000000001E-2</v>
      </c>
      <c r="V17" s="1">
        <v>0.69369999999999998</v>
      </c>
      <c r="W17" s="1">
        <v>0.5</v>
      </c>
    </row>
    <row r="18" spans="1:23" x14ac:dyDescent="0.2">
      <c r="A18" t="s">
        <v>8</v>
      </c>
      <c r="B18">
        <v>15</v>
      </c>
      <c r="C18">
        <v>42</v>
      </c>
      <c r="G18" t="s">
        <v>8</v>
      </c>
      <c r="H18">
        <v>50</v>
      </c>
      <c r="I18">
        <v>59</v>
      </c>
      <c r="M18" t="s">
        <v>10</v>
      </c>
      <c r="N18">
        <v>135</v>
      </c>
      <c r="O18">
        <v>287</v>
      </c>
      <c r="P18">
        <v>109</v>
      </c>
      <c r="Q18">
        <v>188</v>
      </c>
      <c r="S18" t="s">
        <v>10</v>
      </c>
      <c r="T18">
        <v>76</v>
      </c>
      <c r="U18">
        <v>168</v>
      </c>
      <c r="V18">
        <v>80</v>
      </c>
      <c r="W18">
        <v>116</v>
      </c>
    </row>
    <row r="19" spans="1:23" x14ac:dyDescent="0.2">
      <c r="A19" t="s">
        <v>9</v>
      </c>
      <c r="B19" s="2">
        <v>0.9</v>
      </c>
      <c r="C19" s="2">
        <v>0.97</v>
      </c>
      <c r="G19" t="s">
        <v>9</v>
      </c>
      <c r="H19" s="2">
        <v>0.98</v>
      </c>
      <c r="I19" s="2">
        <v>1</v>
      </c>
      <c r="M19" t="s">
        <v>11</v>
      </c>
      <c r="N19">
        <v>238</v>
      </c>
      <c r="O19">
        <v>525</v>
      </c>
      <c r="P19">
        <v>156</v>
      </c>
      <c r="Q19">
        <v>486</v>
      </c>
      <c r="S19" t="s">
        <v>11</v>
      </c>
      <c r="T19">
        <v>88</v>
      </c>
      <c r="U19">
        <v>202</v>
      </c>
      <c r="V19">
        <v>105</v>
      </c>
      <c r="W19">
        <v>144</v>
      </c>
    </row>
    <row r="20" spans="1:23" x14ac:dyDescent="0.2">
      <c r="M20" t="s">
        <v>12</v>
      </c>
      <c r="N20">
        <v>1.8</v>
      </c>
      <c r="O20">
        <v>1.51</v>
      </c>
      <c r="P20">
        <v>19</v>
      </c>
      <c r="Q20">
        <v>13</v>
      </c>
      <c r="S20" t="s">
        <v>12</v>
      </c>
      <c r="T20">
        <v>1.93</v>
      </c>
      <c r="U20">
        <v>1.33</v>
      </c>
      <c r="V20">
        <v>24.6</v>
      </c>
      <c r="W20">
        <v>20.399999999999999</v>
      </c>
    </row>
    <row r="21" spans="1:23" x14ac:dyDescent="0.2">
      <c r="A21" t="s">
        <v>4</v>
      </c>
      <c r="B21" t="s">
        <v>0</v>
      </c>
      <c r="C21" t="s">
        <v>1</v>
      </c>
      <c r="D21" t="s">
        <v>2</v>
      </c>
      <c r="E21" t="s">
        <v>3</v>
      </c>
      <c r="G21" t="s">
        <v>4</v>
      </c>
      <c r="H21" t="s">
        <v>0</v>
      </c>
      <c r="I21" t="s">
        <v>1</v>
      </c>
      <c r="J21" t="s">
        <v>2</v>
      </c>
      <c r="K21" t="s">
        <v>3</v>
      </c>
    </row>
    <row r="22" spans="1:23" x14ac:dyDescent="0.2">
      <c r="A22" t="s">
        <v>5</v>
      </c>
      <c r="B22" s="1">
        <v>6.4000000000000001E-2</v>
      </c>
      <c r="C22" s="1">
        <v>2.9399999999999999E-2</v>
      </c>
      <c r="D22" s="1">
        <v>0.41920000000000002</v>
      </c>
      <c r="E22" s="1">
        <v>0.4168</v>
      </c>
      <c r="G22" t="s">
        <v>5</v>
      </c>
      <c r="H22" s="1">
        <v>0.13289999999999999</v>
      </c>
      <c r="I22" s="1">
        <v>4.1000000000000002E-2</v>
      </c>
      <c r="J22" s="1">
        <v>0.49780000000000002</v>
      </c>
      <c r="K22" s="1">
        <v>0.41649999999999998</v>
      </c>
      <c r="M22" t="s">
        <v>4</v>
      </c>
      <c r="N22" t="s">
        <v>0</v>
      </c>
      <c r="O22" t="s">
        <v>1</v>
      </c>
      <c r="P22" t="s">
        <v>2</v>
      </c>
      <c r="Q22" t="s">
        <v>3</v>
      </c>
      <c r="S22" t="s">
        <v>4</v>
      </c>
      <c r="T22" t="s">
        <v>0</v>
      </c>
      <c r="U22" t="s">
        <v>1</v>
      </c>
      <c r="V22" t="s">
        <v>2</v>
      </c>
      <c r="W22" t="s">
        <v>3</v>
      </c>
    </row>
    <row r="23" spans="1:23" x14ac:dyDescent="0.2">
      <c r="A23" t="s">
        <v>6</v>
      </c>
      <c r="B23" s="1">
        <v>0.1172</v>
      </c>
      <c r="C23" s="1">
        <v>6.5199999999999994E-2</v>
      </c>
      <c r="D23" s="1">
        <v>0.51200000000000001</v>
      </c>
      <c r="E23" s="1">
        <v>0.4652</v>
      </c>
      <c r="G23" t="s">
        <v>6</v>
      </c>
      <c r="H23" s="1">
        <v>0.19670000000000001</v>
      </c>
      <c r="I23" s="1">
        <v>5.1700000000000003E-2</v>
      </c>
      <c r="J23" s="1">
        <v>0.56479999999999997</v>
      </c>
      <c r="K23" s="1">
        <v>0.46989999999999998</v>
      </c>
      <c r="M23" t="s">
        <v>5</v>
      </c>
      <c r="N23" s="1">
        <v>0.1197</v>
      </c>
      <c r="O23" s="1">
        <v>3.6400000000000002E-2</v>
      </c>
      <c r="P23" s="1">
        <v>0.1678</v>
      </c>
      <c r="Q23" s="1">
        <v>0.1832</v>
      </c>
      <c r="S23" t="s">
        <v>5</v>
      </c>
      <c r="T23" s="1">
        <v>8.6499999999999994E-2</v>
      </c>
      <c r="U23" s="1">
        <v>2.75E-2</v>
      </c>
      <c r="V23" s="1">
        <v>0.28839999999999999</v>
      </c>
      <c r="W23" s="1">
        <v>0.1953</v>
      </c>
    </row>
    <row r="24" spans="1:23" x14ac:dyDescent="0.2">
      <c r="A24" t="s">
        <v>10</v>
      </c>
      <c r="B24">
        <v>69</v>
      </c>
      <c r="C24">
        <v>88</v>
      </c>
      <c r="D24">
        <v>61</v>
      </c>
      <c r="E24">
        <v>95</v>
      </c>
      <c r="G24" t="s">
        <v>10</v>
      </c>
      <c r="H24">
        <v>71</v>
      </c>
      <c r="I24">
        <v>84</v>
      </c>
      <c r="J24">
        <v>58</v>
      </c>
      <c r="K24">
        <v>90</v>
      </c>
      <c r="M24" t="s">
        <v>6</v>
      </c>
      <c r="N24" s="1">
        <v>0.3004</v>
      </c>
      <c r="O24" s="1">
        <v>0.12570000000000001</v>
      </c>
      <c r="P24" s="1">
        <v>0.98250000000000004</v>
      </c>
      <c r="Q24" s="1">
        <v>0.9274</v>
      </c>
      <c r="S24" t="s">
        <v>6</v>
      </c>
      <c r="T24" s="1">
        <v>0.39400000000000002</v>
      </c>
      <c r="U24" s="1">
        <v>9.7699999999999995E-2</v>
      </c>
      <c r="V24" s="1">
        <v>0.9335</v>
      </c>
      <c r="W24" s="1">
        <v>0.3957</v>
      </c>
    </row>
    <row r="25" spans="1:23" x14ac:dyDescent="0.2">
      <c r="A25" t="s">
        <v>11</v>
      </c>
      <c r="B25">
        <v>74</v>
      </c>
      <c r="C25">
        <v>147</v>
      </c>
      <c r="D25">
        <v>76</v>
      </c>
      <c r="E25">
        <v>111</v>
      </c>
      <c r="G25" t="s">
        <v>11</v>
      </c>
      <c r="H25">
        <v>86</v>
      </c>
      <c r="I25">
        <v>86</v>
      </c>
      <c r="J25">
        <v>68</v>
      </c>
      <c r="K25">
        <v>106</v>
      </c>
      <c r="M25" t="s">
        <v>10</v>
      </c>
      <c r="N25">
        <v>177</v>
      </c>
      <c r="O25">
        <v>295</v>
      </c>
      <c r="P25">
        <v>157</v>
      </c>
      <c r="Q25">
        <v>162</v>
      </c>
      <c r="S25" t="s">
        <v>10</v>
      </c>
      <c r="T25">
        <v>131</v>
      </c>
      <c r="U25">
        <v>151</v>
      </c>
      <c r="V25">
        <v>111</v>
      </c>
      <c r="W25">
        <v>36</v>
      </c>
    </row>
    <row r="26" spans="1:23" x14ac:dyDescent="0.2">
      <c r="A26" t="s">
        <v>12</v>
      </c>
      <c r="B26">
        <v>3.76</v>
      </c>
      <c r="C26">
        <v>2.93</v>
      </c>
      <c r="D26">
        <v>40.799999999999997</v>
      </c>
      <c r="E26">
        <v>38</v>
      </c>
      <c r="G26" t="s">
        <v>12</v>
      </c>
      <c r="H26">
        <v>4.08</v>
      </c>
      <c r="I26">
        <v>2.97</v>
      </c>
      <c r="J26">
        <v>43</v>
      </c>
      <c r="K26">
        <v>35.6</v>
      </c>
      <c r="M26" t="s">
        <v>11</v>
      </c>
      <c r="N26">
        <v>331</v>
      </c>
      <c r="O26">
        <v>440</v>
      </c>
      <c r="P26">
        <v>396</v>
      </c>
      <c r="Q26">
        <v>364</v>
      </c>
      <c r="S26" t="s">
        <v>11</v>
      </c>
      <c r="T26">
        <v>145</v>
      </c>
      <c r="U26">
        <v>176</v>
      </c>
      <c r="V26">
        <v>125</v>
      </c>
      <c r="W26">
        <v>42</v>
      </c>
    </row>
    <row r="27" spans="1:23" x14ac:dyDescent="0.2">
      <c r="A27" t="s">
        <v>7</v>
      </c>
      <c r="B27">
        <v>58</v>
      </c>
      <c r="C27">
        <v>56</v>
      </c>
      <c r="D27">
        <v>59</v>
      </c>
      <c r="E27">
        <v>58</v>
      </c>
      <c r="G27" t="s">
        <v>7</v>
      </c>
      <c r="H27">
        <v>55</v>
      </c>
      <c r="I27">
        <v>60</v>
      </c>
      <c r="J27">
        <v>59</v>
      </c>
      <c r="K27">
        <v>60</v>
      </c>
      <c r="M27" t="s">
        <v>12</v>
      </c>
      <c r="N27">
        <v>3.06</v>
      </c>
      <c r="O27">
        <v>1.01</v>
      </c>
      <c r="P27">
        <v>13.8</v>
      </c>
      <c r="Q27">
        <v>11.8</v>
      </c>
      <c r="S27" t="s">
        <v>12</v>
      </c>
      <c r="T27">
        <v>3.2</v>
      </c>
      <c r="U27">
        <v>1.61</v>
      </c>
      <c r="V27">
        <v>16.8</v>
      </c>
      <c r="W27">
        <v>19.8</v>
      </c>
    </row>
    <row r="28" spans="1:23" x14ac:dyDescent="0.2">
      <c r="A28" t="s">
        <v>8</v>
      </c>
      <c r="B28">
        <v>35</v>
      </c>
      <c r="C28">
        <v>17</v>
      </c>
      <c r="D28">
        <v>5</v>
      </c>
      <c r="E28">
        <v>46</v>
      </c>
      <c r="G28" t="s">
        <v>8</v>
      </c>
      <c r="H28">
        <v>36</v>
      </c>
      <c r="I28">
        <v>60</v>
      </c>
      <c r="J28">
        <v>49</v>
      </c>
      <c r="K28">
        <v>59</v>
      </c>
    </row>
    <row r="29" spans="1:23" x14ac:dyDescent="0.2">
      <c r="A29" t="s">
        <v>9</v>
      </c>
      <c r="B29" s="2">
        <v>0.98</v>
      </c>
      <c r="C29" s="2">
        <v>0.98</v>
      </c>
      <c r="D29" s="2">
        <v>0.9</v>
      </c>
      <c r="E29" s="2">
        <v>0.98</v>
      </c>
      <c r="G29" t="s">
        <v>9</v>
      </c>
      <c r="H29" s="2">
        <v>0.97</v>
      </c>
      <c r="I29" s="2">
        <v>1</v>
      </c>
      <c r="J29" s="2">
        <v>0.98</v>
      </c>
      <c r="K29" s="2">
        <v>1</v>
      </c>
    </row>
    <row r="31" spans="1:23" x14ac:dyDescent="0.2">
      <c r="A31" t="s">
        <v>4</v>
      </c>
      <c r="B31" t="s">
        <v>0</v>
      </c>
      <c r="C31" t="s">
        <v>1</v>
      </c>
      <c r="D31" t="s">
        <v>2</v>
      </c>
      <c r="E31" t="s">
        <v>3</v>
      </c>
      <c r="G31" t="s">
        <v>4</v>
      </c>
      <c r="H31" t="s">
        <v>0</v>
      </c>
      <c r="I31" t="s">
        <v>1</v>
      </c>
      <c r="J31" t="s">
        <v>2</v>
      </c>
      <c r="K31" t="s">
        <v>3</v>
      </c>
    </row>
    <row r="32" spans="1:23" x14ac:dyDescent="0.2">
      <c r="A32" t="s">
        <v>5</v>
      </c>
      <c r="B32" s="1">
        <v>0.2606</v>
      </c>
      <c r="C32" s="1">
        <v>0.12039999999999999</v>
      </c>
      <c r="D32" s="1">
        <v>0.91180000000000005</v>
      </c>
      <c r="E32" s="1">
        <v>0.4864</v>
      </c>
      <c r="G32" t="s">
        <v>5</v>
      </c>
      <c r="H32" s="1">
        <v>0.20039999999999999</v>
      </c>
      <c r="I32" s="1">
        <v>4.3799999999999999E-2</v>
      </c>
      <c r="J32" s="1">
        <v>0.42420000000000002</v>
      </c>
      <c r="K32" s="1">
        <v>0.23300000000000001</v>
      </c>
    </row>
    <row r="33" spans="1:11" x14ac:dyDescent="0.2">
      <c r="A33" t="s">
        <v>6</v>
      </c>
      <c r="B33" s="1">
        <v>0.81689999999999996</v>
      </c>
      <c r="C33" s="1">
        <v>0.26490000000000002</v>
      </c>
      <c r="D33" s="1">
        <v>1.5056</v>
      </c>
      <c r="E33" s="1">
        <v>1.4189000000000001</v>
      </c>
      <c r="G33" t="s">
        <v>6</v>
      </c>
      <c r="H33" s="1">
        <v>0.34320000000000001</v>
      </c>
      <c r="I33" s="1">
        <v>6.0999999999999999E-2</v>
      </c>
      <c r="J33" s="1">
        <v>0.90359999999999996</v>
      </c>
      <c r="K33" s="1">
        <v>0.27750000000000002</v>
      </c>
    </row>
    <row r="34" spans="1:11" x14ac:dyDescent="0.2">
      <c r="A34" t="s">
        <v>10</v>
      </c>
      <c r="B34">
        <v>140</v>
      </c>
      <c r="C34">
        <v>153</v>
      </c>
      <c r="D34">
        <v>107</v>
      </c>
      <c r="E34">
        <v>58</v>
      </c>
      <c r="G34" t="s">
        <v>10</v>
      </c>
      <c r="H34">
        <v>105</v>
      </c>
      <c r="I34">
        <v>193</v>
      </c>
      <c r="J34">
        <v>90</v>
      </c>
      <c r="K34">
        <v>34</v>
      </c>
    </row>
    <row r="35" spans="1:11" x14ac:dyDescent="0.2">
      <c r="A35" t="s">
        <v>11</v>
      </c>
      <c r="B35">
        <v>151</v>
      </c>
      <c r="C35">
        <v>181</v>
      </c>
      <c r="D35">
        <v>125</v>
      </c>
      <c r="E35">
        <v>68</v>
      </c>
      <c r="G35" t="s">
        <v>11</v>
      </c>
      <c r="H35">
        <v>116</v>
      </c>
      <c r="I35">
        <v>221</v>
      </c>
      <c r="J35">
        <v>98</v>
      </c>
      <c r="K35">
        <v>37</v>
      </c>
    </row>
    <row r="36" spans="1:11" x14ac:dyDescent="0.2">
      <c r="A36" t="s">
        <v>12</v>
      </c>
      <c r="B36">
        <v>7.26</v>
      </c>
      <c r="C36">
        <v>3.64</v>
      </c>
      <c r="D36">
        <v>47.2</v>
      </c>
      <c r="E36">
        <v>37</v>
      </c>
      <c r="G36" t="s">
        <v>12</v>
      </c>
      <c r="H36">
        <v>7.5</v>
      </c>
      <c r="I36">
        <v>2.4500000000000002</v>
      </c>
      <c r="J36">
        <v>41</v>
      </c>
      <c r="K36">
        <v>29.6</v>
      </c>
    </row>
    <row r="37" spans="1:11" x14ac:dyDescent="0.2">
      <c r="A37" t="s">
        <v>7</v>
      </c>
      <c r="B37">
        <v>55</v>
      </c>
      <c r="C37">
        <v>56</v>
      </c>
      <c r="D37">
        <v>54</v>
      </c>
      <c r="E37">
        <v>52</v>
      </c>
      <c r="G37" t="s">
        <v>7</v>
      </c>
      <c r="H37">
        <v>59</v>
      </c>
      <c r="I37">
        <v>60</v>
      </c>
      <c r="J37">
        <v>59</v>
      </c>
      <c r="K37">
        <v>60</v>
      </c>
    </row>
    <row r="38" spans="1:11" x14ac:dyDescent="0.2">
      <c r="A38" t="s">
        <v>8</v>
      </c>
      <c r="B38">
        <v>15</v>
      </c>
      <c r="C38">
        <v>35</v>
      </c>
      <c r="D38">
        <v>7</v>
      </c>
      <c r="E38">
        <v>33</v>
      </c>
      <c r="G38" t="s">
        <v>8</v>
      </c>
      <c r="H38">
        <v>28</v>
      </c>
      <c r="I38">
        <v>60</v>
      </c>
      <c r="J38">
        <v>58</v>
      </c>
      <c r="K38">
        <v>58</v>
      </c>
    </row>
    <row r="39" spans="1:11" x14ac:dyDescent="0.2">
      <c r="A39" t="s">
        <v>9</v>
      </c>
      <c r="B39" s="2">
        <v>0.78</v>
      </c>
      <c r="C39" s="2">
        <v>0.95</v>
      </c>
      <c r="D39" s="2">
        <v>0.78</v>
      </c>
      <c r="E39" s="2">
        <v>0.96</v>
      </c>
      <c r="G39" t="s">
        <v>9</v>
      </c>
      <c r="H39" s="2">
        <v>0.99</v>
      </c>
      <c r="I39" s="2">
        <v>1</v>
      </c>
      <c r="J39" s="2">
        <v>0.93</v>
      </c>
      <c r="K3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F7F8-BCB3-4D46-8530-599F6DD675ED}">
  <dimension ref="A1:G11"/>
  <sheetViews>
    <sheetView workbookViewId="0">
      <selection activeCell="N44" sqref="N44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 x14ac:dyDescent="0.2">
      <c r="A1" t="s">
        <v>19</v>
      </c>
      <c r="E1" t="s">
        <v>21</v>
      </c>
    </row>
    <row r="2" spans="1:7" x14ac:dyDescent="0.2">
      <c r="B2" t="s">
        <v>17</v>
      </c>
      <c r="C2" t="s">
        <v>18</v>
      </c>
      <c r="F2" t="s">
        <v>17</v>
      </c>
      <c r="G2" t="s">
        <v>18</v>
      </c>
    </row>
    <row r="3" spans="1:7" x14ac:dyDescent="0.2">
      <c r="A3" t="s">
        <v>13</v>
      </c>
      <c r="B3" s="1">
        <f>AVERAGE(data!B2,data!H2,data!N2,data!T2)</f>
        <v>9.5899999999999999E-2</v>
      </c>
      <c r="C3" s="1">
        <f>AVERAGE(data!C2,data!I2,data!O2,data!U2)</f>
        <v>4.8274999999999998E-2</v>
      </c>
      <c r="E3" t="s">
        <v>13</v>
      </c>
      <c r="F3" s="1">
        <f>MAX(data!B3,data!H3,data!N3,data!T3)</f>
        <v>0.3679</v>
      </c>
      <c r="G3" s="1">
        <f>MAX(data!C3,data!I3,data!O3,data!U3)</f>
        <v>0.14180000000000001</v>
      </c>
    </row>
    <row r="4" spans="1:7" x14ac:dyDescent="0.2">
      <c r="A4" t="s">
        <v>15</v>
      </c>
      <c r="B4" s="1">
        <f>AVERAGE(data!B22,data!H22,data!N16,data!T16)</f>
        <v>7.4550000000000005E-2</v>
      </c>
      <c r="C4" s="1">
        <f>AVERAGE(data!C22,data!I22,data!O16,data!U16)</f>
        <v>2.9900000000000003E-2</v>
      </c>
      <c r="E4" t="s">
        <v>15</v>
      </c>
      <c r="F4" s="1">
        <f>MAX(data!B23,data!H23,data!N17,data!T17)</f>
        <v>0.27710000000000001</v>
      </c>
      <c r="G4" s="1">
        <f>MAX(data!C23,data!I23,data!O17,data!U17)</f>
        <v>0.13589999999999999</v>
      </c>
    </row>
    <row r="5" spans="1:7" x14ac:dyDescent="0.2">
      <c r="A5" t="s">
        <v>16</v>
      </c>
      <c r="B5" s="1">
        <f>AVERAGE(data!B32,data!H32,data!N23,data!T23)</f>
        <v>0.1668</v>
      </c>
      <c r="C5" s="1">
        <f>AVERAGE(data!C32,data!I32,data!O23,data!U23)</f>
        <v>5.7024999999999999E-2</v>
      </c>
      <c r="E5" t="s">
        <v>16</v>
      </c>
      <c r="F5" s="1">
        <f>MAX(data!B33,data!H33,data!N24,data!T24)</f>
        <v>0.81689999999999996</v>
      </c>
      <c r="G5" s="1">
        <f>MAX(data!C33,data!I33,data!O24,data!U24)</f>
        <v>0.26490000000000002</v>
      </c>
    </row>
    <row r="7" spans="1:7" x14ac:dyDescent="0.2">
      <c r="A7" t="s">
        <v>20</v>
      </c>
      <c r="E7" t="s">
        <v>22</v>
      </c>
    </row>
    <row r="8" spans="1:7" x14ac:dyDescent="0.2">
      <c r="B8" t="s">
        <v>17</v>
      </c>
      <c r="C8" t="s">
        <v>18</v>
      </c>
      <c r="F8" t="s">
        <v>17</v>
      </c>
      <c r="G8" t="s">
        <v>18</v>
      </c>
    </row>
    <row r="9" spans="1:7" x14ac:dyDescent="0.2">
      <c r="A9" t="s">
        <v>14</v>
      </c>
      <c r="B9" s="1">
        <f>AVERAGE(data!B12,data!H12,data!N9,data!T9)/4</f>
        <v>4.965E-2</v>
      </c>
      <c r="C9" s="1">
        <f>AVERAGE(data!C12,data!I12,data!O9,data!U9)/6</f>
        <v>3.5495833333333331E-2</v>
      </c>
      <c r="E9" t="s">
        <v>14</v>
      </c>
      <c r="F9" s="1">
        <f>MAX(data!B13,data!H13,data!N10,data!T10)/4</f>
        <v>0.224</v>
      </c>
      <c r="G9" s="1">
        <f>MAX(data!C13,data!I13,data!O10,data!U10)/6</f>
        <v>9.3983333333333322E-2</v>
      </c>
    </row>
    <row r="10" spans="1:7" x14ac:dyDescent="0.2">
      <c r="A10" t="s">
        <v>15</v>
      </c>
      <c r="B10" s="1">
        <f>AVERAGE(data!D22,data!J22,data!P16,data!V16)/4</f>
        <v>0.10145</v>
      </c>
      <c r="C10" s="1">
        <f>AVERAGE(data!E22,data!K22,data!Q16,data!W16)/6</f>
        <v>6.822916666666666E-2</v>
      </c>
      <c r="E10" t="s">
        <v>15</v>
      </c>
      <c r="F10" s="1">
        <f>MAX(data!D23,data!J23,data!P17,data!V17)/4</f>
        <v>0.173425</v>
      </c>
      <c r="G10" s="1">
        <f>MAX(data!E23,data!K23,data!Q17,data!W17)/6</f>
        <v>0.32339999999999997</v>
      </c>
    </row>
    <row r="11" spans="1:7" x14ac:dyDescent="0.2">
      <c r="A11" t="s">
        <v>16</v>
      </c>
      <c r="B11" s="1">
        <f>AVERAGE(data!D32,data!J32,data!P23,data!V23)/4</f>
        <v>0.1120125</v>
      </c>
      <c r="C11" s="1">
        <f>AVERAGE(data!E32,data!K32,data!Q23,data!W23)/6</f>
        <v>4.574583333333334E-2</v>
      </c>
      <c r="E11" t="s">
        <v>16</v>
      </c>
      <c r="F11" s="1">
        <f>MAX(data!D33,data!J33,data!P24,data!V24)/4</f>
        <v>0.37640000000000001</v>
      </c>
      <c r="G11" s="1">
        <f>MAX(data!E33,data!K33,data!Q24,data!W24)/6</f>
        <v>0.23648333333333335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5C99-1E9D-BD40-878D-5BABA9B34E2A}">
  <dimension ref="A1:G11"/>
  <sheetViews>
    <sheetView workbookViewId="0">
      <selection activeCell="G59" sqref="G59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 x14ac:dyDescent="0.2">
      <c r="A1" t="s">
        <v>19</v>
      </c>
      <c r="E1" t="s">
        <v>21</v>
      </c>
    </row>
    <row r="2" spans="1:7" x14ac:dyDescent="0.2">
      <c r="B2" t="s">
        <v>17</v>
      </c>
      <c r="C2" t="s">
        <v>18</v>
      </c>
      <c r="F2" t="s">
        <v>17</v>
      </c>
      <c r="G2" t="s">
        <v>18</v>
      </c>
    </row>
    <row r="3" spans="1:7" x14ac:dyDescent="0.2">
      <c r="A3" t="s">
        <v>13</v>
      </c>
      <c r="B3" s="4">
        <f>AVERAGE(data!B4,data!H4,data!N4,data!T4)</f>
        <v>76.25</v>
      </c>
      <c r="C3" s="4">
        <f>AVERAGE(data!C4,data!I4,data!O4,data!U4)</f>
        <v>107</v>
      </c>
      <c r="E3" t="s">
        <v>13</v>
      </c>
      <c r="F3" s="4">
        <f>MAX(data!B5,data!H5,data!N5,data!T5)</f>
        <v>92</v>
      </c>
      <c r="G3" s="4">
        <f>MAX(data!C5,data!I5,data!O5,data!U5)</f>
        <v>183</v>
      </c>
    </row>
    <row r="4" spans="1:7" x14ac:dyDescent="0.2">
      <c r="A4" t="s">
        <v>15</v>
      </c>
      <c r="B4" s="4">
        <f>AVERAGE(data!B24,data!H24,data!N18,data!T18)</f>
        <v>87.75</v>
      </c>
      <c r="C4" s="4">
        <f>AVERAGE(data!C24,data!I24,data!O18,data!U18)</f>
        <v>156.75</v>
      </c>
      <c r="E4" t="s">
        <v>15</v>
      </c>
      <c r="F4" s="4">
        <f>MAX(data!B25,data!H25,data!N19,data!T19)</f>
        <v>238</v>
      </c>
      <c r="G4" s="4">
        <f>MAX(data!C25,data!I25,data!O19,data!U19)</f>
        <v>525</v>
      </c>
    </row>
    <row r="5" spans="1:7" x14ac:dyDescent="0.2">
      <c r="A5" t="s">
        <v>16</v>
      </c>
      <c r="B5" s="4">
        <f>AVERAGE(data!B34,data!H34,data!N25,data!T25)</f>
        <v>138.25</v>
      </c>
      <c r="C5" s="4">
        <f>AVERAGE(data!C34,data!I34,data!O25,data!U25)</f>
        <v>198</v>
      </c>
      <c r="E5" t="s">
        <v>16</v>
      </c>
      <c r="F5" s="4">
        <f>MAX(data!B35,data!H35,data!N26,data!T26)</f>
        <v>331</v>
      </c>
      <c r="G5" s="4">
        <f>MAX(data!C35,data!I35,data!O26,data!U26)</f>
        <v>440</v>
      </c>
    </row>
    <row r="7" spans="1:7" x14ac:dyDescent="0.2">
      <c r="A7" t="s">
        <v>20</v>
      </c>
      <c r="E7" t="s">
        <v>22</v>
      </c>
    </row>
    <row r="8" spans="1:7" x14ac:dyDescent="0.2">
      <c r="B8" t="s">
        <v>17</v>
      </c>
      <c r="C8" t="s">
        <v>18</v>
      </c>
      <c r="F8" t="s">
        <v>17</v>
      </c>
      <c r="G8" t="s">
        <v>18</v>
      </c>
    </row>
    <row r="9" spans="1:7" x14ac:dyDescent="0.2">
      <c r="A9" t="s">
        <v>14</v>
      </c>
      <c r="B9" s="4">
        <f>AVERAGE(data!B14,data!H14,data!N11,data!T11)</f>
        <v>10.5</v>
      </c>
      <c r="C9" s="4">
        <f>AVERAGE(data!C14,data!I14,data!O11,data!U11)</f>
        <v>33.75</v>
      </c>
      <c r="E9" t="s">
        <v>14</v>
      </c>
      <c r="F9" s="4">
        <f>MAX(data!B15,data!H15,data!N12,data!T12)</f>
        <v>35</v>
      </c>
      <c r="G9" s="4">
        <f>MAX(data!C15,data!I15,data!O12,data!U12)</f>
        <v>264</v>
      </c>
    </row>
    <row r="10" spans="1:7" x14ac:dyDescent="0.2">
      <c r="A10" t="s">
        <v>15</v>
      </c>
      <c r="B10" s="4">
        <f>AVERAGE(data!D24,data!J24,data!P18,data!V18)</f>
        <v>77</v>
      </c>
      <c r="C10" s="4">
        <f>AVERAGE(data!E24,data!K24,data!Q18,data!W18)</f>
        <v>122.25</v>
      </c>
      <c r="E10" t="s">
        <v>15</v>
      </c>
      <c r="F10" s="4">
        <f>MAX(data!D25,data!J25,data!P19,data!V19)</f>
        <v>156</v>
      </c>
      <c r="G10" s="4">
        <f>MAX(data!E25,data!K25,data!Q19,data!W19)</f>
        <v>486</v>
      </c>
    </row>
    <row r="11" spans="1:7" x14ac:dyDescent="0.2">
      <c r="A11" t="s">
        <v>16</v>
      </c>
      <c r="B11" s="4">
        <f>AVERAGE(data!D34,data!J34,data!P25,data!V25)</f>
        <v>116.25</v>
      </c>
      <c r="C11" s="4">
        <f>AVERAGE(data!E34,data!K34,data!Q25,data!W25)</f>
        <v>72.5</v>
      </c>
      <c r="E11" t="s">
        <v>16</v>
      </c>
      <c r="F11" s="4">
        <f>MAX(data!D35,data!J35,data!P26,data!V26)</f>
        <v>396</v>
      </c>
      <c r="G11" s="4">
        <f>MAX(data!E35,data!K35,data!Q26,data!W26)</f>
        <v>364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7A9B-31E3-CD40-9608-657652EC8E00}">
  <dimension ref="A1:C11"/>
  <sheetViews>
    <sheetView workbookViewId="0">
      <selection activeCell="C11" sqref="A9:C11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</cols>
  <sheetData>
    <row r="1" spans="1:3" x14ac:dyDescent="0.2">
      <c r="A1" t="s">
        <v>19</v>
      </c>
    </row>
    <row r="2" spans="1:3" x14ac:dyDescent="0.2">
      <c r="B2" t="s">
        <v>17</v>
      </c>
      <c r="C2" t="s">
        <v>18</v>
      </c>
    </row>
    <row r="3" spans="1:3" x14ac:dyDescent="0.2">
      <c r="A3" t="s">
        <v>13</v>
      </c>
      <c r="B3" s="3">
        <f>AVERAGE(data!B6,data!H6,data!N6,data!T6)</f>
        <v>3.3949999999999996</v>
      </c>
      <c r="C3" s="3">
        <f>AVERAGE(data!C6,data!I6,data!O6,data!U6)</f>
        <v>2.0174999999999996</v>
      </c>
    </row>
    <row r="4" spans="1:3" x14ac:dyDescent="0.2">
      <c r="A4" t="s">
        <v>15</v>
      </c>
      <c r="B4" s="3">
        <f>AVERAGE(data!B26,data!H26,data!N20,data!T20)</f>
        <v>2.8925000000000001</v>
      </c>
      <c r="C4" s="3">
        <f>AVERAGE(data!C26,data!I26,data!O20,data!U20)</f>
        <v>2.1850000000000001</v>
      </c>
    </row>
    <row r="5" spans="1:3" x14ac:dyDescent="0.2">
      <c r="A5" t="s">
        <v>16</v>
      </c>
      <c r="B5" s="3">
        <f>AVERAGE(data!B36,data!H36,data!N27,data!T27)</f>
        <v>5.2549999999999999</v>
      </c>
      <c r="C5" s="3">
        <f>AVERAGE(data!C36,data!I36,data!O27,data!U27)</f>
        <v>2.1774999999999998</v>
      </c>
    </row>
    <row r="7" spans="1:3" x14ac:dyDescent="0.2">
      <c r="A7" t="s">
        <v>20</v>
      </c>
    </row>
    <row r="8" spans="1:3" x14ac:dyDescent="0.2">
      <c r="B8" t="s">
        <v>17</v>
      </c>
      <c r="C8" t="s">
        <v>18</v>
      </c>
    </row>
    <row r="9" spans="1:3" x14ac:dyDescent="0.2">
      <c r="A9" t="s">
        <v>14</v>
      </c>
      <c r="B9" s="3">
        <f>AVERAGE(data!B16,data!H16,data!N13,data!T13)</f>
        <v>27.95</v>
      </c>
      <c r="C9" s="3">
        <f>AVERAGE(data!C16,data!I16,data!O13,data!U13)</f>
        <v>17.05</v>
      </c>
    </row>
    <row r="10" spans="1:3" x14ac:dyDescent="0.2">
      <c r="A10" t="s">
        <v>15</v>
      </c>
      <c r="B10" s="3">
        <f>AVERAGE(data!D26,data!J26,data!P20,data!V20)</f>
        <v>31.85</v>
      </c>
      <c r="C10" s="3">
        <f>AVERAGE(data!E26,data!K26,data!Q20,data!W20)</f>
        <v>26.75</v>
      </c>
    </row>
    <row r="11" spans="1:3" x14ac:dyDescent="0.2">
      <c r="A11" t="s">
        <v>16</v>
      </c>
      <c r="B11" s="3">
        <f>AVERAGE(data!D36,data!J36,data!P27,data!V27)</f>
        <v>29.7</v>
      </c>
      <c r="C11" s="3">
        <f>AVERAGE(data!E36,data!K36,data!Q27,data!W27)</f>
        <v>24.549999999999997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AB3E-4D49-0144-8F38-10B79DA70DAE}">
  <dimension ref="A1:K11"/>
  <sheetViews>
    <sheetView workbookViewId="0">
      <selection activeCell="G11" sqref="E9:G11"/>
    </sheetView>
  </sheetViews>
  <sheetFormatPr baseColWidth="10" defaultRowHeight="16" x14ac:dyDescent="0.2"/>
  <cols>
    <col min="1" max="1" width="13.1640625" bestFit="1" customWidth="1"/>
    <col min="2" max="2" width="14.6640625" bestFit="1" customWidth="1"/>
    <col min="3" max="3" width="15" bestFit="1" customWidth="1"/>
    <col min="5" max="5" width="13.33203125" bestFit="1" customWidth="1"/>
    <col min="6" max="6" width="14.6640625" bestFit="1" customWidth="1"/>
    <col min="7" max="7" width="15" bestFit="1" customWidth="1"/>
    <col min="9" max="9" width="17.83203125" bestFit="1" customWidth="1"/>
    <col min="10" max="10" width="14.6640625" bestFit="1" customWidth="1"/>
    <col min="11" max="11" width="15" bestFit="1" customWidth="1"/>
  </cols>
  <sheetData>
    <row r="1" spans="1:11" x14ac:dyDescent="0.2">
      <c r="A1" t="s">
        <v>19</v>
      </c>
      <c r="E1" t="s">
        <v>25</v>
      </c>
      <c r="I1" t="s">
        <v>26</v>
      </c>
    </row>
    <row r="2" spans="1:11" x14ac:dyDescent="0.2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">
      <c r="A3" t="s">
        <v>13</v>
      </c>
      <c r="B3" s="4">
        <f>AVERAGE(data!B7,data!H7)</f>
        <v>32.5</v>
      </c>
      <c r="C3" s="4">
        <f>AVERAGE(data!C7,data!I7)</f>
        <v>56.5</v>
      </c>
      <c r="E3" t="s">
        <v>13</v>
      </c>
      <c r="F3" s="4">
        <f>MIN(data!B7,data!H7)</f>
        <v>11</v>
      </c>
      <c r="G3" s="4">
        <f>MIN(data!C7,data!I7)</f>
        <v>55</v>
      </c>
      <c r="I3" t="s">
        <v>13</v>
      </c>
      <c r="J3" s="2">
        <f>AVERAGE(data!B9,data!H9)</f>
        <v>0.95</v>
      </c>
      <c r="K3" s="2">
        <f>AVERAGE(data!C9,data!I9)</f>
        <v>0.99</v>
      </c>
    </row>
    <row r="4" spans="1:11" x14ac:dyDescent="0.2">
      <c r="A4" t="s">
        <v>15</v>
      </c>
      <c r="B4" s="4">
        <f>AVERAGE(data!B27,data!H27)</f>
        <v>56.5</v>
      </c>
      <c r="C4" s="4">
        <f>AVERAGE(data!C27,data!I27)</f>
        <v>58</v>
      </c>
      <c r="E4" t="s">
        <v>15</v>
      </c>
      <c r="F4" s="4">
        <f>MIN(data!B27,data!H27)</f>
        <v>55</v>
      </c>
      <c r="G4" s="4">
        <f>MIN(data!C27,data!I27)</f>
        <v>56</v>
      </c>
      <c r="I4" t="s">
        <v>15</v>
      </c>
      <c r="J4" s="2">
        <f>AVERAGE(data!B29,data!H29)</f>
        <v>0.97499999999999998</v>
      </c>
      <c r="K4" s="2">
        <f>AVERAGE(data!C29,data!I29)</f>
        <v>0.99</v>
      </c>
    </row>
    <row r="5" spans="1:11" x14ac:dyDescent="0.2">
      <c r="A5" t="s">
        <v>16</v>
      </c>
      <c r="B5" s="4">
        <f>AVERAGE(data!B37,data!H37)</f>
        <v>57</v>
      </c>
      <c r="C5" s="4">
        <f>AVERAGE(data!C37,data!I37)</f>
        <v>58</v>
      </c>
      <c r="E5" t="s">
        <v>16</v>
      </c>
      <c r="F5" s="4">
        <f>MIN(data!B37,data!H37)</f>
        <v>55</v>
      </c>
      <c r="G5" s="4">
        <f>MIN(data!C37,data!I37)</f>
        <v>56</v>
      </c>
      <c r="I5" t="s">
        <v>16</v>
      </c>
      <c r="J5" s="2">
        <f>AVERAGE(data!B39,data!H39)</f>
        <v>0.88500000000000001</v>
      </c>
      <c r="K5" s="2">
        <f>AVERAGE(data!C39,data!I39)</f>
        <v>0.97499999999999998</v>
      </c>
    </row>
    <row r="7" spans="1:11" x14ac:dyDescent="0.2">
      <c r="A7" t="s">
        <v>20</v>
      </c>
      <c r="E7" t="s">
        <v>24</v>
      </c>
      <c r="I7" t="s">
        <v>23</v>
      </c>
    </row>
    <row r="8" spans="1:11" x14ac:dyDescent="0.2">
      <c r="B8" t="s">
        <v>17</v>
      </c>
      <c r="C8" t="s">
        <v>18</v>
      </c>
      <c r="F8" t="s">
        <v>17</v>
      </c>
      <c r="G8" t="s">
        <v>18</v>
      </c>
      <c r="J8" t="s">
        <v>17</v>
      </c>
      <c r="K8" t="s">
        <v>18</v>
      </c>
    </row>
    <row r="9" spans="1:11" x14ac:dyDescent="0.2">
      <c r="A9" t="s">
        <v>14</v>
      </c>
      <c r="B9" s="4">
        <f>AVERAGE(data!B17,data!H17)</f>
        <v>57</v>
      </c>
      <c r="C9" s="4">
        <f>AVERAGE(data!C17,data!I17)</f>
        <v>57</v>
      </c>
      <c r="E9" t="s">
        <v>14</v>
      </c>
      <c r="F9" s="4">
        <f>MIN(data!B17,data!H17)</f>
        <v>55</v>
      </c>
      <c r="G9" s="4">
        <f>MIN(data!C17,data!I17)</f>
        <v>55</v>
      </c>
      <c r="I9" t="s">
        <v>14</v>
      </c>
      <c r="J9" s="2">
        <f>AVERAGE(data!B19,data!H19)</f>
        <v>0.94</v>
      </c>
      <c r="K9" s="2">
        <f>AVERAGE(data!C19,data!I19)</f>
        <v>0.98499999999999999</v>
      </c>
    </row>
    <row r="10" spans="1:11" x14ac:dyDescent="0.2">
      <c r="A10" t="s">
        <v>15</v>
      </c>
      <c r="B10" s="4">
        <f>AVERAGE(data!D27,data!J27)</f>
        <v>59</v>
      </c>
      <c r="C10" s="4">
        <f>AVERAGE(data!E27,data!K27)</f>
        <v>59</v>
      </c>
      <c r="E10" t="s">
        <v>15</v>
      </c>
      <c r="F10" s="4">
        <f>MIN(data!D27,data!J27)</f>
        <v>59</v>
      </c>
      <c r="G10" s="4">
        <f>MIN(data!E27,data!K27)</f>
        <v>58</v>
      </c>
      <c r="I10" t="s">
        <v>15</v>
      </c>
      <c r="J10" s="2">
        <f>AVERAGE(data!D29,data!J29)</f>
        <v>0.94</v>
      </c>
      <c r="K10" s="2">
        <f>AVERAGE(data!E29,data!K29)</f>
        <v>0.99</v>
      </c>
    </row>
    <row r="11" spans="1:11" x14ac:dyDescent="0.2">
      <c r="A11" t="s">
        <v>16</v>
      </c>
      <c r="B11" s="4">
        <f>AVERAGE(data!D37,data!J37)</f>
        <v>56.5</v>
      </c>
      <c r="C11" s="4">
        <f>AVERAGE(data!E37,data!K37)</f>
        <v>56</v>
      </c>
      <c r="E11" t="s">
        <v>16</v>
      </c>
      <c r="F11" s="4">
        <f>MIN(data!D37,data!J37)</f>
        <v>54</v>
      </c>
      <c r="G11" s="4">
        <f>MIN(data!E37,data!K37)</f>
        <v>52</v>
      </c>
      <c r="I11" t="s">
        <v>16</v>
      </c>
      <c r="J11" s="2">
        <f>AVERAGE(data!D39,data!J39)</f>
        <v>0.85499999999999998</v>
      </c>
      <c r="K11" s="2">
        <f>AVERAGE(data!E39,data!K39)</f>
        <v>0.98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F91-7B17-9546-8C91-0FD7E5838ABB}">
  <dimension ref="A1:E29"/>
  <sheetViews>
    <sheetView zoomScale="120" zoomScaleNormal="120" workbookViewId="0">
      <selection activeCell="L44" sqref="L44"/>
    </sheetView>
  </sheetViews>
  <sheetFormatPr baseColWidth="10" defaultRowHeight="16" x14ac:dyDescent="0.2"/>
  <cols>
    <col min="1" max="1" width="17.1640625" bestFit="1" customWidth="1"/>
    <col min="2" max="2" width="7.83203125" bestFit="1" customWidth="1"/>
    <col min="3" max="3" width="7.1640625" bestFit="1" customWidth="1"/>
  </cols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data!B2</f>
        <v>0.14319999999999999</v>
      </c>
      <c r="C4" s="2">
        <f>data!B3</f>
        <v>0.32090000000000002</v>
      </c>
      <c r="D4" s="2">
        <f>data!C2</f>
        <v>3.5700000000000003E-2</v>
      </c>
      <c r="E4" s="2">
        <f>data!C3</f>
        <v>6.25E-2</v>
      </c>
    </row>
    <row r="5" spans="1:5" x14ac:dyDescent="0.2">
      <c r="A5" t="s">
        <v>15</v>
      </c>
      <c r="B5" s="2">
        <f>data!B22</f>
        <v>6.4000000000000001E-2</v>
      </c>
      <c r="C5" s="2">
        <f>data!B23</f>
        <v>0.1172</v>
      </c>
      <c r="D5" s="2">
        <f>data!C22</f>
        <v>2.9399999999999999E-2</v>
      </c>
      <c r="E5" s="2">
        <f>data!C23</f>
        <v>6.5199999999999994E-2</v>
      </c>
    </row>
    <row r="6" spans="1:5" x14ac:dyDescent="0.2">
      <c r="A6" t="s">
        <v>16</v>
      </c>
      <c r="B6" s="2">
        <f>data!B32</f>
        <v>0.2606</v>
      </c>
      <c r="C6" s="2">
        <f>data!B33</f>
        <v>0.81689999999999996</v>
      </c>
      <c r="D6" s="2">
        <f>data!C32</f>
        <v>0.12039999999999999</v>
      </c>
      <c r="E6" s="2">
        <f>data!C33</f>
        <v>0.26490000000000002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data!B12/4</f>
        <v>8.165E-2</v>
      </c>
      <c r="C11" s="2">
        <f>data!B13/4</f>
        <v>0.224</v>
      </c>
      <c r="D11" s="2">
        <f>data!C12/6</f>
        <v>5.2983333333333334E-2</v>
      </c>
      <c r="E11" s="2">
        <f>data!C13/6</f>
        <v>9.3983333333333322E-2</v>
      </c>
    </row>
    <row r="12" spans="1:5" x14ac:dyDescent="0.2">
      <c r="A12" t="s">
        <v>15</v>
      </c>
      <c r="B12" s="2">
        <f>data!D22/4</f>
        <v>0.1048</v>
      </c>
      <c r="C12" s="2">
        <f>data!D23/4</f>
        <v>0.128</v>
      </c>
      <c r="D12" s="2">
        <f>data!E22/6</f>
        <v>6.9466666666666663E-2</v>
      </c>
      <c r="E12" s="2">
        <f>data!E23/6</f>
        <v>7.7533333333333329E-2</v>
      </c>
    </row>
    <row r="13" spans="1:5" x14ac:dyDescent="0.2">
      <c r="A13" t="s">
        <v>16</v>
      </c>
      <c r="B13" s="2">
        <f>data!D32/4</f>
        <v>0.22795000000000001</v>
      </c>
      <c r="C13" s="2">
        <f>data!D33/4</f>
        <v>0.37640000000000001</v>
      </c>
      <c r="D13" s="2">
        <f>data!E32/6</f>
        <v>8.1066666666666662E-2</v>
      </c>
      <c r="E13" s="2">
        <f>data!E33/6</f>
        <v>0.23648333333333335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data!B4</f>
        <v>74</v>
      </c>
      <c r="C18">
        <f>data!B5</f>
        <v>82</v>
      </c>
      <c r="D18">
        <f>data!C4</f>
        <v>75</v>
      </c>
      <c r="E18">
        <f>data!C5</f>
        <v>96</v>
      </c>
    </row>
    <row r="19" spans="1:5" x14ac:dyDescent="0.2">
      <c r="A19" t="s">
        <v>14</v>
      </c>
      <c r="B19">
        <f>data!B14</f>
        <v>13</v>
      </c>
      <c r="C19">
        <f>data!B15</f>
        <v>18</v>
      </c>
      <c r="D19">
        <f>data!C14</f>
        <v>19</v>
      </c>
      <c r="E19">
        <f>data!C15</f>
        <v>23</v>
      </c>
    </row>
    <row r="20" spans="1:5" x14ac:dyDescent="0.2">
      <c r="A20" t="s">
        <v>15</v>
      </c>
      <c r="B20">
        <f>AVERAGE(data!B24,data!D24)</f>
        <v>65</v>
      </c>
      <c r="C20">
        <f>MAX(data!B25,data!D25)</f>
        <v>76</v>
      </c>
      <c r="D20" s="4">
        <f>AVERAGE(data!C24,data!E24)</f>
        <v>91.5</v>
      </c>
      <c r="E20">
        <f>MAX(data!C25,data!E25)</f>
        <v>147</v>
      </c>
    </row>
    <row r="21" spans="1:5" x14ac:dyDescent="0.2">
      <c r="A21" t="s">
        <v>16</v>
      </c>
      <c r="B21" s="4">
        <f>AVERAGE(data!B34,data!D34)</f>
        <v>123.5</v>
      </c>
      <c r="C21">
        <f>MAX(data!B35,data!D35)</f>
        <v>151</v>
      </c>
      <c r="D21" s="4">
        <f>AVERAGE(data!C34,data!E34)</f>
        <v>105.5</v>
      </c>
      <c r="E21">
        <f>MAX(data!C35,data!E35)</f>
        <v>181</v>
      </c>
    </row>
    <row r="23" spans="1:5" x14ac:dyDescent="0.2">
      <c r="A23" t="s">
        <v>32</v>
      </c>
    </row>
    <row r="24" spans="1:5" x14ac:dyDescent="0.2">
      <c r="B24" s="5" t="s">
        <v>17</v>
      </c>
      <c r="C24" s="5"/>
      <c r="D24" s="5" t="s">
        <v>18</v>
      </c>
      <c r="E24" s="5"/>
    </row>
    <row r="25" spans="1:5" x14ac:dyDescent="0.2">
      <c r="B25" t="s">
        <v>28</v>
      </c>
      <c r="C25" t="s">
        <v>33</v>
      </c>
      <c r="D25" t="s">
        <v>28</v>
      </c>
      <c r="E25" t="s">
        <v>33</v>
      </c>
    </row>
    <row r="26" spans="1:5" x14ac:dyDescent="0.2">
      <c r="A26" t="s">
        <v>13</v>
      </c>
      <c r="B26">
        <f>data!B7</f>
        <v>54</v>
      </c>
      <c r="C26">
        <f>data!B8</f>
        <v>10</v>
      </c>
      <c r="D26">
        <f>data!C7</f>
        <v>55</v>
      </c>
      <c r="E26">
        <f>data!C8</f>
        <v>38</v>
      </c>
    </row>
    <row r="27" spans="1:5" x14ac:dyDescent="0.2">
      <c r="A27" t="s">
        <v>14</v>
      </c>
      <c r="B27">
        <f>data!B17</f>
        <v>55</v>
      </c>
      <c r="C27">
        <f>data!B18</f>
        <v>15</v>
      </c>
      <c r="D27">
        <f>data!C17</f>
        <v>55</v>
      </c>
      <c r="E27">
        <f>data!C18</f>
        <v>42</v>
      </c>
    </row>
    <row r="28" spans="1:5" x14ac:dyDescent="0.2">
      <c r="A28" t="s">
        <v>15</v>
      </c>
      <c r="B28" s="4">
        <f>AVERAGE(data!B27,data!D27)</f>
        <v>58.5</v>
      </c>
      <c r="C28">
        <f>MIN(data!B28,data!D28)</f>
        <v>5</v>
      </c>
      <c r="D28">
        <f>AVERAGE(data!C27,data!E27)</f>
        <v>57</v>
      </c>
      <c r="E28">
        <f>MAX(data!C28,data!E28)</f>
        <v>46</v>
      </c>
    </row>
    <row r="29" spans="1:5" x14ac:dyDescent="0.2">
      <c r="A29" t="s">
        <v>16</v>
      </c>
      <c r="B29" s="4">
        <f>AVERAGE(data!B37,data!D37)</f>
        <v>54.5</v>
      </c>
      <c r="C29">
        <f>MIN(data!B38,data!D38)</f>
        <v>7</v>
      </c>
      <c r="D29">
        <f>AVERAGE(data!C37,data!E37)</f>
        <v>54</v>
      </c>
      <c r="E29">
        <f>MIN(data!C38,data!E38)</f>
        <v>33</v>
      </c>
    </row>
  </sheetData>
  <mergeCells count="8">
    <mergeCell ref="B24:C24"/>
    <mergeCell ref="D24:E24"/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2E12-02CF-8748-9942-AD62CB9CFCB0}">
  <dimension ref="A1:E29"/>
  <sheetViews>
    <sheetView zoomScale="120" zoomScaleNormal="120" workbookViewId="0">
      <selection activeCell="J34" sqref="J34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data!H2</f>
        <v>0.1356</v>
      </c>
      <c r="C4" s="2">
        <f>data!H3</f>
        <v>0.3679</v>
      </c>
      <c r="D4" s="2">
        <f>data!I2</f>
        <v>0.1196</v>
      </c>
      <c r="E4" s="2">
        <f>data!I3</f>
        <v>0.14180000000000001</v>
      </c>
    </row>
    <row r="5" spans="1:5" x14ac:dyDescent="0.2">
      <c r="A5" t="s">
        <v>15</v>
      </c>
      <c r="B5" s="2">
        <f>data!H22</f>
        <v>0.13289999999999999</v>
      </c>
      <c r="C5" s="2">
        <f>data!H33</f>
        <v>0.34320000000000001</v>
      </c>
      <c r="D5" s="2">
        <f>data!I22</f>
        <v>4.1000000000000002E-2</v>
      </c>
      <c r="E5" s="2">
        <f>data!I23</f>
        <v>5.1700000000000003E-2</v>
      </c>
    </row>
    <row r="6" spans="1:5" x14ac:dyDescent="0.2">
      <c r="A6" t="s">
        <v>16</v>
      </c>
      <c r="B6" s="2">
        <f>data!H32</f>
        <v>0.20039999999999999</v>
      </c>
      <c r="C6" s="2">
        <f>data!H33</f>
        <v>0.34320000000000001</v>
      </c>
      <c r="D6" s="2">
        <f>data!I32</f>
        <v>4.3799999999999999E-2</v>
      </c>
      <c r="E6" s="2">
        <f>data!I33</f>
        <v>6.0999999999999999E-2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data!H12/4</f>
        <v>6.5275E-2</v>
      </c>
      <c r="C11" s="2">
        <f>data!H13/4</f>
        <v>9.1550000000000006E-2</v>
      </c>
      <c r="D11" s="2">
        <f>data!I12/6</f>
        <v>5.6033333333333331E-2</v>
      </c>
      <c r="E11" s="2">
        <f>data!I13/6</f>
        <v>6.826666666666667E-2</v>
      </c>
    </row>
    <row r="12" spans="1:5" x14ac:dyDescent="0.2">
      <c r="A12" t="s">
        <v>15</v>
      </c>
      <c r="B12" s="2">
        <f>data!J22/4</f>
        <v>0.12445000000000001</v>
      </c>
      <c r="C12" s="2">
        <f>data!J23/4</f>
        <v>0.14119999999999999</v>
      </c>
      <c r="D12" s="2">
        <f>data!K22/6</f>
        <v>6.9416666666666668E-2</v>
      </c>
      <c r="E12" s="2">
        <f>data!K23/6</f>
        <v>7.8316666666666659E-2</v>
      </c>
    </row>
    <row r="13" spans="1:5" x14ac:dyDescent="0.2">
      <c r="A13" t="s">
        <v>16</v>
      </c>
      <c r="B13" s="2">
        <f>data!J32/4</f>
        <v>0.10605000000000001</v>
      </c>
      <c r="C13" s="2">
        <f>data!J33/4</f>
        <v>0.22589999999999999</v>
      </c>
      <c r="D13" s="2">
        <f>data!K32/6</f>
        <v>3.8833333333333338E-2</v>
      </c>
      <c r="E13" s="2">
        <f>data!K33/6</f>
        <v>4.6250000000000006E-2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data!H4</f>
        <v>85</v>
      </c>
      <c r="C18">
        <f>data!H5</f>
        <v>92</v>
      </c>
      <c r="D18">
        <f>data!I4</f>
        <v>140</v>
      </c>
      <c r="E18">
        <f>data!I5</f>
        <v>183</v>
      </c>
    </row>
    <row r="19" spans="1:5" x14ac:dyDescent="0.2">
      <c r="A19" t="s">
        <v>14</v>
      </c>
      <c r="B19">
        <f>data!H14</f>
        <v>6</v>
      </c>
      <c r="C19">
        <f>data!H15</f>
        <v>7</v>
      </c>
      <c r="D19">
        <f>data!I14</f>
        <v>9</v>
      </c>
      <c r="E19">
        <f>data!I15</f>
        <v>10</v>
      </c>
    </row>
    <row r="20" spans="1:5" x14ac:dyDescent="0.2">
      <c r="A20" t="s">
        <v>15</v>
      </c>
      <c r="B20" s="4">
        <f>AVERAGE(data!H24,data!J24)</f>
        <v>64.5</v>
      </c>
      <c r="C20">
        <f>MAX(data!H25,data!J25)</f>
        <v>86</v>
      </c>
      <c r="D20">
        <f>AVERAGE(data!I24,data!K24)</f>
        <v>87</v>
      </c>
      <c r="E20">
        <f>MAX(data!I25,data!K25)</f>
        <v>106</v>
      </c>
    </row>
    <row r="21" spans="1:5" x14ac:dyDescent="0.2">
      <c r="A21" t="s">
        <v>16</v>
      </c>
      <c r="B21" s="4">
        <f>AVERAGE(data!H34,data!J34)</f>
        <v>97.5</v>
      </c>
      <c r="C21">
        <f>MAX(data!H35,data!J35)</f>
        <v>116</v>
      </c>
      <c r="D21" s="4">
        <f>AVERAGE(data!I34,data!K34)</f>
        <v>113.5</v>
      </c>
      <c r="E21">
        <f>MAX(data!I35,data!K35)</f>
        <v>221</v>
      </c>
    </row>
    <row r="23" spans="1:5" x14ac:dyDescent="0.2">
      <c r="A23" t="s">
        <v>32</v>
      </c>
    </row>
    <row r="24" spans="1:5" x14ac:dyDescent="0.2">
      <c r="B24" s="5" t="s">
        <v>17</v>
      </c>
      <c r="C24" s="5"/>
      <c r="D24" s="5" t="s">
        <v>18</v>
      </c>
      <c r="E24" s="5"/>
    </row>
    <row r="25" spans="1:5" x14ac:dyDescent="0.2">
      <c r="B25" t="s">
        <v>28</v>
      </c>
      <c r="C25" t="s">
        <v>33</v>
      </c>
      <c r="D25" t="s">
        <v>28</v>
      </c>
      <c r="E25" t="s">
        <v>33</v>
      </c>
    </row>
    <row r="26" spans="1:5" x14ac:dyDescent="0.2">
      <c r="A26" t="s">
        <v>13</v>
      </c>
      <c r="B26">
        <f>data!H7</f>
        <v>11</v>
      </c>
      <c r="C26">
        <f>data!H8</f>
        <v>10</v>
      </c>
      <c r="D26">
        <f>data!I7</f>
        <v>58</v>
      </c>
      <c r="E26">
        <f>data!I8</f>
        <v>50</v>
      </c>
    </row>
    <row r="27" spans="1:5" x14ac:dyDescent="0.2">
      <c r="A27" t="s">
        <v>14</v>
      </c>
      <c r="B27">
        <f>data!H17</f>
        <v>59</v>
      </c>
      <c r="C27">
        <f>data!H18</f>
        <v>50</v>
      </c>
      <c r="D27">
        <f>data!I17</f>
        <v>59</v>
      </c>
      <c r="E27">
        <f>data!I18</f>
        <v>59</v>
      </c>
    </row>
    <row r="28" spans="1:5" x14ac:dyDescent="0.2">
      <c r="A28" t="s">
        <v>15</v>
      </c>
      <c r="B28">
        <f>AVERAGE(data!H27,data!J27)</f>
        <v>57</v>
      </c>
      <c r="C28">
        <f>MIN(data!H28,data!J28)</f>
        <v>36</v>
      </c>
      <c r="D28">
        <f>AVERAGE(data!I27,data!K27)</f>
        <v>60</v>
      </c>
      <c r="E28">
        <f>MIN(data!I28,data!K28)</f>
        <v>59</v>
      </c>
    </row>
    <row r="29" spans="1:5" x14ac:dyDescent="0.2">
      <c r="A29" t="s">
        <v>16</v>
      </c>
      <c r="B29">
        <f>AVERAGE(data!H37,data!J37)</f>
        <v>59</v>
      </c>
      <c r="C29">
        <f>MIN(data!H38,data!J38)</f>
        <v>28</v>
      </c>
      <c r="D29">
        <f>AVERAGE(data!I37,data!K37)</f>
        <v>60</v>
      </c>
      <c r="E29">
        <f>MIN(data!I38,data!K38)</f>
        <v>58</v>
      </c>
    </row>
  </sheetData>
  <mergeCells count="8">
    <mergeCell ref="B24:C24"/>
    <mergeCell ref="D24:E24"/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D142-E909-1646-97C7-D1EA1C6E6E19}">
  <dimension ref="A1:E21"/>
  <sheetViews>
    <sheetView workbookViewId="0">
      <selection activeCell="B20" sqref="B20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data!N2</f>
        <v>2.2599999999999999E-2</v>
      </c>
      <c r="C4" s="2">
        <f>data!N3</f>
        <v>0.16470000000000001</v>
      </c>
      <c r="D4" s="2">
        <f>data!O2</f>
        <v>1.55E-2</v>
      </c>
      <c r="E4" s="2">
        <f>data!O3</f>
        <v>7.1099999999999997E-2</v>
      </c>
    </row>
    <row r="5" spans="1:5" x14ac:dyDescent="0.2">
      <c r="A5" t="s">
        <v>15</v>
      </c>
      <c r="B5" s="2">
        <f>data!N16</f>
        <v>5.7099999999999998E-2</v>
      </c>
      <c r="C5" s="2">
        <f>data!N17</f>
        <v>0.27710000000000001</v>
      </c>
      <c r="D5" s="2">
        <f>data!O16</f>
        <v>2.9700000000000001E-2</v>
      </c>
      <c r="E5" s="2">
        <f>data!O17</f>
        <v>0.13589999999999999</v>
      </c>
    </row>
    <row r="6" spans="1:5" x14ac:dyDescent="0.2">
      <c r="A6" t="s">
        <v>16</v>
      </c>
      <c r="B6" s="2">
        <f>data!N23</f>
        <v>0.1197</v>
      </c>
      <c r="C6" s="2">
        <f>data!N24</f>
        <v>0.3004</v>
      </c>
      <c r="D6" s="2">
        <f>data!O23</f>
        <v>3.6400000000000002E-2</v>
      </c>
      <c r="E6" s="2">
        <f>data!O24</f>
        <v>0.12570000000000001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data!N9/4</f>
        <v>1.8225000000000002E-2</v>
      </c>
      <c r="C11" s="2">
        <f>data!N10/4</f>
        <v>5.5675000000000002E-2</v>
      </c>
      <c r="D11" s="2">
        <f>data!O9/6</f>
        <v>1.1616666666666666E-2</v>
      </c>
      <c r="E11" s="2">
        <f>data!O10/6</f>
        <v>6.4733333333333337E-2</v>
      </c>
    </row>
    <row r="12" spans="1:5" x14ac:dyDescent="0.2">
      <c r="A12" t="s">
        <v>15</v>
      </c>
      <c r="B12" s="2">
        <f>data!P16/4</f>
        <v>6.3E-2</v>
      </c>
      <c r="C12" s="2">
        <f>data!P17/4</f>
        <v>0.14954999999999999</v>
      </c>
      <c r="D12" s="2">
        <f>data!Q16/6</f>
        <v>7.5900000000000009E-2</v>
      </c>
      <c r="E12" s="2">
        <f>data!Q17/6</f>
        <v>0.32339999999999997</v>
      </c>
    </row>
    <row r="13" spans="1:5" x14ac:dyDescent="0.2">
      <c r="A13" t="s">
        <v>16</v>
      </c>
      <c r="B13" s="2">
        <f>data!P23/4</f>
        <v>4.1950000000000001E-2</v>
      </c>
      <c r="C13" s="2">
        <f>data!P24/4</f>
        <v>0.24562500000000001</v>
      </c>
      <c r="D13" s="2">
        <f>data!Q23/6</f>
        <v>3.0533333333333332E-2</v>
      </c>
      <c r="E13" s="2">
        <f>data!Q24/6</f>
        <v>0.15456666666666666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data!N4</f>
        <v>68</v>
      </c>
      <c r="C18">
        <f>data!N5</f>
        <v>89</v>
      </c>
      <c r="D18">
        <f>data!O4</f>
        <v>86</v>
      </c>
      <c r="E18">
        <f>data!O5</f>
        <v>123</v>
      </c>
    </row>
    <row r="19" spans="1:5" x14ac:dyDescent="0.2">
      <c r="A19" t="s">
        <v>14</v>
      </c>
      <c r="B19">
        <f>data!N11</f>
        <v>12</v>
      </c>
      <c r="C19">
        <f>data!N12</f>
        <v>35</v>
      </c>
      <c r="D19">
        <f>data!O11</f>
        <v>95</v>
      </c>
      <c r="E19">
        <f>data!O12</f>
        <v>264</v>
      </c>
    </row>
    <row r="20" spans="1:5" x14ac:dyDescent="0.2">
      <c r="A20" t="s">
        <v>15</v>
      </c>
      <c r="B20">
        <f>AVERAGE(data!N18,data!P18)</f>
        <v>122</v>
      </c>
      <c r="C20">
        <f>MAX(data!N19,data!P19)</f>
        <v>238</v>
      </c>
      <c r="D20" s="4">
        <f>AVERAGE(data!O18,data!Q18)</f>
        <v>237.5</v>
      </c>
      <c r="E20">
        <f>MAX(data!O19,data!Q19)</f>
        <v>525</v>
      </c>
    </row>
    <row r="21" spans="1:5" x14ac:dyDescent="0.2">
      <c r="A21" t="s">
        <v>16</v>
      </c>
      <c r="B21">
        <f>AVERAGE(data!N25,data!P25)</f>
        <v>167</v>
      </c>
      <c r="C21">
        <f>MAX(data!N26,data!P26)</f>
        <v>396</v>
      </c>
      <c r="D21" s="4">
        <f>AVERAGE(data!O25,data!Q25)</f>
        <v>228.5</v>
      </c>
      <c r="E21">
        <f>MAX(data!O26,data!Q26)</f>
        <v>440</v>
      </c>
    </row>
  </sheetData>
  <mergeCells count="6"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B82F-A5AE-084F-A654-2486CBB157B8}">
  <dimension ref="A1:E21"/>
  <sheetViews>
    <sheetView tabSelected="1" workbookViewId="0">
      <selection activeCell="P47" sqref="P47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B2" s="5" t="s">
        <v>17</v>
      </c>
      <c r="C2" s="5"/>
      <c r="D2" s="5" t="s">
        <v>18</v>
      </c>
      <c r="E2" s="5"/>
    </row>
    <row r="3" spans="1:5" x14ac:dyDescent="0.2">
      <c r="B3" t="s">
        <v>28</v>
      </c>
      <c r="C3" t="s">
        <v>29</v>
      </c>
      <c r="D3" t="s">
        <v>28</v>
      </c>
      <c r="E3" t="s">
        <v>29</v>
      </c>
    </row>
    <row r="4" spans="1:5" x14ac:dyDescent="0.2">
      <c r="A4" t="s">
        <v>13</v>
      </c>
      <c r="B4" s="2">
        <f>data!T2</f>
        <v>8.2199999999999995E-2</v>
      </c>
      <c r="C4" s="2">
        <f>data!T3</f>
        <v>0.25779999999999997</v>
      </c>
      <c r="D4" s="2">
        <f>data!U2</f>
        <v>2.23E-2</v>
      </c>
      <c r="E4" s="2">
        <f>data!U3</f>
        <v>4.5499999999999999E-2</v>
      </c>
    </row>
    <row r="5" spans="1:5" x14ac:dyDescent="0.2">
      <c r="A5" t="s">
        <v>15</v>
      </c>
      <c r="B5" s="2">
        <f>data!T16</f>
        <v>4.4200000000000003E-2</v>
      </c>
      <c r="C5" s="2">
        <f>data!T17</f>
        <v>0.1968</v>
      </c>
      <c r="D5" s="2">
        <f>data!U16</f>
        <v>1.95E-2</v>
      </c>
      <c r="E5" s="2">
        <f>data!U17</f>
        <v>4.2200000000000001E-2</v>
      </c>
    </row>
    <row r="6" spans="1:5" x14ac:dyDescent="0.2">
      <c r="A6" t="s">
        <v>16</v>
      </c>
      <c r="B6" s="2">
        <f>data!T23</f>
        <v>8.6499999999999994E-2</v>
      </c>
      <c r="C6" s="2">
        <f>data!T24</f>
        <v>0.39400000000000002</v>
      </c>
      <c r="D6" s="2">
        <f>data!U23</f>
        <v>2.75E-2</v>
      </c>
      <c r="E6" s="2">
        <f>data!U24</f>
        <v>9.7699999999999995E-2</v>
      </c>
    </row>
    <row r="8" spans="1:5" x14ac:dyDescent="0.2">
      <c r="A8" t="s">
        <v>30</v>
      </c>
    </row>
    <row r="9" spans="1:5" x14ac:dyDescent="0.2">
      <c r="B9" s="5" t="s">
        <v>17</v>
      </c>
      <c r="C9" s="5"/>
      <c r="D9" s="5" t="s">
        <v>18</v>
      </c>
      <c r="E9" s="5"/>
    </row>
    <row r="10" spans="1:5" x14ac:dyDescent="0.2">
      <c r="B10" t="s">
        <v>28</v>
      </c>
      <c r="C10" t="s">
        <v>29</v>
      </c>
      <c r="D10" t="s">
        <v>28</v>
      </c>
      <c r="E10" t="s">
        <v>29</v>
      </c>
    </row>
    <row r="11" spans="1:5" x14ac:dyDescent="0.2">
      <c r="A11" t="s">
        <v>14</v>
      </c>
      <c r="B11" s="2">
        <f>data!T9/4</f>
        <v>3.3450000000000001E-2</v>
      </c>
      <c r="C11" s="2">
        <f>data!T10/4</f>
        <v>7.2849999999999998E-2</v>
      </c>
      <c r="D11" s="2">
        <f>data!U9/6</f>
        <v>2.1349999999999997E-2</v>
      </c>
      <c r="E11" s="2">
        <f>data!U10/6</f>
        <v>4.9666666666666665E-2</v>
      </c>
    </row>
    <row r="12" spans="1:5" x14ac:dyDescent="0.2">
      <c r="A12" t="s">
        <v>15</v>
      </c>
      <c r="B12" s="2">
        <f>data!V16/4</f>
        <v>0.11355</v>
      </c>
      <c r="C12" s="2">
        <f>data!V17/4</f>
        <v>0.173425</v>
      </c>
      <c r="D12" s="2">
        <f>data!W16/6</f>
        <v>5.8133333333333335E-2</v>
      </c>
      <c r="E12" s="2">
        <f>data!W17/6</f>
        <v>8.3333333333333329E-2</v>
      </c>
    </row>
    <row r="13" spans="1:5" x14ac:dyDescent="0.2">
      <c r="A13" t="s">
        <v>16</v>
      </c>
      <c r="B13" s="2">
        <f>data!V23/4</f>
        <v>7.2099999999999997E-2</v>
      </c>
      <c r="C13" s="2">
        <f>data!V24/4</f>
        <v>0.233375</v>
      </c>
      <c r="D13" s="2">
        <f>data!W23/6</f>
        <v>3.2550000000000003E-2</v>
      </c>
      <c r="E13" s="2">
        <f>data!W24/6</f>
        <v>6.5949999999999995E-2</v>
      </c>
    </row>
    <row r="15" spans="1:5" x14ac:dyDescent="0.2">
      <c r="A15" t="s">
        <v>31</v>
      </c>
    </row>
    <row r="16" spans="1:5" x14ac:dyDescent="0.2">
      <c r="B16" s="5" t="s">
        <v>17</v>
      </c>
      <c r="C16" s="5"/>
      <c r="D16" s="5" t="s">
        <v>18</v>
      </c>
      <c r="E16" s="5"/>
    </row>
    <row r="17" spans="1:5" x14ac:dyDescent="0.2">
      <c r="B17" t="s">
        <v>28</v>
      </c>
      <c r="C17" t="s">
        <v>29</v>
      </c>
      <c r="D17" t="s">
        <v>28</v>
      </c>
      <c r="E17" t="s">
        <v>29</v>
      </c>
    </row>
    <row r="18" spans="1:5" x14ac:dyDescent="0.2">
      <c r="A18" t="s">
        <v>13</v>
      </c>
      <c r="B18">
        <f>data!T4</f>
        <v>78</v>
      </c>
      <c r="C18">
        <f>data!T5</f>
        <v>86</v>
      </c>
      <c r="D18">
        <f>data!U4</f>
        <v>127</v>
      </c>
      <c r="E18">
        <f>data!U5</f>
        <v>150</v>
      </c>
    </row>
    <row r="19" spans="1:5" x14ac:dyDescent="0.2">
      <c r="A19" t="s">
        <v>14</v>
      </c>
      <c r="B19">
        <f>data!T11</f>
        <v>11</v>
      </c>
      <c r="C19">
        <f>data!T12</f>
        <v>14</v>
      </c>
      <c r="D19">
        <f>data!U11</f>
        <v>12</v>
      </c>
      <c r="E19">
        <f>data!U12</f>
        <v>22</v>
      </c>
    </row>
    <row r="20" spans="1:5" x14ac:dyDescent="0.2">
      <c r="A20" t="s">
        <v>15</v>
      </c>
      <c r="B20">
        <f>AVERAGE(data!T18,data!V18)</f>
        <v>78</v>
      </c>
      <c r="C20">
        <f>MAX(data!T19,data!V19)</f>
        <v>105</v>
      </c>
      <c r="D20" s="4">
        <f>AVERAGE(data!U18,data!W18)</f>
        <v>142</v>
      </c>
      <c r="E20">
        <f>MAX(data!U19,data!W19)</f>
        <v>202</v>
      </c>
    </row>
    <row r="21" spans="1:5" x14ac:dyDescent="0.2">
      <c r="A21" t="s">
        <v>16</v>
      </c>
      <c r="B21">
        <f>AVERAGE(data!T25,data!V25)</f>
        <v>121</v>
      </c>
      <c r="C21">
        <f>MAX(data!T26,data!V26)</f>
        <v>145</v>
      </c>
      <c r="D21" s="4">
        <f>AVERAGE(data!U25,data!W25)</f>
        <v>93.5</v>
      </c>
      <c r="E21">
        <f>MAX(data!U26,data!W26)</f>
        <v>176</v>
      </c>
    </row>
  </sheetData>
  <mergeCells count="6">
    <mergeCell ref="B2:C2"/>
    <mergeCell ref="D2:E2"/>
    <mergeCell ref="B9:C9"/>
    <mergeCell ref="D9:E9"/>
    <mergeCell ref="B16:C16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Overall CPU</vt:lpstr>
      <vt:lpstr>Overall RAM</vt:lpstr>
      <vt:lpstr>Overall Power</vt:lpstr>
      <vt:lpstr>Overall FPS</vt:lpstr>
      <vt:lpstr>Scenario 1</vt:lpstr>
      <vt:lpstr>Scenario 2</vt:lpstr>
      <vt:lpstr>Scenario 3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Sroczek</dc:creator>
  <cp:lastModifiedBy>Maciej Sroczek</cp:lastModifiedBy>
  <dcterms:created xsi:type="dcterms:W3CDTF">2023-06-21T11:08:57Z</dcterms:created>
  <dcterms:modified xsi:type="dcterms:W3CDTF">2023-06-22T20:04:26Z</dcterms:modified>
</cp:coreProperties>
</file>