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0" windowWidth="16380" windowHeight="8190"/>
  </bookViews>
  <sheets>
    <sheet name="Parametros do Projeto" sheetId="1" r:id="rId1"/>
    <sheet name="Recursos Humanos" sheetId="2" r:id="rId2"/>
    <sheet name="Recursos Materiais" sheetId="3" r:id="rId3"/>
  </sheets>
  <calcPr calcId="114210" iterateDelta="1E-4"/>
</workbook>
</file>

<file path=xl/calcChain.xml><?xml version="1.0" encoding="utf-8"?>
<calcChain xmlns="http://schemas.openxmlformats.org/spreadsheetml/2006/main">
  <c r="D11" i="1"/>
  <c r="C11"/>
  <c r="D10"/>
  <c r="C10"/>
  <c r="D7"/>
  <c r="C7"/>
  <c r="E6"/>
  <c r="D6"/>
  <c r="C6"/>
  <c r="F6"/>
  <c r="B23" i="3"/>
  <c r="E17"/>
  <c r="E12"/>
  <c r="E7"/>
  <c r="C3"/>
  <c r="B3"/>
  <c r="A3"/>
  <c r="D8" i="2"/>
  <c r="G8"/>
  <c r="D9"/>
  <c r="G9"/>
  <c r="D10"/>
  <c r="G10"/>
  <c r="D11"/>
  <c r="G11"/>
  <c r="G7"/>
  <c r="D4"/>
  <c r="G4"/>
  <c r="D5"/>
  <c r="G5"/>
  <c r="D6"/>
  <c r="G6"/>
  <c r="G3"/>
  <c r="G12"/>
  <c r="F7"/>
  <c r="F3"/>
  <c r="F12"/>
  <c r="D7"/>
  <c r="D3"/>
  <c r="D12"/>
  <c r="C7"/>
  <c r="C3"/>
  <c r="C12"/>
  <c r="E11"/>
  <c r="E10"/>
  <c r="E9"/>
  <c r="E8"/>
  <c r="E7"/>
  <c r="E6"/>
  <c r="E5"/>
  <c r="E4"/>
  <c r="E3"/>
  <c r="F2" i="1"/>
  <c r="G2"/>
  <c r="H2"/>
</calcChain>
</file>

<file path=xl/sharedStrings.xml><?xml version="1.0" encoding="utf-8"?>
<sst xmlns="http://schemas.openxmlformats.org/spreadsheetml/2006/main" count="64" uniqueCount="61">
  <si>
    <t>Data de Início</t>
  </si>
  <si>
    <t>Data de Fim</t>
  </si>
  <si>
    <t>Duração - semanas</t>
  </si>
  <si>
    <t>Duração - meses</t>
  </si>
  <si>
    <t>Custo Estimado com RH</t>
  </si>
  <si>
    <t>Custo Estimado com RM</t>
  </si>
  <si>
    <t>Custo Total Estimado</t>
  </si>
  <si>
    <t>Recursos Humanos</t>
  </si>
  <si>
    <t>Custo por Ano</t>
  </si>
  <si>
    <t>Custo por Dia</t>
  </si>
  <si>
    <t>Custo por Hora</t>
  </si>
  <si>
    <t>Horas de Trabalho por Semana</t>
  </si>
  <si>
    <t>Custo por Semana</t>
  </si>
  <si>
    <t>GPP</t>
  </si>
  <si>
    <t>Danilo</t>
  </si>
  <si>
    <t>Guilherme</t>
  </si>
  <si>
    <t>Marcelo</t>
  </si>
  <si>
    <t>MDS</t>
  </si>
  <si>
    <t>Carlos</t>
  </si>
  <si>
    <t>Luciano</t>
  </si>
  <si>
    <t>Tallys</t>
  </si>
  <si>
    <t>Macartur</t>
  </si>
  <si>
    <t>Total</t>
  </si>
  <si>
    <t>*Os primeiros resultados de um estudo desenvolvido por três pesquisadores do Departamento</t>
  </si>
  <si>
    <t>de Ciências Contábeis e Atuariais da Universidade de Brasília (UnB) apontam que, em 2003,</t>
  </si>
  <si>
    <t>o custo anual do aluno da UnB – seja ele de graduação, mestrado e doutorado ou residência –</t>
  </si>
  <si>
    <t>foi, em média, R$ 5.737,00</t>
  </si>
  <si>
    <t>Referência: http://www.secom.unb.br/unbagencia/ag0404-02.htm</t>
  </si>
  <si>
    <t>Recursos Materiais</t>
  </si>
  <si>
    <t>Custos Semanais</t>
  </si>
  <si>
    <t>Custos Mensais</t>
  </si>
  <si>
    <t>Custos Fixos</t>
  </si>
  <si>
    <t>Energia Elétrica</t>
  </si>
  <si>
    <t>Valor do kWh:</t>
  </si>
  <si>
    <t>Equipamento</t>
  </si>
  <si>
    <t>Potência Elétrica (W)</t>
  </si>
  <si>
    <t>Qtd.</t>
  </si>
  <si>
    <t>Horas por Semana</t>
  </si>
  <si>
    <t>Lâmpadas Fluorescentes Tubulares</t>
  </si>
  <si>
    <t>Ar Condiconado</t>
  </si>
  <si>
    <t>Notebook</t>
  </si>
  <si>
    <t>Fonte: ttp://www.ceb.com.br/ceb/objetos/Simulador.htm</t>
  </si>
  <si>
    <t>Computadores</t>
  </si>
  <si>
    <t>Marca</t>
  </si>
  <si>
    <t>Modelo</t>
  </si>
  <si>
    <t>Quantidade</t>
  </si>
  <si>
    <t>Custo Unitário</t>
  </si>
  <si>
    <t>Custo Total</t>
  </si>
  <si>
    <t>LG</t>
  </si>
  <si>
    <t>Servidores</t>
  </si>
  <si>
    <t>Custo Mensal</t>
  </si>
  <si>
    <t>dotProject</t>
  </si>
  <si>
    <t>Wiki</t>
  </si>
  <si>
    <t>Período (mês)</t>
  </si>
  <si>
    <t>Valor Planejado</t>
  </si>
  <si>
    <t>Valor Agregado</t>
  </si>
  <si>
    <t>Custo Real</t>
  </si>
  <si>
    <t>CPI (Índ. Desemp. Custo)</t>
  </si>
  <si>
    <t>SPI (Índ. Desemp. Prazo)</t>
  </si>
  <si>
    <t>1) Projeto Atrasado e Gastando Mais que Previsto</t>
  </si>
  <si>
    <t>2) Projeto continua atrasado, melhorando um pouco o desempenho, e Gastando Menos devido a menos 2 membros na equipe.</t>
  </si>
</sst>
</file>

<file path=xl/styles.xml><?xml version="1.0" encoding="utf-8"?>
<styleSheet xmlns="http://schemas.openxmlformats.org/spreadsheetml/2006/main">
  <numFmts count="4">
    <numFmt numFmtId="44" formatCode="_(&quot;R$ &quot;* #,##0.00_);_(&quot;R$ &quot;* \(#,##0.00\);_(&quot;R$ &quot;* &quot;-&quot;??_);_(@_)"/>
    <numFmt numFmtId="164" formatCode="d/m/yyyy"/>
    <numFmt numFmtId="165" formatCode="_-[$R$-416]\ * #,##0.00_-;\-[$R$-416]\ * #,##0.00_-;_-[$R$-416]\ * \-??_-;_-@_-"/>
    <numFmt numFmtId="166" formatCode="_-[$R$-416]\ * #,##0.00_-;\-[$R$-416]\ * #,##0.00_-;_-[$R$-416]\ * &quot;-&quot;??_-;_-@_-"/>
  </numFmts>
  <fonts count="4">
    <font>
      <sz val="11"/>
      <color rgb="FF000000"/>
      <name val="Calibri"/>
      <family val="2"/>
      <charset val="1"/>
    </font>
    <font>
      <sz val="10"/>
      <name val="Arial"/>
    </font>
    <font>
      <b/>
      <sz val="11"/>
      <color indexed="8"/>
      <name val="Calibri"/>
      <family val="2"/>
      <charset val="1"/>
    </font>
    <font>
      <sz val="8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indexed="55"/>
        <bgColor indexed="23"/>
      </patternFill>
    </fill>
    <fill>
      <patternFill patternType="solid">
        <fgColor indexed="9"/>
        <bgColor indexed="26"/>
      </patternFill>
    </fill>
    <fill>
      <patternFill patternType="solid">
        <fgColor indexed="57"/>
        <bgColor indexed="21"/>
      </patternFill>
    </fill>
    <fill>
      <patternFill patternType="solid">
        <fgColor indexed="11"/>
        <bgColor indexed="49"/>
      </patternFill>
    </fill>
    <fill>
      <patternFill patternType="solid">
        <fgColor indexed="22"/>
        <bgColor indexed="31"/>
      </patternFill>
    </fill>
    <fill>
      <patternFill patternType="solid">
        <fgColor indexed="13"/>
        <bgColor indexed="13"/>
      </patternFill>
    </fill>
    <fill>
      <patternFill patternType="solid">
        <fgColor indexed="51"/>
        <bgColor indexed="13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44" fontId="1" fillId="0" borderId="0" applyBorder="0" applyAlignment="0" applyProtection="0"/>
  </cellStyleXfs>
  <cellXfs count="42">
    <xf numFmtId="0" fontId="0" fillId="0" borderId="0" xfId="0"/>
    <xf numFmtId="0" fontId="0" fillId="2" borderId="1" xfId="0" applyFont="1" applyFill="1" applyBorder="1"/>
    <xf numFmtId="164" fontId="0" fillId="0" borderId="1" xfId="0" applyNumberFormat="1" applyBorder="1"/>
    <xf numFmtId="0" fontId="0" fillId="0" borderId="1" xfId="0" applyBorder="1"/>
    <xf numFmtId="165" fontId="0" fillId="0" borderId="1" xfId="0" applyNumberFormat="1" applyBorder="1"/>
    <xf numFmtId="0" fontId="0" fillId="3" borderId="2" xfId="0" applyFill="1" applyBorder="1"/>
    <xf numFmtId="0" fontId="0" fillId="4" borderId="3" xfId="0" applyFont="1" applyFill="1" applyBorder="1"/>
    <xf numFmtId="0" fontId="0" fillId="4" borderId="4" xfId="0" applyFont="1" applyFill="1" applyBorder="1"/>
    <xf numFmtId="0" fontId="0" fillId="5" borderId="1" xfId="0" applyFont="1" applyFill="1" applyBorder="1"/>
    <xf numFmtId="165" fontId="0" fillId="5" borderId="1" xfId="0" applyNumberFormat="1" applyFont="1" applyFill="1" applyBorder="1"/>
    <xf numFmtId="165" fontId="0" fillId="5" borderId="1" xfId="0" applyNumberFormat="1" applyFill="1" applyBorder="1"/>
    <xf numFmtId="0" fontId="0" fillId="0" borderId="4" xfId="0" applyFont="1" applyBorder="1"/>
    <xf numFmtId="165" fontId="0" fillId="0" borderId="4" xfId="0" applyNumberFormat="1" applyFont="1" applyBorder="1"/>
    <xf numFmtId="165" fontId="0" fillId="0" borderId="5" xfId="0" applyNumberFormat="1" applyBorder="1"/>
    <xf numFmtId="165" fontId="0" fillId="0" borderId="4" xfId="0" applyNumberFormat="1" applyBorder="1"/>
    <xf numFmtId="0" fontId="0" fillId="0" borderId="3" xfId="0" applyFont="1" applyBorder="1"/>
    <xf numFmtId="165" fontId="0" fillId="0" borderId="3" xfId="0" applyNumberFormat="1" applyFont="1" applyBorder="1"/>
    <xf numFmtId="0" fontId="2" fillId="4" borderId="1" xfId="0" applyFont="1" applyFill="1" applyBorder="1"/>
    <xf numFmtId="165" fontId="2" fillId="4" borderId="1" xfId="0" applyNumberFormat="1" applyFont="1" applyFill="1" applyBorder="1"/>
    <xf numFmtId="0" fontId="0" fillId="6" borderId="1" xfId="0" applyFont="1" applyFill="1" applyBorder="1" applyAlignment="1">
      <alignment horizontal="center"/>
    </xf>
    <xf numFmtId="165" fontId="0" fillId="6" borderId="1" xfId="0" applyNumberFormat="1" applyFont="1" applyFill="1" applyBorder="1"/>
    <xf numFmtId="0" fontId="0" fillId="6" borderId="1" xfId="0" applyFont="1" applyFill="1" applyBorder="1"/>
    <xf numFmtId="165" fontId="0" fillId="4" borderId="1" xfId="0" applyNumberFormat="1" applyFill="1" applyBorder="1"/>
    <xf numFmtId="0" fontId="0" fillId="7" borderId="2" xfId="0" applyFill="1" applyBorder="1"/>
    <xf numFmtId="0" fontId="0" fillId="7" borderId="0" xfId="0" applyFill="1" applyBorder="1"/>
    <xf numFmtId="165" fontId="0" fillId="7" borderId="5" xfId="0" applyNumberFormat="1" applyFill="1" applyBorder="1"/>
    <xf numFmtId="0" fontId="0" fillId="7" borderId="1" xfId="0" applyFont="1" applyFill="1" applyBorder="1"/>
    <xf numFmtId="3" fontId="0" fillId="0" borderId="4" xfId="0" applyNumberFormat="1" applyBorder="1"/>
    <xf numFmtId="0" fontId="2" fillId="8" borderId="6" xfId="0" applyFont="1" applyFill="1" applyBorder="1" applyAlignment="1">
      <alignment horizontal="left"/>
    </xf>
    <xf numFmtId="0" fontId="2" fillId="8" borderId="7" xfId="0" applyFont="1" applyFill="1" applyBorder="1" applyAlignment="1">
      <alignment horizontal="left"/>
    </xf>
    <xf numFmtId="0" fontId="2" fillId="8" borderId="8" xfId="0" applyFont="1" applyFill="1" applyBorder="1" applyAlignment="1">
      <alignment horizontal="left"/>
    </xf>
    <xf numFmtId="165" fontId="2" fillId="8" borderId="1" xfId="0" applyNumberFormat="1" applyFont="1" applyFill="1" applyBorder="1"/>
    <xf numFmtId="0" fontId="0" fillId="0" borderId="9" xfId="0" applyBorder="1" applyAlignment="1">
      <alignment horizontal="center"/>
    </xf>
    <xf numFmtId="0" fontId="2" fillId="7" borderId="1" xfId="0" applyFont="1" applyFill="1" applyBorder="1"/>
    <xf numFmtId="0" fontId="0" fillId="3" borderId="1" xfId="0" applyFont="1" applyFill="1" applyBorder="1"/>
    <xf numFmtId="165" fontId="2" fillId="0" borderId="1" xfId="0" applyNumberFormat="1" applyFont="1" applyBorder="1"/>
    <xf numFmtId="165" fontId="0" fillId="7" borderId="1" xfId="0" applyNumberFormat="1" applyFill="1" applyBorder="1"/>
    <xf numFmtId="165" fontId="0" fillId="0" borderId="0" xfId="0" applyNumberFormat="1"/>
    <xf numFmtId="166" fontId="0" fillId="0" borderId="0" xfId="0" applyNumberFormat="1"/>
    <xf numFmtId="44" fontId="1" fillId="0" borderId="0" xfId="1"/>
    <xf numFmtId="0" fontId="0" fillId="4" borderId="1" xfId="0" applyFont="1" applyFill="1" applyBorder="1" applyAlignment="1">
      <alignment horizontal="center"/>
    </xf>
    <xf numFmtId="0" fontId="0" fillId="8" borderId="1" xfId="0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>
        <c:manualLayout>
          <c:layoutTarget val="inner"/>
          <c:xMode val="edge"/>
          <c:yMode val="edge"/>
          <c:x val="0.15555578060732148"/>
          <c:y val="6.2201029597120774E-2"/>
          <c:w val="0.62814905692861245"/>
          <c:h val="0.8301445103923426"/>
        </c:manualLayout>
      </c:layout>
      <c:lineChart>
        <c:grouping val="standard"/>
        <c:ser>
          <c:idx val="1"/>
          <c:order val="0"/>
          <c:tx>
            <c:strRef>
              <c:f>'Parametros do Projeto'!$B$6</c:f>
              <c:strCache>
                <c:ptCount val="1"/>
                <c:pt idx="0">
                  <c:v>Valor Planejado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val>
            <c:numRef>
              <c:f>'Parametros do Projeto'!$C$6:$D$6</c:f>
              <c:numCache>
                <c:formatCode>_-[$R$-416]\ * #,##0.00_-;\-[$R$-416]\ * #,##0.00_-;_-[$R$-416]\ * "-"??_-;_-@_-</c:formatCode>
                <c:ptCount val="2"/>
                <c:pt idx="0">
                  <c:v>4089.9136111111111</c:v>
                </c:pt>
                <c:pt idx="1">
                  <c:v>8179.8272222222222</c:v>
                </c:pt>
              </c:numCache>
            </c:numRef>
          </c:val>
        </c:ser>
        <c:ser>
          <c:idx val="2"/>
          <c:order val="1"/>
          <c:tx>
            <c:strRef>
              <c:f>'Parametros do Projeto'!$B$7</c:f>
              <c:strCache>
                <c:ptCount val="1"/>
                <c:pt idx="0">
                  <c:v>Valor Agregado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val>
            <c:numRef>
              <c:f>'Parametros do Projeto'!$C$7:$D$7</c:f>
              <c:numCache>
                <c:formatCode>_-[$R$-416]\ * #,##0.00_-;\-[$R$-416]\ * #,##0.00_-;_-[$R$-416]\ * "-"??_-;_-@_-</c:formatCode>
                <c:ptCount val="2"/>
                <c:pt idx="0">
                  <c:v>2453.9481666666666</c:v>
                </c:pt>
                <c:pt idx="1">
                  <c:v>6543.8617777777781</c:v>
                </c:pt>
              </c:numCache>
            </c:numRef>
          </c:val>
        </c:ser>
        <c:ser>
          <c:idx val="3"/>
          <c:order val="2"/>
          <c:tx>
            <c:strRef>
              <c:f>'Parametros do Projeto'!$B$8</c:f>
              <c:strCache>
                <c:ptCount val="1"/>
                <c:pt idx="0">
                  <c:v>Custo Real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none"/>
          </c:marker>
          <c:val>
            <c:numRef>
              <c:f>'Parametros do Projeto'!$C$8:$D$8</c:f>
              <c:numCache>
                <c:formatCode>_("R$ "* #,##0.00_);_("R$ "* \(#,##0.00\);_("R$ "* "-"??_);_(@_)</c:formatCode>
                <c:ptCount val="2"/>
                <c:pt idx="0" formatCode="_-[$R$-416]\ * #,##0.00_-;\-[$R$-416]\ * #,##0.00_-;_-[$R$-416]\ * &quot;-&quot;??_-;_-@_-">
                  <c:v>3505</c:v>
                </c:pt>
                <c:pt idx="1">
                  <c:v>5842.73</c:v>
                </c:pt>
              </c:numCache>
            </c:numRef>
          </c:val>
        </c:ser>
        <c:marker val="1"/>
        <c:axId val="56232576"/>
        <c:axId val="56238464"/>
      </c:lineChart>
      <c:catAx>
        <c:axId val="56232576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56238464"/>
        <c:crosses val="autoZero"/>
        <c:auto val="1"/>
        <c:lblAlgn val="ctr"/>
        <c:lblOffset val="100"/>
        <c:tickLblSkip val="1"/>
        <c:tickMarkSkip val="1"/>
      </c:catAx>
      <c:valAx>
        <c:axId val="56238464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-[$R$-416]\ * #,##0.00_-;\-[$R$-416]\ * #,##0.00_-;_-[$R$-416]\ * &quot;-&quot;??_-;_-@_-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5623257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000115740908195"/>
          <c:y val="0.40191434508908808"/>
          <c:w val="0.1881484203536174"/>
          <c:h val="0.15311022670060498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1" l="0.75" r="0.75" t="1" header="0.49212598499999999" footer="0.49212598499999999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14</xdr:row>
      <xdr:rowOff>38100</xdr:rowOff>
    </xdr:from>
    <xdr:to>
      <xdr:col>6</xdr:col>
      <xdr:colOff>390525</xdr:colOff>
      <xdr:row>35</xdr:row>
      <xdr:rowOff>19050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H13"/>
  <sheetViews>
    <sheetView tabSelected="1" zoomScaleNormal="100" workbookViewId="0">
      <selection activeCell="G13" sqref="G13"/>
    </sheetView>
  </sheetViews>
  <sheetFormatPr defaultColWidth="8.7109375" defaultRowHeight="15"/>
  <cols>
    <col min="1" max="1" width="6.140625" customWidth="1"/>
    <col min="2" max="2" width="23.28515625" bestFit="1" customWidth="1"/>
    <col min="3" max="3" width="12.140625" bestFit="1" customWidth="1"/>
    <col min="4" max="4" width="17.7109375" customWidth="1"/>
    <col min="5" max="5" width="15.5703125" customWidth="1"/>
    <col min="6" max="6" width="22" customWidth="1"/>
    <col min="7" max="7" width="22.42578125" customWidth="1"/>
    <col min="8" max="8" width="19.7109375" customWidth="1"/>
  </cols>
  <sheetData>
    <row r="1" spans="2:8" ht="15" customHeight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2:8" ht="15" customHeight="1">
      <c r="B2" s="2">
        <v>41221</v>
      </c>
      <c r="C2" s="2">
        <v>41345</v>
      </c>
      <c r="D2" s="3">
        <v>13</v>
      </c>
      <c r="E2" s="3">
        <v>4</v>
      </c>
      <c r="F2" s="4">
        <f ca="1">'Recursos Humanos'!G12*'Parametros do Projeto'!D2</f>
        <v>5800.7444444444445</v>
      </c>
      <c r="G2" s="4">
        <f ca="1">D2*'Recursos Materiais'!A3+'Parametros do Projeto'!E2*'Recursos Materiais'!B3+'Recursos Materiais'!C3</f>
        <v>10558.91</v>
      </c>
      <c r="H2" s="4">
        <f>F2+G2</f>
        <v>16359.654444444444</v>
      </c>
    </row>
    <row r="5" spans="2:8">
      <c r="B5" t="s">
        <v>53</v>
      </c>
      <c r="C5">
        <v>1</v>
      </c>
      <c r="D5">
        <v>2</v>
      </c>
      <c r="E5">
        <v>3</v>
      </c>
      <c r="F5">
        <v>4</v>
      </c>
    </row>
    <row r="6" spans="2:8">
      <c r="B6" t="s">
        <v>54</v>
      </c>
      <c r="C6" s="38">
        <f>F6/4</f>
        <v>4089.9136111111111</v>
      </c>
      <c r="D6" s="38">
        <f>F6/2</f>
        <v>8179.8272222222222</v>
      </c>
      <c r="E6" s="38">
        <f>C6+D6</f>
        <v>12269.740833333333</v>
      </c>
      <c r="F6" s="37">
        <f>H2</f>
        <v>16359.654444444444</v>
      </c>
    </row>
    <row r="7" spans="2:8">
      <c r="B7" t="s">
        <v>55</v>
      </c>
      <c r="C7" s="38">
        <f>F6*0.15</f>
        <v>2453.9481666666666</v>
      </c>
      <c r="D7" s="38">
        <f>F6*0.4</f>
        <v>6543.8617777777781</v>
      </c>
    </row>
    <row r="8" spans="2:8">
      <c r="B8" t="s">
        <v>56</v>
      </c>
      <c r="C8" s="38">
        <v>3505</v>
      </c>
      <c r="D8" s="39">
        <v>5842.73</v>
      </c>
    </row>
    <row r="10" spans="2:8">
      <c r="B10" t="s">
        <v>58</v>
      </c>
      <c r="C10">
        <f>C7/C6</f>
        <v>0.6</v>
      </c>
      <c r="D10">
        <f>D7/D6</f>
        <v>0.8</v>
      </c>
    </row>
    <row r="11" spans="2:8">
      <c r="B11" t="s">
        <v>57</v>
      </c>
      <c r="C11">
        <f>C7/C8</f>
        <v>0.70012786495482637</v>
      </c>
      <c r="D11">
        <f>D7/D8</f>
        <v>1.1200007150386513</v>
      </c>
    </row>
    <row r="12" spans="2:8">
      <c r="C12" t="s">
        <v>59</v>
      </c>
    </row>
    <row r="13" spans="2:8">
      <c r="C13" t="s">
        <v>60</v>
      </c>
    </row>
  </sheetData>
  <phoneticPr fontId="3" type="noConversion"/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G19"/>
  <sheetViews>
    <sheetView zoomScaleNormal="100" workbookViewId="0">
      <selection activeCell="B12" sqref="B12"/>
    </sheetView>
  </sheetViews>
  <sheetFormatPr defaultColWidth="8.7109375" defaultRowHeight="15"/>
  <cols>
    <col min="1" max="1" width="3.140625" customWidth="1"/>
    <col min="2" max="2" width="14.42578125" customWidth="1"/>
    <col min="3" max="3" width="13.5703125" customWidth="1"/>
    <col min="4" max="4" width="12.7109375" customWidth="1"/>
    <col min="5" max="5" width="14.140625" customWidth="1"/>
    <col min="6" max="6" width="28.28515625" customWidth="1"/>
    <col min="7" max="7" width="17" customWidth="1"/>
    <col min="8" max="8" width="61.42578125" customWidth="1"/>
  </cols>
  <sheetData>
    <row r="1" spans="2:7" ht="15" customHeight="1">
      <c r="B1" s="40" t="s">
        <v>7</v>
      </c>
      <c r="C1" s="40"/>
      <c r="D1" s="40"/>
      <c r="E1" s="40"/>
      <c r="F1" s="40"/>
      <c r="G1" s="40"/>
    </row>
    <row r="2" spans="2:7" ht="15" customHeight="1">
      <c r="B2" s="5"/>
      <c r="C2" s="6" t="s">
        <v>8</v>
      </c>
      <c r="D2" s="6" t="s">
        <v>9</v>
      </c>
      <c r="E2" s="7" t="s">
        <v>10</v>
      </c>
      <c r="F2" s="7" t="s">
        <v>11</v>
      </c>
      <c r="G2" s="7" t="s">
        <v>12</v>
      </c>
    </row>
    <row r="3" spans="2:7" ht="15" customHeight="1">
      <c r="B3" s="8" t="s">
        <v>13</v>
      </c>
      <c r="C3" s="9">
        <f>SUM(C4:C6)</f>
        <v>17211</v>
      </c>
      <c r="D3" s="9">
        <f>SUM(D4:D6)</f>
        <v>47.808333333333337</v>
      </c>
      <c r="E3" s="9">
        <f>SUM(E4:E6)</f>
        <v>11.952083333333334</v>
      </c>
      <c r="F3" s="8">
        <f>SUM(F4:F6)</f>
        <v>12</v>
      </c>
      <c r="G3" s="10">
        <f>SUM(G4:G6)</f>
        <v>191.23333333333335</v>
      </c>
    </row>
    <row r="4" spans="2:7" ht="15" customHeight="1">
      <c r="B4" s="11" t="s">
        <v>14</v>
      </c>
      <c r="C4" s="12">
        <v>5737</v>
      </c>
      <c r="D4" s="13">
        <f>(C4/360)</f>
        <v>15.936111111111112</v>
      </c>
      <c r="E4" s="13">
        <f>D4/4</f>
        <v>3.9840277777777779</v>
      </c>
      <c r="F4" s="11">
        <v>4</v>
      </c>
      <c r="G4" s="14">
        <f>D4*F4</f>
        <v>63.744444444444447</v>
      </c>
    </row>
    <row r="5" spans="2:7" ht="15" customHeight="1">
      <c r="B5" s="11" t="s">
        <v>15</v>
      </c>
      <c r="C5" s="12">
        <v>5737</v>
      </c>
      <c r="D5" s="13">
        <f>(C5/360)</f>
        <v>15.936111111111112</v>
      </c>
      <c r="E5" s="13">
        <f>D5/4</f>
        <v>3.9840277777777779</v>
      </c>
      <c r="F5" s="11">
        <v>4</v>
      </c>
      <c r="G5" s="14">
        <f>D5*F5</f>
        <v>63.744444444444447</v>
      </c>
    </row>
    <row r="6" spans="2:7" ht="15" customHeight="1">
      <c r="B6" s="15" t="s">
        <v>16</v>
      </c>
      <c r="C6" s="16">
        <v>5737</v>
      </c>
      <c r="D6" s="13">
        <f>(C6/360)</f>
        <v>15.936111111111112</v>
      </c>
      <c r="E6" s="13">
        <f>D6/4</f>
        <v>3.9840277777777779</v>
      </c>
      <c r="F6" s="11">
        <v>4</v>
      </c>
      <c r="G6" s="14">
        <f>D6*F6</f>
        <v>63.744444444444447</v>
      </c>
    </row>
    <row r="7" spans="2:7" ht="15" customHeight="1">
      <c r="B7" s="8" t="s">
        <v>17</v>
      </c>
      <c r="C7" s="9">
        <f>SUM(C8:C11)</f>
        <v>22948</v>
      </c>
      <c r="D7" s="9">
        <f>SUM(D8:D11)</f>
        <v>63.744444444444447</v>
      </c>
      <c r="E7" s="9">
        <f>SUM(E8:E11)</f>
        <v>15.936111111111112</v>
      </c>
      <c r="F7" s="8">
        <f>SUM(F8:F11)</f>
        <v>16</v>
      </c>
      <c r="G7" s="10">
        <f>SUM(G8:G11)</f>
        <v>254.97777777777779</v>
      </c>
    </row>
    <row r="8" spans="2:7" ht="15" customHeight="1">
      <c r="B8" s="11" t="s">
        <v>18</v>
      </c>
      <c r="C8" s="12">
        <v>5737</v>
      </c>
      <c r="D8" s="13">
        <f>C8/360</f>
        <v>15.936111111111112</v>
      </c>
      <c r="E8" s="13">
        <f>D8/4</f>
        <v>3.9840277777777779</v>
      </c>
      <c r="F8" s="11">
        <v>4</v>
      </c>
      <c r="G8" s="14">
        <f>D8*F8</f>
        <v>63.744444444444447</v>
      </c>
    </row>
    <row r="9" spans="2:7" ht="15" customHeight="1">
      <c r="B9" s="11" t="s">
        <v>19</v>
      </c>
      <c r="C9" s="12">
        <v>5737</v>
      </c>
      <c r="D9" s="13">
        <f>C9/360</f>
        <v>15.936111111111112</v>
      </c>
      <c r="E9" s="13">
        <f>D9/4</f>
        <v>3.9840277777777779</v>
      </c>
      <c r="F9" s="11">
        <v>4</v>
      </c>
      <c r="G9" s="14">
        <f>D9*F9</f>
        <v>63.744444444444447</v>
      </c>
    </row>
    <row r="10" spans="2:7" ht="15" customHeight="1">
      <c r="B10" s="11" t="s">
        <v>20</v>
      </c>
      <c r="C10" s="12">
        <v>5737</v>
      </c>
      <c r="D10" s="13">
        <f>C10/360</f>
        <v>15.936111111111112</v>
      </c>
      <c r="E10" s="13">
        <f>D10/4</f>
        <v>3.9840277777777779</v>
      </c>
      <c r="F10" s="11">
        <v>4</v>
      </c>
      <c r="G10" s="14">
        <f>D10*F10</f>
        <v>63.744444444444447</v>
      </c>
    </row>
    <row r="11" spans="2:7" ht="15" customHeight="1">
      <c r="B11" s="11" t="s">
        <v>21</v>
      </c>
      <c r="C11" s="12">
        <v>5737</v>
      </c>
      <c r="D11" s="13">
        <f>C11/360</f>
        <v>15.936111111111112</v>
      </c>
      <c r="E11" s="13">
        <f>D11/4</f>
        <v>3.9840277777777779</v>
      </c>
      <c r="F11" s="11">
        <v>4</v>
      </c>
      <c r="G11" s="14">
        <f>D11*F11</f>
        <v>63.744444444444447</v>
      </c>
    </row>
    <row r="12" spans="2:7" ht="15" customHeight="1">
      <c r="B12" s="17" t="s">
        <v>22</v>
      </c>
      <c r="C12" s="18">
        <f>C7+C3</f>
        <v>40159</v>
      </c>
      <c r="D12" s="18">
        <f>D7+D3</f>
        <v>111.55277777777778</v>
      </c>
      <c r="E12" s="18"/>
      <c r="F12" s="17">
        <f>F7+F3</f>
        <v>28</v>
      </c>
      <c r="G12" s="18">
        <f>G7+G3</f>
        <v>446.21111111111111</v>
      </c>
    </row>
    <row r="14" spans="2:7" ht="15" customHeight="1">
      <c r="B14" t="s">
        <v>23</v>
      </c>
    </row>
    <row r="15" spans="2:7" ht="15" customHeight="1">
      <c r="B15" t="s">
        <v>24</v>
      </c>
    </row>
    <row r="16" spans="2:7" ht="15" customHeight="1">
      <c r="B16" t="s">
        <v>25</v>
      </c>
    </row>
    <row r="17" spans="2:2" ht="15" customHeight="1">
      <c r="B17" t="s">
        <v>26</v>
      </c>
    </row>
    <row r="19" spans="2:2" ht="15" customHeight="1">
      <c r="B19" t="s">
        <v>27</v>
      </c>
    </row>
  </sheetData>
  <mergeCells count="1">
    <mergeCell ref="B1:G1"/>
  </mergeCells>
  <phoneticPr fontId="3" type="noConversion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E23"/>
  <sheetViews>
    <sheetView zoomScaleNormal="100" workbookViewId="0">
      <selection activeCell="B34" sqref="B34"/>
    </sheetView>
  </sheetViews>
  <sheetFormatPr defaultColWidth="8.7109375" defaultRowHeight="15"/>
  <cols>
    <col min="1" max="1" width="31.85546875" customWidth="1"/>
    <col min="2" max="2" width="19.7109375" customWidth="1"/>
    <col min="3" max="3" width="13.28515625" customWidth="1"/>
    <col min="4" max="5" width="17" customWidth="1"/>
    <col min="6" max="6" width="19.7109375" customWidth="1"/>
    <col min="7" max="7" width="4.85546875" customWidth="1"/>
    <col min="8" max="9" width="17" customWidth="1"/>
    <col min="10" max="10" width="8.7109375" customWidth="1"/>
    <col min="11" max="11" width="6.28515625" customWidth="1"/>
    <col min="12" max="12" width="7.85546875" customWidth="1"/>
    <col min="13" max="13" width="11.42578125" customWidth="1"/>
    <col min="14" max="14" width="13.7109375" customWidth="1"/>
    <col min="15" max="15" width="13.28515625" customWidth="1"/>
    <col min="16" max="16" width="17" customWidth="1"/>
    <col min="17" max="17" width="10.28515625" customWidth="1"/>
    <col min="18" max="18" width="12.85546875" customWidth="1"/>
    <col min="19" max="19" width="8.7109375" customWidth="1"/>
    <col min="20" max="20" width="11.42578125" customWidth="1"/>
    <col min="21" max="21" width="13.7109375" customWidth="1"/>
    <col min="22" max="22" width="13.28515625" customWidth="1"/>
    <col min="23" max="23" width="8.7109375" customWidth="1"/>
    <col min="24" max="24" width="10.42578125" customWidth="1"/>
    <col min="25" max="25" width="12.85546875" customWidth="1"/>
  </cols>
  <sheetData>
    <row r="1" spans="1:5" ht="15" customHeight="1">
      <c r="A1" s="40" t="s">
        <v>28</v>
      </c>
      <c r="B1" s="40"/>
      <c r="C1" s="40"/>
    </row>
    <row r="2" spans="1:5" ht="15" customHeight="1">
      <c r="A2" s="19" t="s">
        <v>29</v>
      </c>
      <c r="B2" s="20" t="s">
        <v>30</v>
      </c>
      <c r="C2" s="21" t="s">
        <v>31</v>
      </c>
    </row>
    <row r="3" spans="1:5" ht="15" customHeight="1">
      <c r="A3" s="22">
        <f>E12</f>
        <v>5.07</v>
      </c>
      <c r="B3" s="22">
        <f>B23</f>
        <v>0</v>
      </c>
      <c r="C3" s="22">
        <f>E17</f>
        <v>10493</v>
      </c>
    </row>
    <row r="6" spans="1:5" ht="15" customHeight="1">
      <c r="A6" s="41" t="s">
        <v>32</v>
      </c>
      <c r="B6" s="41"/>
      <c r="C6" s="41"/>
      <c r="D6" s="41"/>
      <c r="E6" s="41"/>
    </row>
    <row r="7" spans="1:5" ht="15" customHeight="1">
      <c r="A7" s="23"/>
      <c r="B7" s="24"/>
      <c r="C7" s="24"/>
      <c r="D7" s="24" t="s">
        <v>33</v>
      </c>
      <c r="E7" s="25">
        <f>286.62/1000</f>
        <v>0.28661999999999999</v>
      </c>
    </row>
    <row r="8" spans="1:5" ht="15" customHeight="1">
      <c r="A8" s="26" t="s">
        <v>34</v>
      </c>
      <c r="B8" s="26" t="s">
        <v>35</v>
      </c>
      <c r="C8" s="26" t="s">
        <v>36</v>
      </c>
      <c r="D8" s="26" t="s">
        <v>37</v>
      </c>
      <c r="E8" s="26" t="s">
        <v>12</v>
      </c>
    </row>
    <row r="9" spans="1:5" ht="15" customHeight="1">
      <c r="A9" s="11" t="s">
        <v>38</v>
      </c>
      <c r="B9" s="11">
        <v>32</v>
      </c>
      <c r="C9" s="11">
        <v>6</v>
      </c>
      <c r="D9" s="11">
        <v>4</v>
      </c>
      <c r="E9" s="14">
        <v>0.21</v>
      </c>
    </row>
    <row r="10" spans="1:5" ht="15" customHeight="1">
      <c r="A10" s="11" t="s">
        <v>39</v>
      </c>
      <c r="B10" s="27">
        <v>1200</v>
      </c>
      <c r="C10" s="11">
        <v>2</v>
      </c>
      <c r="D10" s="11">
        <v>4</v>
      </c>
      <c r="E10" s="14">
        <v>2.78</v>
      </c>
    </row>
    <row r="11" spans="1:5" ht="15" customHeight="1">
      <c r="A11" s="11" t="s">
        <v>40</v>
      </c>
      <c r="B11" s="11">
        <v>65</v>
      </c>
      <c r="C11" s="11">
        <v>8</v>
      </c>
      <c r="D11" s="11">
        <v>4</v>
      </c>
      <c r="E11" s="14">
        <v>2.08</v>
      </c>
    </row>
    <row r="12" spans="1:5" ht="15" customHeight="1">
      <c r="A12" s="28" t="s">
        <v>22</v>
      </c>
      <c r="B12" s="29"/>
      <c r="C12" s="29"/>
      <c r="D12" s="30"/>
      <c r="E12" s="31">
        <f>SUM(E9:E11)</f>
        <v>5.07</v>
      </c>
    </row>
    <row r="13" spans="1:5" ht="15" customHeight="1">
      <c r="A13" t="s">
        <v>41</v>
      </c>
      <c r="B13" s="32"/>
      <c r="C13" s="32"/>
      <c r="D13" s="32"/>
      <c r="E13" s="32"/>
    </row>
    <row r="15" spans="1:5" ht="15" customHeight="1">
      <c r="A15" s="41" t="s">
        <v>42</v>
      </c>
      <c r="B15" s="41"/>
      <c r="C15" s="41"/>
      <c r="D15" s="41"/>
      <c r="E15" s="41"/>
    </row>
    <row r="16" spans="1:5" ht="15" customHeight="1">
      <c r="A16" s="26" t="s">
        <v>43</v>
      </c>
      <c r="B16" s="26" t="s">
        <v>44</v>
      </c>
      <c r="C16" s="26" t="s">
        <v>45</v>
      </c>
      <c r="D16" s="26" t="s">
        <v>46</v>
      </c>
      <c r="E16" s="33" t="s">
        <v>47</v>
      </c>
    </row>
    <row r="17" spans="1:5" ht="15" customHeight="1">
      <c r="A17" s="34" t="s">
        <v>48</v>
      </c>
      <c r="B17" s="3"/>
      <c r="C17" s="3">
        <v>7</v>
      </c>
      <c r="D17" s="4">
        <v>1499</v>
      </c>
      <c r="E17" s="35">
        <f>C17*D17</f>
        <v>10493</v>
      </c>
    </row>
    <row r="19" spans="1:5" ht="15" customHeight="1">
      <c r="A19" s="41" t="s">
        <v>49</v>
      </c>
      <c r="B19" s="41"/>
    </row>
    <row r="20" spans="1:5" ht="15" customHeight="1">
      <c r="A20" s="26"/>
      <c r="B20" s="26" t="s">
        <v>50</v>
      </c>
    </row>
    <row r="21" spans="1:5" ht="15" customHeight="1">
      <c r="A21" s="34" t="s">
        <v>51</v>
      </c>
      <c r="B21" s="4"/>
    </row>
    <row r="22" spans="1:5" ht="15" customHeight="1">
      <c r="A22" s="3" t="s">
        <v>52</v>
      </c>
      <c r="B22" s="4"/>
    </row>
    <row r="23" spans="1:5" ht="15" customHeight="1">
      <c r="A23" s="33" t="s">
        <v>22</v>
      </c>
      <c r="B23" s="36">
        <f>B22+B21</f>
        <v>0</v>
      </c>
    </row>
  </sheetData>
  <mergeCells count="4">
    <mergeCell ref="A1:C1"/>
    <mergeCell ref="A6:E6"/>
    <mergeCell ref="A15:E15"/>
    <mergeCell ref="A19:B19"/>
  </mergeCells>
  <phoneticPr fontId="3" type="noConversion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Parametros do Projeto</vt:lpstr>
      <vt:lpstr>Recursos Humanos</vt:lpstr>
      <vt:lpstr>Recursos Materiais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c127243</cp:lastModifiedBy>
  <cp:revision>0</cp:revision>
  <dcterms:created xsi:type="dcterms:W3CDTF">2012-04-25T02:52:39Z</dcterms:created>
  <dcterms:modified xsi:type="dcterms:W3CDTF">2013-01-17T12:37:30Z</dcterms:modified>
</cp:coreProperties>
</file>